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5720" activeTab="1"/>
  </bookViews>
  <sheets>
    <sheet name="Rekapitulace stavby" sheetId="1" r:id="rId1"/>
    <sheet name="SO 01 - Pravobřežní zaváz..." sheetId="2" r:id="rId2"/>
    <sheet name="SO 02 - Sdružený objekt" sheetId="3" r:id="rId3"/>
    <sheet name="SO 03 - Stabilizace abraz..." sheetId="4" r:id="rId4"/>
    <sheet name="SO 04 - Přípojka a přelož..." sheetId="5" r:id="rId5"/>
    <sheet name="SO 05 - Příjezdová komuni..." sheetId="6" r:id="rId6"/>
    <sheet name="VON - Vedlejší a ostatní ..." sheetId="7" r:id="rId7"/>
    <sheet name="Seznam figur" sheetId="8" r:id="rId8"/>
    <sheet name="Pokyny pro vyplnění" sheetId="9" r:id="rId9"/>
  </sheets>
  <definedNames>
    <definedName name="_xlnm._FilterDatabase" localSheetId="1" hidden="1">'SO 01 - Pravobřežní zaváz...'!$C$90:$K$1110</definedName>
    <definedName name="_xlnm._FilterDatabase" localSheetId="2" hidden="1">'SO 02 - Sdružený objekt'!$C$109:$K$3150</definedName>
    <definedName name="_xlnm._FilterDatabase" localSheetId="3" hidden="1">'SO 03 - Stabilizace abraz...'!$C$89:$K$510</definedName>
    <definedName name="_xlnm._FilterDatabase" localSheetId="4" hidden="1">'SO 04 - Přípojka a přelož...'!$C$82:$K$787</definedName>
    <definedName name="_xlnm._FilterDatabase" localSheetId="5" hidden="1">'SO 05 - Příjezdová komuni...'!$C$86:$K$571</definedName>
    <definedName name="_xlnm._FilterDatabase" localSheetId="6" hidden="1">'VON - Vedlejší a ostatní ...'!$C$79:$K$152</definedName>
    <definedName name="_xlnm.Print_Area" localSheetId="8">'Pokyny pro vyplnění'!$B$2:$K$71,'Pokyny pro vyplnění'!$B$74:$K$118,'Pokyny pro vyplnění'!$B$121:$K$161,'Pokyny pro vyplnění'!$B$164:$K$218</definedName>
    <definedName name="_xlnm.Print_Area" localSheetId="0">'Rekapitulace stavby'!$D$4:$AO$36,'Rekapitulace stavby'!$C$42:$AQ$61</definedName>
    <definedName name="_xlnm.Print_Area" localSheetId="7">'Seznam figur'!$C$4:$G$2196</definedName>
    <definedName name="_xlnm.Print_Area" localSheetId="1">'SO 01 - Pravobřežní zaváz...'!$C$4:$J$39,'SO 01 - Pravobřežní zaváz...'!$C$45:$J$72,'SO 01 - Pravobřežní zaváz...'!$C$78:$K$1110</definedName>
    <definedName name="_xlnm.Print_Area" localSheetId="2">'SO 02 - Sdružený objekt'!$C$4:$J$39,'SO 02 - Sdružený objekt'!$C$45:$J$91,'SO 02 - Sdružený objekt'!$C$97:$K$3150</definedName>
    <definedName name="_xlnm.Print_Area" localSheetId="3">'SO 03 - Stabilizace abraz...'!$C$4:$J$39,'SO 03 - Stabilizace abraz...'!$C$45:$J$71,'SO 03 - Stabilizace abraz...'!$C$77:$K$510</definedName>
    <definedName name="_xlnm.Print_Area" localSheetId="4">'SO 04 - Přípojka a přelož...'!$C$4:$J$39,'SO 04 - Přípojka a přelož...'!$C$45:$J$64,'SO 04 - Přípojka a přelož...'!$C$70:$K$787</definedName>
    <definedName name="_xlnm.Print_Area" localSheetId="5">'SO 05 - Příjezdová komuni...'!$C$4:$J$39,'SO 05 - Příjezdová komuni...'!$C$45:$J$68,'SO 05 - Příjezdová komuni...'!$C$74:$K$571</definedName>
    <definedName name="_xlnm.Print_Area" localSheetId="6">'VON - Vedlejší a ostatní ...'!$C$4:$J$39,'VON - Vedlejší a ostatní ...'!$C$45:$J$61,'VON - Vedlejší a ostatní ...'!$C$67:$K$152</definedName>
    <definedName name="_xlnm.Print_Titles" localSheetId="0">'Rekapitulace stavby'!$52:$52</definedName>
    <definedName name="_xlnm.Print_Titles" localSheetId="1">'SO 01 - Pravobřežní zaváz...'!$90:$90</definedName>
    <definedName name="_xlnm.Print_Titles" localSheetId="2">'SO 02 - Sdružený objekt'!$109:$109</definedName>
    <definedName name="_xlnm.Print_Titles" localSheetId="3">'SO 03 - Stabilizace abraz...'!$89:$89</definedName>
    <definedName name="_xlnm.Print_Titles" localSheetId="4">'SO 04 - Přípojka a přelož...'!$82:$82</definedName>
    <definedName name="_xlnm.Print_Titles" localSheetId="5">'SO 05 - Příjezdová komuni...'!$86:$86</definedName>
    <definedName name="_xlnm.Print_Titles" localSheetId="6">'VON - Vedlejší a ostatní ...'!$79:$79</definedName>
    <definedName name="_xlnm.Print_Titles" localSheetId="7">'Seznam figur'!$9:$9</definedName>
  </definedNames>
  <calcPr calcId="162913"/>
</workbook>
</file>

<file path=xl/sharedStrings.xml><?xml version="1.0" encoding="utf-8"?>
<sst xmlns="http://schemas.openxmlformats.org/spreadsheetml/2006/main" count="57991" uniqueCount="7290">
  <si>
    <t>Export Komplet</t>
  </si>
  <si>
    <t>VZ</t>
  </si>
  <si>
    <t>2.0</t>
  </si>
  <si>
    <t>ZAMOK</t>
  </si>
  <si>
    <t>False</t>
  </si>
  <si>
    <t>{9926866e-3e28-4742-ab8c-a0333153b26e}</t>
  </si>
  <si>
    <t>0,01</t>
  </si>
  <si>
    <t>21</t>
  </si>
  <si>
    <t>15</t>
  </si>
  <si>
    <t>REKAPITULACE STAVBY</t>
  </si>
  <si>
    <t>v ---  níže se nacházejí doplnkové a pomocné údaje k sestavám  --- v</t>
  </si>
  <si>
    <t>Návod na vyplnění</t>
  </si>
  <si>
    <t>0,001</t>
  </si>
  <si>
    <t>Kód:</t>
  </si>
  <si>
    <t>bas_dps</t>
  </si>
  <si>
    <t>Měnit lze pouze buňky se žlutým podbarvením!
1) v Rekapitulaci stavby vyplňte údaje o Uchazeči (přenesou se do ostatních sestav i v jiných listech)
2) na vybraných listech vyplňte v sestavě Soupis prací ceny u položek</t>
  </si>
  <si>
    <t>Stavba:</t>
  </si>
  <si>
    <t>VD Baška – převedení extrémních povodní, stavba č. 4142</t>
  </si>
  <si>
    <t>KSO:</t>
  </si>
  <si>
    <t/>
  </si>
  <si>
    <t>CC-CZ:</t>
  </si>
  <si>
    <t>Místo:</t>
  </si>
  <si>
    <t>k. ú. Baška</t>
  </si>
  <si>
    <t>Datum:</t>
  </si>
  <si>
    <t>30. 3. 2023</t>
  </si>
  <si>
    <t>Zadavatel:</t>
  </si>
  <si>
    <t>IČ:</t>
  </si>
  <si>
    <t>70890021</t>
  </si>
  <si>
    <t>Povodí Odry, státní podnik</t>
  </si>
  <si>
    <t>DIČ:</t>
  </si>
  <si>
    <t>CZ70890021</t>
  </si>
  <si>
    <t>Uchazeč:</t>
  </si>
  <si>
    <t>Vyplň údaj</t>
  </si>
  <si>
    <t>Projektant:</t>
  </si>
  <si>
    <t>72400714</t>
  </si>
  <si>
    <t>Ing. Pavel Golík, Ph.D.</t>
  </si>
  <si>
    <t>CZ7904243886</t>
  </si>
  <si>
    <t>True</t>
  </si>
  <si>
    <t>Zpracovatel:</t>
  </si>
  <si>
    <t xml:space="preserve"> </t>
  </si>
  <si>
    <t>Poznámka:</t>
  </si>
  <si>
    <t>Veškeré v rozpočtu uvedené konstrukce a práce budou provedeny v souladu s Technickými podmínkami této DPS.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</si>
  <si>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</si>
  <si>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</si>
  <si>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</si>
  <si>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</si>
  <si>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</si>
  <si>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</si>
  <si>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</si>
  <si>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</si>
  <si>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</si>
  <si>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</si>
  <si>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</si>
  <si>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</si>
  <si>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</si>
  <si>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</si>
  <si>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</si>
  <si>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</si>
  <si>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</si>
  <si>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</si>
  <si>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</si>
  <si>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</si>
  <si>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</si>
  <si>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</si>
  <si>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</si>
  <si>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</si>
  <si>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</si>
  <si>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</si>
  <si>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</si>
  <si>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</si>
  <si>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</si>
  <si>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</si>
  <si>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</si>
  <si>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</si>
  <si>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</si>
  <si>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</si>
  <si>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</si>
  <si>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</si>
  <si>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</si>
  <si>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</si>
  <si>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</si>
  <si>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</si>
  <si>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Pravobřežní zavázání hráze</t>
  </si>
  <si>
    <t>STA</t>
  </si>
  <si>
    <t>1</t>
  </si>
  <si>
    <t>{53fd1e17-e7b5-4645-a7b9-84fd511a5366}</t>
  </si>
  <si>
    <t>2</t>
  </si>
  <si>
    <t>SO 02</t>
  </si>
  <si>
    <t>Sdružený objekt</t>
  </si>
  <si>
    <t>{077f4241-4039-4db6-84cc-cb61ee0f489d}</t>
  </si>
  <si>
    <t>SO 03</t>
  </si>
  <si>
    <t>Stabilizace abrazního břehu</t>
  </si>
  <si>
    <t>{d2bd616c-f30e-4147-bc39-e62547ddeec5}</t>
  </si>
  <si>
    <t>SO 04</t>
  </si>
  <si>
    <t>Přípojka a přeložky NN</t>
  </si>
  <si>
    <t>{77008d71-0aa7-4e80-a1d0-230b4e4e5ad1}</t>
  </si>
  <si>
    <t>SO 05</t>
  </si>
  <si>
    <t>Příjezdová komunikace</t>
  </si>
  <si>
    <t>{0a740674-fbcc-4d7c-9ef6-7b7e5c58d394}</t>
  </si>
  <si>
    <t>VON</t>
  </si>
  <si>
    <t>Vedlejší a ostatní náklady</t>
  </si>
  <si>
    <t>{6c15d071-9de4-4aa1-ac8c-57638290831a}</t>
  </si>
  <si>
    <t>bour_bet</t>
  </si>
  <si>
    <t>Bourání betonu</t>
  </si>
  <si>
    <t>m3</t>
  </si>
  <si>
    <t>162,93</t>
  </si>
  <si>
    <t>bour_most</t>
  </si>
  <si>
    <t>Bourání ŽB mostovky</t>
  </si>
  <si>
    <t>3,125</t>
  </si>
  <si>
    <t>KRYCÍ LIST SOUPISU PRACÍ</t>
  </si>
  <si>
    <t>bour_zb</t>
  </si>
  <si>
    <t>Bourání železobetonové konstrukce</t>
  </si>
  <si>
    <t>52,186</t>
  </si>
  <si>
    <t>DKB20_20</t>
  </si>
  <si>
    <t>Dlažba z lom. ma. DKB 200/200 mm</t>
  </si>
  <si>
    <t>m2</t>
  </si>
  <si>
    <t>2,52</t>
  </si>
  <si>
    <t>DKB30_20</t>
  </si>
  <si>
    <t>Dlažba z lom. kam. tl. 300 mm do lože z betonu tl. 200 mm</t>
  </si>
  <si>
    <t>3,8</t>
  </si>
  <si>
    <t>DKS</t>
  </si>
  <si>
    <t>Dlažba z lom. kam. mna suchu tl. 200 mm do ŠP lože tl. 15 cm</t>
  </si>
  <si>
    <t>22</t>
  </si>
  <si>
    <t>Objekt:</t>
  </si>
  <si>
    <t>docas_odstr_panel</t>
  </si>
  <si>
    <t>Dočasné odstanění panelů</t>
  </si>
  <si>
    <t>36</t>
  </si>
  <si>
    <t>SO 01 - Pravobřežní zavázání hráze</t>
  </si>
  <si>
    <t>hnojeni</t>
  </si>
  <si>
    <t>Hnojení</t>
  </si>
  <si>
    <t>t</t>
  </si>
  <si>
    <t>0,025</t>
  </si>
  <si>
    <t>kac_do300</t>
  </si>
  <si>
    <t>Kácení stromů do prům. 300 mm</t>
  </si>
  <si>
    <t>kus</t>
  </si>
  <si>
    <t>52</t>
  </si>
  <si>
    <t>kac_do500</t>
  </si>
  <si>
    <t>Kácení stromů do prům. 500 mm</t>
  </si>
  <si>
    <t>26</t>
  </si>
  <si>
    <t>kac_do700</t>
  </si>
  <si>
    <t>Kácení stromů do prům. 700 mm</t>
  </si>
  <si>
    <t>9</t>
  </si>
  <si>
    <t>kac_do900</t>
  </si>
  <si>
    <t>Kácení stromů do prům. 900 mm</t>
  </si>
  <si>
    <t>koseni_veg</t>
  </si>
  <si>
    <t>Kosení vegetace</t>
  </si>
  <si>
    <t>ha</t>
  </si>
  <si>
    <t>79,5</t>
  </si>
  <si>
    <t>mulčování</t>
  </si>
  <si>
    <t>Mulčování kůrou</t>
  </si>
  <si>
    <t>101,97</t>
  </si>
  <si>
    <t>nasyp_hraze</t>
  </si>
  <si>
    <t>Násyp hráze se zhutněním</t>
  </si>
  <si>
    <t>318</t>
  </si>
  <si>
    <t>obsyp_0_22</t>
  </si>
  <si>
    <t>Obsyp drénu ze ŠD 0-32</t>
  </si>
  <si>
    <t>22,47</t>
  </si>
  <si>
    <t>obsyp_4_8</t>
  </si>
  <si>
    <t>Podsyp a obsyp potrubí</t>
  </si>
  <si>
    <t>13</t>
  </si>
  <si>
    <t>odst_zabradli</t>
  </si>
  <si>
    <t>Odstranění zábradlí</t>
  </si>
  <si>
    <t>m</t>
  </si>
  <si>
    <t>138</t>
  </si>
  <si>
    <t>odstr_ker</t>
  </si>
  <si>
    <t>Odstranění keřů</t>
  </si>
  <si>
    <t>1640</t>
  </si>
  <si>
    <t>odstr_kridl</t>
  </si>
  <si>
    <t>Odstranění křídlatky</t>
  </si>
  <si>
    <t>12</t>
  </si>
  <si>
    <t>odstr_obrub</t>
  </si>
  <si>
    <t>Odstranění obrubníků</t>
  </si>
  <si>
    <t>odstr_panelu</t>
  </si>
  <si>
    <t>Odstranění panelů</t>
  </si>
  <si>
    <t>70</t>
  </si>
  <si>
    <t>odstr_tvarnic</t>
  </si>
  <si>
    <t>Odstranění tvárnic</t>
  </si>
  <si>
    <t>4,32</t>
  </si>
  <si>
    <t>odstr_veg_dlazby</t>
  </si>
  <si>
    <t>Odstranění vegetační dlažby</t>
  </si>
  <si>
    <t>ohum_rov10</t>
  </si>
  <si>
    <t>Ohumusování v rovině v tl. 10 cm</t>
  </si>
  <si>
    <t>2097</t>
  </si>
  <si>
    <t>ohum_rov5</t>
  </si>
  <si>
    <t>Ohumusování v rovině v tl. 5 cm</t>
  </si>
  <si>
    <t>8050</t>
  </si>
  <si>
    <t>ohum_svah10</t>
  </si>
  <si>
    <t>Ohumusování ve svahu v tl. 10 cm</t>
  </si>
  <si>
    <t>266,2</t>
  </si>
  <si>
    <t>ohum_svah5</t>
  </si>
  <si>
    <t>Ohumusování ve svahu v tl. 5 cm</t>
  </si>
  <si>
    <t>1087,53</t>
  </si>
  <si>
    <t>panelka</t>
  </si>
  <si>
    <t>Zpevnění ze silničních panelů</t>
  </si>
  <si>
    <t>213</t>
  </si>
  <si>
    <t>ryha_do08m</t>
  </si>
  <si>
    <t>Výkop rýh š. do 0,8 m</t>
  </si>
  <si>
    <t>196,13</t>
  </si>
  <si>
    <t>ryha_do2m</t>
  </si>
  <si>
    <t>Výkop rýh š. do 2,0 m</t>
  </si>
  <si>
    <t>48,5</t>
  </si>
  <si>
    <t>rzb_DKB</t>
  </si>
  <si>
    <t>Rozebrání dlažby z lom. kam na MC</t>
  </si>
  <si>
    <t>1,14</t>
  </si>
  <si>
    <t>sejmuti_tl100</t>
  </si>
  <si>
    <t>Sejmutí humusu v tl. 100 mm</t>
  </si>
  <si>
    <t>1825,5</t>
  </si>
  <si>
    <t>sejmuti_tl50</t>
  </si>
  <si>
    <t>Sejmutí humusu v tl. 50 mm</t>
  </si>
  <si>
    <t>3735,6</t>
  </si>
  <si>
    <t>strom</t>
  </si>
  <si>
    <t>Výsadba stromů</t>
  </si>
  <si>
    <t>99</t>
  </si>
  <si>
    <t>tesnici_jadro</t>
  </si>
  <si>
    <t>Násyp těsnícího jádra</t>
  </si>
  <si>
    <t>338</t>
  </si>
  <si>
    <t>voda_zalivka</t>
  </si>
  <si>
    <t>Voda pro zalití</t>
  </si>
  <si>
    <t>322,593</t>
  </si>
  <si>
    <t>vykop</t>
  </si>
  <si>
    <t>Výkop nezapažených jam</t>
  </si>
  <si>
    <t>412,644</t>
  </si>
  <si>
    <t>vykop_do50</t>
  </si>
  <si>
    <t>Výkop nezapažených jam v tř. 4 do 50 m3</t>
  </si>
  <si>
    <t>44,2</t>
  </si>
  <si>
    <t>zasyp</t>
  </si>
  <si>
    <t>Zásyp se zhutněním</t>
  </si>
  <si>
    <t>185,55</t>
  </si>
  <si>
    <t>zlabovka</t>
  </si>
  <si>
    <t>Příkopová žlabovka</t>
  </si>
  <si>
    <t>173</t>
  </si>
  <si>
    <t>zpevneni_juta</t>
  </si>
  <si>
    <t>Zpevnení svahu</t>
  </si>
  <si>
    <t>1353,73</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</si>
  <si>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</si>
  <si>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</si>
  <si>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</si>
  <si>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</si>
  <si>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</si>
  <si>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</si>
  <si>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</si>
  <si>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</si>
  <si>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</si>
  <si>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</si>
  <si>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</si>
  <si>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</si>
  <si>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</si>
  <si>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</si>
  <si>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</si>
  <si>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23-M - Montáže potrubí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</si>
  <si>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</si>
  <si>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</si>
  <si>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</si>
  <si>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</si>
  <si>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</si>
  <si>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</si>
  <si>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</si>
  <si>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</si>
  <si>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</si>
  <si>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</si>
  <si>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</si>
  <si>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</si>
  <si>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</si>
  <si>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</si>
  <si>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</si>
  <si>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</si>
  <si>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</si>
  <si>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</si>
  <si>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111103211</t>
  </si>
  <si>
    <t>Kosení ve vegetačním období divokého porostu řídkého</t>
  </si>
  <si>
    <t>CS ÚRS 2022 02</t>
  </si>
  <si>
    <t>4</t>
  </si>
  <si>
    <t>-1882790176</t>
  </si>
  <si>
    <t>PP</t>
  </si>
  <si>
    <t>Kosení travin a vodních rostlin ve vegetačním období divokého porostu řídkého</t>
  </si>
  <si>
    <t>Online PSC</t>
  </si>
  <si>
    <t>https://podminky.urs.cz/item/CS_URS_2022_02/111103211</t>
  </si>
  <si>
    <t>VV</t>
  </si>
  <si>
    <t>Kosení, hrabání a odvoz vegetace v celé ploše zátopy (3x za dobu stavby) - viz D.1_1</t>
  </si>
  <si>
    <t>3*26,5</t>
  </si>
  <si>
    <t>Součet</t>
  </si>
  <si>
    <t>111103313</t>
  </si>
  <si>
    <t>Kosení po vegetačním období divokého porostu hustého</t>
  </si>
  <si>
    <t>-1475022377</t>
  </si>
  <si>
    <t>Kosení travin a vodních rostlin po vegetačním období divokého porostu hustého</t>
  </si>
  <si>
    <t>https://podminky.urs.cz/item/CS_URS_2022_02/111103313</t>
  </si>
  <si>
    <t>odstr_kridl/10000</t>
  </si>
  <si>
    <t>3</t>
  </si>
  <si>
    <t>111251103</t>
  </si>
  <si>
    <t>Odstranění křovin a stromů průměru kmene do 100 mm i s kořeny sklonu terénu do 1:5 z celkové plochy přes 500 m2 strojně</t>
  </si>
  <si>
    <t>695678091</t>
  </si>
  <si>
    <t>Odstranění křovin a stromů s odstraněním kořenů strojně průměru kmene do 100 mm v rovině nebo ve svahu sklonu terénu do 1:5, při celkové ploše přes 500 m2</t>
  </si>
  <si>
    <t>https://podminky.urs.cz/item/CS_URS_2022_02/111251103</t>
  </si>
  <si>
    <t>Viz přílohu D.1_1 a D.1_2.1</t>
  </si>
  <si>
    <t>"ZPD1" 1000</t>
  </si>
  <si>
    <t>"Odstranění keřů (abrazní břeh SO 03)" 4*4 * 40 "ks"</t>
  </si>
  <si>
    <t>112101101</t>
  </si>
  <si>
    <t>Odstranění stromů listnatých průměru kmene přes 100 do 300 mm</t>
  </si>
  <si>
    <t>-738592846</t>
  </si>
  <si>
    <t>Odstranění stromů s odřezáním kmene a s odvětvením listnatých, průměru kmene přes 100 do 300 mm</t>
  </si>
  <si>
    <t>https://podminky.urs.cz/item/CS_URS_2022_02/112101101</t>
  </si>
  <si>
    <t>15+37 "Viz přílohu D.1_1 a D.1_2.1"</t>
  </si>
  <si>
    <t>5</t>
  </si>
  <si>
    <t>112101102</t>
  </si>
  <si>
    <t>Odstranění stromů listnatých průměru kmene přes 300 do 500 mm</t>
  </si>
  <si>
    <t>1799035110</t>
  </si>
  <si>
    <t>Odstranění stromů s odřezáním kmene a s odvětvením listnatých, průměru kmene přes 300 do 500 mm</t>
  </si>
  <si>
    <t>https://podminky.urs.cz/item/CS_URS_2022_02/112101102</t>
  </si>
  <si>
    <t>21+5 "Viz přílohu D.1_1 a D.1_2.1"</t>
  </si>
  <si>
    <t>6</t>
  </si>
  <si>
    <t>112101103</t>
  </si>
  <si>
    <t>Odstranění stromů listnatých průměru kmene přes 500 do 700 mm</t>
  </si>
  <si>
    <t>-1024870573</t>
  </si>
  <si>
    <t>Odstranění stromů s odřezáním kmene a s odvětvením listnatých, průměru kmene přes 500 do 700 mm</t>
  </si>
  <si>
    <t>https://podminky.urs.cz/item/CS_URS_2022_02/112101103</t>
  </si>
  <si>
    <t>7+2 "Viz přílohu D.1_1 a D.1_2.1"</t>
  </si>
  <si>
    <t>7</t>
  </si>
  <si>
    <t>112101104</t>
  </si>
  <si>
    <t>Odstranění stromů listnatých průměru kmene přes 700 do 900 mm</t>
  </si>
  <si>
    <t>-847418358</t>
  </si>
  <si>
    <t>Odstranění stromů s odřezáním kmene a s odvětvením listnatých, průměru kmene přes 700 do 900 mm</t>
  </si>
  <si>
    <t>https://podminky.urs.cz/item/CS_URS_2022_02/112101104</t>
  </si>
  <si>
    <t>1 "Viz přílohu D.1_1 a D.1_2.1"</t>
  </si>
  <si>
    <t>8</t>
  </si>
  <si>
    <t>112155215</t>
  </si>
  <si>
    <t>Štěpkování solitérních stromků a větví průměru kmene do 300 mm s naložením</t>
  </si>
  <si>
    <t>538167748</t>
  </si>
  <si>
    <t>Štěpkování s naložením na dopravní prostředek a odvozem do 20 km stromků a větví solitérů, průměru kmene do 300 mm</t>
  </si>
  <si>
    <t>https://podminky.urs.cz/item/CS_URS_2022_02/112155215</t>
  </si>
  <si>
    <t>112155221</t>
  </si>
  <si>
    <t>Štěpkování solitérních stromků a větví průměru kmene přes 300 do 500 mm s naložením</t>
  </si>
  <si>
    <t>-441190126</t>
  </si>
  <si>
    <t>Štěpkování s naložením na dopravní prostředek a odvozem do 20 km stromků a větví solitérů, průměru kmene přes 300 do 500 mm</t>
  </si>
  <si>
    <t>https://podminky.urs.cz/item/CS_URS_2022_02/112155221</t>
  </si>
  <si>
    <t>10</t>
  </si>
  <si>
    <t>112155225</t>
  </si>
  <si>
    <t>Štěpkování solitérních stromků a větví průměru kmene přes 500 do 700 mm s naložením</t>
  </si>
  <si>
    <t>-653286209</t>
  </si>
  <si>
    <t>Štěpkování s naložením na dopravní prostředek a odvozem do 20 km stromků a větví solitérů, průměru kmene přes 500 do 700 mm</t>
  </si>
  <si>
    <t>https://podminky.urs.cz/item/CS_URS_2022_02/112155225</t>
  </si>
  <si>
    <t>11</t>
  </si>
  <si>
    <t>11215-R06</t>
  </si>
  <si>
    <t>Štěpkování solitérních stromků a větví průměru kmene přes 700 do 900 mm s naložením</t>
  </si>
  <si>
    <t>-764564721</t>
  </si>
  <si>
    <t>Štěpkování s naložením na dopravní prostředek a odvozem do 20 km stromků a větví solitérů, průměru kmene přes 700 do 900 mm</t>
  </si>
  <si>
    <t>112155315</t>
  </si>
  <si>
    <t>Štěpkování keřového porostu hustého s naložením</t>
  </si>
  <si>
    <t>-2014169593</t>
  </si>
  <si>
    <t>Štěpkování s naložením na dopravní prostředek a odvozem do 20 km keřového porostu hustého</t>
  </si>
  <si>
    <t>https://podminky.urs.cz/item/CS_URS_2022_02/112155315</t>
  </si>
  <si>
    <t>112251101</t>
  </si>
  <si>
    <t>Odstranění pařezů průměru přes 100 do 300 mm</t>
  </si>
  <si>
    <t>1186292668</t>
  </si>
  <si>
    <t>Odstranění pařezů strojně s jejich vykopáním nebo vytrháním průměru přes 100 do 300 mm</t>
  </si>
  <si>
    <t>https://podminky.urs.cz/item/CS_URS_2022_02/112251101</t>
  </si>
  <si>
    <t>14</t>
  </si>
  <si>
    <t>112251102</t>
  </si>
  <si>
    <t>Odstranění pařezů průměru přes 300 do 500 mm</t>
  </si>
  <si>
    <t>1068159512</t>
  </si>
  <si>
    <t>Odstranění pařezů strojně s jejich vykopáním nebo vytrháním průměru přes 300 do 500 mm</t>
  </si>
  <si>
    <t>https://podminky.urs.cz/item/CS_URS_2022_02/112251102</t>
  </si>
  <si>
    <t>112251103</t>
  </si>
  <si>
    <t>Odstranění pařezů průměru přes 500 do 700 mm</t>
  </si>
  <si>
    <t>-1403883355</t>
  </si>
  <si>
    <t>Odstranění pařezů strojně s jejich vykopáním nebo vytrháním průměru přes 500 do 700 mm</t>
  </si>
  <si>
    <t>https://podminky.urs.cz/item/CS_URS_2022_02/112251103</t>
  </si>
  <si>
    <t>16</t>
  </si>
  <si>
    <t>112251104</t>
  </si>
  <si>
    <t>Odstranění pařezů průměru přes 700 do 900 mm</t>
  </si>
  <si>
    <t>-1802239310</t>
  </si>
  <si>
    <t>Odstranění pařezů strojně s jejich vykopáním nebo vytrháním průměru přes 700 do 900 mm</t>
  </si>
  <si>
    <t>https://podminky.urs.cz/item/CS_URS_2022_02/112251104</t>
  </si>
  <si>
    <t>17</t>
  </si>
  <si>
    <t>113106292</t>
  </si>
  <si>
    <t>Rozebrání vozovek ze silničních dílců spáry zalité cementovou maltou strojně pl přes 50 do 200 m2</t>
  </si>
  <si>
    <t>-1583262581</t>
  </si>
  <si>
    <t>Rozebrání dílců vozovek a ploch s přemístěním hmot na skládku na vzdálenost do 3 m nebo s naložením na dopravní prostředek, ze silničních dílců jakýchkoliv rozměrů, s ložem z kameniva nebo živice strojně plochy jednotlivě přes 50 m2 do 200 m2 se spárami zalitými cementovou maltou</t>
  </si>
  <si>
    <t>https://podminky.urs.cz/item/CS_URS_2022_02/113106292</t>
  </si>
  <si>
    <t>Odstranění stávajících bet. panelů v JZ rohu parcely - viz D.1_1 a D.1_2.4.2</t>
  </si>
  <si>
    <t>Odstranění a zpětné osazení betonových panelů u Baštice v místech drenáží</t>
  </si>
  <si>
    <t>6"mist"*2"kusy"*3,0"m2"</t>
  </si>
  <si>
    <t>18</t>
  </si>
  <si>
    <t>113202111</t>
  </si>
  <si>
    <t>Vytrhání obrub krajníků obrubníků stojatých</t>
  </si>
  <si>
    <t>584544430</t>
  </si>
  <si>
    <t>Vytrhání obrub s vybouráním lože, s přemístěním hmot na skládku na vzdálenost do 3 m nebo s naložením na dopravní prostředek z krajníků nebo obrubníků stojatých</t>
  </si>
  <si>
    <t>https://podminky.urs.cz/item/CS_URS_2022_02/113202111</t>
  </si>
  <si>
    <t>Odstranění obrubníků na PB skluzu - viz D.1_1 a D.1_2.4.1</t>
  </si>
  <si>
    <t>19</t>
  </si>
  <si>
    <t>114203101</t>
  </si>
  <si>
    <t>Rozebrání dlažeb z lomového kamene nebo betonových tvárnic na sucho</t>
  </si>
  <si>
    <t>1566640201</t>
  </si>
  <si>
    <t>Rozebrání dlažeb nebo záhozů s naložením na dopravní prostředek dlažeb z lomového kamene nebo betonových tvárnic na sucho nebo se spárami vyplněnými pískem nebo drnem</t>
  </si>
  <si>
    <t>https://podminky.urs.cz/item/CS_URS_2022_02/114203101</t>
  </si>
  <si>
    <t>Viz přílohu D.1_2.4.1, D.1_2.5.1, D.1_2.5.2 až D.1_2.5.10</t>
  </si>
  <si>
    <t>Dočasné odstranění tvárnic na návodním svahu</t>
  </si>
  <si>
    <t>24*1,2  * 0,150</t>
  </si>
  <si>
    <t>Mezisoučet</t>
  </si>
  <si>
    <t>Odstranění betonové zatravňovací dlažby na PB v horní části skluzu</t>
  </si>
  <si>
    <t>36*1,2 * 0,100</t>
  </si>
  <si>
    <t>20</t>
  </si>
  <si>
    <t>114203103</t>
  </si>
  <si>
    <t>Rozebrání dlažeb z lomového kamene nebo betonových tvárnic do cementové malty</t>
  </si>
  <si>
    <t>1338051966</t>
  </si>
  <si>
    <t>Rozebrání dlažeb nebo záhozů s naložením na dopravní prostředek dlažeb z lomového kamene nebo betonových tvárnic do cementové malty se spárami zalitými cementovou maltou</t>
  </si>
  <si>
    <t>https://podminky.urs.cz/item/CS_URS_2022_02/114203103</t>
  </si>
  <si>
    <t>Odstranění kamenné dlažby 300 mm do betonu 200 mm v blízkosti snižovaného beton. bloku</t>
  </si>
  <si>
    <t>0,300*3,8</t>
  </si>
  <si>
    <t>114203201</t>
  </si>
  <si>
    <t>Očištění lomového kamene nebo betonových tvárnic od hlíny nebo písku</t>
  </si>
  <si>
    <t>1848618616</t>
  </si>
  <si>
    <t>Očištění lomového kamene nebo betonových tvárnic získaných při rozebrání dlažeb, záhozů, rovnanin a soustřeďovacích staveb od hlíny nebo písku</t>
  </si>
  <si>
    <t>https://podminky.urs.cz/item/CS_URS_2022_02/114203201</t>
  </si>
  <si>
    <t>114203401</t>
  </si>
  <si>
    <t>Srovnání lomového kamene nebo betonových tvárnic s přemístěním do 10 m</t>
  </si>
  <si>
    <t>-1297003052</t>
  </si>
  <si>
    <t>Srovnání lomového kamene nebo betonových tvárnic do měřitelných figur s přemístěním na vzdálenost do 10 m</t>
  </si>
  <si>
    <t>https://podminky.urs.cz/item/CS_URS_2022_02/114203401</t>
  </si>
  <si>
    <t>23</t>
  </si>
  <si>
    <t>114203409</t>
  </si>
  <si>
    <t>Příplatek přemístění ke srovnání lomového kamene nebo betonových tvárnic ZKD 10 m přes 10 m</t>
  </si>
  <si>
    <t>1740906448</t>
  </si>
  <si>
    <t>Srovnání lomového kamene nebo betonových tvárnic do měřitelných figur Příplatek k ceně za každých dalších i započatých 10 m</t>
  </si>
  <si>
    <t>https://podminky.urs.cz/item/CS_URS_2022_02/114203409</t>
  </si>
  <si>
    <t>24</t>
  </si>
  <si>
    <t>115101201</t>
  </si>
  <si>
    <t>Čerpání vody na dopravní výšku do 10 m průměrný přítok do 500 l/min</t>
  </si>
  <si>
    <t>hod</t>
  </si>
  <si>
    <t>-691990907</t>
  </si>
  <si>
    <t>Čerpání vody na dopravní výšku do 10 m s uvažovaným průměrným přítokem do 500 l/min</t>
  </si>
  <si>
    <t>https://podminky.urs.cz/item/CS_URS_2022_02/115101201</t>
  </si>
  <si>
    <t>2 "místa" * 24 "hodin za den" * 7 "dnů v týdnu" * 8 "týdnů"</t>
  </si>
  <si>
    <t>25</t>
  </si>
  <si>
    <t>115101301</t>
  </si>
  <si>
    <t>Pohotovost čerpací soupravy pro dopravní výšku do 10 m přítok do 500 l/min</t>
  </si>
  <si>
    <t>den</t>
  </si>
  <si>
    <t>-244010240</t>
  </si>
  <si>
    <t>Pohotovost záložní čerpací soupravy pro dopravní výšku do 10 m s uvažovaným průměrným přítokem do 500 l/min</t>
  </si>
  <si>
    <t>https://podminky.urs.cz/item/CS_URS_2022_02/115101301</t>
  </si>
  <si>
    <t>7 "dnů v týdnu" * 8 "týdnů"</t>
  </si>
  <si>
    <t>121151123</t>
  </si>
  <si>
    <t>Sejmutí ornice plochy přes 500 m2 tl vrstvy do 200 mm strojně</t>
  </si>
  <si>
    <t>-2090095364</t>
  </si>
  <si>
    <t>Sejmutí ornice strojně při souvislé ploše přes 500 m2, tl. vrstvy do 200 mm</t>
  </si>
  <si>
    <t>https://podminky.urs.cz/item/CS_URS_2022_02/121151123</t>
  </si>
  <si>
    <t>Viz přílohu D.1_2.4.1, D.1_2.4.2, D.1_2.5.1, D.1_2.5.2 až D.1_2.5.10,  D.1_2.5.11 až D.1_2.5.29</t>
  </si>
  <si>
    <t>"Sejmutí hum. vrstev tl. 0.05 - rovina" 94+79+12+3500</t>
  </si>
  <si>
    <t>"Sejmutí hum. vrstev tl. 0.05 - svah" (35+9)*1,15</t>
  </si>
  <si>
    <t>"Sejmutí hum. vrstev tl. 0.10 - rovina" 266+157+158+980</t>
  </si>
  <si>
    <t>"Sejmutí hum. vrstev tl. 0.10 m - svah" (44+60+126)*1,15</t>
  </si>
  <si>
    <t>27</t>
  </si>
  <si>
    <t>131351102</t>
  </si>
  <si>
    <t>Hloubení jam nezapažených v hornině třídy těžitelnosti II skupiny 4 objem do 50 m3 strojně</t>
  </si>
  <si>
    <t>-654765661</t>
  </si>
  <si>
    <t>Hloubení nezapažených jam a zářezů strojně s urovnáním dna do předepsaného profilu a spádu v hornině třídy těžitelnosti II skupiny 4 přes 20 do 50 m3</t>
  </si>
  <si>
    <t>https://podminky.urs.cz/item/CS_URS_2022_02/131351102</t>
  </si>
  <si>
    <t>Výkop ve střední části skluzu + kraje (v místech stabilizačního prvku drénu)</t>
  </si>
  <si>
    <t>3*((0,9+1,2+1,6)*2)</t>
  </si>
  <si>
    <t>Propustek a vyústění do Baštice</t>
  </si>
  <si>
    <t>9,3*1,5+2,3*3,5</t>
  </si>
  <si>
    <t>28</t>
  </si>
  <si>
    <t>131351104</t>
  </si>
  <si>
    <t>Hloubení jam nezapažených v hornině třídy těžitelnosti II skupiny 4 objem do 500 m3 strojně</t>
  </si>
  <si>
    <t>-814008779</t>
  </si>
  <si>
    <t>Hloubení nezapažených jam a zářezů strojně s urovnáním dna do předepsaného profilu a spádu v hornině třídy těžitelnosti II skupiny 4 přes 100 do 500 m3</t>
  </si>
  <si>
    <t>https://podminky.urs.cz/item/CS_URS_2022_02/131351104</t>
  </si>
  <si>
    <t>Výkop pro prodloužení tělesa hráze</t>
  </si>
  <si>
    <t>52*6,9*0,33+66,4*7,2*0,5+2,4*23</t>
  </si>
  <si>
    <t>29</t>
  </si>
  <si>
    <t>132351104</t>
  </si>
  <si>
    <t>Hloubení rýh nezapažených š do 800 mm v hornině třídy těžitelnosti II skupiny 4 objem přes 100 m3 strojně</t>
  </si>
  <si>
    <t>63876379</t>
  </si>
  <si>
    <t>Hloubení nezapažených rýh šířky do 800 mm strojně s urovnáním dna do předepsaného profilu a spádu v hornině třídy těžitelnosti II skupiny 4 přes 100 m3</t>
  </si>
  <si>
    <t>https://podminky.urs.cz/item/CS_URS_2022_02/132351104</t>
  </si>
  <si>
    <t>Výkop pro odvodňovací příkopy</t>
  </si>
  <si>
    <t>Odvodnění do Baštice</t>
  </si>
  <si>
    <t>"PF17" 0,25*14,5</t>
  </si>
  <si>
    <t>"PF16" 0,65*28,2</t>
  </si>
  <si>
    <t>"PF15" 1,2*23</t>
  </si>
  <si>
    <t>"PF14" 1,7*19,5</t>
  </si>
  <si>
    <t>"PF13" 2,05*18,1</t>
  </si>
  <si>
    <t>"PF12" 1,65*25,2</t>
  </si>
  <si>
    <t>Odvodnění do VN</t>
  </si>
  <si>
    <t>"PF19" 0,3*13</t>
  </si>
  <si>
    <t>"PF20" 0,3*20</t>
  </si>
  <si>
    <t>"PF21" 1*9,2</t>
  </si>
  <si>
    <t>"Výkop pro přeložku kanalizační trouby a šachty" 0,92*17</t>
  </si>
  <si>
    <t>30</t>
  </si>
  <si>
    <t>132351252</t>
  </si>
  <si>
    <t>Hloubení rýh nezapažených š do 2000 mm v hornině třídy těžitelnosti II skupiny 4 objem do 50 m3 strojně</t>
  </si>
  <si>
    <t>908723004</t>
  </si>
  <si>
    <t>Hloubení nezapažených rýh šířky přes 800 do 2 000 mm strojně s urovnáním dna do předepsaného profilu a spádu v hornině třídy těžitelnosti II skupiny 4 přes 20 do 50 m3</t>
  </si>
  <si>
    <t>https://podminky.urs.cz/item/CS_URS_2022_02/132351252</t>
  </si>
  <si>
    <t>Výkop pro drenážní prvky</t>
  </si>
  <si>
    <t>((3,3+0,25+0,25)*3+(9,3+0,25+0,25)*4)</t>
  </si>
  <si>
    <t>-2,1 "odpočet bourání drenáží"</t>
  </si>
  <si>
    <t>31</t>
  </si>
  <si>
    <t>155131312</t>
  </si>
  <si>
    <t>Zřízení protierozního zpevnění svahů geomříží, georohoží sklonu přes 1:2 do 1:1 včetně kotvení</t>
  </si>
  <si>
    <t>-1552166552</t>
  </si>
  <si>
    <t>Zřízení protierozního zpevnění svahů geomříží nebo georohoží včetně plošného kotvení ocelovými skobami, ve sklonu přes 1:2 do 1:1</t>
  </si>
  <si>
    <t>P</t>
  </si>
  <si>
    <t>Poznámka k položce:
V plochách vymezených DPS bude povrch ohumusování po rozprostření orniční vrstvy opatřen tkanou, biologicky rozložitelnou textilií - např. jutovou tkaninou min 500 g/m2, která bude ke svahu přikotvena dřevěnými kolíky s háčky, délka kolíků 0,20 m, průměr cca 5 cm, rozteč kolíků 1,5 x 1,5 m. Překryv jednotlivých pásů tkaniny min 0,20 m, pásy budou pokládány od horní hrany směrem k patě svahu.</t>
  </si>
  <si>
    <t>32</t>
  </si>
  <si>
    <t>M</t>
  </si>
  <si>
    <t>61894013R</t>
  </si>
  <si>
    <t>síť protierozní z kokosových vláken min. 500g/m2</t>
  </si>
  <si>
    <t>-2052758178</t>
  </si>
  <si>
    <t>zpevneni_juta*1,2 "20% na přesahy a ztratné"</t>
  </si>
  <si>
    <t>33</t>
  </si>
  <si>
    <t>161151113</t>
  </si>
  <si>
    <t>Svislé přemístění výkopku z horniny třídy těžitelnosti II skupiny 4 a 5 hl výkopu přes 4 do 8 m</t>
  </si>
  <si>
    <t>1506284143</t>
  </si>
  <si>
    <t>Svislé přemístění výkopku strojně bez naložení do dopravní nádoby avšak s vyprázdněním dopravní nádoby na hromadu nebo do dopravního prostředku z horniny třídy těžitelnosti II skupiny 4 a 5 při hloubce výkopu přes 4 do 8 m</t>
  </si>
  <si>
    <t>https://podminky.urs.cz/item/CS_URS_2022_02/161151113</t>
  </si>
  <si>
    <t>34</t>
  </si>
  <si>
    <t>162201421</t>
  </si>
  <si>
    <t>Vodorovné přemístění pařezů do 1 km D přes 100 do 300 mm</t>
  </si>
  <si>
    <t>-1959301135</t>
  </si>
  <si>
    <t>Vodorovné přemístění větví, kmenů nebo pařezů s naložením, složením a dopravou do 1000 m pařezů kmenů, průměru přes 100 do 300 mm</t>
  </si>
  <si>
    <t>https://podminky.urs.cz/item/CS_URS_2022_02/162201421</t>
  </si>
  <si>
    <t>35</t>
  </si>
  <si>
    <t>162201422</t>
  </si>
  <si>
    <t>Vodorovné přemístění pařezů do 1 km D přes 300 do 500 mm</t>
  </si>
  <si>
    <t>634282524</t>
  </si>
  <si>
    <t>Vodorovné přemístění větví, kmenů nebo pařezů s naložením, složením a dopravou do 1000 m pařezů kmenů, průměru přes 300 do 500 mm</t>
  </si>
  <si>
    <t>https://podminky.urs.cz/item/CS_URS_2022_02/162201422</t>
  </si>
  <si>
    <t>162201423</t>
  </si>
  <si>
    <t>Vodorovné přemístění pařezů do 1 km D přes 500 do 700 mm</t>
  </si>
  <si>
    <t>689539681</t>
  </si>
  <si>
    <t>Vodorovné přemístění větví, kmenů nebo pařezů s naložením, složením a dopravou do 1000 m pařezů kmenů, průměru přes 500 do 700 mm</t>
  </si>
  <si>
    <t>https://podminky.urs.cz/item/CS_URS_2022_02/162201423</t>
  </si>
  <si>
    <t>37</t>
  </si>
  <si>
    <t>162201424</t>
  </si>
  <si>
    <t>Vodorovné přemístění pařezů do 1 km D přes 700 do 900 mm</t>
  </si>
  <si>
    <t>661710757</t>
  </si>
  <si>
    <t>Vodorovné přemístění větví, kmenů nebo pařezů s naložením, složením a dopravou do 1000 m pařezů kmenů, průměru přes 700 do 900 mm</t>
  </si>
  <si>
    <t>https://podminky.urs.cz/item/CS_URS_2022_02/162201424</t>
  </si>
  <si>
    <t>38</t>
  </si>
  <si>
    <t>162301971</t>
  </si>
  <si>
    <t>Příplatek k vodorovnému přemístění pařezů D přes 100 do 300 mm ZKD 1 km</t>
  </si>
  <si>
    <t>1546335255</t>
  </si>
  <si>
    <t>Vodorovné přemístění větví, kmenů nebo pařezů s naložením, složením a dopravou Příplatek k cenám za každých dalších i započatých 1000 m přes 1000 m pařezů kmenů, průměru přes 100 do 300 mm</t>
  </si>
  <si>
    <t>https://podminky.urs.cz/item/CS_URS_2022_02/162301971</t>
  </si>
  <si>
    <t>kac_do300*19 "celkem do 20 km"</t>
  </si>
  <si>
    <t>39</t>
  </si>
  <si>
    <t>162301972</t>
  </si>
  <si>
    <t>Příplatek k vodorovnému přemístění pařezů D přes 300 do 500 mm ZKD 1 km</t>
  </si>
  <si>
    <t>2031198308</t>
  </si>
  <si>
    <t>Vodorovné přemístění větví, kmenů nebo pařezů s naložením, složením a dopravou Příplatek k cenám za každých dalších i započatých 1000 m přes 1000 m pařezů kmenů, průměru přes 300 do 500 mm</t>
  </si>
  <si>
    <t>https://podminky.urs.cz/item/CS_URS_2022_02/162301972</t>
  </si>
  <si>
    <t>kac_do500*19 "celkem do 20 km"</t>
  </si>
  <si>
    <t>40</t>
  </si>
  <si>
    <t>162301973</t>
  </si>
  <si>
    <t>Příplatek k vodorovnému přemístění pařezů D přes 500 do 700 mm ZKD 1 km</t>
  </si>
  <si>
    <t>-243894679</t>
  </si>
  <si>
    <t>Vodorovné přemístění větví, kmenů nebo pařezů s naložením, složením a dopravou Příplatek k cenám za každých dalších i započatých 1000 m přes 1000 m pařezů kmenů, průměru přes 500 do 700 mm</t>
  </si>
  <si>
    <t>https://podminky.urs.cz/item/CS_URS_2022_02/162301973</t>
  </si>
  <si>
    <t>kac_do700*19 "celkem do 20 km"</t>
  </si>
  <si>
    <t>41</t>
  </si>
  <si>
    <t>162301974</t>
  </si>
  <si>
    <t>Příplatek k vodorovnému přemístění pařezů D přes 700 do 900 mm ZKD 1 km</t>
  </si>
  <si>
    <t>-1055422639</t>
  </si>
  <si>
    <t>Vodorovné přemístění větví, kmenů nebo pařezů s naložením, složením a dopravou Příplatek k cenám za každých dalších i započatých 1000 m přes 1000 m pařezů kmenů, průměru přes 700 do 900 mm</t>
  </si>
  <si>
    <t>https://podminky.urs.cz/item/CS_URS_2022_02/162301974</t>
  </si>
  <si>
    <t>kac_do900*19 "celkem do 20 km"</t>
  </si>
  <si>
    <t>42</t>
  </si>
  <si>
    <t>16230-R13</t>
  </si>
  <si>
    <t>Nařezání kmenů po pokácených stromech na metry, naštípání velkých průměrů, přenístění do 7 km na závod POD</t>
  </si>
  <si>
    <t>kpl.</t>
  </si>
  <si>
    <t>-1373532644</t>
  </si>
  <si>
    <t>Poznámka k položce:
Štípány budou všechny kmeny nad 300 mm.</t>
  </si>
  <si>
    <t>43</t>
  </si>
  <si>
    <t>162351104</t>
  </si>
  <si>
    <t>Vodorovné přemístění přes 500 do 1000 m výkopku/sypaniny z horniny třídy těžitelnosti I skupiny 1 až 3</t>
  </si>
  <si>
    <t>-1443059354</t>
  </si>
  <si>
    <t>Vodorovné přemístění výkopku nebo sypaniny po suchu na obvyklém dopravním prostředku, bez naložení výkopku, avšak se složením bez rozhrnutí z horniny třídy těžitelnosti I skupiny 1 až 3 na vzdálenost přes 500 do 1 000 m</t>
  </si>
  <si>
    <t>https://podminky.urs.cz/item/CS_URS_2022_02/162351104</t>
  </si>
  <si>
    <t xml:space="preserve">Přemístění na pozemek parc. č. 1591 </t>
  </si>
  <si>
    <t>sejmuti_tl50*0,05</t>
  </si>
  <si>
    <t>sejmuti_tl100*0,10</t>
  </si>
  <si>
    <t>Přemístění na místo ohumusování</t>
  </si>
  <si>
    <t>ohum_rov5*0,05</t>
  </si>
  <si>
    <t>ohum_rov10*0,10</t>
  </si>
  <si>
    <t>ohum_svah5*0,05</t>
  </si>
  <si>
    <t>ohum_svah10*0,10</t>
  </si>
  <si>
    <t>44</t>
  </si>
  <si>
    <t>162351123</t>
  </si>
  <si>
    <t>Vodorovné přemístění přes 50 do 500 m výkopku/sypaniny z hornin třídy těžitelnosti II skupiny 4 a 5</t>
  </si>
  <si>
    <t>2090584611</t>
  </si>
  <si>
    <t>Vodorovné přemístění výkopku nebo sypaniny po suchu na obvyklém dopravním prostředku, bez naložení výkopku, avšak se složením bez rozhrnutí z horniny třídy těžitelnosti II skupiny 4 a 5 na vzdálenost přes 50 do 500 m</t>
  </si>
  <si>
    <t>https://podminky.urs.cz/item/CS_URS_2022_02/162351123</t>
  </si>
  <si>
    <t>vykop "přemístění na MD"</t>
  </si>
  <si>
    <t>vykop_do50 "přemístění na MD"</t>
  </si>
  <si>
    <t>ryha_do08m "přemístění na MD"</t>
  </si>
  <si>
    <t>ryha_do2m "uložení na MD"</t>
  </si>
  <si>
    <t>tesnici_jadro "přemístění z MD"</t>
  </si>
  <si>
    <t>nasyp_hraze "přemístění z MD"</t>
  </si>
  <si>
    <t>zasyp "přemístění z MD"</t>
  </si>
  <si>
    <t>45</t>
  </si>
  <si>
    <t>162351143</t>
  </si>
  <si>
    <t>Vodorovné přemístění přes 50 do 500 m výkopku/sypaniny z horniny třídy těžitelnosti III skupiny 6 a 7</t>
  </si>
  <si>
    <t>1724511448</t>
  </si>
  <si>
    <t>Vodorovné přemístění výkopku nebo sypaniny po suchu na obvyklém dopravním prostředku, bez naložení výkopku, avšak se složením bez rozhrnutí z horniny třídy těžitelnosti III skupiny 6 a 7 na vzdálenost přes 50 do 500 m</t>
  </si>
  <si>
    <t>https://podminky.urs.cz/item/CS_URS_2022_02/162351143</t>
  </si>
  <si>
    <t>Přemístění tvárnic</t>
  </si>
  <si>
    <t>odstr_tvarnic "přemístění na MD do 200 m"</t>
  </si>
  <si>
    <t>46</t>
  </si>
  <si>
    <t>166151121</t>
  </si>
  <si>
    <t>Přehození neulehlého výkopku z horniny třídy těžitelnosti III skupiny 6 a 7 strojně</t>
  </si>
  <si>
    <t>-1168006868</t>
  </si>
  <si>
    <t>Přehození neulehlého výkopku strojně z horniny třídy těžitelnosti III, skupiny 6 a 7</t>
  </si>
  <si>
    <t>https://podminky.urs.cz/item/CS_URS_2022_02/166151121</t>
  </si>
  <si>
    <t>Přehození rozebrané dlažby z vegetačních tvárnic na PB skluzu do skluzu</t>
  </si>
  <si>
    <t>Přehození odstraněných obrubníků na PB skluzu do skluzu</t>
  </si>
  <si>
    <t>odstr_obrub *0,300*0,100</t>
  </si>
  <si>
    <t>47</t>
  </si>
  <si>
    <t>167151111</t>
  </si>
  <si>
    <t>Nakládání výkopku z hornin třídy těžitelnosti I skupiny 1 až 3 přes 100 m3</t>
  </si>
  <si>
    <t>-1405923645</t>
  </si>
  <si>
    <t>Nakládání, skládání a překládání neulehlého výkopku nebo sypaniny strojně nakládání, množství přes 100 m3, z hornin třídy těžitelnosti I, skupiny 1 až 3</t>
  </si>
  <si>
    <t>https://podminky.urs.cz/item/CS_URS_2022_02/167151111</t>
  </si>
  <si>
    <t>ohum_rov5*0,05 "naložení na MD"</t>
  </si>
  <si>
    <t>ohum_rov10*0,10 "naložení na MD"</t>
  </si>
  <si>
    <t>ohum_svah5*0,05 "naložení na MD"</t>
  </si>
  <si>
    <t>ohum_svah10*0,10 "naložení na MD"</t>
  </si>
  <si>
    <t>48</t>
  </si>
  <si>
    <t>167151112</t>
  </si>
  <si>
    <t>Nakládání výkopku z hornin třídy těžitelnosti II skupiny 4 a 5 přes 100 m3</t>
  </si>
  <si>
    <t>2033259155</t>
  </si>
  <si>
    <t>Nakládání, skládání a překládání neulehlého výkopku nebo sypaniny strojně nakládání, množství přes 100 m3, z hornin třídy těžitelnosti II, skupiny 4 a 5</t>
  </si>
  <si>
    <t>https://podminky.urs.cz/item/CS_URS_2022_02/167151112</t>
  </si>
  <si>
    <t>tesnici_jadro "naložení na MD"</t>
  </si>
  <si>
    <t>nasyp_hraze "naložení na MD"</t>
  </si>
  <si>
    <t>zasyp "naložení na MD"</t>
  </si>
  <si>
    <t>49</t>
  </si>
  <si>
    <t>171103201</t>
  </si>
  <si>
    <t>Uložení sypanin z horniny třídy těžitelnosti I a II skupiny 1 až 4 do hrází nádrží se zhutněním 100 % PS C s příměsí jílu do 20 %</t>
  </si>
  <si>
    <t>-554366064</t>
  </si>
  <si>
    <t>Uložení netříděných sypanin do zemních hrází z hornin třídy těžitelnosti I a II, skupiny 1 až 4 pro jakoukoliv šířku koruny přehradních a jiných vodních nádrží se zhutněním do 100 % PS - koef. C s příměsí jílové hlíny do 20 % objemu</t>
  </si>
  <si>
    <t>https://podminky.urs.cz/item/CS_URS_2022_02/171103201</t>
  </si>
  <si>
    <t>Násyp hráze -  Z5 - stabilizační část, materiál z překopu hráze</t>
  </si>
  <si>
    <t>14,5*14+115</t>
  </si>
  <si>
    <t>50</t>
  </si>
  <si>
    <t>171151131</t>
  </si>
  <si>
    <t>Uložení sypaniny z hornin nesoudržných a soudržných střídavě do násypů zhutněných strojně</t>
  </si>
  <si>
    <t>651495996</t>
  </si>
  <si>
    <t>Uložení sypanin do násypů strojně s rozprostřením sypaniny ve vrstvách a s hrubým urovnáním zhutněných z hornin nesoudržných a soudržných střídavě ukládaných</t>
  </si>
  <si>
    <t>https://podminky.urs.cz/item/CS_URS_2022_02/171151131</t>
  </si>
  <si>
    <t>Viz přílohu D.1_2.4.2, D.1_2.5.10 až D.1_2.5.29</t>
  </si>
  <si>
    <t>Terénní úpravy na parc. č. 1951 - násyp výkopu z SO 02</t>
  </si>
  <si>
    <t>uvažováno přemístění přímo z výkopu vrámci SO 02</t>
  </si>
  <si>
    <t>"vrstevnice 322,2 až 322,15" 0,25*60</t>
  </si>
  <si>
    <t>"vrstevnice 322 až 322,05" 0,25*2470</t>
  </si>
  <si>
    <t>"vrstevnice 321,8 až 321,85" 0,45*2090</t>
  </si>
  <si>
    <t>"vrstevnice 321,5 až 321,6" 0,50*1980</t>
  </si>
  <si>
    <t>"vrstevnice 321 až 321,2" 0,75*460</t>
  </si>
  <si>
    <t>"nájezdy + plocha u nádrže mezi dlažbou a násypem" 50</t>
  </si>
  <si>
    <t>51</t>
  </si>
  <si>
    <t>171251201</t>
  </si>
  <si>
    <t>Uložení sypaniny na skládky nebo meziskládky</t>
  </si>
  <si>
    <t>1006485327</t>
  </si>
  <si>
    <t>Uložení sypaniny na skládky nebo meziskládky bez hutnění s upravením uložené sypaniny do předepsaného tvaru</t>
  </si>
  <si>
    <t>https://podminky.urs.cz/item/CS_URS_2022_02/171251201</t>
  </si>
  <si>
    <t>vykop "uložení na MD"</t>
  </si>
  <si>
    <t>vykop_do50  "uložení na MD"</t>
  </si>
  <si>
    <t>ryha_do08m "uložení na MD"</t>
  </si>
  <si>
    <t>172153103</t>
  </si>
  <si>
    <t>Zřízení těsnicího jádra nebo vrstvy š přes 3 m z hornin třídy těžitelnosti I a II skupiny 1 až 4 zhutněných do 100 % PS C</t>
  </si>
  <si>
    <t>736584270</t>
  </si>
  <si>
    <t>Zřízení těsnícího jádra nebo těsnící vrstvy zemních a kamenitých hrází přehradních a jiných vodních nádrží z horniny třídy těžitelnosti I a II, skupiny 1 až 4 se zhutněním do 100 % PS - koef. C vodorovné šířky vrstvy přes 3 m</t>
  </si>
  <si>
    <t>https://podminky.urs.cz/item/CS_URS_2022_02/172153103</t>
  </si>
  <si>
    <t>Násyp hráze - Z4 - jílové těsnící jádro, materiál z překopu stáv. hráze + jíl. těsnícího koberce v zátopě</t>
  </si>
  <si>
    <t>26*13</t>
  </si>
  <si>
    <t>53</t>
  </si>
  <si>
    <t>174151101</t>
  </si>
  <si>
    <t>Zásyp jam, šachet rýh nebo kolem objektů sypaninou se zhutněním</t>
  </si>
  <si>
    <t>-395004274</t>
  </si>
  <si>
    <t>Zásyp sypaninou z jakékoliv horniny strojně s uložením výkopku ve vrstvách se zhutněním jam, šachet, rýh nebo kolem objektů v těchto vykopávkách</t>
  </si>
  <si>
    <t>https://podminky.urs.cz/item/CS_URS_2022_02/174151101</t>
  </si>
  <si>
    <t>Spadiště - zásyp materiálem z výkopu</t>
  </si>
  <si>
    <t>((4+6)/2*12,5+(6,1+8,5)/2*10+(8,5+8,8)/2*4,5)*0,40 "40% zásyp zeminou, 60% ze sutě"</t>
  </si>
  <si>
    <t>Zásyp skluzu materiálem z výkopu nevhodným pro opětovné použití jako materiál hráze (od úrovně cesty na PB ve sklonu 1:10 k hrázi)</t>
  </si>
  <si>
    <t>(3,9*70-(2,1*4*3))*0,40  "40% zásyp zeminou, 60% ze sutě"</t>
  </si>
  <si>
    <t>Zpětné zásypy u příkopů</t>
  </si>
  <si>
    <t>"PF17" 0,04*14,5</t>
  </si>
  <si>
    <t>"PF16" 0,04*28,2</t>
  </si>
  <si>
    <t>"PF15" 0,04*23</t>
  </si>
  <si>
    <t>"PF14" 0,04*19,5</t>
  </si>
  <si>
    <t>"PF13" 0,04*18,1</t>
  </si>
  <si>
    <t>"PF12" 0,04*25,2</t>
  </si>
  <si>
    <t>"PF19" 0,04*13</t>
  </si>
  <si>
    <t>"PF20" 0,04*20</t>
  </si>
  <si>
    <t>"PF21" 0</t>
  </si>
  <si>
    <t>"Přeložka kanalizační trouby a šachty - zásyp" 0,5*16</t>
  </si>
  <si>
    <t>"Propustek u vyústění do Baštice" 0,1*22</t>
  </si>
  <si>
    <t>54</t>
  </si>
  <si>
    <t>174251201</t>
  </si>
  <si>
    <t>Zásyp jam po pařezech D pařezů do 300 mm strojně</t>
  </si>
  <si>
    <t>-1914804123</t>
  </si>
  <si>
    <t>Zásyp jam po pařezech strojně výkopkem z horniny získané při dobývání pařezů s hrubým urovnáním povrchu zasypávky průměru pařezu přes 100 do 300 mm</t>
  </si>
  <si>
    <t>https://podminky.urs.cz/item/CS_URS_2022_02/174251201</t>
  </si>
  <si>
    <t>55</t>
  </si>
  <si>
    <t>174251202</t>
  </si>
  <si>
    <t>Zásyp jam po pařezech D pařezů přes 300 do 500 mm strojně</t>
  </si>
  <si>
    <t>-75245978</t>
  </si>
  <si>
    <t>Zásyp jam po pařezech strojně výkopkem z horniny získané při dobývání pařezů s hrubým urovnáním povrchu zasypávky průměru pařezu přes 300 do 500 mm</t>
  </si>
  <si>
    <t>https://podminky.urs.cz/item/CS_URS_2022_02/174251202</t>
  </si>
  <si>
    <t>56</t>
  </si>
  <si>
    <t>174251203</t>
  </si>
  <si>
    <t>Zásyp jam po pařezech D pařezů přes 500 do 700 mm strojně</t>
  </si>
  <si>
    <t>-1565902598</t>
  </si>
  <si>
    <t>Zásyp jam po pařezech strojně výkopkem z horniny získané při dobývání pařezů s hrubým urovnáním povrchu zasypávky průměru pařezu přes 500 do 700 mm</t>
  </si>
  <si>
    <t>https://podminky.urs.cz/item/CS_URS_2022_02/174251203</t>
  </si>
  <si>
    <t>57</t>
  </si>
  <si>
    <t>174251204</t>
  </si>
  <si>
    <t>Zásyp jam po pařezech D pařezů přes 700 do 900 mm strojně</t>
  </si>
  <si>
    <t>184458633</t>
  </si>
  <si>
    <t>Zásyp jam po pařezech strojně výkopkem z horniny získané při dobývání pařezů s hrubým urovnáním povrchu zasypávky průměru pařezu přes 700 do 900 mm</t>
  </si>
  <si>
    <t>https://podminky.urs.cz/item/CS_URS_2022_02/174251204</t>
  </si>
  <si>
    <t>58</t>
  </si>
  <si>
    <t>175111101</t>
  </si>
  <si>
    <t>Obsypání potrubí ručně sypaninou bez prohození, uloženou do 3 m</t>
  </si>
  <si>
    <t>-1396089103</t>
  </si>
  <si>
    <t>Obsypání potrubí ručně sypaninou z vhodných hornin třídy těžitelnosti I a II, skupiny 1 až 4 nebo materiálem připraveným podél výkopu ve vzdálenosti do 3 m od jeho kraje pro jakoukoliv hloubku výkopu a míru zhutnění bez prohození sypaniny</t>
  </si>
  <si>
    <t>https://podminky.urs.cz/item/CS_URS_2022_02/175111101</t>
  </si>
  <si>
    <t>Drén nad zaústěním do šachty - obsyp a podsyp - DK 4/8 tl. 20 cm</t>
  </si>
  <si>
    <t>0,37*13</t>
  </si>
  <si>
    <t>Drén - figura - DK 4/8</t>
  </si>
  <si>
    <t>0,13*63</t>
  </si>
  <si>
    <t>Drén - figura - obsyp ŠP 0/22</t>
  </si>
  <si>
    <t>0,27*63</t>
  </si>
  <si>
    <t>Drén nad zaústěním do šachty - filtr - štěrkopísek 0/22 mm tl. 20 cm</t>
  </si>
  <si>
    <t>0,42*13</t>
  </si>
  <si>
    <t>59</t>
  </si>
  <si>
    <t>58333625</t>
  </si>
  <si>
    <t>kamenivo těžené hrubé frakce 4/8</t>
  </si>
  <si>
    <t>471126042</t>
  </si>
  <si>
    <t>obsyp_4_8*2,0</t>
  </si>
  <si>
    <t>60</t>
  </si>
  <si>
    <t>58337331</t>
  </si>
  <si>
    <t>štěrkopísek frakce 0/22</t>
  </si>
  <si>
    <t>-1026883245</t>
  </si>
  <si>
    <t>obsyp_0_22*2,0</t>
  </si>
  <si>
    <t>61</t>
  </si>
  <si>
    <t>17-R01</t>
  </si>
  <si>
    <t>Poplatek za uložení rozdrcené dřevní hmoty na řízenou skládku</t>
  </si>
  <si>
    <t>-916763549</t>
  </si>
  <si>
    <t>odstr_ker*0,015</t>
  </si>
  <si>
    <t>kac_do300*0,150</t>
  </si>
  <si>
    <t>kac_do500*0,200</t>
  </si>
  <si>
    <t>kac_do700*0,300</t>
  </si>
  <si>
    <t>kac_do900*0,500</t>
  </si>
  <si>
    <t>62</t>
  </si>
  <si>
    <t>17-R02</t>
  </si>
  <si>
    <t>Poplatek za uložení pařezů do pům. 300 mm na řízenou skládku</t>
  </si>
  <si>
    <t>-184441485</t>
  </si>
  <si>
    <t>63</t>
  </si>
  <si>
    <t>17-R03</t>
  </si>
  <si>
    <t>Poplatek za uložení pařezů do pům. 500 mm na řízenou skládku</t>
  </si>
  <si>
    <t>-1589132153</t>
  </si>
  <si>
    <t>64</t>
  </si>
  <si>
    <t>17-R04</t>
  </si>
  <si>
    <t>Poplatek za uložení pařezů do pům. 700 mm na řízenou skládku</t>
  </si>
  <si>
    <t>1925701955</t>
  </si>
  <si>
    <t>65</t>
  </si>
  <si>
    <t>17-R05</t>
  </si>
  <si>
    <t>Poplatek za uložení pařezů do pům. 900 mm na řízenou skládku</t>
  </si>
  <si>
    <t>-1526441164</t>
  </si>
  <si>
    <t>66</t>
  </si>
  <si>
    <t>181351113</t>
  </si>
  <si>
    <t>Rozprostření ornice tl vrstvy do 200 mm pl přes 500 m2 v rovině nebo ve svahu do 1:5 strojně</t>
  </si>
  <si>
    <t>-429457719</t>
  </si>
  <si>
    <t>Rozprostření a urovnání ornice v rovině nebo ve svahu sklonu do 1:5 strojně při souvislé ploše přes 500 m2, tl. vrstvy do 200 mm</t>
  </si>
  <si>
    <t>https://podminky.urs.cz/item/CS_URS_2022_02/181351113</t>
  </si>
  <si>
    <t>Ohumusování a osetí v blízkosti stáv. spadiště a skluzu - rovina, tl. 10 cm</t>
  </si>
  <si>
    <t>664+12+157+158+980+126</t>
  </si>
  <si>
    <t>Terénní úpravy na parc. č. 1951 v tl. 5 cm</t>
  </si>
  <si>
    <t>Viz přílohu D.1_2.4.2, D.1_2.5.11 až D.1_2.5.29</t>
  </si>
  <si>
    <t>7950+100</t>
  </si>
  <si>
    <t>67</t>
  </si>
  <si>
    <t>10364101</t>
  </si>
  <si>
    <t>zemina pro terénní úpravy - ornice</t>
  </si>
  <si>
    <t>168841205</t>
  </si>
  <si>
    <t>325*1,6 "pořízení nedostatku pro ohumusování"</t>
  </si>
  <si>
    <t>68</t>
  </si>
  <si>
    <t>181411121</t>
  </si>
  <si>
    <t>Založení lučního trávníku výsevem pl do 1000 m2 v rovině a ve svahu do 1:5</t>
  </si>
  <si>
    <t>30353371</t>
  </si>
  <si>
    <t>Založení trávníku na půdě předem připravené plochy do 1000 m2 výsevem včetně utažení lučního v rovině nebo na svahu do 1:5</t>
  </si>
  <si>
    <t>https://podminky.urs.cz/item/CS_URS_2022_02/181411121</t>
  </si>
  <si>
    <t>69</t>
  </si>
  <si>
    <t>00572472</t>
  </si>
  <si>
    <t>osivo směs travní krajinná-rovinná</t>
  </si>
  <si>
    <t>kg</t>
  </si>
  <si>
    <t>1821746687</t>
  </si>
  <si>
    <t>ohum_rov10*300/10000 "300 kg/ha"</t>
  </si>
  <si>
    <t>ohum_rov5*300/10000 "300 kg/ha"</t>
  </si>
  <si>
    <t>181411122</t>
  </si>
  <si>
    <t>Založení lučního trávníku výsevem pl do 1000 m2 ve svahu přes 1:5 do 1:2</t>
  </si>
  <si>
    <t>-1446295393</t>
  </si>
  <si>
    <t>Založení trávníku na půdě předem připravené plochy do 1000 m2 výsevem včetně utažení lučního na svahu přes 1:5 do 1:2</t>
  </si>
  <si>
    <t>https://podminky.urs.cz/item/CS_URS_2022_02/181411122</t>
  </si>
  <si>
    <t>71</t>
  </si>
  <si>
    <t>00572474</t>
  </si>
  <si>
    <t>osivo směs travní krajinná-svahová</t>
  </si>
  <si>
    <t>561996713</t>
  </si>
  <si>
    <t>ohum_svah10*300/10000 "300 kg/ha"</t>
  </si>
  <si>
    <t>ohum_svah5*300/10000 "300 kg/ha"</t>
  </si>
  <si>
    <t>40,612*0,02 'Přepočtené koeficientem množství</t>
  </si>
  <si>
    <t>72</t>
  </si>
  <si>
    <t>181951113</t>
  </si>
  <si>
    <t>Úprava pláně v hornině třídy těžitelnosti II skupiny 4 a 5 bez zhutnění strojně</t>
  </si>
  <si>
    <t>-864722230</t>
  </si>
  <si>
    <t>Úprava pláně vyrovnáním výškových rozdílů strojně v hornině třídy těžitelnosti II, skupiny 4 a 5 bez zhutnění</t>
  </si>
  <si>
    <t>https://podminky.urs.cz/item/CS_URS_2022_02/181951113</t>
  </si>
  <si>
    <t>"Terénní úpravy na parc. č. 1951" 5650</t>
  </si>
  <si>
    <t>73</t>
  </si>
  <si>
    <t>182151112</t>
  </si>
  <si>
    <t>Svahování v zářezech v hornině třídy těžitelnosti II skupiny 4 a 5 strojně</t>
  </si>
  <si>
    <t>-1199019324</t>
  </si>
  <si>
    <t>Svahování trvalých svahů do projektovaných profilů strojně s potřebným přemístěním výkopku při svahování v zářezech v hornině třídy těžitelnosti II, skupiny 4 a 5</t>
  </si>
  <si>
    <t>https://podminky.urs.cz/item/CS_URS_2022_02/182151112</t>
  </si>
  <si>
    <t>"Svahování v prostoru spadiště" (3,3+4,2)/2*12,5+(4,2+4,9)/2*10+(4,9+5)/2*4,5</t>
  </si>
  <si>
    <t>"Terénní úpravy na parc. č. 1951" 1610</t>
  </si>
  <si>
    <t>"Svahování  1:2 u žlabovek" 163,24</t>
  </si>
  <si>
    <t>74</t>
  </si>
  <si>
    <t>182351133</t>
  </si>
  <si>
    <t>Rozprostření ornice pl přes 500 m2 ve svahu nad 1:5 tl vrstvy do 200 mm strojně</t>
  </si>
  <si>
    <t>-306839836</t>
  </si>
  <si>
    <t>Rozprostření a urovnání ornice ve svahu sklonu přes 1:5 strojně při souvislé ploše přes 500 m2, tl. vrstvy do 200 mm</t>
  </si>
  <si>
    <t>https://podminky.urs.cz/item/CS_URS_2022_02/182351133</t>
  </si>
  <si>
    <t>Ohumusování vzdušného svahu hráze tl. 10 cm</t>
  </si>
  <si>
    <t>(233+9)*1,1</t>
  </si>
  <si>
    <t>Terénní úpravy na parc. č. 1951 tl. 5 cm</t>
  </si>
  <si>
    <t>(235+60+160+130+30+30+10+10)*1,1</t>
  </si>
  <si>
    <t>Ohumusování a osetí odvodňovacího příkopu 1:2</t>
  </si>
  <si>
    <t>"PF17" 0,3*2*14,5</t>
  </si>
  <si>
    <t>"PF16" 0,8*2*28,2</t>
  </si>
  <si>
    <t>"PF15" 1,3*2*23</t>
  </si>
  <si>
    <t>"PF14" 1,6*2*19,5</t>
  </si>
  <si>
    <t>"PF13" 1,85*2*18,1</t>
  </si>
  <si>
    <t>"PF12" 1,85*2*25,2</t>
  </si>
  <si>
    <t>"PF19" 0,3*2*13</t>
  </si>
  <si>
    <t>"PF20" 0,3*2*20</t>
  </si>
  <si>
    <t>"PF21" 0*2*9,2</t>
  </si>
  <si>
    <t>75</t>
  </si>
  <si>
    <t>183101214</t>
  </si>
  <si>
    <t>Jamky pro výsadbu s výměnou 50 % půdy zeminy tř 1 až 4 obj přes 0,05 do 0,125 m3 v rovině a svahu do 1:5</t>
  </si>
  <si>
    <t>505793891</t>
  </si>
  <si>
    <t>Hloubení jamek pro vysazování rostlin v zemině tř.1 až 4 s výměnou půdy z 50% v rovině nebo na svahu do 1:5, objemu přes 0,05 do 0,125 m3</t>
  </si>
  <si>
    <t>https://podminky.urs.cz/item/CS_URS_2022_02/183101214</t>
  </si>
  <si>
    <t>strom*1,03 "+3% úhyn po výsadvě"</t>
  </si>
  <si>
    <t>76</t>
  </si>
  <si>
    <t>46125177</t>
  </si>
  <si>
    <t>Pro výměnu půdy při výsadbě.</t>
  </si>
  <si>
    <t>strom*1,03 "+3% úhyn po výsadvě" *0,125*0,50 "50%" * 1,6</t>
  </si>
  <si>
    <t>77</t>
  </si>
  <si>
    <t>184102113</t>
  </si>
  <si>
    <t>Výsadba dřeviny s balem D přes 0,3 do 0,4 m do jamky se zalitím v rovině a svahu do 1:5</t>
  </si>
  <si>
    <t>-1653396215</t>
  </si>
  <si>
    <t>Výsadba dřeviny s balem do předem vyhloubené jamky se zalitím v rovině nebo na svahu do 1:5, při průměru balu přes 300 do 400 mm</t>
  </si>
  <si>
    <t>https://podminky.urs.cz/item/CS_URS_2022_02/184102113</t>
  </si>
  <si>
    <t>Poznámka k položce:
Výsadba vzrostlých stromků, OK 8/10, s balem, v rovině, s umístěním závlahové sondy.
Požadavky viz techn. zpr. B</t>
  </si>
  <si>
    <t>90 "ks, viz přílohu D.1_1 a D.1_2.2"</t>
  </si>
  <si>
    <t>9 "ks Náhradní výsadba na parc. č. 1951"</t>
  </si>
  <si>
    <t>78</t>
  </si>
  <si>
    <t>R11.1</t>
  </si>
  <si>
    <t>dodávka stromků 90-120 mm - dub letní</t>
  </si>
  <si>
    <t>-252352065</t>
  </si>
  <si>
    <t>Poznámka k položce:
Ztratné pro dřeviny s balem 3 %.</t>
  </si>
  <si>
    <t>25*1,03*1,03 "+3% úhyn po výsadbě a 3% ztratné - viz  D.1_1 a D.1_2.2"</t>
  </si>
  <si>
    <t>27 "zaokrouhleno"</t>
  </si>
  <si>
    <t>79</t>
  </si>
  <si>
    <t>R11.2</t>
  </si>
  <si>
    <t>dodávka stromků 90-120 mm - třešeň ptačí</t>
  </si>
  <si>
    <t>-2061046653</t>
  </si>
  <si>
    <t>20*1,03*1,03 "+3% úhyn po výsadbě a 3% ztratné - viz  D.1_1 a D.1_2.2"</t>
  </si>
  <si>
    <t>22 "zaokrouhleno"</t>
  </si>
  <si>
    <t>80</t>
  </si>
  <si>
    <t>R11.3</t>
  </si>
  <si>
    <t>dodávka stromků 90-120 mm - borovice lesní</t>
  </si>
  <si>
    <t>-629152939</t>
  </si>
  <si>
    <t>27  "zaokrouhleno"</t>
  </si>
  <si>
    <t>81</t>
  </si>
  <si>
    <t>R11.4</t>
  </si>
  <si>
    <t>dodávka stromků 90-120 mm - javor klen</t>
  </si>
  <si>
    <t>-916729860</t>
  </si>
  <si>
    <t>82</t>
  </si>
  <si>
    <t>R11.5</t>
  </si>
  <si>
    <t>dodávka vzrostlých stromků obvod kminku 14-16 cm - dub letní</t>
  </si>
  <si>
    <t>1061308844</t>
  </si>
  <si>
    <t>3*1,03*1,03 "+3% úhyn po výsadbě a 3% ztratné - viz  D.1_1 a D.1_2.2"</t>
  </si>
  <si>
    <t>4 "zaokrouhleno"</t>
  </si>
  <si>
    <t>83</t>
  </si>
  <si>
    <t>R11.6</t>
  </si>
  <si>
    <t>dodávka vzrostlých stromků obvod kminku 14-16 cm - třešeň ptačí</t>
  </si>
  <si>
    <t>-661740277</t>
  </si>
  <si>
    <t>2*1,03*1,03 "+3% úhyn po výsadbě a 3% ztratné - viz  D.1_1 a D.1_2.2"</t>
  </si>
  <si>
    <t>3 "zaokrouhleno"</t>
  </si>
  <si>
    <t>84</t>
  </si>
  <si>
    <t>R11.7</t>
  </si>
  <si>
    <t>dodávka vzrostlých stromků obvod kminku 14-16 cm - borovice lesní</t>
  </si>
  <si>
    <t>-749487853</t>
  </si>
  <si>
    <t>85</t>
  </si>
  <si>
    <t>R11.8</t>
  </si>
  <si>
    <t>dodávka vzrostlých stromků obvod kminku 14-16 cm - javor klen</t>
  </si>
  <si>
    <t>91594008</t>
  </si>
  <si>
    <t>86</t>
  </si>
  <si>
    <t>184215132</t>
  </si>
  <si>
    <t>Ukotvení kmene dřevin třemi kůly D do 0,1 m dl přes 1 do 2 m</t>
  </si>
  <si>
    <t>-1606637251</t>
  </si>
  <si>
    <t>Ukotvení dřeviny kůly třemi kůly, délky přes 1 do 2 m</t>
  </si>
  <si>
    <t>https://podminky.urs.cz/item/CS_URS_2022_02/184215132</t>
  </si>
  <si>
    <t>87</t>
  </si>
  <si>
    <t>R12</t>
  </si>
  <si>
    <t>dodávka kůlů délky 2,0 m</t>
  </si>
  <si>
    <t>801384963</t>
  </si>
  <si>
    <t>3*strom</t>
  </si>
  <si>
    <t>88</t>
  </si>
  <si>
    <t>184801121</t>
  </si>
  <si>
    <t>Ošetřování vysazených dřevin soliterních v rovině a svahu do 1:5</t>
  </si>
  <si>
    <t>376053943</t>
  </si>
  <si>
    <t>Ošetření vysazených dřevin solitérních v rovině nebo na svahu do 1:5</t>
  </si>
  <si>
    <t>https://podminky.urs.cz/item/CS_URS_2022_02/184801121</t>
  </si>
  <si>
    <t>89</t>
  </si>
  <si>
    <t>184813121</t>
  </si>
  <si>
    <t>Ochrana dřevin před okusem ručně pletivem v rovině a svahu do 1:5</t>
  </si>
  <si>
    <t>-1105820798</t>
  </si>
  <si>
    <t>Ochrana dřevin před okusem zvěří ručně v rovině nebo ve svahu do 1:5, pletivem, výšky do 2 m</t>
  </si>
  <si>
    <t>https://podminky.urs.cz/item/CS_URS_2022_02/184813121</t>
  </si>
  <si>
    <t>90</t>
  </si>
  <si>
    <t>693113190R</t>
  </si>
  <si>
    <t>textilie jutařská 400 g/m2 š 150 cm</t>
  </si>
  <si>
    <t>730388936</t>
  </si>
  <si>
    <t>"Ochrana kmenů stromů"</t>
  </si>
  <si>
    <t>strom*0,5</t>
  </si>
  <si>
    <t>91</t>
  </si>
  <si>
    <t>184813134</t>
  </si>
  <si>
    <t>Ochrana listnatých dřevin přes 70 cm před okusem chemickým nátěrem v rovině a svahu do 1:5</t>
  </si>
  <si>
    <t>100 kus</t>
  </si>
  <si>
    <t>-1147967584</t>
  </si>
  <si>
    <t>Ochrana dřevin před okusem zvěří chemicky nátěrem, v rovině nebo ve svahu do 1:5 listnatých, výšky přes 70 cm</t>
  </si>
  <si>
    <t>https://podminky.urs.cz/item/CS_URS_2022_02/184813134</t>
  </si>
  <si>
    <t>strom/100</t>
  </si>
  <si>
    <t>92</t>
  </si>
  <si>
    <t>R09</t>
  </si>
  <si>
    <t>dodávka reperentního přípravku proti okusu sazenic</t>
  </si>
  <si>
    <t>832896258</t>
  </si>
  <si>
    <t>strom/1000 * 10</t>
  </si>
  <si>
    <t>93</t>
  </si>
  <si>
    <t>184818233</t>
  </si>
  <si>
    <t>Ochrana kmene průměru přes 500 do 700 mm bedněním výšky do 2 m</t>
  </si>
  <si>
    <t>1685401530</t>
  </si>
  <si>
    <t>Ochrana kmene bedněním před poškozením stavebním provozem zřízení včetně odstranění výšky bednění do 2 m průměru kmene přes 500 do 700 mm</t>
  </si>
  <si>
    <t>https://podminky.urs.cz/item/CS_URS_2022_02/184818233</t>
  </si>
  <si>
    <t>30 "ks - viz D.1_1"</t>
  </si>
  <si>
    <t>94</t>
  </si>
  <si>
    <t>184911111</t>
  </si>
  <si>
    <t>Znovuuvázání dřeviny ke kůlům</t>
  </si>
  <si>
    <t>-6347320</t>
  </si>
  <si>
    <t>Znovuuvázání dřeviny jedním úvazkem ke stávajícímu kůlu</t>
  </si>
  <si>
    <t>https://podminky.urs.cz/item/CS_URS_2022_02/184911111</t>
  </si>
  <si>
    <t>95</t>
  </si>
  <si>
    <t>184911431</t>
  </si>
  <si>
    <t>Mulčování rostlin kůrou tl přes 0,1 do 0,15 m v rovině a svahu do 1:5</t>
  </si>
  <si>
    <t>-1313816881</t>
  </si>
  <si>
    <t>Mulčování vysazených rostlin mulčovací kůrou, tl. přes 100 do 150 mm v rovině nebo na svahu do 1:5</t>
  </si>
  <si>
    <t>https://podminky.urs.cz/item/CS_URS_2022_02/184911431</t>
  </si>
  <si>
    <t>1,0*1,0*strom*1,03 "3% úhyn po výsadbě"</t>
  </si>
  <si>
    <t>96</t>
  </si>
  <si>
    <t>103911000</t>
  </si>
  <si>
    <t>kůra mulčovací VL</t>
  </si>
  <si>
    <t>-789338598</t>
  </si>
  <si>
    <t>0,15*mulčování</t>
  </si>
  <si>
    <t>97</t>
  </si>
  <si>
    <t>185802114</t>
  </si>
  <si>
    <t>Hnojení půdy umělým hnojivem k jednotlivým rostlinám v rovině a svahu do 1:5</t>
  </si>
  <si>
    <t>-1900405487</t>
  </si>
  <si>
    <t>Hnojení půdy nebo trávníku v rovině nebo na svahu do 1:5 umělým hnojivem s rozdělením k jednotlivým rostlinám</t>
  </si>
  <si>
    <t>https://podminky.urs.cz/item/CS_URS_2022_02/185802114</t>
  </si>
  <si>
    <t>0,25*strom/1000</t>
  </si>
  <si>
    <t>98</t>
  </si>
  <si>
    <t>25191155</t>
  </si>
  <si>
    <t>hnojivo průmyslové</t>
  </si>
  <si>
    <t>-1559078282</t>
  </si>
  <si>
    <t>hnojeni*1000</t>
  </si>
  <si>
    <t>185803106</t>
  </si>
  <si>
    <t>Shrabání pokoseného divokého porostu s odvozem do 20 km</t>
  </si>
  <si>
    <t>-1858775590</t>
  </si>
  <si>
    <t>Shrabání pokoseného porostu a organických naplavenin s odvozem do 20 km divokého porostu</t>
  </si>
  <si>
    <t>https://podminky.urs.cz/item/CS_URS_2022_02/185803106</t>
  </si>
  <si>
    <t>100</t>
  </si>
  <si>
    <t>185803111</t>
  </si>
  <si>
    <t>Ošetření trávníku shrabáním v rovině a svahu do 1:5</t>
  </si>
  <si>
    <t>-1332686715</t>
  </si>
  <si>
    <t>Ošetření trávníku jednorázové v rovině nebo na svahu do 1:5</t>
  </si>
  <si>
    <t>https://podminky.urs.cz/item/CS_URS_2022_02/185803111</t>
  </si>
  <si>
    <t>101</t>
  </si>
  <si>
    <t>185803112</t>
  </si>
  <si>
    <t>Ošetření trávníku shrabáním ve svahu přes 1:5 do 1:2</t>
  </si>
  <si>
    <t>500718476</t>
  </si>
  <si>
    <t>Ošetření trávníku jednorázové na svahu přes 1:5 do 1:2</t>
  </si>
  <si>
    <t>https://podminky.urs.cz/item/CS_URS_2022_02/185803112</t>
  </si>
  <si>
    <t>102</t>
  </si>
  <si>
    <t>185804312</t>
  </si>
  <si>
    <t>Zalití rostlin vodou plocha přes 20 m2</t>
  </si>
  <si>
    <t>1442518630</t>
  </si>
  <si>
    <t>Zalití rostlin vodou plochy záhonů jednotlivě přes 20 m2</t>
  </si>
  <si>
    <t>https://podminky.urs.cz/item/CS_URS_2022_02/185804312</t>
  </si>
  <si>
    <t>ohum_rov10*0,010*3</t>
  </si>
  <si>
    <t>ohum_rov5*0,010*3</t>
  </si>
  <si>
    <t>ohum_svah10*0,010*3</t>
  </si>
  <si>
    <t>strom*0,100 *1,03</t>
  </si>
  <si>
    <t>103</t>
  </si>
  <si>
    <t>185851121</t>
  </si>
  <si>
    <t>Dovoz vody pro zálivku rostlin za vzdálenost do 1000 m</t>
  </si>
  <si>
    <t>1138165516</t>
  </si>
  <si>
    <t>Dovoz vody pro zálivku rostlin na vzdálenost do 1000 m</t>
  </si>
  <si>
    <t>https://podminky.urs.cz/item/CS_URS_2022_02/185851121</t>
  </si>
  <si>
    <t>104</t>
  </si>
  <si>
    <t>185851129</t>
  </si>
  <si>
    <t>Příplatek k dovozu vody pro zálivku rostlin do 1000 m ZKD 1000 m</t>
  </si>
  <si>
    <t>1108729195</t>
  </si>
  <si>
    <t>Dovoz vody pro zálivku rostlin Příplatek k ceně za každých dalších i započatých 1000 m</t>
  </si>
  <si>
    <t>https://podminky.urs.cz/item/CS_URS_2022_02/185851129</t>
  </si>
  <si>
    <t>105</t>
  </si>
  <si>
    <t>185-R03</t>
  </si>
  <si>
    <t>Poplatek za uložení shrabaného pokoseného materiálu na skládku</t>
  </si>
  <si>
    <t>684327785</t>
  </si>
  <si>
    <t>odstr_kridl*0,010</t>
  </si>
  <si>
    <t>koseni_veg*10 "10t/ha"</t>
  </si>
  <si>
    <t>106</t>
  </si>
  <si>
    <t>1-R07</t>
  </si>
  <si>
    <t>Vyvázání větví stromů v blízkosti stavby</t>
  </si>
  <si>
    <t>-386747956</t>
  </si>
  <si>
    <t>Zakládání</t>
  </si>
  <si>
    <t>107</t>
  </si>
  <si>
    <t>211521111</t>
  </si>
  <si>
    <t>Výplň odvodňovacích žeber nebo trativodů kamenivem hrubým drceným frakce 63 až 125 mm</t>
  </si>
  <si>
    <t>118175751</t>
  </si>
  <si>
    <t>Výplň kamenivem do rýh odvodňovacích žeber nebo trativodů bez zhutnění, s úpravou povrchu výplně kamenivem hrubým drceným frakce 63 až 125 mm</t>
  </si>
  <si>
    <t>https://podminky.urs.cz/item/CS_URS_2022_02/211521111</t>
  </si>
  <si>
    <t>Drenážní prvky z DK 63/125 mm</t>
  </si>
  <si>
    <t>0,25*7</t>
  </si>
  <si>
    <t>108</t>
  </si>
  <si>
    <t>211531111R</t>
  </si>
  <si>
    <t>Výplň odvodňovacích žeber nebo trativodů kamenivem hrubým drceným frakce 16 až 32 mm</t>
  </si>
  <si>
    <t>-306374643</t>
  </si>
  <si>
    <t>Výplň kamenivem do rýh odvodňovacích žeber nebo trativodů bez zhutnění, s úpravou povrchu výplně kamenivem hrubým drceným frakce 16 až 32 mm</t>
  </si>
  <si>
    <t>Drenážní prvky z DK 16/32 mm</t>
  </si>
  <si>
    <t>109</t>
  </si>
  <si>
    <t>211561111R</t>
  </si>
  <si>
    <t>Výplň odvodňovacích žeber nebo trativodů kamenivem hrubým drceným frakce 4 až 8 mm</t>
  </si>
  <si>
    <t>875805715</t>
  </si>
  <si>
    <t>Výplň kamenivem do rýh odvodňovacích žeber nebo trativodů bez zhutnění, s úpravou povrchu výplně kamenivem hrubým drceným frakce 4 až 16 mm</t>
  </si>
  <si>
    <t>Drenážní prvky z DK 4/8 mm</t>
  </si>
  <si>
    <t>3,3*3+9,3*4</t>
  </si>
  <si>
    <t>Svislé a kompletní konstrukce</t>
  </si>
  <si>
    <t>110</t>
  </si>
  <si>
    <t>348951256</t>
  </si>
  <si>
    <t>Osazení oplocení lesních kultur výšky přes 1,5 m s drátěným pletivem</t>
  </si>
  <si>
    <t>-1318621661</t>
  </si>
  <si>
    <t>Osazení oplocení lesních kultur včetně dřevěných kůlů průměru do 120 mm, v osové vzdálenosti 3 m (dodávka řeziva ve specifikaci) v oplocení výšky přes 1,5 m s drátěným pletivem</t>
  </si>
  <si>
    <t>https://podminky.urs.cz/item/CS_URS_2022_02/348951256</t>
  </si>
  <si>
    <t>111</t>
  </si>
  <si>
    <t>05217118</t>
  </si>
  <si>
    <t>tyče dřevěné v kůře D 100mm dl 8m</t>
  </si>
  <si>
    <t>921901449</t>
  </si>
  <si>
    <t>70 "ks" * 0,1*0,1*pi/4*2,6</t>
  </si>
  <si>
    <t>Vodorovné konstrukce</t>
  </si>
  <si>
    <t>112</t>
  </si>
  <si>
    <t>451313111</t>
  </si>
  <si>
    <t>Podklad pod dlažbu z betonu prostého C 20/25 tl přes 150 do 200 mm</t>
  </si>
  <si>
    <t>1940694466</t>
  </si>
  <si>
    <t>Podklad pod dlažbu z betonu prostého bez zvýšených nároků na prostředí tř. C 20/25 tl. přes 150 do 200 mm</t>
  </si>
  <si>
    <t>https://podminky.urs.cz/item/CS_URS_2022_02/451313111</t>
  </si>
  <si>
    <t>113</t>
  </si>
  <si>
    <t>451571211</t>
  </si>
  <si>
    <t>Lože pod dlažby z kameniva těženého hrubého vrstva tl do 100 mm</t>
  </si>
  <si>
    <t>1287824988</t>
  </si>
  <si>
    <t>Lože pod dlažby z kameniva těženého hrubého, tl. vrstvy do 100 mm</t>
  </si>
  <si>
    <t>https://podminky.urs.cz/item/CS_URS_2022_02/451571211</t>
  </si>
  <si>
    <t>Podsyp pod tvárnice na návodním svahu - DK 4/8 tl. 10 cm - viz D.1_2.4.1 a D.1_2.5.1</t>
  </si>
  <si>
    <t>(20,160+23,040)*0,1</t>
  </si>
  <si>
    <t>114</t>
  </si>
  <si>
    <t>451571212</t>
  </si>
  <si>
    <t>Lože pod dlažby z kameniva těženého hrubého vrstva tl přes 100 do 150 mm</t>
  </si>
  <si>
    <t>-1621761113</t>
  </si>
  <si>
    <t>Lože pod dlažby z kameniva těženého hrubého, tl. vrstvy přes 100 do 150 mm</t>
  </si>
  <si>
    <t>https://podminky.urs.cz/item/CS_URS_2022_02/451571212</t>
  </si>
  <si>
    <t>Poznámka k položce:
frakce 4/8 mm</t>
  </si>
  <si>
    <t>115</t>
  </si>
  <si>
    <t>457532112</t>
  </si>
  <si>
    <t>Filtrační vrstvy z hrubého drceného kameniva se zhutněním frakce od 16 až 63 do 32 až 63 mm</t>
  </si>
  <si>
    <t>-140321816</t>
  </si>
  <si>
    <t>Filtrační vrstvy jakékoliv tloušťky a sklonu z hrubého drceného kameniva se zhutněním do 10 pojezdů/m3, frakce od 16-63 do 32-63 mm</t>
  </si>
  <si>
    <t>https://podminky.urs.cz/item/CS_URS_2022_02/457532112</t>
  </si>
  <si>
    <t>Ochrana drénu v průchodu stabilizačním prvkem - DK 16/32 tl. 30 cm - D.1._2.5.7</t>
  </si>
  <si>
    <t>3*(0,7*5)</t>
  </si>
  <si>
    <t>Vyústění pod propustkem  - podsyp pod zához, DK 16/32 tl. 200 mm - D.1_2.4.2, D.1_2.5.11</t>
  </si>
  <si>
    <t>0,85*(3,8+3)/2</t>
  </si>
  <si>
    <t>116</t>
  </si>
  <si>
    <t>457542111</t>
  </si>
  <si>
    <t>Filtrační vrstvy ze štěrkodrti se zhutněním frakce od 0 až 22 do 0 až 63 mm</t>
  </si>
  <si>
    <t>-240561764</t>
  </si>
  <si>
    <t>Filtrační vrstvy jakékoliv tloušťky a sklonu ze štěrkodrti se zhutněním do 10 pojezdů/m3, frakce od 0-22 do 0-63 mm</t>
  </si>
  <si>
    <t>https://podminky.urs.cz/item/CS_URS_2022_02/457542111</t>
  </si>
  <si>
    <t>podsyp pod kamennou rovnaninu - DK 16/32 tl. 20 cm</t>
  </si>
  <si>
    <t>(0,67+0,85)/2*12,5+(0,85+0,92)/2*10+(0,92+1,02)/2*4,5</t>
  </si>
  <si>
    <t>117</t>
  </si>
  <si>
    <t>457572111</t>
  </si>
  <si>
    <t>Filtrační vrstvy ze štěrkopísku se zhutněním frakce od 0 až 8 do 0 až 32 mm</t>
  </si>
  <si>
    <t>2051026758</t>
  </si>
  <si>
    <t>Filtrační vrstvy jakékoliv tloušťky a sklonu ze štěrkopísků se zhutněním do 10 pojezdů/m3, frakce od 0-8 do 0-32 mm</t>
  </si>
  <si>
    <t>https://podminky.urs.cz/item/CS_URS_2022_02/457572111</t>
  </si>
  <si>
    <t>Viz přílohu D.1_2.4.1, D.1_2.5.1</t>
  </si>
  <si>
    <t>Násyp hráze - Z3 - návodní filtr u těsnicího jádra – písek 0/4</t>
  </si>
  <si>
    <t>5*0,25*14</t>
  </si>
  <si>
    <t>118</t>
  </si>
  <si>
    <t>457572114</t>
  </si>
  <si>
    <t>Filtrační vrstvy ze štěrkopísku se zhutněním frakce od 0 až 45 do 0 až 63 mm</t>
  </si>
  <si>
    <t>-1889317382</t>
  </si>
  <si>
    <t>Filtrační vrstvy jakékoliv tloušťky a sklonu ze štěrkopísků se zhutněním do 10 pojezdů/m3, frakce od 0-45 do 0-63 mm</t>
  </si>
  <si>
    <t>https://podminky.urs.cz/item/CS_URS_2022_02/457572114</t>
  </si>
  <si>
    <t>Násyp hráze -  Z2 - filtr . štěrkopísek 0/22</t>
  </si>
  <si>
    <t>(0,9*5)+(0,6*8)+(4,1*14)</t>
  </si>
  <si>
    <t>119</t>
  </si>
  <si>
    <t>45757-R20</t>
  </si>
  <si>
    <t>Drenážní vrstva tl. 15 cm z propustného materiálu z výkopu</t>
  </si>
  <si>
    <t>271887896</t>
  </si>
  <si>
    <t>Poznámka k položce:
Použije se vhodný materiál z výkopu v SO 02</t>
  </si>
  <si>
    <t>Drenážní vrstva tl. 15 cm z vhodného propustného materiálu z výkopu</t>
  </si>
  <si>
    <t>5790*0,15</t>
  </si>
  <si>
    <t>120</t>
  </si>
  <si>
    <t>462512270</t>
  </si>
  <si>
    <t>Zához z lomového kamene s proštěrkováním z terénu hmotnost do 200 kg</t>
  </si>
  <si>
    <t>-1541238373</t>
  </si>
  <si>
    <t>Zához z lomového kamene neupraveného záhozového s proštěrkováním z terénu, hmotnosti jednotlivých kamenů do 200 kg</t>
  </si>
  <si>
    <t>https://podminky.urs.cz/item/CS_URS_2022_02/462512270</t>
  </si>
  <si>
    <t>Stabilizační prvek - kamenný zához 80-200 kg s proštěrkováním - D.1._2.5.7</t>
  </si>
  <si>
    <t>3*((10,6-1,1)*1,3+3,8*1,4)</t>
  </si>
  <si>
    <t>Vyústění pod propustkem - zához + patka 80-200 kg - D.1_2.4.2, D.1_2.5.11</t>
  </si>
  <si>
    <t>1,55*(3,8+3)/2</t>
  </si>
  <si>
    <t>121</t>
  </si>
  <si>
    <t>462519002</t>
  </si>
  <si>
    <t>Příplatek za urovnání ploch záhozu z lomového kamene hmotnost do 200 kg</t>
  </si>
  <si>
    <t>-1066599838</t>
  </si>
  <si>
    <t>Zához z lomového kamene neupraveného záhozového Příplatek k cenám za urovnání viditelných ploch záhozu z kamene, hmotnosti jednotlivých kamenů do 200 kg</t>
  </si>
  <si>
    <t>https://podminky.urs.cz/item/CS_URS_2022_02/462519002</t>
  </si>
  <si>
    <t>Vyústění pod propustkem - zához + patka 80-200 kg - D.1._2.5.7</t>
  </si>
  <si>
    <t>9,3</t>
  </si>
  <si>
    <t>122</t>
  </si>
  <si>
    <t>462921210</t>
  </si>
  <si>
    <t>Zřízení záhozu z betonových bloků z terénu hmotnost přes 80 do 200 kg</t>
  </si>
  <si>
    <t>-932281527</t>
  </si>
  <si>
    <t>Zřízení záhozu z betonových bloků z terénu, hmotnosti jednotlivých bloků přes 80 do 200 kg</t>
  </si>
  <si>
    <t>https://podminky.urs.cz/item/CS_URS_2022_02/462921210</t>
  </si>
  <si>
    <t xml:space="preserve">Poznámka k položce:
Použije se 11,200 m3 odstraněného kamene z SO 03 - přemístěno přímo v rámci SO03
Použije se 16,080 m3 z odstraňované dlažby z SO 03 - přemístěno přímo v rámci SO03
Použije se 43,840 m3 sutě z bouraných konstrukcí - přemístěno přímo v rámci SO03
-----------------------------------
Celkem z SO 03: 71,120 m3
Potřeba celkem 253,335 - 71,120 = 182,215 m3 z bourání v rámci SO 01
</t>
  </si>
  <si>
    <t>Uložení sutě z vybouraných konstrukcí do spadiště a skluzu</t>
  </si>
  <si>
    <t>((4+6)/2*12,5+(6,1+8,5)/2*10+(8,5+8,8)/2*4,5)*0,60 "60% ze sutě"</t>
  </si>
  <si>
    <t>(3,9*70-(2,1*4*3))*0,60  "60% ze sutě"</t>
  </si>
  <si>
    <t>sut_vyuziti</t>
  </si>
  <si>
    <t>123</t>
  </si>
  <si>
    <t>463212121</t>
  </si>
  <si>
    <t>Rovnanina z lomového kamene upraveného s vyplněním spár těženým kamenivem</t>
  </si>
  <si>
    <t>-1926858771</t>
  </si>
  <si>
    <t>Rovnanina z lomového kamene upraveného, tříděného jakékoliv tloušťky rovnaniny s vyplněním spár a dutin těženým kamenivem</t>
  </si>
  <si>
    <t>https://podminky.urs.cz/item/CS_URS_2022_02/463212121</t>
  </si>
  <si>
    <t>Spadiště - kamenná rovnanina, tl. 30 cm</t>
  </si>
  <si>
    <t>(1,06+1,32)/2*12,5+(1,32+1,52)/2*10+(1,52+1,55)/2*4,5</t>
  </si>
  <si>
    <t>124</t>
  </si>
  <si>
    <t>465512127</t>
  </si>
  <si>
    <t>Dlažba z lomového kamene na sucho se zalitím spár cementovou maltou tl 200 mm</t>
  </si>
  <si>
    <t>-730486148</t>
  </si>
  <si>
    <t>Dlažba z lomového kamene lomařsky upraveného na sucho se zalitím spár cementovou maltou, tl. kamene 200 mm</t>
  </si>
  <si>
    <t>https://podminky.urs.cz/item/CS_URS_2022_02/465512127</t>
  </si>
  <si>
    <t>Poznámka k položce:
Kameny budou kamenicky opracovány tak, aby byly dodrženy předepsané šířky spar, je předpokládáno opracování 30% kamenů.</t>
  </si>
  <si>
    <t>"Vyústění odvodnění do VN" 22</t>
  </si>
  <si>
    <t>125</t>
  </si>
  <si>
    <t>465513127</t>
  </si>
  <si>
    <t>Dlažba z lomového kamene na cementovou maltu s vyspárováním tl 200 mm</t>
  </si>
  <si>
    <t>1526211211</t>
  </si>
  <si>
    <t>Dlažba z lomového kamene lomařsky upraveného na cementovou maltu, s vyspárováním cementovou maltou, tl. kamene 200 mm</t>
  </si>
  <si>
    <t>https://podminky.urs.cz/item/CS_URS_2022_02/465513127</t>
  </si>
  <si>
    <t>Viz přílohu D.1_2.4.2, D.1_2.5.11</t>
  </si>
  <si>
    <t>"Čelo propustku" 1,8*1,4</t>
  </si>
  <si>
    <t>126</t>
  </si>
  <si>
    <t>465513327</t>
  </si>
  <si>
    <t>Dlažba z lomového kamene na cementovou maltu s vyspárováním tl 300 mm pro hráze</t>
  </si>
  <si>
    <t>230966700</t>
  </si>
  <si>
    <t>Dlažba z lomového kamene lomařsky upraveného na cementovou maltu, s vyspárováním cementovou maltou, tl. kamene 300 mm</t>
  </si>
  <si>
    <t>https://podminky.urs.cz/item/CS_URS_2022_02/465513327</t>
  </si>
  <si>
    <t>Kamenná dlažba 300 mm do betonu 200 mm</t>
  </si>
  <si>
    <t>127</t>
  </si>
  <si>
    <t>465921122</t>
  </si>
  <si>
    <t>Kladení dlažby z betonových desek tl přes 100 do 150 mm hmotnosti do 90 kg s vyplněním spár drnem</t>
  </si>
  <si>
    <t>1146690521</t>
  </si>
  <si>
    <t>Kladení dlažby z betonových desek a tvárnic na sucho hmotnosti jednotlivých desek nebo tvárnic do 90 kg s vyplněním spár těženým kamenivem, drnem nebo ornicí s osetím, tl. desek přes 100 do 150 mm</t>
  </si>
  <si>
    <t>https://podminky.urs.cz/item/CS_URS_2022_02/465921122</t>
  </si>
  <si>
    <t>Tvárnice na návodním svahu tl. 15 cm - viz D.1_2.4.1, D.1_2.5.1</t>
  </si>
  <si>
    <t>"stávající" 0,70*(odstr_tvarnic/0,15)</t>
  </si>
  <si>
    <t>"nové" 36*1,2-20,160 "plocha - odpočet použitých původních"</t>
  </si>
  <si>
    <t>128</t>
  </si>
  <si>
    <t>R15</t>
  </si>
  <si>
    <t>dodávka atypický tvárnic opevnění nábřezního svahu tl. 150 mm</t>
  </si>
  <si>
    <t>-1123978765</t>
  </si>
  <si>
    <t>"nové tvárnice" 23,040</t>
  </si>
  <si>
    <t>Komunikace pozemní</t>
  </si>
  <si>
    <t>129</t>
  </si>
  <si>
    <t>564750111</t>
  </si>
  <si>
    <t>Podklad z kameniva hrubého drceného vel. 16-32 mm plochy přes 100 m2 tl 150 mm</t>
  </si>
  <si>
    <t>326842292</t>
  </si>
  <si>
    <t>Podklad nebo kryt z kameniva hrubého drceného vel. 16-32 mm s rozprostřením a zhutněním plochy přes 100 m2, po zhutnění tl. 150 mm</t>
  </si>
  <si>
    <t>https://podminky.urs.cz/item/CS_URS_2022_02/564750111</t>
  </si>
  <si>
    <t>panelka*1,1</t>
  </si>
  <si>
    <t>130</t>
  </si>
  <si>
    <t>569851111</t>
  </si>
  <si>
    <t>Zpevnění krajnic štěrkodrtí tl 150 mm</t>
  </si>
  <si>
    <t>1436803833</t>
  </si>
  <si>
    <t>Zpevnění krajnic nebo komunikací pro pěší s rozprostřením a zhutněním, po zhutnění štěrkodrtí tl. 150 mm</t>
  </si>
  <si>
    <t>https://podminky.urs.cz/item/CS_URS_2022_02/569851111</t>
  </si>
  <si>
    <t xml:space="preserve">Nájezdy - zpevněná krajnice š. 0,5 m, štěrkodrť 0/32 </t>
  </si>
  <si>
    <t>"Celková tl. 0,3 m (2xplocha)" 2* 0,5*(66+48)</t>
  </si>
  <si>
    <t>131</t>
  </si>
  <si>
    <t>584121111</t>
  </si>
  <si>
    <t>Osazení silničních dílců z ŽB do lože z kameniva těženého tl 40 mm plochy do 200 m2</t>
  </si>
  <si>
    <t>1165054313</t>
  </si>
  <si>
    <t>Osazení silničních dílců ze železového betonu s podkladem z kameniva těženého do tl. 40 mm jakéhokoliv druhu a velikosti, na plochu jednotlivě přes 50 do 200 m2</t>
  </si>
  <si>
    <t>https://podminky.urs.cz/item/CS_URS_2022_02/584121111</t>
  </si>
  <si>
    <t>Nájezd - silniční ŽB panely tl. 215 mm</t>
  </si>
  <si>
    <t>90+123</t>
  </si>
  <si>
    <t>Zpětné osazení betonových panelů u Baštice v místech drenáží (použijí se původní)</t>
  </si>
  <si>
    <t>132</t>
  </si>
  <si>
    <t>59381006</t>
  </si>
  <si>
    <t>panel silniční 3,00x1,00x0,215m</t>
  </si>
  <si>
    <t>-998687423</t>
  </si>
  <si>
    <t>panelka/3</t>
  </si>
  <si>
    <t>Trubní vedení</t>
  </si>
  <si>
    <t>133</t>
  </si>
  <si>
    <t>871355241</t>
  </si>
  <si>
    <t>Kanalizační potrubí z tvrdého PVC vícevrstvé tuhost třídy SN12 DN 200</t>
  </si>
  <si>
    <t>-1489163371</t>
  </si>
  <si>
    <t>Kanalizační potrubí z tvrdého PVC v otevřeném výkopu ve sklonu do 20 %, hladkého plnostěnného vícevrstvého, tuhost třídy SN 12 DN 200</t>
  </si>
  <si>
    <t>https://podminky.urs.cz/item/CS_URS_2022_02/871355241</t>
  </si>
  <si>
    <t>"Přeložka kanalizační trouby a šachty" 15</t>
  </si>
  <si>
    <t>134</t>
  </si>
  <si>
    <t>87135-R14</t>
  </si>
  <si>
    <t>Kanalizační potrubí z tvrdého PVC jednovrstvé tuhost třídy SN8 DN 200 - dodatečně perforované v horní části</t>
  </si>
  <si>
    <t>-1471667591</t>
  </si>
  <si>
    <t>Kanalizační potrubí z tvrdého PVC v otevřeném výkopu ve sklonu do 20 %, hladkého plnostěnného jednovrstvého, tuhost třídy SN 8 DN 200</t>
  </si>
  <si>
    <t>"Drén nad zaústěním do šachty - D.1_2.4.1" 12</t>
  </si>
  <si>
    <t>135</t>
  </si>
  <si>
    <t>891261811</t>
  </si>
  <si>
    <t>Demontáž vodovodních šoupátek otevřený výkop DN 100</t>
  </si>
  <si>
    <t>1376466742</t>
  </si>
  <si>
    <t>Demontáž vodovodních armatur na potrubí šoupátek nebo klapek uzavíracích v otevřeném výkopu nebo v šachtách DN 100</t>
  </si>
  <si>
    <t>https://podminky.urs.cz/item/CS_URS_2022_02/891261811</t>
  </si>
  <si>
    <t>Poznámka k položce:
Demontované armatury budou předány objednateli pro případné budoucí využití.</t>
  </si>
  <si>
    <t>S motorovým pohonem</t>
  </si>
  <si>
    <t>"viz D01.1 a D01_2.6" 2</t>
  </si>
  <si>
    <t>136</t>
  </si>
  <si>
    <t>891351811</t>
  </si>
  <si>
    <t>Demontáž vodovodních šoupátek otevřený výkop DN 200</t>
  </si>
  <si>
    <t>1486911226</t>
  </si>
  <si>
    <t>Demontáž vodovodních armatur na potrubí šoupátek nebo klapek uzavíracích v otevřeném výkopu nebo v šachtách DN 200</t>
  </si>
  <si>
    <t>https://podminky.urs.cz/item/CS_URS_2022_02/891351811</t>
  </si>
  <si>
    <t>S ručním ovládání</t>
  </si>
  <si>
    <t>137</t>
  </si>
  <si>
    <t>891361811</t>
  </si>
  <si>
    <t>Demontáž vodovodních šoupátek otevřený výkop DN 250</t>
  </si>
  <si>
    <t>1984320390</t>
  </si>
  <si>
    <t>Demontáž vodovodních armatur na potrubí šoupátek nebo klapek uzavíracích v otevřeném výkopu nebo v šachtách DN 250</t>
  </si>
  <si>
    <t>https://podminky.urs.cz/item/CS_URS_2022_02/891361811</t>
  </si>
  <si>
    <t>899633151</t>
  </si>
  <si>
    <t>Obetonování potrubí nebo zdiva stok ŽB bez zvláštních nároků na prostředí tř. C 20/25 v otevřeném výkopu</t>
  </si>
  <si>
    <t>-851562715</t>
  </si>
  <si>
    <t>Obetonování potrubí nebo zdiva stok betonem železovým v otevřeném výkopu bez zvláštních nároků na prostředí tř. C 20/25</t>
  </si>
  <si>
    <t>https://podminky.urs.cz/item/CS_URS_2022_02/899633151</t>
  </si>
  <si>
    <t>"Obetonování trouby min. 200 mm" 0,35*15</t>
  </si>
  <si>
    <t>139</t>
  </si>
  <si>
    <t>899643111</t>
  </si>
  <si>
    <t>Bednění pro obetonování potrubí otevřený výkop</t>
  </si>
  <si>
    <t>-1401262162</t>
  </si>
  <si>
    <t>Bednění pro obetonování potrubí v otevřeném výkopu</t>
  </si>
  <si>
    <t>https://podminky.urs.cz/item/CS_URS_2022_02/899643111</t>
  </si>
  <si>
    <t>Poznámka k položce:
Zřízení a odstranění.</t>
  </si>
  <si>
    <t>2*0,65*15</t>
  </si>
  <si>
    <t>140</t>
  </si>
  <si>
    <t>899658211</t>
  </si>
  <si>
    <t>Výztuž pro obetonování potrubí ze svařovaných sítí typu Kari</t>
  </si>
  <si>
    <t>752831463</t>
  </si>
  <si>
    <t>https://podminky.urs.cz/item/CS_URS_2022_02/899658211</t>
  </si>
  <si>
    <t>"Kari síť 100x100, tl. 8mm" 2*15*1,1 * 7,99/1000</t>
  </si>
  <si>
    <t>141</t>
  </si>
  <si>
    <t>8-R20</t>
  </si>
  <si>
    <t>Přemístění platové kanalizační šachty ve volném terénu</t>
  </si>
  <si>
    <t>-576714463</t>
  </si>
  <si>
    <t>Poznámka k položce:
Viz přílohu D.1_1</t>
  </si>
  <si>
    <t>Ostatní konstrukce a práce, bourání</t>
  </si>
  <si>
    <t>142</t>
  </si>
  <si>
    <t>919521120</t>
  </si>
  <si>
    <t>Zřízení silničního propustku z trub betonových nebo ŽB DN 400</t>
  </si>
  <si>
    <t>-1753521723</t>
  </si>
  <si>
    <t>Zřízení silničního propustku z trub betonových nebo železobetonových DN 400 mm</t>
  </si>
  <si>
    <t>https://podminky.urs.cz/item/CS_URS_2022_02/919521120</t>
  </si>
  <si>
    <t>Propustek u vyústění do Baštice</t>
  </si>
  <si>
    <t>2,0+2*2,5+2,5</t>
  </si>
  <si>
    <t>143</t>
  </si>
  <si>
    <t>59222022</t>
  </si>
  <si>
    <t>trouba ŽB hrdlová DN 400</t>
  </si>
  <si>
    <t>2120354960</t>
  </si>
  <si>
    <t>(3*2,5)*1,0 "1% ztratné"</t>
  </si>
  <si>
    <t>7,5*1,01 'Přepočtené koeficientem množství</t>
  </si>
  <si>
    <t>144</t>
  </si>
  <si>
    <t>59222023</t>
  </si>
  <si>
    <t>trouba ŽB hrdlová propojovací DN 400</t>
  </si>
  <si>
    <t>-428726465</t>
  </si>
  <si>
    <t>2,0*1,0 "1% ztratné"</t>
  </si>
  <si>
    <t>145</t>
  </si>
  <si>
    <t>991952-R21</t>
  </si>
  <si>
    <t>Výztuž pro obetonování propustku ze svařovaných sítí typu Kari</t>
  </si>
  <si>
    <t>1973569001</t>
  </si>
  <si>
    <t>"Kari síť 100x100, tl. 8mm" 3,7*5,4*1,1 * 7,99/1000</t>
  </si>
  <si>
    <t>146</t>
  </si>
  <si>
    <t>919535558R</t>
  </si>
  <si>
    <t>Obetonování trubního propustku betonem železovým tř. C 20/25</t>
  </si>
  <si>
    <t>1521763328</t>
  </si>
  <si>
    <t>0,8*5,4</t>
  </si>
  <si>
    <t>147</t>
  </si>
  <si>
    <t>935111211</t>
  </si>
  <si>
    <t>Osazení příkopového žlabu do štěrkopísku tl 100 mm z betonových tvárnic š 800 mm</t>
  </si>
  <si>
    <t>576699458</t>
  </si>
  <si>
    <t>Osazení betonového příkopového žlabu s vyplněním a zatřením spár cementovou maltou s ložem tl. 100 mm z kameniva těženého nebo štěrkopísku z betonových příkopových tvárnic šířky přes 500 do 800 mm</t>
  </si>
  <si>
    <t>https://podminky.urs.cz/item/CS_URS_2022_02/935111211</t>
  </si>
  <si>
    <t>"Terénní úpravy na parc. č. 1951" 173</t>
  </si>
  <si>
    <t>148</t>
  </si>
  <si>
    <t>59227051R</t>
  </si>
  <si>
    <t>žlabovka příkopová betonová 330x570x140mm</t>
  </si>
  <si>
    <t>-873097760</t>
  </si>
  <si>
    <t>žlabovka příkopová betonová 300x800x170mm</t>
  </si>
  <si>
    <t>zlabovka*1,02 "2% ztratné"</t>
  </si>
  <si>
    <t>149</t>
  </si>
  <si>
    <t>938122211R</t>
  </si>
  <si>
    <t>Hubení porostů herbicidy postřikovačem</t>
  </si>
  <si>
    <t>2040016662</t>
  </si>
  <si>
    <t>Hubení porostů na mostech herbicidy postřikovačem</t>
  </si>
  <si>
    <t>Uvažováno jako odstranění křídlatky - viz D.1_1</t>
  </si>
  <si>
    <t>12 "m2"</t>
  </si>
  <si>
    <t>2*odstr_kridl "uvažován 2x postřik"</t>
  </si>
  <si>
    <t>150</t>
  </si>
  <si>
    <t>25234001</t>
  </si>
  <si>
    <t>herbicid totální systémový neselektivní</t>
  </si>
  <si>
    <t>litr</t>
  </si>
  <si>
    <t>2096125482</t>
  </si>
  <si>
    <t>odstr_kridl*6/10000 "6 l/ha"</t>
  </si>
  <si>
    <t>151</t>
  </si>
  <si>
    <t>960111221R</t>
  </si>
  <si>
    <t>Bourání vodních staveb z dílců prefabrikovaných betonových a železobetonových</t>
  </si>
  <si>
    <t>309439907</t>
  </si>
  <si>
    <t>Bourání konstrukcí vodních staveb, s naložením vybouraných hmot a suti na dopravní prostředek nebo s odklizením na hromady do vzdálenosti 20 m z dílců prefabrikovaných betonových a železobetonových</t>
  </si>
  <si>
    <t>"Rozbourání odřezaného betonu u domku" 3,3*0,5</t>
  </si>
  <si>
    <t>Spadiště a skluz v prostoru prodloužení tělesa hráze v PB zavázání</t>
  </si>
  <si>
    <t>(15,9*6,9)+(9*4,11)+(6,2*1,8)+ (0,6*2,2)</t>
  </si>
  <si>
    <t>"Bourání a odvoz betonu v místech drenáží" 0,30*7</t>
  </si>
  <si>
    <t>152</t>
  </si>
  <si>
    <t>960321271R</t>
  </si>
  <si>
    <t>Bourání vodních staveb ze železobetonu</t>
  </si>
  <si>
    <t>1323480367</t>
  </si>
  <si>
    <t>Bourání konstrukcí vodních staveb, s naložením vybouraných hmot a suti na dopravní prostředek nebo s odklizením na hromady do vzdálenosti 20 m ze železobetonu</t>
  </si>
  <si>
    <t>Odbourání ŽB konstrukce při domku obsluhy s nátokem vody cca 30 cm pod úrovní vršku dlažby</t>
  </si>
  <si>
    <t>3,2*1 "viz d.1_2.5.2"</t>
  </si>
  <si>
    <t>Odbourání římsy skluzu, v horní části skluzu vyšší část - cca 0.5 m</t>
  </si>
  <si>
    <t>0,23*2*(7,4+13,7)+0,1*(59,4+57,4)</t>
  </si>
  <si>
    <t>Odbourání dna stěn skluzu pro založení stabilizačního prvku drénu (na 3 místech)</t>
  </si>
  <si>
    <t>3*(4,6*2)</t>
  </si>
  <si>
    <t>153</t>
  </si>
  <si>
    <t>963051111</t>
  </si>
  <si>
    <t>Bourání mostní nosné konstrukce z ŽB</t>
  </si>
  <si>
    <t>-1824673050</t>
  </si>
  <si>
    <t>Bourání mostních konstrukcí nosných konstrukcí ze železového betonu</t>
  </si>
  <si>
    <t>https://podminky.urs.cz/item/CS_URS_2022_02/963051111</t>
  </si>
  <si>
    <t>"Odstranění ŽB kce mostovky" 1,25*2,5</t>
  </si>
  <si>
    <t>154</t>
  </si>
  <si>
    <t>966075141</t>
  </si>
  <si>
    <t>Odstranění kovového zábradlí vcelku</t>
  </si>
  <si>
    <t>1881566526</t>
  </si>
  <si>
    <t>Odstranění různých konstrukcí na mostech kovového zábradlí vcelku</t>
  </si>
  <si>
    <t>https://podminky.urs.cz/item/CS_URS_2022_02/966075141</t>
  </si>
  <si>
    <t>Trvalé odstranění zábradlí na mostě a podél spadiště a skluzu</t>
  </si>
  <si>
    <t>155</t>
  </si>
  <si>
    <t>977211115</t>
  </si>
  <si>
    <t>Řezání stěnovou pilou betonových nebo ŽB kcí s výztuží průměru do 16 mm hl přes 520 do 680 mm</t>
  </si>
  <si>
    <t>-306850712</t>
  </si>
  <si>
    <t>Řezání konstrukcí stěnovou pilou betonových nebo železobetonových průměru řezané výztuže do 16 mm hloubka řezu přes 520 do 680 mm</t>
  </si>
  <si>
    <t>https://podminky.urs.cz/item/CS_URS_2022_02/977211115</t>
  </si>
  <si>
    <t>Odříznutí ŽB konstrukce při domku obsluhy s nátokem vody na úroveň 317.75 m n. m.</t>
  </si>
  <si>
    <t>6 "m"</t>
  </si>
  <si>
    <t>156</t>
  </si>
  <si>
    <t>977212111</t>
  </si>
  <si>
    <t>Řezání diamantovým lanem ŽB kcí s výztuží průměru do 16 mm</t>
  </si>
  <si>
    <t>-1148163385</t>
  </si>
  <si>
    <t>Řezání konstrukcí diamantovým lanem železobetonových s výztuží průměru do 16 mm</t>
  </si>
  <si>
    <t>https://podminky.urs.cz/item/CS_URS_2022_02/977212111</t>
  </si>
  <si>
    <t>Odříznutí ŽB konstrukce při domku obsluhy diamantovým lanem</t>
  </si>
  <si>
    <t>3*0,5 "viz přílohu D.1_2.5.2"</t>
  </si>
  <si>
    <t>157</t>
  </si>
  <si>
    <t>9-R08.1</t>
  </si>
  <si>
    <t>Odstranění příjezdové brány na PB, přemístění a uložení pod obu stavby</t>
  </si>
  <si>
    <t>-2145298896</t>
  </si>
  <si>
    <t>Poznámka k položce:
Viz přílohu D.1_1, D.1_2.4.1</t>
  </si>
  <si>
    <t>158</t>
  </si>
  <si>
    <t>9-R08.3</t>
  </si>
  <si>
    <t>Odstranění plotu z drátěného pletiva na ocelové sloupky vč. odklizení a likvidace</t>
  </si>
  <si>
    <t>-128103452</t>
  </si>
  <si>
    <t>159</t>
  </si>
  <si>
    <t>9-R09.1</t>
  </si>
  <si>
    <t>Opětovná montáž příjezdové brány, vč. přemístění z místa uložení</t>
  </si>
  <si>
    <t>1185702399</t>
  </si>
  <si>
    <t>160</t>
  </si>
  <si>
    <t>9-R09.2</t>
  </si>
  <si>
    <t>Zřízení nového oplocení v. 2,0 m z drátěného pletiva na ocelové sloupky, vč. patek a potřebných zemních prací</t>
  </si>
  <si>
    <t>1843766538</t>
  </si>
  <si>
    <t>161</t>
  </si>
  <si>
    <t>9-R11</t>
  </si>
  <si>
    <t>Demontáž vaku a ocelových kotevních prvků na přelivu, vč. odklizení a likvidace</t>
  </si>
  <si>
    <t>-117502780</t>
  </si>
  <si>
    <t>Poznámka k položce:
Viz přílohu D.1_1, D.1_2.4.1 a D.1_2.5.3, D.1_2.5.4</t>
  </si>
  <si>
    <t>162</t>
  </si>
  <si>
    <t>9-R12</t>
  </si>
  <si>
    <t>Utěsnění otvorů pro plnění a prázdnění vaku manžetovými těsnicími záslepkami DN250 + zálivka cementovou maltou</t>
  </si>
  <si>
    <t>783685334</t>
  </si>
  <si>
    <t>Poznámka k položce:
Viz přílohu D.1_1, D.1_2.6</t>
  </si>
  <si>
    <t>2 "ks"</t>
  </si>
  <si>
    <t>163</t>
  </si>
  <si>
    <t>9-R13</t>
  </si>
  <si>
    <t>Utěsnění otvorů pro plnění a prázdnění vaku v objektu přelivu - zálivka samozhutnitelným betonem (objem cca 0,01 m3)</t>
  </si>
  <si>
    <t>1305702200</t>
  </si>
  <si>
    <t>164</t>
  </si>
  <si>
    <t>9-R14</t>
  </si>
  <si>
    <t>Ručně kopané sondy pro ověření trasy kabelů mezi LG a domkem obsluhy (rozměr cca 0,5x0,5x1,0 m ... 4 ks)</t>
  </si>
  <si>
    <t>73586749</t>
  </si>
  <si>
    <t>165</t>
  </si>
  <si>
    <t>9-R15</t>
  </si>
  <si>
    <t>Úprava čela trubního propustku DN400 - šikmé seříznutí ŽB trouby</t>
  </si>
  <si>
    <t>1782028457</t>
  </si>
  <si>
    <t>997</t>
  </si>
  <si>
    <t>Přesun sutě</t>
  </si>
  <si>
    <t>166</t>
  </si>
  <si>
    <t>997221861</t>
  </si>
  <si>
    <t>Poplatek za uložení stavebního odpadu na recyklační skládce (skládkovné) z prostého betonu pod kódem 17 01 01</t>
  </si>
  <si>
    <t>-1265311138</t>
  </si>
  <si>
    <t>Poplatek za uložení stavebního odpadu na recyklační skládce (skládkovné) z prostého betonu zatříděného do Katalogu odpadů pod kódem 17 01 01</t>
  </si>
  <si>
    <t>https://podminky.urs.cz/item/CS_URS_2022_02/997221861</t>
  </si>
  <si>
    <t>odstr_tvarnic*0,15*2,400 "uvažováno 15% nepoužitelných tvárnic"</t>
  </si>
  <si>
    <t>167</t>
  </si>
  <si>
    <t>997221862</t>
  </si>
  <si>
    <t>Poplatek za uložení stavebního odpadu na recyklační skládce (skládkovné) z armovaného betonu pod kódem 17 01 01</t>
  </si>
  <si>
    <t>-1935879435</t>
  </si>
  <si>
    <t>Poplatek za uložení stavebního odpadu na recyklační skládce (skládkovné) z armovaného betonu zatříděného do Katalogu odpadů pod kódem 17 01 01</t>
  </si>
  <si>
    <t>https://podminky.urs.cz/item/CS_URS_2022_02/997221862</t>
  </si>
  <si>
    <t>bour_most*2,400</t>
  </si>
  <si>
    <t>(bour_zb-(182,215-bour_bet))*2,800 "jen přebytek neuložený v rámci SO 01"</t>
  </si>
  <si>
    <t>odstr_panelu*0,425</t>
  </si>
  <si>
    <t>168</t>
  </si>
  <si>
    <t>997221873</t>
  </si>
  <si>
    <t>Poplatek za uložení stavebního odpadu na recyklační skládce (skládkovné) zeminy a kamení zatříděného do Katalogu odpadů pod kódem 17 05 04</t>
  </si>
  <si>
    <t>-328934606</t>
  </si>
  <si>
    <t>https://podminky.urs.cz/item/CS_URS_2022_02/997221873</t>
  </si>
  <si>
    <t>rzb_DKB*2,65</t>
  </si>
  <si>
    <t>169</t>
  </si>
  <si>
    <t>997321511</t>
  </si>
  <si>
    <t>Vodorovná doprava suti a vybouraných hmot po suchu do 1 km</t>
  </si>
  <si>
    <t>-1586049132</t>
  </si>
  <si>
    <t>Vodorovná doprava suti a vybouraných hmot bez naložení, s vyložením a hrubým urovnáním po suchu, na vzdálenost do 1 km</t>
  </si>
  <si>
    <t>https://podminky.urs.cz/item/CS_URS_2022_02/997321511</t>
  </si>
  <si>
    <t>odst_zabradli*0,018</t>
  </si>
  <si>
    <t>bour_bet*2,447 "přemístění přímo na místo uložení ve spadišti a skluzu"</t>
  </si>
  <si>
    <t>(182,215-bour_bet)*2,800  "přemístění přímo na místo uložení ve spadišti a skluzu"</t>
  </si>
  <si>
    <t>(bour_zb-(182,215-bour_bet))*2,800 "odklizení k likvidaci mimo stavbu"</t>
  </si>
  <si>
    <t>170</t>
  </si>
  <si>
    <t>997321519</t>
  </si>
  <si>
    <t>Příplatek ZKD 1 km vodorovné dopravy suti a vybouraných hmot po suchu</t>
  </si>
  <si>
    <t>1515395548</t>
  </si>
  <si>
    <t>Vodorovná doprava suti a vybouraných hmot bez naložení, s vyložením a hrubým urovnáním po suchu, na vzdálenost Příplatek k cenám za každý další i započatý 1 km přes 1 km</t>
  </si>
  <si>
    <t>https://podminky.urs.cz/item/CS_URS_2022_02/997321519</t>
  </si>
  <si>
    <t>odst_zabradli*0,018*19 "celkem do 20 km"</t>
  </si>
  <si>
    <t>(bour_zb-(182,215-bour_bet))*2,800*2,800*19 "celkem do 20 km (řebytek neuložený v SO01)"</t>
  </si>
  <si>
    <t>bour_most*2,400*19 "celkem do 20 km"</t>
  </si>
  <si>
    <t>odstr_tvarnic*0,15*2,400*19 "celkem do 20 km"</t>
  </si>
  <si>
    <t>odstr_panelu*0,425*19 "celkem do 20 km"</t>
  </si>
  <si>
    <t>rzb_DKB*2,65*19 "celkem do 20 km"</t>
  </si>
  <si>
    <t>171</t>
  </si>
  <si>
    <t>997321611</t>
  </si>
  <si>
    <t>Nakládání nebo překládání suti a vybouraných hmot</t>
  </si>
  <si>
    <t>-1464769672</t>
  </si>
  <si>
    <t>Vodorovná doprava suti a vybouraných hmot bez naložení, s vyložením a hrubým urovnáním nakládání nebo překládání na dopravní prostředek při vodorovné dopravě suti a vybouraných hmot</t>
  </si>
  <si>
    <t>https://podminky.urs.cz/item/CS_URS_2022_02/997321611</t>
  </si>
  <si>
    <t>bour_bet*2,447</t>
  </si>
  <si>
    <t>172</t>
  </si>
  <si>
    <t>997-R10</t>
  </si>
  <si>
    <t>Výzisk z prodeje železného šrotu</t>
  </si>
  <si>
    <t>2049497130</t>
  </si>
  <si>
    <t>-odst_zabradli*0,018*1000</t>
  </si>
  <si>
    <t>998</t>
  </si>
  <si>
    <t>Přesun hmot</t>
  </si>
  <si>
    <t>998321011</t>
  </si>
  <si>
    <t>Přesun hmot pro hráze přehradní zemní a kamenité</t>
  </si>
  <si>
    <t>1694247576</t>
  </si>
  <si>
    <t>Přesun hmot pro objekty hráze přehradní zemní a kamenité dopravní vzdálenost do 500 m</t>
  </si>
  <si>
    <t>https://podminky.urs.cz/item/CS_URS_2022_02/998321011</t>
  </si>
  <si>
    <t>Práce a dodávky M</t>
  </si>
  <si>
    <t>23-M</t>
  </si>
  <si>
    <t>Montáže potrubí</t>
  </si>
  <si>
    <t>174</t>
  </si>
  <si>
    <t>230082103</t>
  </si>
  <si>
    <t>Demontáž potrubí do šrotu přes 10 do 50 kg D 219 mm tl 10,0 mm</t>
  </si>
  <si>
    <t>613833677</t>
  </si>
  <si>
    <t>Demontáž ocelového potrubí do šrotu hmotnosti přes 10 do 50 kg připojovací rozměr Ø 219, tl. 10,0 mm</t>
  </si>
  <si>
    <t>https://podminky.urs.cz/item/CS_URS_2022_02/230082103</t>
  </si>
  <si>
    <t>"viz D01.1 a D01_2.6" 9</t>
  </si>
  <si>
    <t>175</t>
  </si>
  <si>
    <t>230082113</t>
  </si>
  <si>
    <t>Demontáž potrubí do šrotu přes 10 do 50 kg D 273 mm tl 10,0 mm</t>
  </si>
  <si>
    <t>760759299</t>
  </si>
  <si>
    <t>Demontáž ocelového potrubí do šrotu hmotnosti přes 10 do 50 kg připojovací rozměr Ø 273, tl. 10,0 mm</t>
  </si>
  <si>
    <t>https://podminky.urs.cz/item/CS_URS_2022_02/230082113</t>
  </si>
  <si>
    <t>176</t>
  </si>
  <si>
    <t>230-R16</t>
  </si>
  <si>
    <t>Odklizení demontovaných částí potrubí do kovošrotu</t>
  </si>
  <si>
    <t>1269957907</t>
  </si>
  <si>
    <t>177</t>
  </si>
  <si>
    <t>230-R17</t>
  </si>
  <si>
    <t>Dodávka a montáž kompakního nerezového těsnění DN200</t>
  </si>
  <si>
    <t>-1609767492</t>
  </si>
  <si>
    <t>"viz D01.1 a D01_2.6" 1</t>
  </si>
  <si>
    <t>178</t>
  </si>
  <si>
    <t>230-R18</t>
  </si>
  <si>
    <t>Dodávka a montáž kompakního nerezového těsnění DN250</t>
  </si>
  <si>
    <t>-605959066</t>
  </si>
  <si>
    <t>179</t>
  </si>
  <si>
    <t>230-R19</t>
  </si>
  <si>
    <t xml:space="preserve">Přivaření zpětné klapky k ocelové troubě DN200 určené k prázdnění vaku ve spadišti </t>
  </si>
  <si>
    <t>1791431979</t>
  </si>
  <si>
    <t>asf_kom</t>
  </si>
  <si>
    <t>Asfaltová komunikace</t>
  </si>
  <si>
    <t>215,1</t>
  </si>
  <si>
    <t>asf_kom_SD</t>
  </si>
  <si>
    <t>Podklad ze štěrkodrti sf. komunikace</t>
  </si>
  <si>
    <t>208,9</t>
  </si>
  <si>
    <t>bed_neg</t>
  </si>
  <si>
    <t>Negativní bednění</t>
  </si>
  <si>
    <t>965,417</t>
  </si>
  <si>
    <t>bed_neg_oble</t>
  </si>
  <si>
    <t>Negativní bednění oblé</t>
  </si>
  <si>
    <t>67,826</t>
  </si>
  <si>
    <t>bed_patek</t>
  </si>
  <si>
    <t>Bednění patek</t>
  </si>
  <si>
    <t>37,525</t>
  </si>
  <si>
    <t>bed_rov</t>
  </si>
  <si>
    <t>Bednění rovinné</t>
  </si>
  <si>
    <t>2070,204</t>
  </si>
  <si>
    <t>bed_valc</t>
  </si>
  <si>
    <t>Bednění válcove zakřivené</t>
  </si>
  <si>
    <t>11,842</t>
  </si>
  <si>
    <t>SO 02 - Sdružený objekt</t>
  </si>
  <si>
    <t>bedneni_strech</t>
  </si>
  <si>
    <t>Bednění střech</t>
  </si>
  <si>
    <t>46,8</t>
  </si>
  <si>
    <t>Bourání betonových konstrukcí</t>
  </si>
  <si>
    <t>317,54</t>
  </si>
  <si>
    <t>bour_kam</t>
  </si>
  <si>
    <t>Bourání kamenného zdiva</t>
  </si>
  <si>
    <t>30,72</t>
  </si>
  <si>
    <t>bour_ZB</t>
  </si>
  <si>
    <t>Bourání železobetonových konstrukcí</t>
  </si>
  <si>
    <t>273,153</t>
  </si>
  <si>
    <t>cesle_HEB140</t>
  </si>
  <si>
    <t>Dočasné česle při převádění vody z HEB140</t>
  </si>
  <si>
    <t>4,071</t>
  </si>
  <si>
    <t>cesle_hrube1</t>
  </si>
  <si>
    <t>Hrubé česle - ocelové části</t>
  </si>
  <si>
    <t>495,62</t>
  </si>
  <si>
    <t>cesle_hrube2</t>
  </si>
  <si>
    <t>Hrubé česle - části z nerez ocely</t>
  </si>
  <si>
    <t>138,97</t>
  </si>
  <si>
    <t>cesle_jemne</t>
  </si>
  <si>
    <t>Ocelové jemné česle</t>
  </si>
  <si>
    <t>61,722</t>
  </si>
  <si>
    <t>cesle_nerez</t>
  </si>
  <si>
    <t>Nerezové česle před vtokem 1</t>
  </si>
  <si>
    <t>289,243</t>
  </si>
  <si>
    <t>Dlažba z lom. kam. tl. 200 mm do lože z betonu tl. 200 mm</t>
  </si>
  <si>
    <t>12,1</t>
  </si>
  <si>
    <t>78,373</t>
  </si>
  <si>
    <t>dlb_tavrniceS</t>
  </si>
  <si>
    <t>Dlažba z betonových tvárnic na hrázi na sucho</t>
  </si>
  <si>
    <t>290,6</t>
  </si>
  <si>
    <t>dlb_tvar_vymena</t>
  </si>
  <si>
    <t>Místní výměna poškozených tvárnic</t>
  </si>
  <si>
    <t>dlb_tvarniceB</t>
  </si>
  <si>
    <t>Dlažba z betonových tvárnic na hrázi do betonu</t>
  </si>
  <si>
    <t>26,5</t>
  </si>
  <si>
    <t>dren200_docas</t>
  </si>
  <si>
    <t>Dočasný drén za štětovou stěnou</t>
  </si>
  <si>
    <t>GT_dren</t>
  </si>
  <si>
    <t>Geotextilie v prostoru drénu</t>
  </si>
  <si>
    <t>20,592</t>
  </si>
  <si>
    <t>GT_svah</t>
  </si>
  <si>
    <t>Geotextilie ve svahu</t>
  </si>
  <si>
    <t>52,62</t>
  </si>
  <si>
    <t>hydrovrty</t>
  </si>
  <si>
    <t>Hydrovrty</t>
  </si>
  <si>
    <t>jama_rucne1</t>
  </si>
  <si>
    <t>Ruční výkop jam tř. 3</t>
  </si>
  <si>
    <t>0,5</t>
  </si>
  <si>
    <t>jama_rucne2</t>
  </si>
  <si>
    <t>Výkop jam v sypkých materiálech</t>
  </si>
  <si>
    <t>2,877</t>
  </si>
  <si>
    <t>jama_tr3</t>
  </si>
  <si>
    <t>Výkop jam v tř.3</t>
  </si>
  <si>
    <t>72,483</t>
  </si>
  <si>
    <t>jerab_draha</t>
  </si>
  <si>
    <t>Jeřábová dráha</t>
  </si>
  <si>
    <t>270,581</t>
  </si>
  <si>
    <t>jimka</t>
  </si>
  <si>
    <t>Násyp dočasné hrázky - jímky</t>
  </si>
  <si>
    <t>676</t>
  </si>
  <si>
    <t>kabelovod</t>
  </si>
  <si>
    <t>19/Z Kabelovod v podlaze strojovny</t>
  </si>
  <si>
    <t>63,6</t>
  </si>
  <si>
    <t>konzoly</t>
  </si>
  <si>
    <t>20/Z Konzoly pro vytvoření kotevních bodů protipádové kladky z nerezové ocely</t>
  </si>
  <si>
    <t>71,02</t>
  </si>
  <si>
    <t>lanka_nerez</t>
  </si>
  <si>
    <t>Nerezová lanka na lavce</t>
  </si>
  <si>
    <t>10,41</t>
  </si>
  <si>
    <t>lavka_kc</t>
  </si>
  <si>
    <t>Ocelová konstrukce lávky</t>
  </si>
  <si>
    <t>3406,44</t>
  </si>
  <si>
    <t>lavka_rosty</t>
  </si>
  <si>
    <t>Podlaha lavky z pororoštů</t>
  </si>
  <si>
    <t>521,28</t>
  </si>
  <si>
    <t>lavka_zabradli</t>
  </si>
  <si>
    <t>Ocelové zábradlí lávky</t>
  </si>
  <si>
    <t>1040</t>
  </si>
  <si>
    <t>leseni</t>
  </si>
  <si>
    <t>Pracovní lešení</t>
  </si>
  <si>
    <t>1798,06</t>
  </si>
  <si>
    <t>lic_DS</t>
  </si>
  <si>
    <t>Úprava líce dilatační spáry</t>
  </si>
  <si>
    <t>247,1</t>
  </si>
  <si>
    <t>Násyp tělesa hráze - stabilizační čast + ostatní násypy v prostoru hráze</t>
  </si>
  <si>
    <t>3437,691</t>
  </si>
  <si>
    <t>nasyp_tesneni</t>
  </si>
  <si>
    <t>Zřízení těsnících vrstev hráze a těsnícího koberce</t>
  </si>
  <si>
    <t>5533,324</t>
  </si>
  <si>
    <t>obet_ramu</t>
  </si>
  <si>
    <t>Obetonování rámových propustí</t>
  </si>
  <si>
    <t>obklad_keram</t>
  </si>
  <si>
    <t>Keramický obklad imitujícím režné cihlové zdivo</t>
  </si>
  <si>
    <t>56,3</t>
  </si>
  <si>
    <t>obrub_nove</t>
  </si>
  <si>
    <t>Dodávka nových obrubníků</t>
  </si>
  <si>
    <t>61,6</t>
  </si>
  <si>
    <t>obrubnik</t>
  </si>
  <si>
    <t>Osazení obrubníku</t>
  </si>
  <si>
    <t>Obsyp potrubí 0-22 mm</t>
  </si>
  <si>
    <t>68,405</t>
  </si>
  <si>
    <t>Obsyp potrubí 4-8 mm</t>
  </si>
  <si>
    <t>65,651</t>
  </si>
  <si>
    <t>odkop_nanos</t>
  </si>
  <si>
    <t>Odtěžení nánosů</t>
  </si>
  <si>
    <t>740,145</t>
  </si>
  <si>
    <t>odst_obrub</t>
  </si>
  <si>
    <t>odstr_asf</t>
  </si>
  <si>
    <t>Odstranění asf. komunikace</t>
  </si>
  <si>
    <t>150,2</t>
  </si>
  <si>
    <t>odstr_SD</t>
  </si>
  <si>
    <t>Odstranění štěrkodrti tl. 200 mm</t>
  </si>
  <si>
    <t>126,9</t>
  </si>
  <si>
    <t>odstr_tvarnicB</t>
  </si>
  <si>
    <t>Odstranění tvárnic opevnění hráze do betonu</t>
  </si>
  <si>
    <t>3,975</t>
  </si>
  <si>
    <t>odstr_tvarnicS</t>
  </si>
  <si>
    <t>Odstranění tvárnic opevnění hráze na sucho</t>
  </si>
  <si>
    <t>43,59</t>
  </si>
  <si>
    <t>ohum_pohoz</t>
  </si>
  <si>
    <t>Vyplnění mezer pohozu humusem</t>
  </si>
  <si>
    <t>Ohumusování v rovině v tl. 100 mm</t>
  </si>
  <si>
    <t>627</t>
  </si>
  <si>
    <t>Ohumusování v rovině v tl. 50 mm</t>
  </si>
  <si>
    <t>181</t>
  </si>
  <si>
    <t>ohum_svah</t>
  </si>
  <si>
    <t>Ohumusování ve svahu</t>
  </si>
  <si>
    <t>619,38</t>
  </si>
  <si>
    <t>pancir_nerez</t>
  </si>
  <si>
    <t>Nerezové opancéřování orvoru</t>
  </si>
  <si>
    <t>476,93</t>
  </si>
  <si>
    <t>Dočasná panelová komunikace</t>
  </si>
  <si>
    <t>258</t>
  </si>
  <si>
    <t>panelka_podklad</t>
  </si>
  <si>
    <t>Podklad panelové komunikace</t>
  </si>
  <si>
    <t>301</t>
  </si>
  <si>
    <t>podklad_propust</t>
  </si>
  <si>
    <t>Podkladní vrstva pod rámové propustě</t>
  </si>
  <si>
    <t>pohoz_humus</t>
  </si>
  <si>
    <t>Pohoz frakce 125/250 tl. 40 cm promísený s humózní vrstvou</t>
  </si>
  <si>
    <t>12,8</t>
  </si>
  <si>
    <t>pojistna_izol</t>
  </si>
  <si>
    <t>Pojistná hydroizolace</t>
  </si>
  <si>
    <t>44,8</t>
  </si>
  <si>
    <t>poklopy</t>
  </si>
  <si>
    <t>Poklopy v podlaze strojovny</t>
  </si>
  <si>
    <t>2361,318</t>
  </si>
  <si>
    <t>prebytek_zem</t>
  </si>
  <si>
    <t>Odklizení přebytku zeminy v tř. 4 a 5</t>
  </si>
  <si>
    <t>1087,385</t>
  </si>
  <si>
    <t xml:space="preserve">    6 - Úpravy povrchů, podlahy a osazování výplní</t>
  </si>
  <si>
    <t>prevazka_2U280</t>
  </si>
  <si>
    <t>Převázky z 2xU280</t>
  </si>
  <si>
    <t>7,206</t>
  </si>
  <si>
    <t>prevazka_HEB140</t>
  </si>
  <si>
    <t>Převázka z HEB140</t>
  </si>
  <si>
    <t>2,174</t>
  </si>
  <si>
    <t>proust_lividace</t>
  </si>
  <si>
    <t>Rámové propustě k likvidaci</t>
  </si>
  <si>
    <t>11,88</t>
  </si>
  <si>
    <t>ram_rozvadece</t>
  </si>
  <si>
    <t>Rám pro osazení rozvaděče</t>
  </si>
  <si>
    <t>12,5</t>
  </si>
  <si>
    <t>rampa</t>
  </si>
  <si>
    <t>Dočasná sypaná rampa pro sypání hráze</t>
  </si>
  <si>
    <t>2613,333</t>
  </si>
  <si>
    <t>PSV - Práce a dodávky PSV</t>
  </si>
  <si>
    <t>rozpery_U240</t>
  </si>
  <si>
    <t>Rozpěry z 2xU240</t>
  </si>
  <si>
    <t>4,838</t>
  </si>
  <si>
    <t xml:space="preserve">    727 - Zdravotechnika - požární ochrana</t>
  </si>
  <si>
    <t>Rozebrání dlažby na MC</t>
  </si>
  <si>
    <t>59,942</t>
  </si>
  <si>
    <t xml:space="preserve">    762 - Konstrukce tesařské</t>
  </si>
  <si>
    <t>rzb_pohoz</t>
  </si>
  <si>
    <t>Rozebraný pohoz z lomového kamene</t>
  </si>
  <si>
    <t xml:space="preserve">    764 - Konstrukce klempířské</t>
  </si>
  <si>
    <t>sachta_nerez</t>
  </si>
  <si>
    <t>36/Z Kabelová šachta s poklopem</t>
  </si>
  <si>
    <t>41,37</t>
  </si>
  <si>
    <t xml:space="preserve">    765 - Krytina skládaná</t>
  </si>
  <si>
    <t>sejmutí_10</t>
  </si>
  <si>
    <t>Sejmutí humusu v tl. 10 cm</t>
  </si>
  <si>
    <t>1266,66</t>
  </si>
  <si>
    <t xml:space="preserve">    767 - Konstrukce zámečnické</t>
  </si>
  <si>
    <t>sejmuti_5</t>
  </si>
  <si>
    <t>Sejmutí humusu tl. 5 cm</t>
  </si>
  <si>
    <t>190,2</t>
  </si>
  <si>
    <t xml:space="preserve">    781 - Dokončovací práce - obklady</t>
  </si>
  <si>
    <t>stet_do12</t>
  </si>
  <si>
    <t>Stětová stěna s délkou štětovnic do 12 m</t>
  </si>
  <si>
    <t>1717,515</t>
  </si>
  <si>
    <t xml:space="preserve">    783 - Dokončovací práce - nátěry</t>
  </si>
  <si>
    <t>stet_do8</t>
  </si>
  <si>
    <t>Stětová stěna s délkou štětovnic do 8 m</t>
  </si>
  <si>
    <t>581,87</t>
  </si>
  <si>
    <t>stet_rohy</t>
  </si>
  <si>
    <t>Rohy štětových stěn</t>
  </si>
  <si>
    <t>123,4</t>
  </si>
  <si>
    <t xml:space="preserve">    21-M - Elektromontáže</t>
  </si>
  <si>
    <t>tes_koberec</t>
  </si>
  <si>
    <t>Těsnící koberec</t>
  </si>
  <si>
    <t>245,53</t>
  </si>
  <si>
    <t xml:space="preserve">    21-1 - Dodávky</t>
  </si>
  <si>
    <t>tr_vypust_1</t>
  </si>
  <si>
    <t>Ocelová trubní výust DN1000</t>
  </si>
  <si>
    <t>3180,414</t>
  </si>
  <si>
    <t xml:space="preserve">    21-2 - Montáže, montážní materiál</t>
  </si>
  <si>
    <t>tr_vypust_2</t>
  </si>
  <si>
    <t>Nerezová trubní výust DN1000</t>
  </si>
  <si>
    <t>303,34</t>
  </si>
  <si>
    <t xml:space="preserve">    21-3 - Demontáže</t>
  </si>
  <si>
    <t>tr_vypust_3</t>
  </si>
  <si>
    <t>Nerezová spodní výpust DN300</t>
  </si>
  <si>
    <t>1142,678</t>
  </si>
  <si>
    <t xml:space="preserve">    21-4 - Speciální práce</t>
  </si>
  <si>
    <t>42,821</t>
  </si>
  <si>
    <t xml:space="preserve">    35-M - Montáž čerpadel, kompr.a vodoh.zař.</t>
  </si>
  <si>
    <t>vykop_natok</t>
  </si>
  <si>
    <t>Upřesnění nivelety nátokového koryta</t>
  </si>
  <si>
    <t>200</t>
  </si>
  <si>
    <t xml:space="preserve">    35-M-2 - 15/O Provzdušňovací systém</t>
  </si>
  <si>
    <t>vykop_nezap</t>
  </si>
  <si>
    <t>13152,116</t>
  </si>
  <si>
    <t xml:space="preserve">      D1 - Zařízení, armatury, potrubí</t>
  </si>
  <si>
    <t>vykop_ryh200</t>
  </si>
  <si>
    <t>Výkop rýh š. 2,0 m</t>
  </si>
  <si>
    <t>459,59</t>
  </si>
  <si>
    <t xml:space="preserve">      D2 - Ostatní</t>
  </si>
  <si>
    <t>vykop_zasyp</t>
  </si>
  <si>
    <t>Výkopy při dočasném převádění vody s opětovným zásypem</t>
  </si>
  <si>
    <t>341,6</t>
  </si>
  <si>
    <t xml:space="preserve">    46-M - Zemní práce při extr.mont.pracích</t>
  </si>
  <si>
    <t>vypln_bet</t>
  </si>
  <si>
    <t>Výplňová konstrukce z bet. bloků prolitých betonem</t>
  </si>
  <si>
    <t>43,099</t>
  </si>
  <si>
    <t xml:space="preserve">    99-M - Provozní osvětlení koruny hráze</t>
  </si>
  <si>
    <t>zahoz_docasny</t>
  </si>
  <si>
    <t>Dočasné opevnění</t>
  </si>
  <si>
    <t>165,54</t>
  </si>
  <si>
    <t>zahoz_prolity</t>
  </si>
  <si>
    <t>Zához z prolitím betonem</t>
  </si>
  <si>
    <t>47,409</t>
  </si>
  <si>
    <t>zahoz_z_rzb</t>
  </si>
  <si>
    <t>Zához z rozebraného kamene</t>
  </si>
  <si>
    <t>41,986</t>
  </si>
  <si>
    <t>375,678</t>
  </si>
  <si>
    <t>zasyp_DK48</t>
  </si>
  <si>
    <t>Zásyp / obsyp z drceného kameniva fr. 4/8mm</t>
  </si>
  <si>
    <t>24,89</t>
  </si>
  <si>
    <t>zasyp_rucne</t>
  </si>
  <si>
    <t>Zásyp se zhutněním ručně</t>
  </si>
  <si>
    <t>0,972</t>
  </si>
  <si>
    <t>zem_pasek</t>
  </si>
  <si>
    <t>Zemnící pásek</t>
  </si>
  <si>
    <t>339</t>
  </si>
  <si>
    <t>zemici_desky</t>
  </si>
  <si>
    <t>Kotevní desky zemnícího pásku</t>
  </si>
  <si>
    <t>41,415</t>
  </si>
  <si>
    <t>113107162</t>
  </si>
  <si>
    <t>Odstranění podkladu z kameniva drceného tl přes 100 do 200 mm strojně pl přes 50 do 200 m2</t>
  </si>
  <si>
    <t>361771701</t>
  </si>
  <si>
    <t>Odstranění podkladů nebo krytů strojně plochy jednotlivě přes 50 m2 do 200 m2 s přemístěním hmot na skládku na vzdálenost do 20 m nebo s naložením na dopravní prostředek z kameniva hrubého drceného, o tl. vrstvy přes 100 do 200 mm</t>
  </si>
  <si>
    <t>https://podminky.urs.cz/item/CS_URS_2022_02/113107162</t>
  </si>
  <si>
    <t>Odstranění vozovky na koruně hráze - viz D.2_3.2 a D.2_3.4.1</t>
  </si>
  <si>
    <t>"v prostoru SO01" 17,9</t>
  </si>
  <si>
    <t>"v prostoru SO02" 109</t>
  </si>
  <si>
    <t>113107183</t>
  </si>
  <si>
    <t>Odstranění podkladu živičného tl přes 100 do 150 mm strojně pl přes 50 do 200 m2</t>
  </si>
  <si>
    <t>2032673688</t>
  </si>
  <si>
    <t>Odstranění podkladů nebo krytů strojně plochy jednotlivě přes 50 m2 do 200 m2 s přemístěním hmot na skládku na vzdálenost do 20 m nebo s naložením na dopravní prostředek živičných, o tl. vrstvy přes 100 do 150 mm</t>
  </si>
  <si>
    <t>https://podminky.urs.cz/item/CS_URS_2022_02/113107183</t>
  </si>
  <si>
    <t>"v prostoru SO01" 37,2</t>
  </si>
  <si>
    <t>"v prostoru SO02" 113</t>
  </si>
  <si>
    <t>113107222</t>
  </si>
  <si>
    <t>Odstranění podkladu z kameniva drceného tl přes 100 do 200 mm strojně pl přes 200 m2</t>
  </si>
  <si>
    <t>-356544687</t>
  </si>
  <si>
    <t>Odstranění podkladů nebo krytů strojně plochy jednotlivě přes 200 m2 s přemístěním hmot na skládku na vzdálenost do 20 m nebo s naložením na dopravní prostředek z kameniva hrubého drceného, o tl. vrstvy přes 100 do 200 mm</t>
  </si>
  <si>
    <t>https://podminky.urs.cz/item/CS_URS_2022_02/113107222</t>
  </si>
  <si>
    <t>113107322</t>
  </si>
  <si>
    <t>Odstranění podkladu z kameniva drceného tl přes 100 do 200 mm strojně pl do 50 m2</t>
  </si>
  <si>
    <t>157809048</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</si>
  <si>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</si>
  <si>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https://podminky.urs.cz/item/CS_URS_2022_02/113107322</t>
  </si>
  <si>
    <t>1821954165</t>
  </si>
  <si>
    <t>"v prostoru SO01" 16</t>
  </si>
  <si>
    <t>"v prostoru SO02" 107</t>
  </si>
  <si>
    <t>491425484</t>
  </si>
  <si>
    <t>Poznámka k položce:
Rozebrání betonových tvárnic na návodním svahu hráze. Bude využito v rámci obnovy hráze, očištění (od písku) a uložení do depozitu stavby, 50% využít, 50% odvoz na skládku</t>
  </si>
  <si>
    <t>Rozebrání betonových tvárnic na návodním svahu hráze - viz D.2_3.1.3, D.2_3.4.5</t>
  </si>
  <si>
    <t>(250*1,1+5,2*1,5*2) *0,150</t>
  </si>
  <si>
    <t>dlb_tvar_vymena*0,150</t>
  </si>
  <si>
    <t>1327722296</t>
  </si>
  <si>
    <t>"od pf 02/08 po 02/09" 0,30 * (11,35+10,7)*0,5*10,3</t>
  </si>
  <si>
    <t>Kamenná dlažba tl. 300 mm do betonu tl. 200 mm na vtoku do spodních výpustí</t>
  </si>
  <si>
    <t>0,30*(2,5*4)+2*(5,5*1,2)</t>
  </si>
  <si>
    <t>Kamenná dlažba tl. 300 mm do betonu tl. 200 mm na konci vývaru (po konec prahu)</t>
  </si>
  <si>
    <t>0,30*(8,9+12,6)*1,5</t>
  </si>
  <si>
    <t>Odstranění bet. tvárnic na stabilizační lavičce na návodním svahu hráze - D.2_3.1.3, D.2_3.4.5</t>
  </si>
  <si>
    <t>(50*0,5+0,5*1,5*2) * 0,150</t>
  </si>
  <si>
    <t>114203104</t>
  </si>
  <si>
    <t>Rozebrání záhozů a rovnanin na sucho</t>
  </si>
  <si>
    <t>547748084</t>
  </si>
  <si>
    <t>Rozebrání dlažeb nebo záhozů s naložením na dopravní prostředek záhozů, rovnanin a soustřeďovacích staveb provedených na sucho</t>
  </si>
  <si>
    <t>https://podminky.urs.cz/item/CS_URS_2022_02/114203104</t>
  </si>
  <si>
    <t>Odstranění kamenného pohozu na návodním svahu - pro opětovné použití</t>
  </si>
  <si>
    <t>0,5*5*50+0,5*5*2*2*1,4 "viz D.2_3.1.3, D.2_3.4.5"</t>
  </si>
  <si>
    <t>zahoz_docasny "rozebrání pro opětovné použití"</t>
  </si>
  <si>
    <t>1789882550</t>
  </si>
  <si>
    <t>0,50*odstr_tvarnicS "50% tvárnic pro opětovné použití"</t>
  </si>
  <si>
    <t>0,90*zahoz_docasny "90% dočasného záhozu k opětovnému použití"</t>
  </si>
  <si>
    <t>114203301</t>
  </si>
  <si>
    <t>Třídění lomového kamene nebo betonových tvárnic podle druhu, velikosti nebo tvaru</t>
  </si>
  <si>
    <t>1593694448</t>
  </si>
  <si>
    <t>Třídění lomového kamene nebo betonových tvárnic získaných při rozebrání dlažeb, záhozů, rovnanin a soustřeďovacích staveb podle druhu, velikosti nebo tvaru</t>
  </si>
  <si>
    <t>https://podminky.urs.cz/item/CS_URS_2022_02/114203301</t>
  </si>
  <si>
    <t>11189365</t>
  </si>
  <si>
    <t>11500-R05</t>
  </si>
  <si>
    <t>Převedení vody potrubím DN 1200</t>
  </si>
  <si>
    <t>168965008</t>
  </si>
  <si>
    <t>Převedení vody potrubím DN 1200
Zřízení a odstranění - provizorní převedení vody ze zátopy do výpustného objektu - kotvené potrubí DN1200</t>
  </si>
  <si>
    <t>25 "viz přílohu D.2_3.1.1.2"</t>
  </si>
  <si>
    <t>450833819</t>
  </si>
  <si>
    <t>Při provádění výkopů (zčerpávání statické zásoby v prostoru jímky)</t>
  </si>
  <si>
    <t>"3 čerpadla cca kontinuálně, z postupně zahlubované čerpací jímky" 3*24*7*4</t>
  </si>
  <si>
    <t>Betonáž a odstranění staré věže spodní výpusti - komplet</t>
  </si>
  <si>
    <t>3 čerpadla berou jen drobné průsaky, cca 6 hod denně v poslední "etáži" jímek dle předchozího bodu</t>
  </si>
  <si>
    <t>3*24*7*60*0,25</t>
  </si>
  <si>
    <t>1098535743</t>
  </si>
  <si>
    <t>2*365 "2 roky"</t>
  </si>
  <si>
    <t>11510-R61</t>
  </si>
  <si>
    <t>Zřízení a odstranění dočasné čerpací jímeky z  betonové skruře DN600, hloubka jímky 2,0 m</t>
  </si>
  <si>
    <t>-642330487</t>
  </si>
  <si>
    <t>Zřízení, dodávka (s obratovostí) a odstranění dočasné čerpací jímeky z betonové skruře DN600, hloubka jímky 2,0 m</t>
  </si>
  <si>
    <t>Poznámka k položce:
Zřízení a odstranění 3 ks čerpacích jímek - bet. skruž DN600, hloubka jímky 2,0 m. V době výkopů a zčerpávání jámy bude každá jímka provedena 3x na stejném místě - průběžně souběžně se snižováním dna výkopu.</t>
  </si>
  <si>
    <t>3 "místa postupně ve" *3 "etážích"</t>
  </si>
  <si>
    <t>121151113</t>
  </si>
  <si>
    <t>Sejmutí ornice plochy do 500 m2 tl vrstvy do 200 mm strojně</t>
  </si>
  <si>
    <t>-691697944</t>
  </si>
  <si>
    <t>Sejmutí ornice strojně při souvislé ploše přes 100 do 500 m2, tl. vrstvy do 200 mm</t>
  </si>
  <si>
    <t>https://podminky.urs.cz/item/CS_URS_2022_02/121151113</t>
  </si>
  <si>
    <t>"Skrývka humózních / kulturních vrstev půdy v ploše v tl. 5cm" 28+95+64*1,05</t>
  </si>
  <si>
    <t>"Skrývka humózních / kulturních vrstev půdy v ploše v tl. 10cm" 336+258</t>
  </si>
  <si>
    <t>"Skrývka humózních / kulturních vrstev půdy ve svahu v tl. 10cm" 606*1,11</t>
  </si>
  <si>
    <t>124253102</t>
  </si>
  <si>
    <t>Vykopávky pro koryta vodotečí v hornině třídy těžitelnosti I skupiny 3 objem do 5000 m3 strojně</t>
  </si>
  <si>
    <t>-1980216826</t>
  </si>
  <si>
    <t>Vykopávky pro koryta vodotečí strojně v hornině třídy těžitelnosti I skupiny 3 přes 1 000 do 5 000 m3</t>
  </si>
  <si>
    <t>https://podminky.urs.cz/item/CS_URS_2022_02/124253102</t>
  </si>
  <si>
    <t>jimka*0,70 "odtěžení jímky 70% nad hladinou"</t>
  </si>
  <si>
    <t>rampa "odtěžení dočasné rampy"</t>
  </si>
  <si>
    <t>Upřesnění nivelety nátokového koryta podle skutečné mocnosti nánosů na dně nádrže</t>
  </si>
  <si>
    <t>124353102</t>
  </si>
  <si>
    <t>Vykopávky pro koryta vodotečí v hornině třídy těžitelnosti II skupiny 4 objem do 5000 m3 strojně</t>
  </si>
  <si>
    <t>1876045045</t>
  </si>
  <si>
    <t>Vykopávky pro koryta vodotečí strojně v hornině třídy těžitelnosti II skupiny 4 přes 1 000 do 5 000 m3</t>
  </si>
  <si>
    <t>https://podminky.urs.cz/item/CS_URS_2022_02/124353102</t>
  </si>
  <si>
    <t>Odtěžení nánosů v prostoru zátopy na prostoru SO 02 (předpokládaná tl. 0,5m)</t>
  </si>
  <si>
    <t>Viz přílohu D.2_3.1.1.1, D.2_3.1.1.2</t>
  </si>
  <si>
    <t>0,50*(1007*1,05+1007*1,05/0,5*0,2)</t>
  </si>
  <si>
    <t>127751111</t>
  </si>
  <si>
    <t>Vykopávky pod vodou v hornině třídy těžitelnosti I a II skupiny 1 až 4 tl vrstvy přes 0,5 m objem do 1000 m3 strojně</t>
  </si>
  <si>
    <t>-372360752</t>
  </si>
  <si>
    <t>Vykopávky pod vodou strojně na hloubku do 5 m pod projektem stanovenou hladinou vody v horninách třídy těžitelnosti I a II skupiny 1 až 4, průměrné tloušťky projektované vrstvy přes 0,50 m do 1 000 m3</t>
  </si>
  <si>
    <t>https://podminky.urs.cz/item/CS_URS_2022_02/127751111</t>
  </si>
  <si>
    <t>jimka*0,30 "odtěžení jímky 30% pod hladinou"</t>
  </si>
  <si>
    <t>131213701</t>
  </si>
  <si>
    <t>Hloubení nezapažených jam v soudržných horninách třídy těžitelnosti I skupiny 3 ručně</t>
  </si>
  <si>
    <t>165938349</t>
  </si>
  <si>
    <t>Hloubení nezapažených jam ručně s urovnáním dna do předepsaného profilu a spádu v hornině třídy těžitelnosti I skupiny 3 soudržných</t>
  </si>
  <si>
    <t>https://podminky.urs.cz/item/CS_URS_2022_02/131213701</t>
  </si>
  <si>
    <t>Nivelační body měření sedání</t>
  </si>
  <si>
    <t>0,5*0,5*0,5 *4 "ks"</t>
  </si>
  <si>
    <t>131213702</t>
  </si>
  <si>
    <t>Hloubení nezapažených jam v nesoudržných horninách třídy těžitelnosti I skupiny 3 ručně</t>
  </si>
  <si>
    <t>897260450</t>
  </si>
  <si>
    <t>Hloubení nezapažených jam ručně s urovnáním dna do předepsaného profilu a spádu v hornině třídy těžitelnosti I skupiny 3 nesoudržných</t>
  </si>
  <si>
    <t>https://podminky.urs.cz/item/CS_URS_2022_02/131213702</t>
  </si>
  <si>
    <t>Výkop v sypkých materiálech Z2 a Z3</t>
  </si>
  <si>
    <t>Pro 31/Z Zábradlí dvoutrubkové na koruně hráze - viz D.2_3.9.3</t>
  </si>
  <si>
    <t>Základy v prostoru SO01 a SO02</t>
  </si>
  <si>
    <t>0,05*0,5*34+0,05*0,8*2+0,05*0,53</t>
  </si>
  <si>
    <t>základy mimo výkop SO01 a SO02</t>
  </si>
  <si>
    <t>0,05*0,5*12</t>
  </si>
  <si>
    <t>Pro  Zábradlí dvoutrubkové podél schodiště na vzdušném svahu - viz D.2_3.9.2</t>
  </si>
  <si>
    <t>0,3*1*0,9*6</t>
  </si>
  <si>
    <t>131251100</t>
  </si>
  <si>
    <t>Hloubení jam nezapažených v hornině třídy těžitelnosti I skupiny 3 objem do 20 m3 strojně</t>
  </si>
  <si>
    <t>-937827708</t>
  </si>
  <si>
    <t>Hloubení nezapažených jam a zářezů strojně s urovnáním dna do předepsaného profilu a spádu v hornině třídy těžitelnosti I skupiny 3 do 20 m3</t>
  </si>
  <si>
    <t>https://podminky.urs.cz/item/CS_URS_2022_02/131251100</t>
  </si>
  <si>
    <t>Schodiště v nátokovém korytě do spodních výpustí - v těs. koberci</t>
  </si>
  <si>
    <t>0,04*1,2</t>
  </si>
  <si>
    <t>Schodiště na návodním svahu hráze pod lavičkou</t>
  </si>
  <si>
    <t>5,2*1,8+5,2*(5,2/12,06)</t>
  </si>
  <si>
    <t>Schodiště na návodním svahu hráze nad lavičkou včetně sloupků u branky</t>
  </si>
  <si>
    <t>1,8*1,84+1,8*(1,8/4,6)+0,3*3</t>
  </si>
  <si>
    <t>Schodiště na vzdušném svahu hráze</t>
  </si>
  <si>
    <t>7,5*1,8+7,5*(7,5/10,6)</t>
  </si>
  <si>
    <t>Schodiště u bloku 06 - levá strana</t>
  </si>
  <si>
    <t>5,4*1,3+0,5*5,4*(5,4/8,5)</t>
  </si>
  <si>
    <t>Schodiště u bloku 06 - pravá strana</t>
  </si>
  <si>
    <t>4,3*1,3+0,5*4,3*(4,3/6,9)</t>
  </si>
  <si>
    <t>Výkop pro vztažný bod - viz D.2_3.15.2</t>
  </si>
  <si>
    <t>0,54*(1,5+0,3)+3,53*(2,1+1,15)</t>
  </si>
  <si>
    <t>Výkop pro dočasné opevnění</t>
  </si>
  <si>
    <t>15*0,6</t>
  </si>
  <si>
    <t>131351103</t>
  </si>
  <si>
    <t>Hloubení jam nezapažených v hornině třídy těžitelnosti II skupiny 4 objem do 100 m3 strojně</t>
  </si>
  <si>
    <t>-666012912</t>
  </si>
  <si>
    <t>Hloubení nezapažených jam a zářezů strojně s urovnáním dna do předepsaného profilu a spádu v hornině třídy těžitelnosti II skupiny 4 přes 50 do 100 m3</t>
  </si>
  <si>
    <t>https://podminky.urs.cz/item/CS_URS_2022_02/131351103</t>
  </si>
  <si>
    <t>Poznámka k položce:
Vyrianta výkopu do 100 m3 je zvolena s ohledem na požadované oddělení těžených vrstev.
Materiály budou transportovány a uskladněny tak, aby nedošlo k jejich promísení nebo jinému znehodnocení.</t>
  </si>
  <si>
    <t>Výkopy hráze - separace jednotlivých materiálů - D.2_3.1.3, D.2_3.4.5</t>
  </si>
  <si>
    <t>"štěrky" (2200-22*5-1*17*2,7)*1,05</t>
  </si>
  <si>
    <t>"těsnicí koberec (rozsah dle IGP)" (472*1+1450*2-5*32-2,7*1*17)*1,05</t>
  </si>
  <si>
    <t>"špička mezi výkopem stávající výpusti a nového objektu - materiál těs. koberce"(25*1,5*1,5)*1,05</t>
  </si>
  <si>
    <t>"jádro hráze" (35*44+2*4,2*35/3)*1,05</t>
  </si>
  <si>
    <t>"materiál Z3+Z2 návodní" (11*0,2*(44-2)+4,2*2*11*0,2/3+9,1*44-9,1*4/2+4,2*2*9,1/3)*1,05+(11*0,2*0,5*2+9,1*1*2*1,4)*1,05</t>
  </si>
  <si>
    <t>"materiál Z2 vzdušní" (20,4*29-3,7*2,7+(14+7)*20,4/3)*1,05+20,4*0,5*2*1,4*1,05</t>
  </si>
  <si>
    <t>"materiál Z1+Z6" (47*14,2+(4,9+1,8)*14,2/3+0,65*(47+2)-8,2*5)*1,05+(14,2*1,5*2*1,4+0,65*2*2*1,4)*1,05</t>
  </si>
  <si>
    <t>"materiál Z5" (38*29+(14+7)*38/3-5,9*2,5)*1,05</t>
  </si>
  <si>
    <t>Výkopy v podhrází - D.2_3.3.1.1, D.2_3.3.2.1, D.2_3.3.3.6, D.2_3.3.3.7</t>
  </si>
  <si>
    <t>"Výkop v ploše vývaru - štěrky" (1194-43)*1,05*0,7</t>
  </si>
  <si>
    <t>"Výkop v ploše vývaru - jíly"  (1194-43)*1,05*0,3</t>
  </si>
  <si>
    <t>Výkop okolo vývaru</t>
  </si>
  <si>
    <t>Výkop pod dlažbou od pf02/09 po štětovnice</t>
  </si>
  <si>
    <t>(1,8+1,8)*0,5*3+(0,6+1,5)*0,5*8,9</t>
  </si>
  <si>
    <t>Výkop na PB od pf02/09 po výkop obtokového koryta</t>
  </si>
  <si>
    <t>(2,2+5,7)*0,5*5,2</t>
  </si>
  <si>
    <t>Výkop na PB od výkop obtokového koryta po pf02/08</t>
  </si>
  <si>
    <t>12,5*6,5+10*1,2</t>
  </si>
  <si>
    <t>Výkop na PB od pf 02/07 až 02/08</t>
  </si>
  <si>
    <t>10*6,1+(10+3,3)*0,5*5,9</t>
  </si>
  <si>
    <t>Výkop na PB od pf 02/07 po delimitaci s hrází</t>
  </si>
  <si>
    <t>3,0*11,1+31*0,2+18,6*1,9</t>
  </si>
  <si>
    <t>Výkop na LB od pf02/09 po výkop šachty 3/B</t>
  </si>
  <si>
    <t>(1,7+3,4)*0,5*9,3</t>
  </si>
  <si>
    <t>Výkop na LB od výkopu šachty 3/B po pf 02/08</t>
  </si>
  <si>
    <t>3,4*2+2,9*1,6</t>
  </si>
  <si>
    <t>Výkop na LB od pf 02/08 po zed vývaru</t>
  </si>
  <si>
    <t>(2,9+3,5)*0,5*6,4</t>
  </si>
  <si>
    <t>Výkop na LB od zdi vývaru po delimitaci s hrází</t>
  </si>
  <si>
    <t>(3,5+4,5)*0,5*12,2</t>
  </si>
  <si>
    <t>"Odkop svahů výkopů v tl. 300 mm před zásypem v prostoru tělesa hráze"</t>
  </si>
  <si>
    <t>(0,3*2,7*145+0,3*2*142*0,92)*1,05</t>
  </si>
  <si>
    <t>"Odkop svahů výkopů překopání o dalších tl. 400 mm před zásypem v prostoru tělesa hráze"</t>
  </si>
  <si>
    <t>(0,4*2,7*145+0,4*2*142*0,92)*1,05</t>
  </si>
  <si>
    <t>Výměna písčitých zemin G5 (předpoklad průměrně 0,3 m na celé ploše základové spáry)</t>
  </si>
  <si>
    <t>0,300*(555+255)</t>
  </si>
  <si>
    <t>132351253</t>
  </si>
  <si>
    <t>Hloubení rýh nezapažených š do 2000 mm v hornině třídy těžitelnosti II skupiny 4 objem do 100 m3 strojně</t>
  </si>
  <si>
    <t>-674747240</t>
  </si>
  <si>
    <t>Hloubení nezapažených rýh šířky přes 800 do 2 000 mm strojně s urovnáním dna do předepsaného profilu a spádu v hornině třídy těžitelnosti II skupiny 4 přes 50 do 100 m3</t>
  </si>
  <si>
    <t>https://podminky.urs.cz/item/CS_URS_2022_02/132351253</t>
  </si>
  <si>
    <t>Na svazích výkopu hráze bude před obnovou jádra proveden zavazovací ozub šířky 2,0 m</t>
  </si>
  <si>
    <t>(40+37)*1,4*1,05</t>
  </si>
  <si>
    <t>Výkop pro zámek zemní jímky</t>
  </si>
  <si>
    <t>15*8+(67-15)*3</t>
  </si>
  <si>
    <t>26*0,6</t>
  </si>
  <si>
    <t>Výkop pro dočasný drén za štětovou stěnou</t>
  </si>
  <si>
    <t>(0,9+1,5)/2 * 4 "výkop u bloku 11 pro obetonovaný prostup kabelů"</t>
  </si>
  <si>
    <t>153111112</t>
  </si>
  <si>
    <t>Podélné řezání ocelových štětovnic na skládce</t>
  </si>
  <si>
    <t>-715567123</t>
  </si>
  <si>
    <t>Úprava ocelových štětovnic pro štětové stěny řezání z terénu, štětovnic na skládce podélné</t>
  </si>
  <si>
    <t>https://podminky.urs.cz/item/CS_URS_2022_02/153111112</t>
  </si>
  <si>
    <t>Vytvoření rohů štětových stěn - viz D.2_3.1.1.1</t>
  </si>
  <si>
    <t>2*9,6+3*8+2*8,3+4*9,3+3*8,8</t>
  </si>
  <si>
    <t>153111132</t>
  </si>
  <si>
    <t>Podélné svaření ocelových štětovnic na skládce</t>
  </si>
  <si>
    <t>-1856341025</t>
  </si>
  <si>
    <t>Úprava ocelových štětovnic pro štětové stěny svaření z terénu, štětovnic na skládce podélné</t>
  </si>
  <si>
    <t>https://podminky.urs.cz/item/CS_URS_2022_02/153111132</t>
  </si>
  <si>
    <t>153112111</t>
  </si>
  <si>
    <t>Nastražení ocelových štětovnic dl do 10 m ve standardních podmínkách z terénu</t>
  </si>
  <si>
    <t>1882867404</t>
  </si>
  <si>
    <t>Zřízení beraněných stěn z ocelových štětovnic z terénu nastražení štětovnic ve standardních podmínkách, délky do 10 m</t>
  </si>
  <si>
    <t>https://podminky.urs.cz/item/CS_URS_2022_02/153112111</t>
  </si>
  <si>
    <t>Vývar plocha (min. 1,0m pod povrch břidlic) - D.2_3.3.2.1, D.2_3.3.3.6</t>
  </si>
  <si>
    <t>2*29,1*(9,6+8)/2+(68-2*29,1)*9,6</t>
  </si>
  <si>
    <t>Zátopa plocha (min. 0,5m pod povrch břidlic) - D.2_3.1.1.1, D.2_3.3.2.1, D.2_3.3.2.2</t>
  </si>
  <si>
    <t>8,3*52+(8,3+10,3)/2*44+(9,1+8,35)/2*31</t>
  </si>
  <si>
    <t>(7,6+5,9)/2*55+(8,3+5,9)/2*13</t>
  </si>
  <si>
    <t>Podpůrná žebra ze štětovnic - fáze 4 (min. 1,0m pod povrch břidlic) - D.2_3.3.2.1, D.2_3.3.2.2</t>
  </si>
  <si>
    <t>17,4*6,8</t>
  </si>
  <si>
    <t>159-R01</t>
  </si>
  <si>
    <t>dodávka štětovnic VL604 - dočasné použití</t>
  </si>
  <si>
    <t>-2045978411</t>
  </si>
  <si>
    <t>dodávka štětovnic VL604 - dočasné použití
Náklady na dočasné použití ocelových štětovnic VL604.
Uvedené množství je celkové množství potřebných štětovnic neredukované obratovostí.
Obratovost dočasně použitého materiálu je třeba zohlednit v nabídkové ceně této položky.
Dočasně použitý materiál zůstává majetkem zhotovitele.</t>
  </si>
  <si>
    <t>stet_do8*0,1235</t>
  </si>
  <si>
    <t>stet_do12*0,1235</t>
  </si>
  <si>
    <t>153112122</t>
  </si>
  <si>
    <t>Zaberanění ocelových štětovnic na dl do 8 m ve standardních podmínkách z terénu</t>
  </si>
  <si>
    <t>-1854395802</t>
  </si>
  <si>
    <t>Zřízení beraněných stěn z ocelových štětovnic z terénu zaberanění štětovnic ve standardních podmínkách, délky do 8 m</t>
  </si>
  <si>
    <t>https://podminky.urs.cz/item/CS_URS_2022_02/153112122</t>
  </si>
  <si>
    <t>153112123</t>
  </si>
  <si>
    <t>Zaberanění ocelových štětovnic na dl do 12 m ve standardních podmínkách z terénu</t>
  </si>
  <si>
    <t>-2042156488</t>
  </si>
  <si>
    <t>Zřízení beraněných stěn z ocelových štětovnic z terénu zaberanění štětovnic ve standardních podmínkách, délky do 12 m</t>
  </si>
  <si>
    <t>https://podminky.urs.cz/item/CS_URS_2022_02/153112123</t>
  </si>
  <si>
    <t>153113112</t>
  </si>
  <si>
    <t>Vytažení ocelových štětovnic dl do 12 m zaberaněných do hl 8 m z terénu ve standardnich podmínkách</t>
  </si>
  <si>
    <t>1750140315</t>
  </si>
  <si>
    <t>Vytažení stěn z ocelových štětovnic zaberaněných z terénu délky do 12 m ve standardních podmínkách, zaberaněných na hloubku do 8 m</t>
  </si>
  <si>
    <t>https://podminky.urs.cz/item/CS_URS_2022_02/153113112</t>
  </si>
  <si>
    <t>153113113</t>
  </si>
  <si>
    <t>Vytažení ocelových štětovnic dl do 12 m zaberaněných do hl 12 m z terénu ve standardnich podmínkách</t>
  </si>
  <si>
    <t>1154381044</t>
  </si>
  <si>
    <t>Vytažení stěn z ocelových štětovnic zaberaněných z terénu délky do 12 m ve standardních podmínkách, zaberaněných na hloubku do 12 m</t>
  </si>
  <si>
    <t>https://podminky.urs.cz/item/CS_URS_2022_02/153113113</t>
  </si>
  <si>
    <t>153116111</t>
  </si>
  <si>
    <t>Opracování ocelových kleštin nebo převázek hradicích stěn z terénu</t>
  </si>
  <si>
    <t>-125356009</t>
  </si>
  <si>
    <t>Kleštiny nebo převázky pro hradící stěny beraněné, nasazené, tabulové z oceli jakéhokoliv druhu z terénu opracování</t>
  </si>
  <si>
    <t>https://podminky.urs.cz/item/CS_URS_2022_02/153116111</t>
  </si>
  <si>
    <t>153116112</t>
  </si>
  <si>
    <t>Montáž ocelových kleštin nebo převázek hradicích stěn z terénu</t>
  </si>
  <si>
    <t>-708895410</t>
  </si>
  <si>
    <t>Kleštiny nebo převázky pro hradící stěny beraněné, nasazené, tabulové z oceli jakéhokoliv druhu z terénu montáž</t>
  </si>
  <si>
    <t>https://podminky.urs.cz/item/CS_URS_2022_02/153116112</t>
  </si>
  <si>
    <t>Převázka z HEB140 na provizorních hrubých česlí</t>
  </si>
  <si>
    <t>2*0,5*(44+2) "m" * 34,50 "kg/m" /1000</t>
  </si>
  <si>
    <t>2*0,5*(15+2) "m" * 34,50 "kg/m" /1000</t>
  </si>
  <si>
    <t>Převázky stětových stěn z 2xU280 - viz D.2_3.3.2.1, D.2_3.3.3.6</t>
  </si>
  <si>
    <t>(10*8,62) "m" * 2*41,80 "kg/m" /1000</t>
  </si>
  <si>
    <t>13010974R</t>
  </si>
  <si>
    <t>ocel profilová jakost S235JR (11 375) průřez HEB 140 - dočasné použití</t>
  </si>
  <si>
    <t>-151338701</t>
  </si>
  <si>
    <t>ocel profilová jakost S235JR (11 375) průřez HEB 140 - dočasné použití
Náklady na dočasné použití HEB140
Uvedené množství je celkové množství potřebných HEB neredukované obratovostí.
Obratovost dočasně použitého materiálu je třeba zohlednit v nabídkové ceně této položky.
Dočasně použitý materiál zůstává majetkem zhotovitele.</t>
  </si>
  <si>
    <t>13010834R</t>
  </si>
  <si>
    <t>ocel profilová jakost S235JR (11 375) průřez U (UPN) 280 - dočasné použití</t>
  </si>
  <si>
    <t>-49196173</t>
  </si>
  <si>
    <t>ocel profilová jakost S235JR (11 375) průřez U (UPN) 280 - dočasné použití
Náklady na dočasné použití ocelových U280.
Uvedené množství je celkové množství potřebných U280 neredukované obratovostí.
Obratovost dočasně použitého materiálu je třeba zohlednit v nabídkové ceně této položky.
Dočasně použitý materiál zůstává majetkem zhotovitele.</t>
  </si>
  <si>
    <t>153116113</t>
  </si>
  <si>
    <t>Demontáž ocelových kleštin nebo převázek hradicích stěn z terénu</t>
  </si>
  <si>
    <t>1351387183</t>
  </si>
  <si>
    <t>Kleštiny nebo převázky pro hradící stěny beraněné, nasazené, tabulové z oceli jakéhokoliv druhu z terénu demontáž</t>
  </si>
  <si>
    <t>https://podminky.urs.cz/item/CS_URS_2022_02/153116113</t>
  </si>
  <si>
    <t>-1510944294</t>
  </si>
  <si>
    <t>https://podminky.urs.cz/item/CS_URS_2022_02/155131312</t>
  </si>
  <si>
    <t>-486724538</t>
  </si>
  <si>
    <t>162351103</t>
  </si>
  <si>
    <t>Vodorovné přemístění přes 50 do 500 m výkopku/sypaniny z horniny třídy těžitelnosti I skupiny 1 až 3</t>
  </si>
  <si>
    <t>1777281743</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</si>
  <si>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</si>
  <si>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https://podminky.urs.cz/item/CS_URS_2022_02/162351103</t>
  </si>
  <si>
    <t>odkop_nanos*2 "přemístění nánosů na MD do 100 m a zpět na místo rozprostření"</t>
  </si>
  <si>
    <t>vykop_natok "přemístění na MD"</t>
  </si>
  <si>
    <t>jama_tr3 "přemístění na MD"</t>
  </si>
  <si>
    <t>jama_rucne1 "přemístění na MD</t>
  </si>
  <si>
    <t>jama_rucne2 "přemístění na MD</t>
  </si>
  <si>
    <t>zasyp_rucne "přemístění z MD"</t>
  </si>
  <si>
    <t>-402477621</t>
  </si>
  <si>
    <t>Poznámka k položce:
Přemístění přebytku zeminy z mezideponie na místo uložení do přitěžovací lavice pod hrází.</t>
  </si>
  <si>
    <t>Odklizení přebytku zeminy</t>
  </si>
  <si>
    <t>0,350^2*pi/4*9,5 "zemina z vrtu vztažného bodu"</t>
  </si>
  <si>
    <t>0,095*0,095*3,14*15,5*2"ks" "zemina z hydrovrtů"</t>
  </si>
  <si>
    <t>-nasyp_hraze</t>
  </si>
  <si>
    <t>-nasyp_tesneni</t>
  </si>
  <si>
    <t>-tes_koberec</t>
  </si>
  <si>
    <t>-zasyp</t>
  </si>
  <si>
    <t>-zasyp_rucne</t>
  </si>
  <si>
    <t>-3208,778 "zemina využitá pro násypu v SO 01"</t>
  </si>
  <si>
    <t>-1736953475</t>
  </si>
  <si>
    <t>sejmuti_5*0,050 "přemístění na MD"</t>
  </si>
  <si>
    <t>sejmutí_10*0,100 "přemístění na MD"</t>
  </si>
  <si>
    <t>jimka*2 "přemístění na místo násypu a zpět na MD"</t>
  </si>
  <si>
    <t>rampa*2 "přemístění na místo násypu a zpět na MD"</t>
  </si>
  <si>
    <t>ohum_pohoz*0,15 "dovoz humusu z MD"</t>
  </si>
  <si>
    <t>ohum_rov5*0,050 "přemístění z MD"</t>
  </si>
  <si>
    <t>ohum_rov10*0,100 "přemístění z MD"</t>
  </si>
  <si>
    <t>ohum_svah*0,100 "přemístění z MD"</t>
  </si>
  <si>
    <t>162351124</t>
  </si>
  <si>
    <t>Vodorovné přemístění přes 500 do 1000 m výkopku/sypaniny z hornin třídy těžitelnosti II skupiny 4 a 5</t>
  </si>
  <si>
    <t>-1138720123</t>
  </si>
  <si>
    <t>Vodorovné přemístění výkopku nebo sypaniny po suchu na obvyklém dopravním prostředku, bez naložení výkopku, avšak se složením bez rozhrnutí z horniny třídy těžitelnosti II skupiny 4 a 5 na vzdálenost přes 500 do 1 000 m</t>
  </si>
  <si>
    <t>https://podminky.urs.cz/item/CS_URS_2022_02/162351124</t>
  </si>
  <si>
    <t>vykop_nezap "přemístění na MD"</t>
  </si>
  <si>
    <t>vykop_ryh200 "přemístění na MD"</t>
  </si>
  <si>
    <t>nasyp_tesneni "přemístění z MD"</t>
  </si>
  <si>
    <t>tes_koberec "přemístění z MD"</t>
  </si>
  <si>
    <t>0,350^2*pi/4*9,5 "odvoz zeminy z vrtu vztažného bodu"</t>
  </si>
  <si>
    <t>162751139</t>
  </si>
  <si>
    <t>Příplatek k vodorovnému přemístění výkopku/sypaniny z horniny třídy těžitelnosti II skupiny 4 a 5 ZKD 1000 m přes 10000 m</t>
  </si>
  <si>
    <t>-2093608238</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</si>
  <si>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</si>
  <si>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https://podminky.urs.cz/item/CS_URS_2022_02/162751139</t>
  </si>
  <si>
    <t>prebytek_zem*10 "celkem do 20 km"</t>
  </si>
  <si>
    <t>-1703956368</t>
  </si>
  <si>
    <t>jimka "naložení na MD"</t>
  </si>
  <si>
    <t>rampa  "naložení na MD"</t>
  </si>
  <si>
    <t>zasyp_rucne "naložení na MD"</t>
  </si>
  <si>
    <t>ohum_pohoz*0,15 "naložení na MD"</t>
  </si>
  <si>
    <t>odkop_nanos "naložení na MD"</t>
  </si>
  <si>
    <t>ohum_rov5*0,050 "naložení na MD"</t>
  </si>
  <si>
    <t>ohum_rov10*0,100 "naložení na MD"</t>
  </si>
  <si>
    <t>ohum_svah*0,100 "naložení na MD"</t>
  </si>
  <si>
    <t>-1885422232</t>
  </si>
  <si>
    <t>nasyp_tesneni "naložení na MD"</t>
  </si>
  <si>
    <t>tes_koberec "naložení na MD"</t>
  </si>
  <si>
    <t>prebytek_zem "naložení přebytku zeminy na MD"</t>
  </si>
  <si>
    <t>1081987444</t>
  </si>
  <si>
    <t>Poznámka k položce:
Násyp tělesa hráze - stabilizační čast + ostatní násypy v prostoru hráze</t>
  </si>
  <si>
    <t>Viz přílohu D.2_3.3.1.1, D.2_3.3.2.1, D.2_3.3.3.6, D.2_3.3.3.7</t>
  </si>
  <si>
    <t>"přísyp na PB vzdušní patě" 6*6,5</t>
  </si>
  <si>
    <t>Přísyp u LB vzdušní paty a vše ostatní pod hrází</t>
  </si>
  <si>
    <t>PB od pf 02/09 po obtokové koryto</t>
  </si>
  <si>
    <t>(0,8+3,4)*0,5*5,8</t>
  </si>
  <si>
    <t>PB od obtokového koryta po pf 02/08</t>
  </si>
  <si>
    <t>1,8*7</t>
  </si>
  <si>
    <t>PB od pf 02/07 po pf 02/08</t>
  </si>
  <si>
    <t>(0+1,8)*0,5*12,1</t>
  </si>
  <si>
    <t>PB od pf 02/07 po delimitaci k hrazi</t>
  </si>
  <si>
    <t>(0+2,5)*0,5*0,9+(2,5+7,1)*0,5*2,7+(7,1+9,1)*0,5*1,6+(9,1+2,1)*0,5*3,3</t>
  </si>
  <si>
    <t>LB od pf 02/09 po výkop šachty B/03</t>
  </si>
  <si>
    <t>(0,4+3,9)*0,5*9,2</t>
  </si>
  <si>
    <t>LB od výkopu šachty B/03 po pf 02/08</t>
  </si>
  <si>
    <t>3,9*2,1+2,9*1,6</t>
  </si>
  <si>
    <t>LB okolo objektu v pf 02/07 až 02/08 bez prostoru stávajícího vývaru</t>
  </si>
  <si>
    <t>2,9*6,3</t>
  </si>
  <si>
    <t>LB v prostoru stávajícícho vývaru</t>
  </si>
  <si>
    <t>(37+0)*0,5*1,3</t>
  </si>
  <si>
    <t>LB okolo objektu v 02/08 k delimitaci s hrází</t>
  </si>
  <si>
    <t>(0,8+0,8)*0,5*4+(0,8+4,4)*0,5*2,8+(4,4+8,1)*0,5*2,4+(8,1+9,2)*0,5*4,4+(9,2+9,9)*0,5*1,8</t>
  </si>
  <si>
    <t>Z5 Stabilizační část – budou použity materiály z překopu této části hráze</t>
  </si>
  <si>
    <t>38*29-17*16+(14+7)*38/3-15*6,2</t>
  </si>
  <si>
    <t>Násypy / zásypy pod těsnicím kobercem štěrkovitým</t>
  </si>
  <si>
    <t>1873+5*9</t>
  </si>
  <si>
    <t>Hutněný zásyp (násyp hráze) materiálem G3</t>
  </si>
  <si>
    <t>Zásyp pod vývarem mezi štětovnicí a blokem 09</t>
  </si>
  <si>
    <t>28,8*1,15</t>
  </si>
  <si>
    <t>Zásyp na PB podél bloků 09-07</t>
  </si>
  <si>
    <t>4,1*24,6+(0+0,28*2,6)*0,5*8,8</t>
  </si>
  <si>
    <t>Zásyp na LB podél bloků 09-07</t>
  </si>
  <si>
    <t>4,1*24,5+(0+0,28*2,6)*0,5*8,8</t>
  </si>
  <si>
    <t>171103212</t>
  </si>
  <si>
    <t>Uložení sypanin z horniny třídy těžitelnosti I a II skupiny 1 až 4 do hrází kanálů se zhutněním 100 % PS C s příměsí jílu přes 20 do 50 %</t>
  </si>
  <si>
    <t>981046919</t>
  </si>
  <si>
    <t>Uložení netříděných sypanin do zemních hrází z hornin třídy těžitelnosti I a II, skupiny 1 až 4 pro jakoukoliv šířku koruny přívodních kanálů inundačních nebo ochranných se zhutněním do 100 % PS - koef. C s příměsí jílové hlíny přes 20 do 50 % objemu</t>
  </si>
  <si>
    <t>https://podminky.urs.cz/item/CS_URS_2022_02/171103212</t>
  </si>
  <si>
    <t>Násyp dočasné ochranné hrázky - jímky</t>
  </si>
  <si>
    <t>80*3+80*2*0,5*2</t>
  </si>
  <si>
    <t>Zámek zemní jímky</t>
  </si>
  <si>
    <t>171151103</t>
  </si>
  <si>
    <t>Uložení sypaniny z hornin soudržných do násypů zhutněných strojně</t>
  </si>
  <si>
    <t>1650501225</t>
  </si>
  <si>
    <t>Uložení sypanin do násypů strojně s rozprostřením sypaniny ve vrstvách a s hrubým urovnáním zhutněných z hornin soudržných jakékoliv třídy těžitelnosti</t>
  </si>
  <si>
    <t>https://podminky.urs.cz/item/CS_URS_2022_02/171151103</t>
  </si>
  <si>
    <t>Poznámka k položce:
Uložení přebytku zeminy do přitěžovací lavice v podhrází.</t>
  </si>
  <si>
    <t>171151101</t>
  </si>
  <si>
    <t>Hutnění boků násypů pro jakýkoliv sklon a míru zhutnění svahu</t>
  </si>
  <si>
    <t>-561240826</t>
  </si>
  <si>
    <t>Hutnění boků násypů z hornin soudržných a sypkých pro jakýkoliv sklon, délku a míru zhutnění svahu</t>
  </si>
  <si>
    <t>https://podminky.urs.cz/item/CS_URS_2022_02/171151101</t>
  </si>
  <si>
    <t>Uvažováno jako úprava a zhutnění základové spáry ve svahu - viz D.2_3.4.4</t>
  </si>
  <si>
    <t>"Schodiště v nátokovém korytě do spodních výpustí" 3,2*1,2</t>
  </si>
  <si>
    <t>"Schodiště na návodním svahu hráze pod lavičkou" 2*4,2*1,2</t>
  </si>
  <si>
    <t>"Schodiště na návodním svahu hráze nad lavičkou" 5*1,24</t>
  </si>
  <si>
    <t>"Schodiště na vzdušném svahu hráze" 1,2*9,5</t>
  </si>
  <si>
    <t>"Schodiště u bloku 06 - levá strana" 4,9*1,3</t>
  </si>
  <si>
    <t>"Schodiště u bloku 06 - pravá strana" 6,2*1,3</t>
  </si>
  <si>
    <t>-551610753</t>
  </si>
  <si>
    <t>Postupné sypání dočasné rampy k sypání kráze</t>
  </si>
  <si>
    <t>(7*7+3*7)*56/3*2</t>
  </si>
  <si>
    <t>1676731507</t>
  </si>
  <si>
    <t>odkop_nanos "uložení na MD"</t>
  </si>
  <si>
    <t>jama_tr3 "uložení na MD"</t>
  </si>
  <si>
    <t>jimka "uložení zpět na MD"</t>
  </si>
  <si>
    <t>rampa  "uložení zpět na MD"</t>
  </si>
  <si>
    <t>jama_rucne1 "uložení na MD"</t>
  </si>
  <si>
    <t>jama_rucne2 "uložení na MD"</t>
  </si>
  <si>
    <t>vykop_nezap "uložení na MD"</t>
  </si>
  <si>
    <t>vykop_ryh200 "uložení na MD"</t>
  </si>
  <si>
    <t>172153102</t>
  </si>
  <si>
    <t>Zřízení těsnicího jádra nebo vrstvy š přes 1 do 3 m z hornin třídy těžitelnosti I a II skupiny 1 až 4 zhutněných do 100 % PS C</t>
  </si>
  <si>
    <t>-1744251782</t>
  </si>
  <si>
    <t>Zřízení těsnícího jádra nebo těsnící vrstvy zemních a kamenitých hrází přehradních a jiných vodních nádrží z horniny třídy těžitelnosti I a II, skupiny 1 až 4 se zhutněním do 100 % PS - koef. C vodorovné šířky vrstvy přes 1 do 3 m</t>
  </si>
  <si>
    <t>https://podminky.urs.cz/item/CS_URS_2022_02/172153102</t>
  </si>
  <si>
    <t>Poznámka k položce:
Oprava těsnícího koberce po vytažení štětovnic - hloubky 1,00 m pod úroveň povrchu jílovitých zemin. Dno zámku bude šířky 2,0 m, sklony svahů 1:1 nebo mírnější. Dno bude zhutněno na hodnotu 0,95 PS, zpětný zásyp po vrstvách max. 0,30 m bude prováděn ze stejných zemin a se stejnými požadavky na hutnění jako obnova těsnicího koberce, resp. tělesa hráze.</t>
  </si>
  <si>
    <t>Oprava těsnícího koberce po vytažení štětovnic - viz D.2_3.4.3</t>
  </si>
  <si>
    <t>2,61*93</t>
  </si>
  <si>
    <t>Obnovení těsnění / zásyp ryhy pro obetonovaný kabelový prostup hrází u bloku 11</t>
  </si>
  <si>
    <t>(0,9+1,5)/2*4 - (0.45+0.55)/2*4,0</t>
  </si>
  <si>
    <t>-782885946</t>
  </si>
  <si>
    <t>Viz přílohu D.2_3.3.1.1, D.2_3.3.2.1, D.2_3.3.3.6, D.2_3.3.3.7, D.2_3.1.3, D.2_3.4.5</t>
  </si>
  <si>
    <t>"Z4 Těsnicí jádro -  jíly splňují požadavky ČSN 75 2410 pro použití v těsnicí části hráze</t>
  </si>
  <si>
    <t xml:space="preserve"> (38*44+17*16-220+38*4*2/3)-236,90</t>
  </si>
  <si>
    <t>Z4 Těsnicí jádro -dtto - speciální požadavky kolem bet. objektů</t>
  </si>
  <si>
    <t>12*10,5*1,15+2*40*1,15</t>
  </si>
  <si>
    <t>Těsnicí koberec -  v minimální tl. 2,00 m provedeny z jílovitých zemin třídy F6</t>
  </si>
  <si>
    <t>((5962-2199)-(2656-1266-(2656-2330))) - 345,00</t>
  </si>
  <si>
    <t>Těsnicí koberec - dtto - speciální požadavky kolem bet. Objektů</t>
  </si>
  <si>
    <t>150*2*1,15</t>
  </si>
  <si>
    <t>Špička mezi výkopem stávající výpusti a nového objektu</t>
  </si>
  <si>
    <t>25*1,5*1,5</t>
  </si>
  <si>
    <t>Kolem konstrukcí pod vzdušní patou hráze</t>
  </si>
  <si>
    <t>PB okolo objektu + šachty 5/B</t>
  </si>
  <si>
    <t>1*1,15*24,6+1*1,7*1,15*2</t>
  </si>
  <si>
    <t>LB okolo objektu + šachta 2/B + 3/B</t>
  </si>
  <si>
    <t>1*1,15*24,5+1*1,7*1,15*2 *2</t>
  </si>
  <si>
    <t>Hutněný zásyp (násyp těsnění hráze) -  těsnící koberec 27b</t>
  </si>
  <si>
    <t>PB v prostoru šachty 5/B, obtokového koryta</t>
  </si>
  <si>
    <t>6,7*6</t>
  </si>
  <si>
    <t>PB okolo objektu v pf 02/07 až 02/08</t>
  </si>
  <si>
    <t>(6,9+6,7)*0,5*12,2</t>
  </si>
  <si>
    <t>PB okolo objektu a v prostoru obtokovyho koryta v od pf 02/08 až po delimitaci s hrazi</t>
  </si>
  <si>
    <t>32,7*2+10,7*2*2*0,5</t>
  </si>
  <si>
    <t>LB od výkoopu šachty B/03 po pf 02/08</t>
  </si>
  <si>
    <t>2,3*2,7</t>
  </si>
  <si>
    <t>2,3*6,3</t>
  </si>
  <si>
    <t>(41+21)*0,5*2</t>
  </si>
  <si>
    <t>2,3*11,8</t>
  </si>
  <si>
    <t>Zavazovací žebro v zavázání nového těsnícího jádra - zřízení těsnění</t>
  </si>
  <si>
    <t>(40+37)*1,4</t>
  </si>
  <si>
    <t>Stržení svahů výkopu před zahájením sypání jádra v tl. 300 mm - těsnění navíc</t>
  </si>
  <si>
    <t>0,3*2,7*145+0,3*2*142*0,92</t>
  </si>
  <si>
    <t>Překopání svahů výkopu před zahájením sypání jádra v tl. 400 mm - těsnění navíc</t>
  </si>
  <si>
    <t>0,4*2,7*145+0,4*2*142*0,92</t>
  </si>
  <si>
    <t>174111101</t>
  </si>
  <si>
    <t>Zásyp jam, šachet rýh nebo kolem objektů sypaninou se zhutněním ručně</t>
  </si>
  <si>
    <t>739743776</t>
  </si>
  <si>
    <t>Zásyp sypaninou z jakékoliv horniny ručně s uložením výkopku ve vrstvách se zhutněním jam, šachet, rýh nebo kolem objektů v těchto vykopávkách</t>
  </si>
  <si>
    <t>https://podminky.urs.cz/item/CS_URS_2022_02/174111101</t>
  </si>
  <si>
    <t>Hutněné zásypy v sypkých materiálech Z2 a Z3 materiálem z výkopku</t>
  </si>
  <si>
    <t>32/Z Zábradlí dvoutrubkové podél schodiště na vzdušném svahu</t>
  </si>
  <si>
    <t>0,3*1*0,9*6-0,3*0,4*0,9*6</t>
  </si>
  <si>
    <t>172635563</t>
  </si>
  <si>
    <t>Viz přílohu D.2_3.4.4</t>
  </si>
  <si>
    <t>5,2*0,6+5,2*(5,2/12,06)+0,39*1,2</t>
  </si>
  <si>
    <t>Schodiště na návodním svahu hráze nad lavičkou</t>
  </si>
  <si>
    <t>1,8*0,6+1,8*(1,8/4,6)+0,3*0,9</t>
  </si>
  <si>
    <t>7,5*0,6+7,5*(7,5/10,6)+0,44*1,2</t>
  </si>
  <si>
    <t>1*(0,15+1,3)+3,9*0,3+0,5*3,9*(3,9/5,8)</t>
  </si>
  <si>
    <t>4,3*0,3+0,5*4,3*(4,3/6,9)+1*0,3</t>
  </si>
  <si>
    <t>Zásyp kolem vztažného bodu - viz D.2_3.15.2</t>
  </si>
  <si>
    <t>3,53*(2,1+1,15)-1,5*1,5*1,1</t>
  </si>
  <si>
    <t>Zpětný zásyp zámku jimky po zrušení jímky, zasyp výkopu pro dočasné opevnění</t>
  </si>
  <si>
    <t>174151101b</t>
  </si>
  <si>
    <t>-764553295</t>
  </si>
  <si>
    <t>Zásyp / obsyp šachet DK 4/8 v tl. 0,30 m - viz D.2_3.14.1</t>
  </si>
  <si>
    <t>"šachta 1/B" 3,5*3,1-2*0,45*1,05</t>
  </si>
  <si>
    <t>"šachta 3/B" 3,3*(1,9+0,15)-2*0,45*1,5</t>
  </si>
  <si>
    <t>"šachta 4/B" 3,4*1,5-2*0,45*1,05</t>
  </si>
  <si>
    <t>"šachta 5/B" 3,3*(1,9+0,15)-2*0,45*1,5</t>
  </si>
  <si>
    <t>58343810</t>
  </si>
  <si>
    <t>kamenivo drcené hrubé frakce 4/8</t>
  </si>
  <si>
    <t>-1327501527</t>
  </si>
  <si>
    <t>zasyp_DK48*2,0</t>
  </si>
  <si>
    <t>100014929</t>
  </si>
  <si>
    <t>Viz přílohu D.2_3.2, D.2_3.14.1 a D.2_3.14.2</t>
  </si>
  <si>
    <t>Filtr perforovaného potrubí 3/P KG DN 200 potrubí KG DN200 - DK 4/8 min. tl. 0,20 m</t>
  </si>
  <si>
    <t>"větev A (podél PB sdruž. objektu)" 0,4*(5+0,2)</t>
  </si>
  <si>
    <t>"větev B (PB patní drén)" 0,4*(10,3+0,2)</t>
  </si>
  <si>
    <t>"větev C – část (podél PB vývaru)" 0,78*(8,7+6,7)</t>
  </si>
  <si>
    <t>"větev D – část (podél PB odpadního koryta)" (0,4+0,44)*0,5*(11,5+0,2)</t>
  </si>
  <si>
    <t>"větev F (podél LB objektu)" 0,4*(8,6+0,2)</t>
  </si>
  <si>
    <t>"větev G (LB patní drén)" 0,4*(9,1+0,2)</t>
  </si>
  <si>
    <t>"větev H – část (podél LB vývaru)" 0,78*16,6</t>
  </si>
  <si>
    <t>"větev I – část (podél LB odpadního koryta)" (0,4+0,44)*0,5*(11,5+0,2)</t>
  </si>
  <si>
    <t>Obsyp neperforovaného potrubí 4/P KG DN 200 - DK 4/8 min. tl. 0,20 m</t>
  </si>
  <si>
    <t>"větev C – část (podél PB vývaru)" 0,783*14</t>
  </si>
  <si>
    <t>"větev H – část (podél LB vývaru)" 0,783*7</t>
  </si>
  <si>
    <t>"obsyp potrubí 15/O" 1,8*0,5</t>
  </si>
  <si>
    <t>Obsyp perforovaného potrubí 3/P KG DN 200 potrubí KG DN200. Drén ze štěrkopísku 0/22 min tl. 0,20 m</t>
  </si>
  <si>
    <t>"větev A (podél PB sdruž. objektu)" 0,67*(5+0,4)</t>
  </si>
  <si>
    <t>"větev B (PB patní drén)" 0,67*(10,3+0,4)</t>
  </si>
  <si>
    <t>"větev C – část (podél PB vývaru)" 0,74*(8,7+6,7)</t>
  </si>
  <si>
    <t>"větev D – část (podél PB odpadního koryta)" (1,37+0,86)*0,5*(11,5+0,4)</t>
  </si>
  <si>
    <t>"větev F (podél LB objektu)" 0,4*(8,6+0,4)</t>
  </si>
  <si>
    <t>"větev G (LB patní drén)" 0,4*(9,1+0,4)</t>
  </si>
  <si>
    <t>"větev H – část (podél LB vývaru)" 0,74*16,6</t>
  </si>
  <si>
    <t>"větev I – část (podél LB odpadního koryta)" (1,37+0,86)*0,5*(11,5+0,4)</t>
  </si>
  <si>
    <t>obsyp_4_8+obsyp_0_22</t>
  </si>
  <si>
    <t>-1128881170</t>
  </si>
  <si>
    <t>1823740664</t>
  </si>
  <si>
    <t>Poznámka k položce:
Štěrkopísek 0/22 min (max. přípustný obsah částic &lt;0,063 mm je 5%)</t>
  </si>
  <si>
    <t>399412447</t>
  </si>
  <si>
    <t>Viz přílohu C.2</t>
  </si>
  <si>
    <t>"Ohumusování a osetí v tloustce 5cm" 28+153</t>
  </si>
  <si>
    <t>"Ohumusování a osetí v tloustce 10cm" 469+158</t>
  </si>
  <si>
    <t>181351117</t>
  </si>
  <si>
    <t>Rozprostření ornice tl vrstvy přes 400 do 500 mm pl přes 500 m2 v rovině nebo ve svahu do 1:5 strojně</t>
  </si>
  <si>
    <t>1099775139</t>
  </si>
  <si>
    <t>Rozprostření a urovnání ornice v rovině nebo ve svahu sklonu do 1:5 strojně při souvislé ploše přes 500 m2, tl. vrstvy přes 400 do 500 mm</t>
  </si>
  <si>
    <t>https://podminky.urs.cz/item/CS_URS_2022_02/181351117</t>
  </si>
  <si>
    <t>Zpětné rozprostření nánosu</t>
  </si>
  <si>
    <t>odkop_nanos/0,50</t>
  </si>
  <si>
    <t>181951111</t>
  </si>
  <si>
    <t>Úprava pláně v hornině třídy těžitelnosti I skupiny 1 až 3 bez zhutnění strojně</t>
  </si>
  <si>
    <t>1753851154</t>
  </si>
  <si>
    <t>Úprava pláně vyrovnáním výškových rozdílů strojně v hornině třídy těžitelnosti I, skupiny 1 až 3 bez zhutnění</t>
  </si>
  <si>
    <t>https://podminky.urs.cz/item/CS_URS_2022_02/181951111</t>
  </si>
  <si>
    <t>181951112</t>
  </si>
  <si>
    <t>Úprava pláně v hornině třídy těžitelnosti I skupiny 1 až 3 se zhutněním strojně</t>
  </si>
  <si>
    <t>1240084490</t>
  </si>
  <si>
    <t>Úprava pláně vyrovnáním výškových rozdílů strojně v hornině třídy těžitelnosti I, skupiny 1 až 3 se zhutněním</t>
  </si>
  <si>
    <t>https://podminky.urs.cz/item/CS_URS_2022_02/181951112</t>
  </si>
  <si>
    <t>"Schodiště v nátokovém korytě do spodních výpustí" (0,4+0,33)*1,2</t>
  </si>
  <si>
    <t>"Schodiště na návodním svahu hráze pod lavičkou" (1,17+1,57+0,7)*1,2</t>
  </si>
  <si>
    <t>"Schodiště na návodním svahu hráze nad lavičkou" 0,42*1,24+0,5*2,8</t>
  </si>
  <si>
    <t>"Schodiště na vzdušném svahu hráze" 1,1*1,2</t>
  </si>
  <si>
    <t>"Schodiště u bloku 06 - levá strana" (1,2+0,8)*1,3</t>
  </si>
  <si>
    <t>"Schodiště u bloku 06 - pravá strana" 0,8*1,3</t>
  </si>
  <si>
    <t>Zarovnání a zhutnění základové spáry v tř. těž 1-4 - Šachty 1/B až 5/B - D.2_3.14.1</t>
  </si>
  <si>
    <t>4"ks"*1,6*1,6</t>
  </si>
  <si>
    <t>2,0*4,0 "zhutnění dna výkopu pro obetonovaný kabelový prostup u bloku 11"</t>
  </si>
  <si>
    <t>182151111</t>
  </si>
  <si>
    <t>Svahování v zářezech v hornině třídy těžitelnosti I skupiny 1 až 3 strojně</t>
  </si>
  <si>
    <t>2076060242</t>
  </si>
  <si>
    <t>Svahování trvalých svahů do projektovaných profilů strojně s potřebným přemístěním výkopku při svahování v zářezech v hornině třídy těžitelnosti I, skupiny 1 až 3</t>
  </si>
  <si>
    <t>https://podminky.urs.cz/item/CS_URS_2022_02/182151111</t>
  </si>
  <si>
    <t>Úprava základové spáry ve svahu - viz D.2_3.4.4</t>
  </si>
  <si>
    <t>pohoz_humus/0,4</t>
  </si>
  <si>
    <t>575091575</t>
  </si>
  <si>
    <t>"Ohumusování a osetí ve sklonu cca 1:2,25 v tloutce 10cm" (295+263)*1,11</t>
  </si>
  <si>
    <t>182911131</t>
  </si>
  <si>
    <t>Vyplňení zpevňovacích prefabrikátů ornicí nebo substrátem pro výsadbu na svahu přes 1:2 do 1:1</t>
  </si>
  <si>
    <t>-1767605304</t>
  </si>
  <si>
    <t>Vyplnění otvorů zpevňovacích prefabrikátů ornicí nebo substrátem vrstvou tloušťky přes 100 do 150 mm pro výsadbu rostlin na svahu přes 1:2 do 1:1</t>
  </si>
  <si>
    <t>https://podminky.urs.cz/item/CS_URS_2022_02/182911131</t>
  </si>
  <si>
    <t>Uvarováno jako vyplnění mezer v pohozu humusem - viz D.2_3.3.1.1, D.2_3.3.3.6, D.2_3.3.3.7</t>
  </si>
  <si>
    <t>16+16</t>
  </si>
  <si>
    <t>1429903533</t>
  </si>
  <si>
    <t>2129937889</t>
  </si>
  <si>
    <t>-752589005</t>
  </si>
  <si>
    <t>ohum_svah*0,010*3</t>
  </si>
  <si>
    <t>-1675437348</t>
  </si>
  <si>
    <t>-794649015</t>
  </si>
  <si>
    <t>1-R04.1</t>
  </si>
  <si>
    <t>Provizorní předení vody z vývaru pod novou dlažbu</t>
  </si>
  <si>
    <t>-1437194346</t>
  </si>
  <si>
    <t>Poznámka k položce:
Předpokládá se převedení vody potrubím DN1000 + zemní hrázky.
Převedení vody bude provedeno dle konkrétního návrhu zhotovitele.</t>
  </si>
  <si>
    <t>1-R04.2</t>
  </si>
  <si>
    <t>Provizorní převedení vody v průběhu realizace rámových propustí v zátopě</t>
  </si>
  <si>
    <t>-1425696112</t>
  </si>
  <si>
    <t>211971122</t>
  </si>
  <si>
    <t>Zřízení opláštění žeber nebo trativodů geotextilií v rýze nebo zářezu přes 1:2 š přes 2,5 m</t>
  </si>
  <si>
    <t>-239737150</t>
  </si>
  <si>
    <t>Zřízení opláštění výplně z geotextilie odvodňovacích žeber nebo trativodů v rýze nebo zářezu se stěnami svislými nebo šikmými o sklonu přes 1:2 při rozvinuté šířce opláštění přes 2,5 m</t>
  </si>
  <si>
    <t>https://podminky.urs.cz/item/CS_URS_2022_02/211971122</t>
  </si>
  <si>
    <t>12/O Geotextilie gramáž 600g/m2 - viz D.2_3.3.3.6 a D.2_3.3.3.7</t>
  </si>
  <si>
    <t>větev D – část (podél PB odpadního koryta)</t>
  </si>
  <si>
    <t>(0,3+1,3)*0,5*11,7*1,1</t>
  </si>
  <si>
    <t>větev I – část (podél LB odpadního koryta)</t>
  </si>
  <si>
    <t>69311083</t>
  </si>
  <si>
    <t>geotextilie netkaná separační, ochranná, filtrační, drenážní PP 600g/m2</t>
  </si>
  <si>
    <t>697511690</t>
  </si>
  <si>
    <t>GT_dren*1,1845</t>
  </si>
  <si>
    <t>212751107</t>
  </si>
  <si>
    <t>Trativod z drenážních trubek flexibilních PVC-U SN 4 perforace 360° včetně lože otevřený výkop DN 200 pro meliorace</t>
  </si>
  <si>
    <t>-1400221382</t>
  </si>
  <si>
    <t>Trativody z drenážních a melioračních trubek pro meliorace, dočasné nebo odlehčovací drenáže se zřízením štěrkového lože pod trubky a s jejich obsypem v otevřeném výkopu trubka flexibilní PVC-U SN 4 celoperforovaná 360° DN 200</t>
  </si>
  <si>
    <t>https://podminky.urs.cz/item/CS_URS_2022_02/212751107</t>
  </si>
  <si>
    <t>Poznámka k položce:
Drén za PB podélnou štětovou stěnou z perforovaných flexibilních trubek DN200 s obsypem DK 4/8 min tl. 200 mm.</t>
  </si>
  <si>
    <t>"Dočasný drén za štětovou stěnou - viz D.02_1" 83</t>
  </si>
  <si>
    <t>213141131</t>
  </si>
  <si>
    <t>Zřízení vrstvy z geotextilie ve sklonu přes 1:2 do 1:1 š do 3 m</t>
  </si>
  <si>
    <t>-46577632</t>
  </si>
  <si>
    <t>Zřízení vrstvy z geotextilie filtrační, separační, odvodňovací, ochranné, výztužné nebo protierozní ve sklonu přes 1:2 do 1:1, šířky do 3 m</t>
  </si>
  <si>
    <t>https://podminky.urs.cz/item/CS_URS_2022_02/213141131</t>
  </si>
  <si>
    <t>12/O Geotextilie gramáž 600g/m2 - viz D.2_3.4.4</t>
  </si>
  <si>
    <t>12,5*1,2*1,1</t>
  </si>
  <si>
    <t>5,4*1,24*1,1+0,5*2,2*1,1</t>
  </si>
  <si>
    <t>10,7*1,2*1,1</t>
  </si>
  <si>
    <t>6,2*1*1,1</t>
  </si>
  <si>
    <t>6*1,0*1,1</t>
  </si>
  <si>
    <t>-1366933068</t>
  </si>
  <si>
    <t>GT_svah*1,15 "15% na přesahy a ztratné"</t>
  </si>
  <si>
    <t>213311113</t>
  </si>
  <si>
    <t>Polštáře zhutněné pod základy z kameniva drceného frakce 16 až 63 mm</t>
  </si>
  <si>
    <t>1763762310</t>
  </si>
  <si>
    <t>Polštáře zhutněné pod základy z kameniva hrubého drceného, frakce 16 - 63 mm</t>
  </si>
  <si>
    <t>https://podminky.urs.cz/item/CS_URS_2022_02/213311113</t>
  </si>
  <si>
    <t>0,30*(555+255)</t>
  </si>
  <si>
    <t>215901101R</t>
  </si>
  <si>
    <t>Zhutnění podloží z hornin soudržných min 95% PS nebo nesoudržných sypkých I(d) &gt; 0,8</t>
  </si>
  <si>
    <t>-1476919344</t>
  </si>
  <si>
    <t>Zhutnění podloží pod násypy z rostlé horniny tř. 1 až 4 z hornin soudružných min 95 % PS a nesoudržných sypkých relativní ulehlosti I(d) &gt; 0,8</t>
  </si>
  <si>
    <t>"ZS objekt" 810</t>
  </si>
  <si>
    <t>"ZS hráz (lb+pb)" 240+63+314+33+77+10</t>
  </si>
  <si>
    <t>"ZS obnova těsnícího koberce" 2,0*93</t>
  </si>
  <si>
    <t>Schodiště v nátokovém korytě do spodních výpustí</t>
  </si>
  <si>
    <t>(0,4+0,33)*1,2</t>
  </si>
  <si>
    <t>(1,17+1,57+0,7)*1,2</t>
  </si>
  <si>
    <t>0,42*1,24+0,5*2,8</t>
  </si>
  <si>
    <t>1,1*1,2</t>
  </si>
  <si>
    <t>(1,2+0,8)*1,3</t>
  </si>
  <si>
    <t>0,8*1,3</t>
  </si>
  <si>
    <t>225411114</t>
  </si>
  <si>
    <t>Vrty maloprofilové jádrové D přes 156 do 195 mm úklon do 45° hl 0 až 25 m hornina III a IV</t>
  </si>
  <si>
    <t>229508073</t>
  </si>
  <si>
    <t>Maloprofilové vrty jádrové průměru přes 156 do 195 mm do úklonu 45° v hl 0 až 25 m v hornině tř. III a IV</t>
  </si>
  <si>
    <t>https://podminky.urs.cz/item/CS_URS_2022_02/225411114</t>
  </si>
  <si>
    <t>Hydrovrty DN190 budou provedeny s provizorní výpažnic</t>
  </si>
  <si>
    <t>15,5 "m" * 2 "ks"</t>
  </si>
  <si>
    <t>225511114</t>
  </si>
  <si>
    <t>Vrty maloprofilové jádrové D přes 195 do 245 mm úklon do 45° hl 0 až 25 m hornina III a IV</t>
  </si>
  <si>
    <t>-1439512482</t>
  </si>
  <si>
    <t>Maloprofilové vrty jádrové průměru přes 195 do 245 mm do úklonu 45° v hl 0 až 25 m v hornině tř. III a IV</t>
  </si>
  <si>
    <t>https://podminky.urs.cz/item/CS_URS_2022_02/225511114</t>
  </si>
  <si>
    <t>Vrty pro nivelační značky NI-18, NI–XX a NI–20</t>
  </si>
  <si>
    <t>1,0 * 3 "ks - viz D.2_3.15.1"</t>
  </si>
  <si>
    <t>225-R96</t>
  </si>
  <si>
    <t>Příplatek za výnos jádra z vrtu do prům. 195 mm s IG popisem</t>
  </si>
  <si>
    <t>-421107936</t>
  </si>
  <si>
    <t>226211213R</t>
  </si>
  <si>
    <t>Vrty velkoprofilové svislé zapažené D 350 mm hl od 0 do 10 m hornina III</t>
  </si>
  <si>
    <t>2107481563</t>
  </si>
  <si>
    <t>Velkoprofilové vrty náběrovým vrtáním svislé zapažené ocelovými pažnicemi průměru přes 400 do 450 mm, v hl od 0 do 10 m v hornině tř. III</t>
  </si>
  <si>
    <t>Vrt pro vztažný bod nivelace</t>
  </si>
  <si>
    <t>8,0 "viz D.2_3.15.2"</t>
  </si>
  <si>
    <t>226211214R</t>
  </si>
  <si>
    <t>Vrty velkoprofilové svislé zapažené D 350 mm hl od 0 do 10 m hornina IV</t>
  </si>
  <si>
    <t>-504406394</t>
  </si>
  <si>
    <t>Velkoprofilové vrty náběrovým vrtáním svislé zapažené ocelovými pažnicemi průměru 350 mm, v hl od 0 do 10 m v hornině tř. IV</t>
  </si>
  <si>
    <t>Poznámka k položce:
Při provádění vrtu pro založení výpažnice bodu do skalního podloží bude přítomen geolog provádějící IG sled stavby, který na místě vyhodnotí a zdokumentuje stav skalního podloží a upřesní potřebnou hloubku vetknutí bodu pod povrch nenarušeného skalního podloží. Minimální délka vetknutí je 1,5 m.</t>
  </si>
  <si>
    <t>1,5 "viz D.2_3.15.2"</t>
  </si>
  <si>
    <t>227111114</t>
  </si>
  <si>
    <t>Odpažení maloprofilových vrtů průměru přes 156 do 195 mm</t>
  </si>
  <si>
    <t>1487570321</t>
  </si>
  <si>
    <t>https://podminky.urs.cz/item/CS_URS_2022_02/227111114</t>
  </si>
  <si>
    <t>227211111R</t>
  </si>
  <si>
    <t>Odpažení velkoprofilových vrtů průměru 350 mm</t>
  </si>
  <si>
    <t>1442273206</t>
  </si>
  <si>
    <t>9,5 "viz D.2_3.15.2"</t>
  </si>
  <si>
    <t>242741113</t>
  </si>
  <si>
    <t>Zapuštění zárubnice z trub kameninových hl do 50 m DN nad 250 do 300</t>
  </si>
  <si>
    <t>-1975681159</t>
  </si>
  <si>
    <t>Zapuštění zárubnice z trub kameninových do studňového vrtu hl. do 50 m DN přes 250 do 300</t>
  </si>
  <si>
    <t>https://podminky.urs.cz/item/CS_URS_2022_02/242741113</t>
  </si>
  <si>
    <t>Uvažováno jako zapuštění výpažnice vztažného bodu</t>
  </si>
  <si>
    <t>10,8 "viz D.2_3.15.2"</t>
  </si>
  <si>
    <t>130-R66</t>
  </si>
  <si>
    <t>34/Z Ocelová výpažnice 245x6,3 mm, vč. povrchové úpravy žárové zinování</t>
  </si>
  <si>
    <t>-1385103786</t>
  </si>
  <si>
    <t xml:space="preserve">34/Z Ocelová výpažnice 245x6,3 mm
Ocelová výpažnice, trubka bezešvá hladká kruhová, 245 x 6,3 mm v dolní části perforovaná 24 ks otvorů průměru 40 mm, povrchová úprava - žárové zinkování bez nátěrového systému.
</t>
  </si>
  <si>
    <t>10,8*37,0 "kg/m viz výpis výrobků v D.02_1 a D.2_3.15.2"</t>
  </si>
  <si>
    <t>242791111</t>
  </si>
  <si>
    <t>Zapuštění zárubnice z plastických hmot hl do 50 m DN do 200</t>
  </si>
  <si>
    <t>1081316959</t>
  </si>
  <si>
    <t>Zapuštění zárubnice z trub do studňového vrtu, z plastických hmot z plastických hmot hl. do 50 m DN do 200</t>
  </si>
  <si>
    <t>https://podminky.urs.cz/item/CS_URS_2022_02/242791111</t>
  </si>
  <si>
    <t>286-R03</t>
  </si>
  <si>
    <t>18/P výpažnice PVC – U trubka, šroubové spoje, DN50</t>
  </si>
  <si>
    <t>-1016897876</t>
  </si>
  <si>
    <t>18/P výpažnice PVC – U trubka, šroubové spoje, DN50 - dl. 32,4 m
Štěrbinová perforace nářezy šířky 0,5 - 1,0 mm, viz detail na výkrese ... 6 m 
Záslepka  ... 2 ks
Centrátory ... 12 ks
Pletivo nerez s oky cca 0,6 mm x 0,6 mm ... 1,7 m2</t>
  </si>
  <si>
    <t>242-R101</t>
  </si>
  <si>
    <t>41/Z Zhlaví pozorovacích hydrovrtů 06 a 07 na koruně hráze - dodávka a montáž</t>
  </si>
  <si>
    <t>sestava</t>
  </si>
  <si>
    <t>1142363342</t>
  </si>
  <si>
    <t>41/Z Zhlaví pozorovacích hydrovrtů 06 a 07 na koruně hráze - dodávka a montáž
• zárubnice - ocelový trouba 159x4,5 mm, dl. 1,85 m
• límec zárubnice – plech tl. 5 mm, mezikruží 150 / 300 mm, otvor pro očko visacího zámku,
• trouba zhlaví – trouba svařená 320 x 5 mm, dl. 250 mm,
• poklop zhlaví – plech tl. 5 mm, kruh R160 mm,
• příruba uvnitř zhlaví - plech tl. 5 mm, mezikruží 150 / 310 mm, očko visacího zámku – pásovina 40 x 5 mm, dl 30 mm, otvor pro zámek R5 mm,
• visací zámek nerez.
FeZn bez nátěrového systému.</t>
  </si>
  <si>
    <t>Poznámka k položce:
Viz přílohu D.2_3.13
Homotnost sestavy cca 55 kg</t>
  </si>
  <si>
    <t>247571113R</t>
  </si>
  <si>
    <t>Obsyp výpažnice studny z drceného kameniva fr 4/8 mm</t>
  </si>
  <si>
    <t>-1291840606</t>
  </si>
  <si>
    <t>Obsyp mezi stěnou vrtu a výpažnicí nivelačního bodu</t>
  </si>
  <si>
    <t>0,049*8+0,112*0,3</t>
  </si>
  <si>
    <t>247571113R2</t>
  </si>
  <si>
    <t>Obsyp studny z písku tříděného fr 2/4 mm</t>
  </si>
  <si>
    <t>1098505367</t>
  </si>
  <si>
    <t>Obsyp a těsnění vodárenské studny obsyp se zhutněním ze štěrkopísku tříděného 0-63 mm</t>
  </si>
  <si>
    <t>Obsyp hydrovrtu</t>
  </si>
  <si>
    <t>Obsyp pískem frakce 2/4, max. obsah frakce &lt;0,063mm bude méně než 5%</t>
  </si>
  <si>
    <t>4*2*0,0264</t>
  </si>
  <si>
    <t>247681114</t>
  </si>
  <si>
    <t>Těsnění studny z jílu se zhutněním</t>
  </si>
  <si>
    <t>-1971261970</t>
  </si>
  <si>
    <t>Obsyp a těsnění vodárenské studny těsnění se zhutněním z jílu</t>
  </si>
  <si>
    <t>https://podminky.urs.cz/item/CS_URS_2022_02/247681114</t>
  </si>
  <si>
    <t>Těsnění - Bentonitové granule max. zrnitosti 8mm</t>
  </si>
  <si>
    <t>0,3*2*0,0264</t>
  </si>
  <si>
    <t>56284514R</t>
  </si>
  <si>
    <t>granulát bentonitový max. zrnitost 8 mm</t>
  </si>
  <si>
    <t>222639029</t>
  </si>
  <si>
    <t>0,016*1,41 'Přepočtené koeficientem množství</t>
  </si>
  <si>
    <t>275313711</t>
  </si>
  <si>
    <t>Základové patky z betonu tř. C 20/25</t>
  </si>
  <si>
    <t>238633323</t>
  </si>
  <si>
    <t>Základy z betonu prostého patky a bloky z betonu kamenem neprokládaného tř. C 20/25</t>
  </si>
  <si>
    <t>https://podminky.urs.cz/item/CS_URS_2022_02/275313711</t>
  </si>
  <si>
    <t>Poznámka k položce:
Beton C20/25 - Dmax 16 S</t>
  </si>
  <si>
    <t>Beton patek - 31/Z Zábradlí dvoutrubkové na koruně hráze</t>
  </si>
  <si>
    <t>"Normální základ" 0,24*0,5*(49-2-1)</t>
  </si>
  <si>
    <t>"Rozšířené základy u branky" 0,24*(0,525+0,8)</t>
  </si>
  <si>
    <t>"Rozšířený základ u plotu u SO01" 0,24*0,8</t>
  </si>
  <si>
    <t>Beton patek - 32/Z Zábradlí dvoutrubkové podél schodiště na vzdušném svahu</t>
  </si>
  <si>
    <t>0,36*0,3*6</t>
  </si>
  <si>
    <t>275351121</t>
  </si>
  <si>
    <t>Zřízení bednění základových patek</t>
  </si>
  <si>
    <t>-2012764388</t>
  </si>
  <si>
    <t>Bednění základů patek zřízení</t>
  </si>
  <si>
    <t>https://podminky.urs.cz/item/CS_URS_2022_02/275351121</t>
  </si>
  <si>
    <t>Bednění základu 31/Z Zábradlí dvoutrubkové na koruně hráze</t>
  </si>
  <si>
    <t>34*(2*0,24+0,5*0,5)+2*(2*0,24+0,5*0,8)+(2*0,24+0,5*0,53)</t>
  </si>
  <si>
    <t>0,2*2*12</t>
  </si>
  <si>
    <t>Bednění základu 32/Z Zábradlí dvoutrubkové podél schodiště na vzdušném svahu</t>
  </si>
  <si>
    <t>6*(0,3*0,8+0,4*0,9+0,3*1)</t>
  </si>
  <si>
    <t>275351122</t>
  </si>
  <si>
    <t>Odstranění bednění základových patek</t>
  </si>
  <si>
    <t>158181615</t>
  </si>
  <si>
    <t>Bednění základů patek odstranění</t>
  </si>
  <si>
    <t>https://podminky.urs.cz/item/CS_URS_2022_02/275351122</t>
  </si>
  <si>
    <t>292111111</t>
  </si>
  <si>
    <t>Montáž pomocné konstrukce ocelové pro zvláštní zakládání z terénu</t>
  </si>
  <si>
    <t>-1019231432</t>
  </si>
  <si>
    <t>Pomocná konstrukce pro zvláštní zakládání staveb ocelová z terénu zřízení</t>
  </si>
  <si>
    <t>https://podminky.urs.cz/item/CS_URS_2022_02/292111111</t>
  </si>
  <si>
    <t>Rozpěry štětových stěn z 2xU240 - viz D.2_3.3.2.1, D.2_3.3.3.6</t>
  </si>
  <si>
    <t>(8,62+2*2,82+2*(9,3+20)) "m" * 2*33,2 "kg/m" /1000</t>
  </si>
  <si>
    <t>Osazení konstrukce časlí z HEB140 při převádění vody - viz D.02_1 a D.2_3.1.1.1</t>
  </si>
  <si>
    <t>2,0*44*34,50 "kg/m" /1000</t>
  </si>
  <si>
    <t>2,0*15*34,50 "kg/m" /1000</t>
  </si>
  <si>
    <t>13010830R</t>
  </si>
  <si>
    <t>ocel profilová jakost S235JR (11 375) průřez U (UPN) 240 - dočasné použití</t>
  </si>
  <si>
    <t>287109920</t>
  </si>
  <si>
    <t>ocel profilová jakost S235JR (11 375) průřez U (UPN) 240 - dočasné použití
Náklady na dočasné použití ocelových U240.
Uvedené množství je celkové množství potřebných U240 neredukované obratovostí.
Obratovost dočasně použitého materiálu je třeba zohlednit v nabídkové ceně této položky.
Dočasně použitý materiál zůstává majetkem zhotovitele.</t>
  </si>
  <si>
    <t>332186584</t>
  </si>
  <si>
    <t>292111112</t>
  </si>
  <si>
    <t>Demontáž pomocné konstrukce ocelové pro zvláštní zakládáníz terénu</t>
  </si>
  <si>
    <t>809067659</t>
  </si>
  <si>
    <t>Pomocná konstrukce pro zvláštní zakládání staveb ocelová z terénu odstranění</t>
  </si>
  <si>
    <t>https://podminky.urs.cz/item/CS_URS_2022_02/292111112</t>
  </si>
  <si>
    <t>320101112</t>
  </si>
  <si>
    <t>Osazení betonových a železobetonových prefabrikátů hmotnosti přes 1000 do 5000 kg</t>
  </si>
  <si>
    <t>1682464135</t>
  </si>
  <si>
    <t>Osazení betonových a železobetonových prefabrikátů hmotnosti jednotlivě přes 1 000 do 5 000 kg</t>
  </si>
  <si>
    <t>https://podminky.urs.cz/item/CS_URS_2022_02/320101112</t>
  </si>
  <si>
    <t>"Římsa prefabrikováná na cm maltu" 2 "ks" * 0,82 "m3"</t>
  </si>
  <si>
    <t>320-R56</t>
  </si>
  <si>
    <t>Prefabrikovaná římsa 9/B a 10/B, římsa prefabrikováná na MC (1ks - žb 0,82m3)</t>
  </si>
  <si>
    <t>780796035</t>
  </si>
  <si>
    <t>Prefabrikovaná římsa 9/B a 10/B, římsa prefabrikováná na cementovou maltu (1ks - žb 0,82m3)</t>
  </si>
  <si>
    <t>320360532</t>
  </si>
  <si>
    <t>Svařované nosné spoje se dvěma příložkami po jedné straně l přes 150 do 200 mm D přes 12 do 32 mm</t>
  </si>
  <si>
    <t>1691988387</t>
  </si>
  <si>
    <t>Svařované nosné spoje (silové) z výztužných ocelí se zaručenou nebo dobrou svařitelností se dvěma příložkami po jedné straně svařovanými délky přes 150 do 200 mm, prutů průměru přes 12 do 32 mm</t>
  </si>
  <si>
    <t>https://podminky.urs.cz/item/CS_URS_2022_02/320360532</t>
  </si>
  <si>
    <t>pocet rozpěr stetovnic x 2 strany x 2 pruty x 2 lice betonu</t>
  </si>
  <si>
    <t>11*2*2*2</t>
  </si>
  <si>
    <t>321311115R</t>
  </si>
  <si>
    <t>Konstrukce vodních staveb z betonu prostého tř. C 16/20</t>
  </si>
  <si>
    <t>1350800735</t>
  </si>
  <si>
    <t>Konstrukce vodních staveb z betonu přehrad, jezů a plavebních komor, spodní stavby vodních elektráren, jader přehrad, odběrných věží a výpustných zařízení, opěrných zdí, šachet, šachtic a ostatních konstrukcí prostého C 16/20</t>
  </si>
  <si>
    <t>Podkladní beton C16/20 v tl. 0,15m - viz D.2_3.2</t>
  </si>
  <si>
    <t>Pod bloky 01 až 06</t>
  </si>
  <si>
    <t>25,5*0,15+371,66*0,17</t>
  </si>
  <si>
    <t>Pod bloky 07 až 09</t>
  </si>
  <si>
    <t>7,3*24,16*0,15</t>
  </si>
  <si>
    <t>Pod blokem 10</t>
  </si>
  <si>
    <t>52,485*0,17</t>
  </si>
  <si>
    <t>Obetonování části konstrukce rámové propustě - D.2_3.1.1.1</t>
  </si>
  <si>
    <t>2*10"m3"</t>
  </si>
  <si>
    <t>"Betonové propojení rámových propustků a stáv. spodní výpusti" 5</t>
  </si>
  <si>
    <t>"Betonové propojení rámových propustků a štětové stěny" 5</t>
  </si>
  <si>
    <t>0,5*0,5*0,5 *4"ks"</t>
  </si>
  <si>
    <t>321311115</t>
  </si>
  <si>
    <t>Konstrukce vodních staveb z betonu prostého mrazuvzdorného tř. C 25/30</t>
  </si>
  <si>
    <t>104172975</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</si>
  <si>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</si>
  <si>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https://podminky.urs.cz/item/CS_URS_2022_02/321311115</t>
  </si>
  <si>
    <t>Poznámka k položce:
beton C20/25 - Dmax 16 S1</t>
  </si>
  <si>
    <t>doplnění betonového dorovnání mezi obnovujícím návodním opevněním a novým obrubníkem</t>
  </si>
  <si>
    <t>(54+26-2,9-(0,8+0,8+0,52)-34*0,5)*0,019 "viz D.2_3.2 a D.2_3.4.1</t>
  </si>
  <si>
    <t>Zabetonování trubek slubků odstraněného zábradlí</t>
  </si>
  <si>
    <t>0,005*0,3*26</t>
  </si>
  <si>
    <t>výplň pod dlažbou do betonu v pf02/09 - viz D.2_3.3.3.6</t>
  </si>
  <si>
    <t>0,08*9*2 "ks"</t>
  </si>
  <si>
    <t>Obetonování chrániček v tělese hráze u bloku 11 - viz D.02_1</t>
  </si>
  <si>
    <t>(0.45+0.55)/2 * 4,0 "m"</t>
  </si>
  <si>
    <t>321321115</t>
  </si>
  <si>
    <t>Konstrukce vodních staveb ze ŽB mrazuvzdorného tř. C 25/30</t>
  </si>
  <si>
    <t>57275592</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</si>
  <si>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</si>
  <si>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https://podminky.urs.cz/item/CS_URS_2022_02/321321115</t>
  </si>
  <si>
    <t>Poznámka k položce:
Železobeton C25/30 XC4 XF3 XA1</t>
  </si>
  <si>
    <t>2,53*1,2</t>
  </si>
  <si>
    <t>2*2,72*1,2</t>
  </si>
  <si>
    <t>1,93*1,24+0,2*2,13</t>
  </si>
  <si>
    <t>3,87*1,2</t>
  </si>
  <si>
    <t>1,78*1+0,82*0,36</t>
  </si>
  <si>
    <t>2,13*1,0</t>
  </si>
  <si>
    <t>Betonový základ zhlaví hydrovrtu</t>
  </si>
  <si>
    <t>(0,6*0,6*0,8-0,8*0,0199)*2</t>
  </si>
  <si>
    <t>321321116</t>
  </si>
  <si>
    <t>Konstrukce vodních staveb ze ŽB mrazuvzdorného tř. C 30/37</t>
  </si>
  <si>
    <t>352103212</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</si>
  <si>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</si>
  <si>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https://podminky.urs.cz/item/CS_URS_2022_02/321321116</t>
  </si>
  <si>
    <t>Poznámka k položce:
Železobeton C30/37 XC4 XF3 XA1 (CZ, F.2) Dmax22 – S3, 90 denní dle ČSN EN 206-1, +A1</t>
  </si>
  <si>
    <t>Blok 01</t>
  </si>
  <si>
    <t>"pf3-pf4 (stěny,dno)" (24,625+24,899)*0,5*8,56</t>
  </si>
  <si>
    <t>"pf2-pf3 (stěny po uroven bločku 01/02 a /01/03,dno)" (31,728+31,727)*0,5*0,8</t>
  </si>
  <si>
    <t>"pf2-pf3 (bloček 01/03 +převivná hrana)" 3,405*2,62+0,282*1,45</t>
  </si>
  <si>
    <t>"nad pf2 (šikmina1:5)" (0+3,074)*0,5*1,111*2+3,074*4,6</t>
  </si>
  <si>
    <t>Blok 02</t>
  </si>
  <si>
    <t>"pf2-pf3 (stěny, dno)" (24,899+25,235)*0,5*10,5</t>
  </si>
  <si>
    <t>Blok 03</t>
  </si>
  <si>
    <t>spadiště pf2-pf4 (bez odbočky k bloku10)</t>
  </si>
  <si>
    <t>(25,236+25,345)*0,5*3,397+(25,345+24,461)*0,5*5,503</t>
  </si>
  <si>
    <t>Chodba čelo pf4-pf5 (neuvažována diafragma, kóta chodby na kotě 315,778, po bloček 3/10)</t>
  </si>
  <si>
    <t>(36,714+36,740)*0,5*0,8-1,59*(0,034+0,137)</t>
  </si>
  <si>
    <t>Pilířek, člunek, přelivná plocha v prostoru pf4-pf5 (bloček 3/10+3/11)</t>
  </si>
  <si>
    <t>0,503*0,6+0,8*1,42*0,45-0,002*(4*0,35+2*1,42+2*0,6)+0,282*(3,63+0,4)</t>
  </si>
  <si>
    <t>Chodba pf5-pf6 (neuvažována diafragma, kóta chodby na kotě 315,778)</t>
  </si>
  <si>
    <t>(25,9+25,948)*0,5*0,8</t>
  </si>
  <si>
    <t>"Dodečtení diafragmy na kotě 315,778" -0,274*3</t>
  </si>
  <si>
    <t>Odbočka k bloku 10</t>
  </si>
  <si>
    <t>(0+12,507)*0,5*0,067+(12,507+13,896)*0,5*3,067+(13,896+10,879)*0,5*0,6</t>
  </si>
  <si>
    <t>Odečtení potrubí DN1000 + DN300</t>
  </si>
  <si>
    <t xml:space="preserve"> -3,1415*0,5*0,5*5,059-3,1415*0,15*0,15*3,712</t>
  </si>
  <si>
    <t>Blok 04</t>
  </si>
  <si>
    <t>Chodba bez žebra</t>
  </si>
  <si>
    <t>24,131*9,639+(24,131+22,297)*0,5*0,561</t>
  </si>
  <si>
    <t>Žebro</t>
  </si>
  <si>
    <t>2*((0+15,919)*0,5*0,601+(15,919+16,731)*0,5*0,404+(16,731+2,825)*0,5*0,556)</t>
  </si>
  <si>
    <t>2*((2,825+2,747)*0,5*0,281+(2,747+2,489)*0,5*0,4+(2,489+1,676)*0,5*0,414)</t>
  </si>
  <si>
    <t>1,676*2,728</t>
  </si>
  <si>
    <t>Odečtení potrubí</t>
  </si>
  <si>
    <t xml:space="preserve"> -3*9,944*3,1415*0,2*0,2</t>
  </si>
  <si>
    <t>Blok 05</t>
  </si>
  <si>
    <t>"pf2 - pf4 (chodba bez zídky)" 21,918*10,2</t>
  </si>
  <si>
    <t>"zídka + římsa" (2,015+2,120)*0,5*0,8+0,02*4,412</t>
  </si>
  <si>
    <t>Blok 06</t>
  </si>
  <si>
    <t>Dno + stěny bez římsy pf2-pf5</t>
  </si>
  <si>
    <t>(11,582+11,037)*0,5*1,0+(11,037+9,972)*0,5*2,764+(9,972+10,262)*0,5*1,216</t>
  </si>
  <si>
    <t>Římsy</t>
  </si>
  <si>
    <t>0,219*(1,196+0,519)+0,144*0,677</t>
  </si>
  <si>
    <t>"Odečtení prostoru pro žebřík"  -0,163*2,972</t>
  </si>
  <si>
    <t>Blok 07</t>
  </si>
  <si>
    <t>"dno bez stěn" 1*5*6,82</t>
  </si>
  <si>
    <t>"Boční levá a pravá stěna (bez římsy)" 6,98*1,0*7,82*2</t>
  </si>
  <si>
    <t>"Římsy" 6,82*0,281*2+(0,404+0,428)*0,5*1,08*2</t>
  </si>
  <si>
    <t>"Čelní zeď" (23,473+22,796)*0,5*1,0</t>
  </si>
  <si>
    <t>Blok 08</t>
  </si>
  <si>
    <t>16,061*8</t>
  </si>
  <si>
    <t>Blok 09</t>
  </si>
  <si>
    <t>"Zdi + dno" 15,5*8</t>
  </si>
  <si>
    <t>"Stupně bez dna" 5,479*5</t>
  </si>
  <si>
    <t>"Římsa" 0,281*8,08*2</t>
  </si>
  <si>
    <t>"Odečtení betonu z demolice prolitého betonem" -7*4,055</t>
  </si>
  <si>
    <t>Blok 10</t>
  </si>
  <si>
    <t>"Úroveň 311,40 - 313,00" (48,574+44,569)*0,5*1,6</t>
  </si>
  <si>
    <t>"Úroveň 313,00 - 314,50" (29,229+25,565)*0,5*1,5-0,412*2</t>
  </si>
  <si>
    <t>"Úroveň 314,50 - 315,10" (23,965+21,015)*0,5*0,6</t>
  </si>
  <si>
    <t>"Úroveň 315,10 - 317,00" (21,015+11,872)*0,5*1,9</t>
  </si>
  <si>
    <t>"Úroveň 317,00 - 321,10" 11,872*4,1</t>
  </si>
  <si>
    <t>"krakorec" 0,27*1,42</t>
  </si>
  <si>
    <t>Odečtení potrubí DN1000 a DN300 + otvoru 1,5m*1,0m</t>
  </si>
  <si>
    <t xml:space="preserve"> -3,1415*0,5*0,5*(0,99+0,4)-3,1415*0,15*0,15*(0,99+2,827)-1,5*1,0*0,4</t>
  </si>
  <si>
    <t>"Odečtení niky" -1,118*1,6</t>
  </si>
  <si>
    <t>"Odečtení vtokových oken"  -2*(0,4+0,8)*0,83-1,6*(0,8+0,8)*0,83</t>
  </si>
  <si>
    <t>"Podlaha strojovny" 17,232*0,4</t>
  </si>
  <si>
    <t>Stěny strojovny (včetně podpor pro jeřábovou dráhu)</t>
  </si>
  <si>
    <t>12,362*0,25*2+0,094*0,5*2+12,466*0,25*2</t>
  </si>
  <si>
    <t>Odečtení oken a dveří</t>
  </si>
  <si>
    <t xml:space="preserve"> -0,25*1,1*(1,4+2,8)-0,25*2*1,1</t>
  </si>
  <si>
    <t>Blok 11</t>
  </si>
  <si>
    <t>0,64*1,77+0,84*(0,5+0,69)</t>
  </si>
  <si>
    <t>ZB_C3037</t>
  </si>
  <si>
    <t>321351010</t>
  </si>
  <si>
    <t>Bednění konstrukcí vodních staveb rovinné - zřízení</t>
  </si>
  <si>
    <t>-1736100851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</si>
  <si>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</si>
  <si>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https://podminky.urs.cz/item/CS_URS_2022_02/321351010</t>
  </si>
  <si>
    <t>Poznámka k položce:
Včetně opatření bednění lištami pro zkosení hran vytvoření okapniček a podobně.</t>
  </si>
  <si>
    <t>Blok 01 - viz D.2_3.7.1</t>
  </si>
  <si>
    <t>"dilatace DS01/02" 24,9</t>
  </si>
  <si>
    <t>"vnitřní + vnější stěny" 2*57,8+20,1+2*24,1+8,2</t>
  </si>
  <si>
    <t>Blok 02 - viz D.2_3.7.2</t>
  </si>
  <si>
    <t>"dilatace DS02/03" 25,3</t>
  </si>
  <si>
    <t>"vnitřní + vnější stěny" 2*72,9+2*31,6</t>
  </si>
  <si>
    <t>Blok 03 - viz D.2_3.7.3</t>
  </si>
  <si>
    <t>"dilatace DS03/04" 25,9</t>
  </si>
  <si>
    <t>"dilatace DS03/10" 15,7</t>
  </si>
  <si>
    <t>"vnitřní stěny" 2*68,4+10,8</t>
  </si>
  <si>
    <t>"vnější stěny" 9,2+24,8+24,1</t>
  </si>
  <si>
    <t>"nosník pod lávkou" 0,35*1,22*2+0,35*0,6*2</t>
  </si>
  <si>
    <t>Blok 04 - viz D.2_3.7.4</t>
  </si>
  <si>
    <t>"dilatace DS04/05" 21,9</t>
  </si>
  <si>
    <t>"vnitřní stěny" 2*35,6</t>
  </si>
  <si>
    <t>Blok 05 - viz D.2_3.7.5</t>
  </si>
  <si>
    <t>"dilatace DS05/06, včetně římsy z čela" 24,5</t>
  </si>
  <si>
    <t>"římsa dokola kromě čela" 2*0,7+2,1</t>
  </si>
  <si>
    <t>Blok 06 - viz D.2_3.7.6</t>
  </si>
  <si>
    <t>"vnitřní strany + zářez pro žebřík" 2*(13,3*1,01+4,2)+2*0,23*3</t>
  </si>
  <si>
    <t>"vnější strany" 2*(17,5*1,01+5,0)</t>
  </si>
  <si>
    <t>"římsy" 2*(0,3+0,3+0,25+0,25)</t>
  </si>
  <si>
    <t>Blok 07 - viz D.2_3.7.7</t>
  </si>
  <si>
    <t>"dilatace DS06/07, včetně říms" 38,3</t>
  </si>
  <si>
    <t>"dilatace DS07/08, včetně říms" 19,6</t>
  </si>
  <si>
    <t>"vnitřní stěny, včetně říms + čelní stěna" 2*45,8+18,1</t>
  </si>
  <si>
    <t>"vnější stěny, včetně říms" 2* 56,8</t>
  </si>
  <si>
    <t>Blok 08 - viz D.2_3.7.8</t>
  </si>
  <si>
    <t>"dilatace DS08/09, včetně říms" 16,1</t>
  </si>
  <si>
    <t>"vnitřní a vnější stěny, včetně říms" 2*(36+44,2)</t>
  </si>
  <si>
    <t>Blok 09 - viz D.2_3.7.9</t>
  </si>
  <si>
    <t>"vnitřní stěny, včetně římsy" 2*30,6+11,7</t>
  </si>
  <si>
    <t>"vnější stěny, včetně římsy" 2*40,2+15,5</t>
  </si>
  <si>
    <t>Blok 10 - viz D.2_3.7.10</t>
  </si>
  <si>
    <t>"vtoková část až po podlahu strojovny" 2,0+2*18,9+17</t>
  </si>
  <si>
    <t>"vtoková šachta až po podlahu strojovny" 2*11,9+17+(13,7+1,7)</t>
  </si>
  <si>
    <t>"manipulační šachta až po podlahu strojovny" (11+1,4)+(8,5+1,4)+2*(13,7+1,7)+2*1,2</t>
  </si>
  <si>
    <t>"manipulační okna" 2*0,4+6*0,7</t>
  </si>
  <si>
    <t>"venkovní část po kotu 321,10 bez krakorce" 12,5+2*(22,3-1,3)+2*3,3+2*0,2</t>
  </si>
  <si>
    <t>"krakorec pro lávku" 2*0,3+0,55*1,42+0,47*1,42</t>
  </si>
  <si>
    <t>"strojovna vnější část - okna a dveře" (14-1,5)+16+(14-2,2)+(16-3)</t>
  </si>
  <si>
    <t>"strojovna vnitřní část - okna a dveře" (11,3-1,7)+12,5+(11,3-2,4)+(12,5-3)</t>
  </si>
  <si>
    <t>"ostění, krakorec pro kočku, vaznice, větrací otvory"</t>
  </si>
  <si>
    <t>4*0,3+2*0,55+4*0,1+2*0,2+2*0,35*0,5+4*0,1+6*0,25*0,2</t>
  </si>
  <si>
    <t>1,05*(2*3,0+2*0,8)+2*0,55*0,4</t>
  </si>
  <si>
    <t>Podkladní beton</t>
  </si>
  <si>
    <t>"Pod bloky 01 až 06" 10*0,15+125,1*0,17</t>
  </si>
  <si>
    <t>"Pod bloky 07 až 09" 63*0,15</t>
  </si>
  <si>
    <t>"Pod blokem 10" 31*0,17</t>
  </si>
  <si>
    <t>Výplňový betony</t>
  </si>
  <si>
    <t>"pod blokem 06" 0,6*(5,04+4,06+5,04)</t>
  </si>
  <si>
    <t>"pod blokem 09" 2*(4,1+12,3)</t>
  </si>
  <si>
    <t>2*2,55+1,2*0,7+1,2*0,73+1,72*1,2</t>
  </si>
  <si>
    <t>2*2*2,72+2*0,82*1,2+0,7*1,2+2*1,5*1,2</t>
  </si>
  <si>
    <t>2*1,93+0,39*(1,05+1,3)</t>
  </si>
  <si>
    <t>2*3,9+0,7*1,2</t>
  </si>
  <si>
    <t>0,4*7,4</t>
  </si>
  <si>
    <t>2,2+0,4*1,0</t>
  </si>
  <si>
    <t>321351020</t>
  </si>
  <si>
    <t>Bednění konstrukcí vodních staveb válcově zakřivené - zřízení</t>
  </si>
  <si>
    <t>518247089</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</si>
  <si>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válcově zakřivených</t>
  </si>
  <si>
    <t>https://podminky.urs.cz/item/CS_URS_2022_02/321351020</t>
  </si>
  <si>
    <t>2*1,26*2,73</t>
  </si>
  <si>
    <t>"zaoblení stěn" 1,26*1,71+0,63*1,71</t>
  </si>
  <si>
    <t>"pilířek" 2,51*0,6</t>
  </si>
  <si>
    <t>"nosník pod lávkou" 4*0,35*0,16</t>
  </si>
  <si>
    <t>321352010</t>
  </si>
  <si>
    <t>Bednění konstrukcí vodních staveb rovinné - odstranění</t>
  </si>
  <si>
    <t>-1984886941</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</si>
  <si>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</si>
  <si>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https://podminky.urs.cz/item/CS_URS_2022_02/321352010</t>
  </si>
  <si>
    <t>321352020</t>
  </si>
  <si>
    <t>Bednění konstrukcí vodních staveb válcově zakřivené - odstranění</t>
  </si>
  <si>
    <t>43395629</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</si>
  <si>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válcově zakřivených</t>
  </si>
  <si>
    <t>https://podminky.urs.cz/item/CS_URS_2022_02/321352020</t>
  </si>
  <si>
    <t>32135-R06</t>
  </si>
  <si>
    <t>Negativní bednění konstrukcí vodních staveb rovinné - zřízení</t>
  </si>
  <si>
    <t>1200204099</t>
  </si>
  <si>
    <t>"vnější stěny" 2*55,1*1,02+31,8*1,02</t>
  </si>
  <si>
    <t>2*58,4*1,02</t>
  </si>
  <si>
    <t>"pravá strana" 10,2*1,01+0,9*1,41+35*1,01+18,9*1,02</t>
  </si>
  <si>
    <t>"levá strana" 7,3*1,01+0,9*1,414+14,7*1,01+17,1*1,02</t>
  </si>
  <si>
    <t>"část k bloku 10" 3,15*5,4+0,85*5,4+0,85*1,4+3,1*0,9</t>
  </si>
  <si>
    <t>"nosník pod lávkou" 0,22+0,08</t>
  </si>
  <si>
    <t>"chodba" 2*(12,7*1,01+29,1*1,01+2,7*1,414+6,1*1,414+1,9*1,414)</t>
  </si>
  <si>
    <t>"žebro" 2*(16*1,01+3*1,414+17,1*1,01+1,6*1,414)</t>
  </si>
  <si>
    <t>"Strop chodby" 10,2*3</t>
  </si>
  <si>
    <t>"vnější stěny + spodek římsy" 2*(56,7*1,01+5,4*1,414)+0,4</t>
  </si>
  <si>
    <t>"podklad pod římsu" 2*3,1*1,08</t>
  </si>
  <si>
    <t>"římsa" 2*0,1</t>
  </si>
  <si>
    <t>"římsa" 2*0,8</t>
  </si>
  <si>
    <t>"římsa" 2*0,7</t>
  </si>
  <si>
    <t>"vnější po úroveň 317,00" 2*52*1,01+11,2*1,01+2*0,8*5,3+7,2*1,01</t>
  </si>
  <si>
    <t>"nika pro kuželový uzávěr" 1,5*2,2</t>
  </si>
  <si>
    <t>manipulační okna + krakorec pro lávku + rozšíření podlahy v manipulační šachtě</t>
  </si>
  <si>
    <t>(0,8+2*1,3+1,6)+0,5+0,2</t>
  </si>
  <si>
    <t>"vnější límec strojovny - krakorec pro lávku" 4,9</t>
  </si>
  <si>
    <t>ostění, krakorec pro kočku, vaznice, větrací otvory, šikmá střecha</t>
  </si>
  <si>
    <t>0,25*(2,8+1,4+1,1)+2*0,25*0,5+4*0,25*0,16+2*0,25*0,2+4*2*0,25</t>
  </si>
  <si>
    <t>"Schodiště na návodním svahu hráze pod lavičkou" 2*5,2*1,2</t>
  </si>
  <si>
    <t>Bednění obetonování chrániček v hrázi u bloku 11</t>
  </si>
  <si>
    <t>0,6*4,0*2</t>
  </si>
  <si>
    <t>32135-R07</t>
  </si>
  <si>
    <t>Negativní bednění konstrukcí vodních staveb rovinné - odstranění</t>
  </si>
  <si>
    <t>-2078760947</t>
  </si>
  <si>
    <t>32135-R08</t>
  </si>
  <si>
    <t>Negativní bednění konstrukcí vodních staveb jinak zakřivené - zřízení</t>
  </si>
  <si>
    <t>1315337185</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</si>
  <si>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jinak zakřivených než válcově</t>
  </si>
  <si>
    <t>Poznámka k položce:
Položka zahrnuje i atypické dílce bednění
3 ks - atypický dílec přelivné hrany v rohu přelivné hrany/zdi
1ks - atypický dílec napojení přelivné hrany na sloup (podpěru lávky)</t>
  </si>
  <si>
    <t>Bednění betonových konstrukcí oblé - negativní</t>
  </si>
  <si>
    <t>"přelivná hrana" 0,47*(21,1+22,7)</t>
  </si>
  <si>
    <t>"přelivná hrana" 4*0,47*10,5</t>
  </si>
  <si>
    <t>"přelivná hrana" 0,47*(2*9,3+12,4+13,6)</t>
  </si>
  <si>
    <t>"diafragma" 3*1,95</t>
  </si>
  <si>
    <t>"nosník pod lávkou" 4,3*0,16</t>
  </si>
  <si>
    <t>32135-R09</t>
  </si>
  <si>
    <t>Negativni bednění konstrukcí vodních staveb jinak zakřivené - odstranění</t>
  </si>
  <si>
    <t>-1515858413</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</si>
  <si>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jinak zakřivených než válcově</t>
  </si>
  <si>
    <t>321366111</t>
  </si>
  <si>
    <t>Výztuž železobetonových konstrukcí vodních staveb z oceli 10 505 D do 12 mm</t>
  </si>
  <si>
    <t>-391385908</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</si>
  <si>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</si>
  <si>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https://podminky.urs.cz/item/CS_URS_2022_02/321366111</t>
  </si>
  <si>
    <t>"Schodiště na návodním svahu hráze nad lavičkou" 35,032/1000</t>
  </si>
  <si>
    <t>"Blok 01 viz D.2_3.8.1" (498,5+531,6+1603,6)/1000</t>
  </si>
  <si>
    <t>"Blok 02 viz D.2_3.8.2" (471,9+579,2+1715,8)/1000</t>
  </si>
  <si>
    <t>"Blok 03 viz D.2_3.8.3" (282,524+679,588+1289,198)/1000</t>
  </si>
  <si>
    <t>"Blok 04 viz D.2_3.8.4" (360,1+415,6+2392,8+73+50,7+282,3)/1000</t>
  </si>
  <si>
    <t>"Blok 05 viz D.2_3.8.5" (383,4+438,1+2810,9)/1000</t>
  </si>
  <si>
    <t>"Blok 06 viz D.2_3.8.6" (159,2+243,7+318)/1000</t>
  </si>
  <si>
    <t>"Blok 07 viz D.2_3.8.7" (347,1+375,2+768,7)/1000</t>
  </si>
  <si>
    <t>"Blok 08 viz D.2_3.8.8" (279,281+450,361+787,896)/1000</t>
  </si>
  <si>
    <t>"Blok 09 viz D.2_3.8.9" (249+261,4+822)/1000</t>
  </si>
  <si>
    <t>"Blok 10 viz D.2_3.8.10" (34,703+224,747+338,943+1007,285)/1000</t>
  </si>
  <si>
    <t>"Blok 11 viz D.2_3.8.11" (37,314)/1000</t>
  </si>
  <si>
    <t>321366112</t>
  </si>
  <si>
    <t>Výztuž železobetonových konstrukcí vodních staveb z oceli 10 505 D do 32 mm</t>
  </si>
  <si>
    <t>1875280369</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</si>
  <si>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</si>
  <si>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https://podminky.urs.cz/item/CS_URS_2022_02/321366112</t>
  </si>
  <si>
    <t>"Schodiště - propojovací výztuž" 1,45*1,58 "kg/m" *1,08 * 25 "ks"</t>
  </si>
  <si>
    <t>"Blok 01 viz D.2_3.8.1" (509,9+399,7+6708,1+20388,3)/1000</t>
  </si>
  <si>
    <t>"Blok 02 viz D.2_3.8.2" (688,3+736+6735,2+17115,3)/1000</t>
  </si>
  <si>
    <t>"Blok 03 viz D.2_3.8.3" (1224,513+1383,133+13021,738+16555,799)/1000</t>
  </si>
  <si>
    <t>"Blok 04 viz D.2_3.8.4" (1425,5+11047,1+7184,6+209,3+2745,5+1505,3)/1000</t>
  </si>
  <si>
    <t>"Blok 05 viz D.2_3.8.5" (572+11116,9+7532)/1000</t>
  </si>
  <si>
    <t>"Blok 06 viz D.2_3.8.6" (722,9+5953,1)/1000</t>
  </si>
  <si>
    <t>"Blok 07 viz D.2_3.8.7" (1565,8+14988,9)/1000</t>
  </si>
  <si>
    <t>"Blok 08 viz D.2_3.8.8" (371,098+536,646+10613,96)/1000</t>
  </si>
  <si>
    <t>"Blok 09 viz D.2_3.8.9" (1470,6+12912,7)/1000</t>
  </si>
  <si>
    <t>"Blok 10 viz D.2_3.8.10" (354,898+869,415+8232,026+20667,93)/1000</t>
  </si>
  <si>
    <t>"Blok 11 viz D.2_3.8.11" (156,506+70,528)/1000</t>
  </si>
  <si>
    <t>321368211</t>
  </si>
  <si>
    <t>Výztuž železobetonových konstrukcí vodních staveb ze svařovaných sítí</t>
  </si>
  <si>
    <t>2063101977</t>
  </si>
  <si>
    <t>Výztuž železobetonových konstrukcí vodních staveb přehrad, jezů a plavebních komor, spodní stavby vodních elektráren, jader přehrad, odběrných věží a výpustných zařízení, opěrných zdí, šachet, šachtic a ostatních konstrukcí svařované sítě z ocelových tažených drátů jakéhokoliv druhu oceli jakéhokoliv průměru a roztečí</t>
  </si>
  <si>
    <t>https://podminky.urs.cz/item/CS_URS_2022_02/321368211</t>
  </si>
  <si>
    <t>Kari síť 10/100x100 mm - viz přílohu D.2_3.4.4</t>
  </si>
  <si>
    <t>(2*1,7+8,9*1,1) *12,35/1000 * 1,2</t>
  </si>
  <si>
    <t>(2*(2*1,75+13,1*1,1)) *12,35/1000 * 1,2</t>
  </si>
  <si>
    <t>(2*1,4+11,3*1,14+2*0,13+1,47*2,03) *12,35/1000 * 1,2</t>
  </si>
  <si>
    <t>(2*2,8+21,6*1,1) *12,35/1000 * 1,2</t>
  </si>
  <si>
    <t>(2*1,55+12,8*0,9) *12,35/1000 * 1,2</t>
  </si>
  <si>
    <t>(2*1,5+12,4*0,9) *12,35/1000 * 1,2</t>
  </si>
  <si>
    <t>Blok 10 - D.2_3.8.10</t>
  </si>
  <si>
    <t>739,519/1000</t>
  </si>
  <si>
    <t>Výztužení obetonování chrániček v hrázi u bloku 11 - viz D.02_1</t>
  </si>
  <si>
    <t>(1,0+0,6+0,9+1,0)*4 "m"  *7,99/1000 * 1,2 "sit 8/100x100"</t>
  </si>
  <si>
    <t>348172111</t>
  </si>
  <si>
    <t>Montáž vjezdových bran samonosných jednokřídlových pl do 2 m2</t>
  </si>
  <si>
    <t>-458561979</t>
  </si>
  <si>
    <t>Montáž vjezdových bran samonosných posuvných jednokřídlových plochy do 2 m2</t>
  </si>
  <si>
    <t>https://podminky.urs.cz/item/CS_URS_2022_02/348172111</t>
  </si>
  <si>
    <t>"Uzamykatelná branka šířky 1,0 m" 1</t>
  </si>
  <si>
    <t>R14</t>
  </si>
  <si>
    <t>dodávka ocelové branky š. 1,0 m, vč. povrchové úpravy - žárové zinkování + nátěrový systém</t>
  </si>
  <si>
    <t>834238823</t>
  </si>
  <si>
    <t>389121112</t>
  </si>
  <si>
    <t>Osazení dílců rámové konstrukce propustků a podchodů hmotnosti do 10 t</t>
  </si>
  <si>
    <t>-1751613010</t>
  </si>
  <si>
    <t>Osazení dílců rámové konstrukce propustků a podchodů hmotnosti jednotlivě přes 5 do 10 t</t>
  </si>
  <si>
    <t>https://podminky.urs.cz/item/CS_URS_2022_02/389121112</t>
  </si>
  <si>
    <t>"Montáž rámové propust ŽB 1700 x 2000 - viz D.2_3.1.1.1" 10 "ks"</t>
  </si>
  <si>
    <t>59383451R1</t>
  </si>
  <si>
    <t>propust rámová 1,00x1,70x2,00m</t>
  </si>
  <si>
    <t>-1869771873</t>
  </si>
  <si>
    <t>59383451R2</t>
  </si>
  <si>
    <t>propust rámová 1,00x1,70x2,00m - dočasné použití</t>
  </si>
  <si>
    <t>572773202</t>
  </si>
  <si>
    <t>propust rámová 1,00x1,70x2,00m - dočasné použití
Náklady na dočasné použití rámových propustí.
Uvedené množství je celkové množství potřebných dílců neredukované obratovostí.
Obratovost dočasně použitých dílců je třeba zohlednit v nabídkové ceně této položky.
Dočasně použité dílce zůstávají majetkem zhotovitele.</t>
  </si>
  <si>
    <t>9-R01</t>
  </si>
  <si>
    <t>Demontáž dílců rámové konstrukce propustků a podchodů hmotnosti do 10 t</t>
  </si>
  <si>
    <t>215089579</t>
  </si>
  <si>
    <t>-1786906397</t>
  </si>
  <si>
    <t>451317113</t>
  </si>
  <si>
    <t>Podklad pod dlažbu z betonu prostého pro prostředí s mrazovými cykly C 25/30 tl přes 150 do 200 mm</t>
  </si>
  <si>
    <t>-1864386951</t>
  </si>
  <si>
    <t>Podklad pod dlažbu z betonu prostého pro prostředí s mrazovými cykly tř. C 25/30 tl. přes 150 do 200 mm</t>
  </si>
  <si>
    <t>https://podminky.urs.cz/item/CS_URS_2022_02/451317113</t>
  </si>
  <si>
    <t>Schodiště na návodním svahu hráze nad lavičkou - viz D.2_3.4.4</t>
  </si>
  <si>
    <t>4,9*1,24+0,5*0,8</t>
  </si>
  <si>
    <t>Schodiště na vzdušném svahu hráze nad lavičkou - viz D.2_3.4.4</t>
  </si>
  <si>
    <t>9,2*1,2</t>
  </si>
  <si>
    <t>Schodiště u bloku 06 - levá strana - viz D.2_3.4.4</t>
  </si>
  <si>
    <t>5,6</t>
  </si>
  <si>
    <t>Schodiště u bloku 06 - pravá strana - viz D.2_3.4.4</t>
  </si>
  <si>
    <t>5,1*1</t>
  </si>
  <si>
    <t>451561111</t>
  </si>
  <si>
    <t>Lože pod dlažby z kameniva drceného drobného vrstva tl do 100 mm</t>
  </si>
  <si>
    <t>1738261418</t>
  </si>
  <si>
    <t>Lože pod dlažby z kameniva drceného drobného, tl. vrstvy do 100 mm</t>
  </si>
  <si>
    <t>https://podminky.urs.cz/item/CS_URS_2022_02/451561111</t>
  </si>
  <si>
    <t>Poznámka k položce:
Lože z DK fr. 4/8 mm tl. 0,10 m</t>
  </si>
  <si>
    <t>451577121</t>
  </si>
  <si>
    <t>Podkladní a výplňová vrstva z kameniva drceného tl do 200 mm</t>
  </si>
  <si>
    <t>-273150341</t>
  </si>
  <si>
    <t>Podkladní a výplňová vrstva z kameniva tloušťky do 200 mm z kameniva drceného</t>
  </si>
  <si>
    <t>https://podminky.urs.cz/item/CS_URS_2022_02/451577121</t>
  </si>
  <si>
    <t>"Podkladní vrstva pod rámové propustě fr. 8/16 mm - viz D.2_3.1.1.1" 2,5*10</t>
  </si>
  <si>
    <t>452112112</t>
  </si>
  <si>
    <t>Osazení betonových prstenců nebo rámů v do 100 mm</t>
  </si>
  <si>
    <t>1264233126</t>
  </si>
  <si>
    <t>Osazení betonových dílců prstenců nebo rámů pod poklopy a mříže, výšky do 100 mm</t>
  </si>
  <si>
    <t>https://podminky.urs.cz/item/CS_URS_2022_02/452112112</t>
  </si>
  <si>
    <t>"Šachta vztažného bodu nivelace - viz D.2_3.15.2 " 2</t>
  </si>
  <si>
    <t>"2/B Prefabrikovaná betonová šachta DN1000, C40/50 XA1 - D.2_3.14.1" 2</t>
  </si>
  <si>
    <t>"4/B Prefabrikovaná betonová šachta DN1000, C40/50 XA1 - D.2_3.14.1" 2</t>
  </si>
  <si>
    <t>59224185</t>
  </si>
  <si>
    <t>prstenec šachtový vyrovnávací betonový 625x120x60mm</t>
  </si>
  <si>
    <t>261329198</t>
  </si>
  <si>
    <t>"4/B Prefabrikovaná betonová šachta DN1000, C40/50 XA1 - D.2_3.14.1" 1</t>
  </si>
  <si>
    <t>59224176</t>
  </si>
  <si>
    <t>prstenec šachtový vyrovnávací betonový 625x120x80mm</t>
  </si>
  <si>
    <t>-1389308689</t>
  </si>
  <si>
    <t>59224148R</t>
  </si>
  <si>
    <t>prstenec šachtový vyrovnávací betonový rovný 625x90x100mm</t>
  </si>
  <si>
    <t>1087604652</t>
  </si>
  <si>
    <t>prstenec šachtový vyrovnávací betonový rovný 625x100x100mm</t>
  </si>
  <si>
    <t>59224187</t>
  </si>
  <si>
    <t>prstenec šachtový vyrovnávací betonový 625x120x100mm</t>
  </si>
  <si>
    <t>2104183819</t>
  </si>
  <si>
    <t>452112122</t>
  </si>
  <si>
    <t>Osazení betonových prstenců nebo rámů v do 200 mm</t>
  </si>
  <si>
    <t>643829300</t>
  </si>
  <si>
    <t>Osazení betonových dílců prstenců nebo rámů pod poklopy a mříže, výšky přes 100 do 200 mm</t>
  </si>
  <si>
    <t>https://podminky.urs.cz/item/CS_URS_2022_02/452112122</t>
  </si>
  <si>
    <t>"1/B Prefabrikovaná betonová šachta DN1000, C40/50 XA1 - D.2_3.14.1" 1</t>
  </si>
  <si>
    <t>"3/B Prefabrikovaná betonová šachta DN1000, C40/50 XA1 - D.2_3.14.1" 1</t>
  </si>
  <si>
    <t>"5/B Prefabrikovaná betonová šachta DN1000, C40/50 XA1 - D.2_3.14.1" 1</t>
  </si>
  <si>
    <t>59224188</t>
  </si>
  <si>
    <t>prstenec šachtový vyrovnávací betonový 625x120x120mm</t>
  </si>
  <si>
    <t>1715181646</t>
  </si>
  <si>
    <t>452311141</t>
  </si>
  <si>
    <t>Podkladní desky z betonu prostého tř. C 16/20 otevřený výkop</t>
  </si>
  <si>
    <t>-783332240</t>
  </si>
  <si>
    <t>Podkladní a zajišťovací konstrukce z betonu prostého v otevřeném výkopu desky pod potrubí, stoky a drobné objekty z betonu tř. C 16/20</t>
  </si>
  <si>
    <t>https://podminky.urs.cz/item/CS_URS_2022_02/452311141</t>
  </si>
  <si>
    <t>Poznámka k položce:
Kótu podkladního betonu navrhne zhotovitel podle parametrů konkrétního dodaného šachetního dna tak, aby byly dodrženy projektované kóty potrubí.</t>
  </si>
  <si>
    <t>Podkladní beton C16/20, tl. 15cm - Šachty 1/B až 5/B - D.2_3.14.1</t>
  </si>
  <si>
    <t>5"ks"*0,15*1,6*1,6</t>
  </si>
  <si>
    <t>452351101</t>
  </si>
  <si>
    <t>Bednění podkladních desek nebo bloků nebo sedlového lože otevřený výkop</t>
  </si>
  <si>
    <t>1195433684</t>
  </si>
  <si>
    <t>Bednění podkladních a zajišťovacích konstrukcí v otevřeném výkopu desek nebo sedlových loží pod potrubí, stoky a drobné objekty</t>
  </si>
  <si>
    <t>https://podminky.urs.cz/item/CS_URS_2022_02/452351101</t>
  </si>
  <si>
    <t>Bednění betonových konstrukcí rovinné - Šachty 1/B až 5/B - D.2_3.14.1</t>
  </si>
  <si>
    <t>5"ks"*4*0,15*1,6</t>
  </si>
  <si>
    <t>-1426970978</t>
  </si>
  <si>
    <t>Viz přílohu D.2_3.1.3, D.2_3.4.5</t>
  </si>
  <si>
    <t>"Z1 Návodní filtr – drcené kamenivo 16/32" (47-6,7-2)*14,2+(4,9+1,8)*14,2/3+14,2*1,5*2*1,4</t>
  </si>
  <si>
    <t>"Z6 Drenáž návodní pata - drcené kamenivo 16/32" 0,65*(47-9-7,5+2)+0,65*2*2*1,4</t>
  </si>
  <si>
    <t>Drenáž vzdušná pata – materiál Z2 bude dosypán přímo k obsypu drenážního potrubí v prostoru napojení nového drénu na stávající materiál Z6</t>
  </si>
  <si>
    <t>Podsyp záhozu fr. 16/32 mm - nátokové koryto do spodních výpustí (svahy, dno, zavázání) - D.2_3.3.1.2, D.2_3.4.2</t>
  </si>
  <si>
    <t>0,20*((50,6+25,2)*1,136+30,2+(15,9+25,8))</t>
  </si>
  <si>
    <t>Podsyp záhozu fr. 16/32 mm - plocha dna a svahy koryta mezi vtokem a česlemi - D.2_3.1.1.1</t>
  </si>
  <si>
    <t>0,2*15</t>
  </si>
  <si>
    <t>457571111</t>
  </si>
  <si>
    <t>Filtrační vrstvy ze štěrkopísku bez zhutnění frakce od 0 až 8 do 0 až 32 mm</t>
  </si>
  <si>
    <t>-143623207</t>
  </si>
  <si>
    <t>Filtrační vrstvy jakékoliv tloušťky a sklonu ze štěrkopísků bez zhutnění, frakce od 0-8 do 0-32 mm</t>
  </si>
  <si>
    <t>https://podminky.urs.cz/item/CS_URS_2022_02/457571111</t>
  </si>
  <si>
    <t>Z2 Filtr – štěrkopísek 0/22 - viz D.2_3.1.3, D.2_3.4.5</t>
  </si>
  <si>
    <t>"Návodní část" 9,1*44-9,1*6,7/2+4,2*2*9,1/3+9,1*1*2*1,4</t>
  </si>
  <si>
    <t>"Vzdušná část" 20,4*29-14,4*6,2+(14+7)*20,4/3+20,4*0,5*2*1,4</t>
  </si>
  <si>
    <t>457572311</t>
  </si>
  <si>
    <t>Filtrační vrstvy z kameniva těženého drobného se zhutněním frakce od 0 až 1 do 2 až 4 mm</t>
  </si>
  <si>
    <t>-1275348447</t>
  </si>
  <si>
    <t>Filtrační vrstvy jakékoliv tloušťky a sklonu z drobného těženého kameniva se zhutněním do 10 pojezdů/m3, frakce od 0-1 do 2-4 mm</t>
  </si>
  <si>
    <t>https://podminky.urs.cz/item/CS_URS_2022_02/457572311</t>
  </si>
  <si>
    <t>Z3 Návodní filtr u těsnicího jádra – písek 0/4 - D.2_3.1.3, D.2_3.4.5</t>
  </si>
  <si>
    <t>11*0,2*(44-3)+4,2*2*11*0,2/3+11*0,2*0,5*2</t>
  </si>
  <si>
    <t>462451114R</t>
  </si>
  <si>
    <t>Prolití kamenného záhozu betonem C25/30 XC4 XF3 XA1 Dmax8 – S5</t>
  </si>
  <si>
    <t>150862388</t>
  </si>
  <si>
    <t>Prolití konstrukce z kamene kamenného záhozu betonem C25/30 XC4 XF3 XA1 Dmax8 – S5</t>
  </si>
  <si>
    <t>Prolití záhozu betonem</t>
  </si>
  <si>
    <t>zahoz_prolity*0,34</t>
  </si>
  <si>
    <t>46245-R75</t>
  </si>
  <si>
    <t>Prolití záhozu z bertonových bloků betonem C30/37 XC4 XF3 XA1 (CZ, F.2) Dmax22 – S3</t>
  </si>
  <si>
    <t>-1197203332</t>
  </si>
  <si>
    <t>Prolití záhozu z bertonových bloků betonem C30/37 X
Výplňový beton C30/37 XC4 XF3 XA1 (CZ, F.2) Dmax22 – S3, 90 denní dle ČSN EN 206-1, +A1 C4 XF3 XA1 (CZ, F.2) Dmax22 – S3</t>
  </si>
  <si>
    <t>0,50*vypln_bet "50% prolití betonem"</t>
  </si>
  <si>
    <t>462511370</t>
  </si>
  <si>
    <t>Zához z lomového kamene bez proštěrkování z terénu hmotnost přes 200 do 500 kg</t>
  </si>
  <si>
    <t>-2139713988</t>
  </si>
  <si>
    <t>Zához z lomového kamene neupraveného záhozového bez proštěrkování z terénu, hmotnosti jednotlivých kamenů přes 200 do 500 kg</t>
  </si>
  <si>
    <t>https://podminky.urs.cz/item/CS_URS_2022_02/462511370</t>
  </si>
  <si>
    <t>Kamenný zához 200/500kg tl. 0,6m prolitý betonem C25/30 XC4 XF3 XA1 Dmax8 – S5</t>
  </si>
  <si>
    <t>"odpadní koryto - viz D.2_3.3.1.1, D.2_3.3.2.1, D.2_3.3.3.6" (3,21+3,90)*0,5*9,8</t>
  </si>
  <si>
    <t>Kamenný zához 200/500kg tl. 0,8m prolitým betonem C25/30 XC4 XF3 XA1 Dmax8 – S5</t>
  </si>
  <si>
    <t>"odpadní koryto - viz D.2_3.3.1.1, D.2_3.3.2.1, D.2_3.3.3.7" (3,96+4,42)*0,5*3</t>
  </si>
  <si>
    <t>462512370</t>
  </si>
  <si>
    <t>Zához z lomového kamene s proštěrkováním z terénu hmotnost přes 200 do 500 kg</t>
  </si>
  <si>
    <t>-2017114237</t>
  </si>
  <si>
    <t>Zához z lomového kamene neupraveného záhozového s proštěrkováním z terénu, hmotnosti jednotlivých kamenů přes 200 do 500 kg</t>
  </si>
  <si>
    <t>https://podminky.urs.cz/item/CS_URS_2022_02/462512370</t>
  </si>
  <si>
    <t>Poznámka k položce:
Zához 200-500 kg s proštěrkováním DK16/32.</t>
  </si>
  <si>
    <t>Plocha dna a svahy koryta mezi vtokem a česlemi - D.2_3.1.1.1</t>
  </si>
  <si>
    <t>0,5*15</t>
  </si>
  <si>
    <t>Dočasné opevnění - plocha dna a svahy koryta mezi vtokem a česlemi - viz D.2_3.1.1.2</t>
  </si>
  <si>
    <t xml:space="preserve"> 0,6*26</t>
  </si>
  <si>
    <t>Provizorní odpadní žlab - kamenný zához 200 - 500 kg tl. 0,6 m s proštěrkováním</t>
  </si>
  <si>
    <t>0,6*((160+20-22*2)*1,4+22*2+3)</t>
  </si>
  <si>
    <t>Nátokové koryto do spodních výpustí (svahy, dno, zavázání) - D.2_3.3.1.2, D.2_3.4.2</t>
  </si>
  <si>
    <t>0,50*((50,6+25,2)*1,136+30,2+(15,9+25,8))</t>
  </si>
  <si>
    <t>-zahoz_z_rzb "odpočet záhozu realizovaného z rozebraného kamene"</t>
  </si>
  <si>
    <t>46251-R94</t>
  </si>
  <si>
    <t>Zához z rozebraného kamene s proštěrkováním z terénu hmotnost přes 200 do 500 kg</t>
  </si>
  <si>
    <t>1679880567</t>
  </si>
  <si>
    <t>Zához z rozebraného kamene s proštěrkováním z terénu, hmotnosti jednotlivých kamenů přes 200 do 500 kg</t>
  </si>
  <si>
    <t>Poznámka k položce:
Zához 200-500 kg s proštěrkováním DK16/32.
Použije se rozebraný kámen z mezideponie.</t>
  </si>
  <si>
    <t>0,90*zahoz_docasny</t>
  </si>
  <si>
    <t>-(70+13+24) "odpočet kamene použitého v rámci SO 03"</t>
  </si>
  <si>
    <t>462519003</t>
  </si>
  <si>
    <t>Příplatek za urovnání ploch záhozu z lomového kamene hmotnost přes 200 do 500 kg</t>
  </si>
  <si>
    <t>2128502721</t>
  </si>
  <si>
    <t>Zához z lomového kamene neupraveného záhozového Příplatek k cenám za urovnání viditelných ploch záhozu z kamene, hmotnosti jednotlivých kamenů přes 200 do 500 kg</t>
  </si>
  <si>
    <t>https://podminky.urs.cz/item/CS_URS_2022_02/462519003</t>
  </si>
  <si>
    <t>pod prahem vývaru - kamenný zához 200/500kg tl. 0,6 m prolitý betonem</t>
  </si>
  <si>
    <t>viz D.2_3.3.1.1, D.2_3.3.2.1, D.2_3.3.3.6</t>
  </si>
  <si>
    <t>"svah" (2,45+2,41)*1,18</t>
  </si>
  <si>
    <t>"rovina" 42,8</t>
  </si>
  <si>
    <t>Pod prahem vývaru - kamenný zához 500/100kg tl. 0,8 m prolitý betonem</t>
  </si>
  <si>
    <t>viz D.2_3.3.1.1, D.2_3.3.2.1 D.2_3.3.3.7</t>
  </si>
  <si>
    <t>"svah" (1,34+1,31)*1,18</t>
  </si>
  <si>
    <t>"rovina" 10,62</t>
  </si>
  <si>
    <t>(50,6+25,2)*1,136+30,2+(15,9+25,8)</t>
  </si>
  <si>
    <t>"Dočasné opevnění - plocha dna a svahy koryta mezi vtokem a česlemi - viz D.2_3.1.1.2" 26</t>
  </si>
  <si>
    <t>"Plocha dna a svahy koryta mezi vtokem a česlemi" 15</t>
  </si>
  <si>
    <t>462921310</t>
  </si>
  <si>
    <t>Zřízení záhozu z betonových bloků z terénu hmotnost přes 200 do 500 kg</t>
  </si>
  <si>
    <t>2080026783</t>
  </si>
  <si>
    <t>Zřízení záhozu z betonových bloků z terénu, hmotnosti jednotlivých bloků přes 200 do 500 kg</t>
  </si>
  <si>
    <t>https://podminky.urs.cz/item/CS_URS_2022_02/462921310</t>
  </si>
  <si>
    <t>Výplňová konstrukce z vybouravých bet. bloků prolitá betonem</t>
  </si>
  <si>
    <t>"pod blokem 06" 24,524*0,6</t>
  </si>
  <si>
    <t>"blok 09" 7*4,055</t>
  </si>
  <si>
    <t>0,50*vypln_bet "50% bet. bloky"</t>
  </si>
  <si>
    <t>464511111</t>
  </si>
  <si>
    <t>Pohoz z lomového kamene neupraveného tříděného z terénu</t>
  </si>
  <si>
    <t>-668934428</t>
  </si>
  <si>
    <t>Pohoz dna nebo svahů jakékoliv tloušťky z lomového kamene neupraveného tříděného z terénu</t>
  </si>
  <si>
    <t>https://podminky.urs.cz/item/CS_URS_2022_02/464511111</t>
  </si>
  <si>
    <t>"Pohoz frakce 125/250 tl. 40 cm - viz D.2_3.3.1.1, D.2_3.3.3.6, D.2_3.3.3.7</t>
  </si>
  <si>
    <t>"od pf 02/08 po 02/09" 0,40*(16+16)</t>
  </si>
  <si>
    <t>46451-R74</t>
  </si>
  <si>
    <t>Proštěrkování pohozu drceným kamenivem fr. 4/8 mm</t>
  </si>
  <si>
    <t>445236237</t>
  </si>
  <si>
    <t>"spodních 30cm proštěrkovat DK 4/8" 0,30*(16+16) * 0,34</t>
  </si>
  <si>
    <t>46451-R79</t>
  </si>
  <si>
    <t>Pohoz z rozebraného kamene hmotnosti do 200 kg z terénu</t>
  </si>
  <si>
    <t>1553815746</t>
  </si>
  <si>
    <t>Pohoz dna nebo svahů jakékoliv tloušťky z rozebraného kamene z terénu, hmotnosti jednotlivých kamenů do 200 kg</t>
  </si>
  <si>
    <t>Poznámka k položce:
Použije se původní rozebraný kámen z mezideponie.</t>
  </si>
  <si>
    <t>Kamenný pohoz 80/200 na návodním svahu - viz D.2_3.1.3, D.2_3.4.5</t>
  </si>
  <si>
    <t>465220111</t>
  </si>
  <si>
    <t>Zřízení schodů z kopáků na maltu cementovou s vyspárováním</t>
  </si>
  <si>
    <t>-742709847</t>
  </si>
  <si>
    <t>Zřízení schodů z kopáků na cementovou maltu s vyspárováním cementovou maltou</t>
  </si>
  <si>
    <t>https://podminky.urs.cz/item/CS_URS_2022_02/465220111</t>
  </si>
  <si>
    <t>Poznámka k položce:
Kamenné zdivo schodiště z kopáků s opracováním, s vyspárováním cementovou maltou, ukládání do betonu C20/25 - Dmax 16 S1 průměrné tl. 17cm.
Spárování bude provedeno vysokopevnostní nenasákavou mrazuvzdornou cementovou maltou s parametry splňujícími nejméně tyto požadavky:
• třída dle ČSN 1504-3: R4;
• pevnost v tlaku ≥45 MPa;
• pevnost v ohybu ≥6 MPa;
• tahová přídržnost ≥2,0 MPa;
• velikost zrna ≤3 mm;
• šířka spáry až 50 mm.
Kameny budou kamenicky opracovány tak, aby byly dodrženy předepsané šířky spar, je předpokládáno opracování 30% kamenů.</t>
  </si>
  <si>
    <t>"Stupně" 0,165*0,80*5,4</t>
  </si>
  <si>
    <t>"Schodnice" 2*0,200*0,200*6,0</t>
  </si>
  <si>
    <t>Schodiště na vzdušném svahu hráze nad lavičkou</t>
  </si>
  <si>
    <t>"Stupně" 0,165*0,80*8,9</t>
  </si>
  <si>
    <t>"Schodnice" 2*0,2*0,3*10,1</t>
  </si>
  <si>
    <t>"Stupně" 0,165*0,80*4,0</t>
  </si>
  <si>
    <t>"Schodnice" 0,200*0,350*5,7 + 0,200*0,350*0,8</t>
  </si>
  <si>
    <t>"Stupně" 0,165*0,80*4,8</t>
  </si>
  <si>
    <t>"Schodnice" 0,200*0,300*5,4</t>
  </si>
  <si>
    <t>5838-R64a</t>
  </si>
  <si>
    <t>dodávka kopáků (hranolů) 165 x 315 mm</t>
  </si>
  <si>
    <t>-20422846</t>
  </si>
  <si>
    <t>Poznámka k položce:
Kámen pro vodohospodářské stavby.
Podrobná specifikace viz technické podmínky v příloze G.</t>
  </si>
  <si>
    <t>"Stupně" 0,165*0,80*5,4 * 2,6</t>
  </si>
  <si>
    <t>"Stupně" 0,165*0,80*8,9 * 2,6</t>
  </si>
  <si>
    <t>5838-R64b</t>
  </si>
  <si>
    <t>dodávka kopáků (hranolů) 165 x 345 mm</t>
  </si>
  <si>
    <t>-1281141642</t>
  </si>
  <si>
    <t>"Stupně" 0,165*0,80*4,0 * 2,6</t>
  </si>
  <si>
    <t>"Stupně" 0,165*0,80*4,8 * 2,6</t>
  </si>
  <si>
    <t>5838-R64c</t>
  </si>
  <si>
    <t>dodávka kopáků (hranolů) 200 x 200 mm</t>
  </si>
  <si>
    <t>-781714334</t>
  </si>
  <si>
    <t>"Schodnice" 2*0,200*0,200*6,0 * 2,6</t>
  </si>
  <si>
    <t>5838-R64d</t>
  </si>
  <si>
    <t>dodávka kopáků (hranolů) 200 x 300 mm</t>
  </si>
  <si>
    <t>-544724751</t>
  </si>
  <si>
    <t>"Schodnice" 2*0,2*0,3*10,1 * 2,6</t>
  </si>
  <si>
    <t>"Schodnice" 0,200*0,300*5,4 * 2,6</t>
  </si>
  <si>
    <t>5838-R64e</t>
  </si>
  <si>
    <t>dodávka kopáků (hranolů) 200 x 350 mm</t>
  </si>
  <si>
    <t>-1922363355</t>
  </si>
  <si>
    <t>"Schodnice" (0,200*0,350*5,7 + 0,200*0,350*0,8) * 2,6</t>
  </si>
  <si>
    <t>174130042</t>
  </si>
  <si>
    <t>Kamenná dlažba tl. 0,20m do betonu C20/25 - Dmax 16 S1  tl. 0,20 m</t>
  </si>
  <si>
    <t>"nad portálem odpadní štoly" 10,1</t>
  </si>
  <si>
    <t>"Pod schodištěm u bloku 6 na PB" 1,0</t>
  </si>
  <si>
    <t>"Pod schodištěm u bloku 6 na LB" 1,0</t>
  </si>
  <si>
    <t>468654823</t>
  </si>
  <si>
    <t>Kamenná dlažba tl. 0,30m do betonu C20/25 - Dmax 16 S1  tl. 0,20m</t>
  </si>
  <si>
    <t>odpadní koryto</t>
  </si>
  <si>
    <t>10,6+13,6*1,26+10,6+12,6*1,26</t>
  </si>
  <si>
    <t>(1,99+1,74)*0,5*6,74+(1,99+1,56)*0,5*6,53</t>
  </si>
  <si>
    <t>465921121</t>
  </si>
  <si>
    <t>Oprava dlažeb z betonových desek do 90 kg na sucho s vyplněním spár do 20 m2 tl přes 100 do 150 mm</t>
  </si>
  <si>
    <t>557204913</t>
  </si>
  <si>
    <t>Oprava dlažeb z betonových desek a tvárnic na sucho, o ploše opravovaných míst do 20 m2 jednotlivě hmotnosti jednotlivých desek nebo tvárnic do 90 kg s vyplněním spár těženým kamenivem, drnem nebo ornicí s osetím, tl. desek přes 100 do 150 mm</t>
  </si>
  <si>
    <t>https://podminky.urs.cz/item/CS_URS_2022_02/465921121</t>
  </si>
  <si>
    <t>0,500*0,400 * 50 "ks - výměna 50 tvárnic"</t>
  </si>
  <si>
    <t>5922-R77</t>
  </si>
  <si>
    <t>dodávka betonových dlaždic opevnění návodního svahu 500x400x150 mm</t>
  </si>
  <si>
    <t>1637584106</t>
  </si>
  <si>
    <t>918634343</t>
  </si>
  <si>
    <t>Poznámka k položce:
Použije se 50% původních tvárníc a 50% nově dodavých (vyrobených); materiál 8/B</t>
  </si>
  <si>
    <t>Uložení betonových tvárnic opevnění na návodním svahu</t>
  </si>
  <si>
    <t>250*1,1+5,2*1,5*2</t>
  </si>
  <si>
    <t>736153993</t>
  </si>
  <si>
    <t>-0,50*(odstr_tvarnicS/0,150) "odpočet 50% použitých původních tvárnic"</t>
  </si>
  <si>
    <t>46592-R78</t>
  </si>
  <si>
    <t>Kladení dlažby z betonových desek tl přes 100 do 150 mm hmotnosti do 90 kg na MC s vyspárováním MC</t>
  </si>
  <si>
    <t>-587253351</t>
  </si>
  <si>
    <t>Kladení dlažby z betonových desek a tvárnic na MC hmotnosti jednotlivých desek nebo tvárnic do 90 kg s vyspárováním cementovou maltou, tl.desek přes 100 do 150 mm</t>
  </si>
  <si>
    <t>Uložení betonových tvárnic opevnění na stabilizační lavičče na návodním straně hráze</t>
  </si>
  <si>
    <t>50*0,5+0,5*1,5*2</t>
  </si>
  <si>
    <t>1893223381</t>
  </si>
  <si>
    <t>4-R72</t>
  </si>
  <si>
    <t>Rozebrání a obnovení opevnění návodního svahu v prostoru odstraňovaných sloupků (betonová tvárnice na podsypu)</t>
  </si>
  <si>
    <t>-1162049815</t>
  </si>
  <si>
    <t>Rozebrání a obnovení opevnění návodního svahu v prostoru odstraňovaných sloupků (betonová tvárnice na podsypu)
Rozebrání opevnění návodního svahu (betonová tvárnice na podsypu) mezi výkopy SO01 a SO02.
 - rozebrání návodního opevnění (rozsah pro jeden základ cca 1m2) včetně podsypu;
 - odříznutí betonu mezi opevněním a stávajícím obrubníkem komunikace (obrubník nepoškodit)
 rozsah základ+ velikost tvárnice návodního opevnění;
 - odbourání betonu lože obrubníku;
 - návrat podsypu pod návodní opevnění, včetně ořezu návodního opevnění (tvárnic)
 - dobetonování C20/25 - Dmax 16 S1 mezi tvárnicemi návodního opevnění a stávajícím obrubníkem
 (rozsah rozebrání tvárnic mimo základ zábradlí) 0,02m2*0,8m= 0,016 m3/kus</t>
  </si>
  <si>
    <t>12 "viz D.2_3.9.3"</t>
  </si>
  <si>
    <t>564261011</t>
  </si>
  <si>
    <t>Podklad nebo podsyp ze štěrkopísku ŠP plochy do 100 m2 tl 200 mm</t>
  </si>
  <si>
    <t>-736781496</t>
  </si>
  <si>
    <t>Podklad nebo podsyp ze štěrkopísku ŠP s rozprostřením, vlhčením a zhutněním plochy jednotlivě do 100 m2, po zhutnění tl. 200 mm</t>
  </si>
  <si>
    <t>https://podminky.urs.cz/item/CS_URS_2022_02/564261011</t>
  </si>
  <si>
    <t>štěrkopísek 0/22 tl.200mm (pod panely)</t>
  </si>
  <si>
    <t>3,5*86</t>
  </si>
  <si>
    <t>564861011</t>
  </si>
  <si>
    <t>Podklad ze štěrkodrtě ŠD plochy do 100 m2 tl 200 mm</t>
  </si>
  <si>
    <t>807200512</t>
  </si>
  <si>
    <t>Podklad ze štěrkodrti ŠD s rozprostřením a zhutněním plochy jednotlivě do 100 m2, po zhutnění tl. 200 mm</t>
  </si>
  <si>
    <t>https://podminky.urs.cz/item/CS_URS_2022_02/564861011</t>
  </si>
  <si>
    <t>štěrkodrť 0/32 tl.200mm (podklad pod asf. komunikaci)) - viz D.2_3.2 a D.2_3.4.1</t>
  </si>
  <si>
    <t>"v prostoru SO01" 100,8</t>
  </si>
  <si>
    <t>"v prostoru SO02" 108,1</t>
  </si>
  <si>
    <t>565155111</t>
  </si>
  <si>
    <t>Asfaltový beton vrstva podkladní ACP 16 (obalované kamenivo OKS) tl 70 mm š do 3 m</t>
  </si>
  <si>
    <t>-1034241201</t>
  </si>
  <si>
    <t>Asfaltový beton vrstva podkladní ACP 16 (obalované kamenivo střednězrnné - OKS) s rozprostřením a zhutněním v pruhu šířky přes 1,5 do 3 m, po zhutnění tl. 70 mm</t>
  </si>
  <si>
    <t>https://podminky.urs.cz/item/CS_URS_2022_02/565155111</t>
  </si>
  <si>
    <t>573111112</t>
  </si>
  <si>
    <t>Postřik živičný infiltrační s posypem z asfaltu množství 1 kg/m2</t>
  </si>
  <si>
    <t>-472846126</t>
  </si>
  <si>
    <t>Postřik infiltrační PI z asfaltu silničního s posypem kamenivem, v množství 1,00 kg/m2</t>
  </si>
  <si>
    <t>https://podminky.urs.cz/item/CS_URS_2022_02/573111112</t>
  </si>
  <si>
    <t>573231106</t>
  </si>
  <si>
    <t>Postřik živičný spojovací ze silniční emulze v množství 0,30 kg/m2</t>
  </si>
  <si>
    <t>-1063963159</t>
  </si>
  <si>
    <t>Postřik spojovací PS bez posypu kamenivem ze silniční emulze, v množství 0,30 kg/m2</t>
  </si>
  <si>
    <t>https://podminky.urs.cz/item/CS_URS_2022_02/573231106</t>
  </si>
  <si>
    <t>577134111</t>
  </si>
  <si>
    <t>Asfaltový beton vrstva obrusná ACO 11 (ABS) tř. I tl 40 mm š do 3 m z nemodifikovaného asfaltu</t>
  </si>
  <si>
    <t>-676069367</t>
  </si>
  <si>
    <t>Asfaltový beton vrstva obrusná ACO 11 (ABS) s rozprostřením a se zhutněním z nemodifikovaného asfaltu v pruhu šířky do 3 m tř. I, po zhutnění tl. 40 mm</t>
  </si>
  <si>
    <t>https://podminky.urs.cz/item/CS_URS_2022_02/577134111</t>
  </si>
  <si>
    <t>Nová komunikace - viz D.2_3.2 a D.2_3.4.1</t>
  </si>
  <si>
    <t>"v prostoru SO01" 102,9</t>
  </si>
  <si>
    <t>"v prostoru SO02" 112,2</t>
  </si>
  <si>
    <t>584121112</t>
  </si>
  <si>
    <t>Osazení silničních dílců z ŽB do lože z kameniva těženého tl 40 mm plochy přes 200 m2</t>
  </si>
  <si>
    <t>698175726</t>
  </si>
  <si>
    <t>Osazení silničních dílců ze železového betonu s podkladem z kameniva těženého do tl. 40 mm jakéhokoliv druhu a velikosti, na plochu jednotlivě přes 200 m2</t>
  </si>
  <si>
    <t>https://podminky.urs.cz/item/CS_URS_2022_02/584121112</t>
  </si>
  <si>
    <t>3,0*86</t>
  </si>
  <si>
    <t>59381006R</t>
  </si>
  <si>
    <t>panel silniční 3,00x1,00x0,215m - dočasné použití</t>
  </si>
  <si>
    <t>-1287148286</t>
  </si>
  <si>
    <t>86*0,278 'Přepočtené koeficientem množství</t>
  </si>
  <si>
    <t>Úpravy povrchů, podlahy a osazování výplní</t>
  </si>
  <si>
    <t>617-R35</t>
  </si>
  <si>
    <t>Dvojnásobný nátěr povrchu betonové konstrukce ve styku se zeminou pačokem, vč. dodání a přípravy pačoku</t>
  </si>
  <si>
    <t>-1011318555</t>
  </si>
  <si>
    <t>Pačok konstrukce objektu v kontaktu s těsnícím jádrem viz TZ příloha D.02_1</t>
  </si>
  <si>
    <t>141*2+(30+24)*1,2+11+40*2+8,2*10+15*2</t>
  </si>
  <si>
    <t>Pačok obetonování chrániček v hrázi u bloku 11</t>
  </si>
  <si>
    <t>180</t>
  </si>
  <si>
    <t>628642122</t>
  </si>
  <si>
    <t>Kamenické opracování říms předsádkového betonu broušením</t>
  </si>
  <si>
    <t>1368005197</t>
  </si>
  <si>
    <t>Kamenické opracování ploch obyčejného nebo předsádkového betonu s vypracováním pásků broušením říms</t>
  </si>
  <si>
    <t>https://podminky.urs.cz/item/CS_URS_2022_02/628642122</t>
  </si>
  <si>
    <t>Poznámka k položce:
Přelivná hrana bude po odbednění a vytvrdnutí betonu broušením upravena do projektovaného tvaru, DPS předpokládá celoplošné broušení tl. 3 mm.</t>
  </si>
  <si>
    <t>Uvažováno jako broušení přelivné hrany - viz D.2_3.3.1.2</t>
  </si>
  <si>
    <t>642942611</t>
  </si>
  <si>
    <t>Osazování zárubní nebo rámů dveřních kovových do 2,5 m2 na montážní pěnu</t>
  </si>
  <si>
    <t>-1946606788</t>
  </si>
  <si>
    <t>Osazování zárubní nebo rámů kovových dveřních lisovaných nebo z úhelníků bez dveřních křídel na montážní pěnu, plochy otvoru do 2,5 m2</t>
  </si>
  <si>
    <t>https://podminky.urs.cz/item/CS_URS_2022_02/642942611</t>
  </si>
  <si>
    <t>Poznámka k položce:
Dodávka zárubně je součástí položky dodávky dveří.</t>
  </si>
  <si>
    <t>"vstupní dveře" 1</t>
  </si>
  <si>
    <t>182</t>
  </si>
  <si>
    <t>-1822310326</t>
  </si>
  <si>
    <t>Poznámka k položce:
4/P KG DN 200 neperforované potrubí
Dodávka a montáž</t>
  </si>
  <si>
    <t>Viz přílohu D.2_3.2 a D.2_3.14.1</t>
  </si>
  <si>
    <t>"větev C – část (podél PB vývaru)" 14</t>
  </si>
  <si>
    <t>"větev H – část (podél LB vývaru)" 7</t>
  </si>
  <si>
    <t>183</t>
  </si>
  <si>
    <t>Kanalizační potrubí z tvrdého PVC jednovrstvé tuhost třídy SN12 DN 200 - dodatečně perforované v horní části</t>
  </si>
  <si>
    <t>1788463626</t>
  </si>
  <si>
    <t>Kanalizační potrubí z tvrdého PVC jednovrstvé tuhost třídy SN12 DN 200 - dodatečně perforované v horní části
Perforované potrubí drénu - KG DN200, SN 12, perforace šířky 2,0 mm 60°+ 60° symetricky nad vodorovnou osou potrubí.</t>
  </si>
  <si>
    <t>Poznámka k položce:
3/P KG DN 200 perforované potrubí
Dodávka a montáž.</t>
  </si>
  <si>
    <t>"větev A (podél PB sdruž. objektu)" 5,5</t>
  </si>
  <si>
    <t>"větev B (PB patní drén)" 11</t>
  </si>
  <si>
    <t>"větev C – část (podél PB vývaru)" 15,5</t>
  </si>
  <si>
    <t>"větev D – část (podél PB odpadního koryta)" 12</t>
  </si>
  <si>
    <t>"větev F (podél LB objektu)" 9</t>
  </si>
  <si>
    <t>"větev G (LB patní drén)" 9,5</t>
  </si>
  <si>
    <t>"větev H – část (podél LB vývaru)" 17</t>
  </si>
  <si>
    <t>"větev I – část (podél LB odpadního koryta)" 12</t>
  </si>
  <si>
    <t>184</t>
  </si>
  <si>
    <t>87135-R72</t>
  </si>
  <si>
    <t>Kanalizační potrubí z tvrdého PVC vícevrstvé tuhost třídy SN12 DN 200 - svislé svody v šachtách, vč. kotvení</t>
  </si>
  <si>
    <t>-773978785</t>
  </si>
  <si>
    <t>"svislé svody v šachtě (1/B), vč. 4 ks kotvení" 3</t>
  </si>
  <si>
    <t>"svislé svody v šachtě (2/B), vč. 2 ks kotvení" 0,5</t>
  </si>
  <si>
    <t>"svislé svody v šachtě (4/B), vč. 4 ks kotvení" 3</t>
  </si>
  <si>
    <t>185</t>
  </si>
  <si>
    <t>871365811</t>
  </si>
  <si>
    <t>Bourání stávajícího potrubí z PVC nebo PP DN přes 150 do 250</t>
  </si>
  <si>
    <t>-37317825</t>
  </si>
  <si>
    <t>Bourání stávajícího potrubí z PVC nebo polypropylenu PP v otevřeném výkopu DN přes 150 do 250</t>
  </si>
  <si>
    <t>https://podminky.urs.cz/item/CS_URS_2022_02/871365811</t>
  </si>
  <si>
    <t>Odstranění dočasného drénu za štět. stěnou</t>
  </si>
  <si>
    <t>186</t>
  </si>
  <si>
    <t>877355211</t>
  </si>
  <si>
    <t>Montáž tvarovek z tvrdého PVC-systém KG nebo z polypropylenu-systém KG 2000 jednoosé DN 200</t>
  </si>
  <si>
    <t>-743160876</t>
  </si>
  <si>
    <t>Montáž tvarovek na kanalizačním potrubí z trub z plastu z tvrdého PVC nebo z polypropylenu v otevřeném výkopu jednoosých DN 200</t>
  </si>
  <si>
    <t>https://podminky.urs.cz/item/CS_URS_2022_02/877355211</t>
  </si>
  <si>
    <t>4/P KG DN 200 neperforované potrubí - kolena</t>
  </si>
  <si>
    <t>"koleno 87° v šachtě (1/B)" 2</t>
  </si>
  <si>
    <t>"koleno 87° v šachtě (2/B)" 1</t>
  </si>
  <si>
    <t>"koleno 87° v šachtě (4/B)" 2</t>
  </si>
  <si>
    <t>187</t>
  </si>
  <si>
    <t>28611368</t>
  </si>
  <si>
    <t>koleno kanalizace PVC KG 200x87°</t>
  </si>
  <si>
    <t>670203140</t>
  </si>
  <si>
    <t>188</t>
  </si>
  <si>
    <t>871395231</t>
  </si>
  <si>
    <t>Kanalizační potrubí z tvrdého PVC jednovrstvé tuhost třídy SN10 DN 400</t>
  </si>
  <si>
    <t>-1023367715</t>
  </si>
  <si>
    <t>Kanalizační potrubí z tvrdého PVC v otevřeném výkopu ve sklonu do 20 %, hladkého plnostěnného jednovrstvého, tuhost třídy SN 10 DN 400</t>
  </si>
  <si>
    <t>https://podminky.urs.cz/item/CS_URS_2022_02/871395231</t>
  </si>
  <si>
    <t xml:space="preserve"> "viz výpis výrobků v příloze D.02_1"</t>
  </si>
  <si>
    <t>"5/P - Zavzdušňovací potrubí - KG DN400" 5,0*12 + 0,5</t>
  </si>
  <si>
    <t>189</t>
  </si>
  <si>
    <t>877395211</t>
  </si>
  <si>
    <t>Montáž tvarovek z tvrdého PVC-systém KG nebo z polypropylenu-systém KG 2000 jednoosé DN 400</t>
  </si>
  <si>
    <t>-1383274126</t>
  </si>
  <si>
    <t>Montáž tvarovek na kanalizačním potrubí z trub z plastu z tvrdého PVC nebo z polypropylenu v otevřeném výkopu jednoosých DN 400</t>
  </si>
  <si>
    <t>https://podminky.urs.cz/item/CS_URS_2022_02/877395211</t>
  </si>
  <si>
    <t>"5/P - Zavzdušňovací potrubí KG DN400 - koleno" 3</t>
  </si>
  <si>
    <t>"5/P - Zavzdušňovací potrubí KG DN400 - svouhrdlová spojka" 3</t>
  </si>
  <si>
    <t>190</t>
  </si>
  <si>
    <t>28611380</t>
  </si>
  <si>
    <t>koleno kanalizace PVC KG 400x87°</t>
  </si>
  <si>
    <t>-1366239271</t>
  </si>
  <si>
    <t>191</t>
  </si>
  <si>
    <t>28651071</t>
  </si>
  <si>
    <t>spojka dvouhrdlá kanalizace plastové PVC-U DN 400</t>
  </si>
  <si>
    <t>1489224425</t>
  </si>
  <si>
    <t>192</t>
  </si>
  <si>
    <t>877395241</t>
  </si>
  <si>
    <t>Montáž hrdlového uzávěru z tvrdého PVC-systém KG nebo polypropylenu-systém KG 2000 DN 400</t>
  </si>
  <si>
    <t>1253724487</t>
  </si>
  <si>
    <t>Montáž tvarovek na kanalizačním potrubí z trub z plastu z tvrdého PVC nebo z polypropylenu v otevřeném výkopu hrdlových uzávěrů DN 400</t>
  </si>
  <si>
    <t>https://podminky.urs.cz/item/CS_URS_2022_02/877395241</t>
  </si>
  <si>
    <t>"Zátky potrubí DN 200 KG (větev A, B, D, F, G, I)" 6</t>
  </si>
  <si>
    <t>193</t>
  </si>
  <si>
    <t>28611963</t>
  </si>
  <si>
    <t>zátka hrdlová kanalizační plastová PP SN16 DN 400</t>
  </si>
  <si>
    <t>-1347304332</t>
  </si>
  <si>
    <t>194</t>
  </si>
  <si>
    <t>891372222R</t>
  </si>
  <si>
    <t>Montáž kanalizačních šoupátek s ručním kolečkem v šachtách DN 300 vč. montáže prodlouženého ovládání a elektropohonu</t>
  </si>
  <si>
    <t>1255186548</t>
  </si>
  <si>
    <t>Montáž kanalizačních armatur na potrubí šoupátek uzavíracích v šachtách s ručním kolečkem DN 300
vč. montáže prodlouženého ovládání a elektropohonu</t>
  </si>
  <si>
    <t>195</t>
  </si>
  <si>
    <t>8-R39</t>
  </si>
  <si>
    <t>11/Z Tabulový uzávěr obtokového potrubí DN300 pro kruhový otvor, včetně ovládací sady a pohonu M3</t>
  </si>
  <si>
    <t>-1587676092</t>
  </si>
  <si>
    <t>11/Z Tabulový uzávěr obtokového potrubí DN300 pro kruhový otvor, včetně ovládací sady a pohonu M3
Tabulový uzávěr obtokového potrubí DN300 pro kruhový otvor, včetně ovládací sady a pohonu M3. Uchycení upravit dle pancéřování vtoku (13/Z).
Těsnost dle TNV 75 0910, čl. 4.3, I. stupeň.
Sada dále obsahuje vřeteno, sloupový stojan stavěcí pro převislý konec, ukazatel polohy, ovládací motor včetně souvisejících elektrozařízení (servopohon s koncovými a momentovými spínači a se snímačem otevření s výstupem 4-20 mA), ruční kolo. Vše včetně kotevního materiálu (nerez + chem. kotvy).
Nerez, těsnění: EPDM</t>
  </si>
  <si>
    <t>1  "viz výpis výrobků v příloze D.02_1"</t>
  </si>
  <si>
    <t>196</t>
  </si>
  <si>
    <t>89137-R60</t>
  </si>
  <si>
    <t>Montáž tabulového uzávěru rozněru 1,5 x 1,0 m vč. montáže prodlouženého ovládání</t>
  </si>
  <si>
    <t>2065744175</t>
  </si>
  <si>
    <t>197</t>
  </si>
  <si>
    <t>8-R62</t>
  </si>
  <si>
    <t>4/Z Tabulový uzávěr pro obdélníkový otvor 1000 x 1500 mm (š x v) s ovládací sadou</t>
  </si>
  <si>
    <t>1591775157</t>
  </si>
  <si>
    <t>4/Z Tabulový uzávěr pro obdélníkový otvor 1000 x 1500 mm (š x v) s ovládací sadou
Tabulový uzávěr provizorního hrazení pro obdélníkový otvor 1000 x 1500 mm (š x v) s ovládací sadou. Uchycení upravit dle pancéřování vtoku (5/Z). 
Těsnost dle TNV 75 0910, čl. 4.3, II. stupeň.
Sada dále obsahuje cévovou tyč (max. délka jednoho dílu c. tyče: 3000 mm), sloupový stojan stavěcí pro převislý konec, ukazatel polohy, ruční kolo. Vše včetně kotevního materiálu (nerez + chem. kotvy).
Nerez, těsnění: EPDM</t>
  </si>
  <si>
    <t>198</t>
  </si>
  <si>
    <t>891492222R</t>
  </si>
  <si>
    <t>Montáž kanalizačních šoupátek s ručním kolečkem v šachtách DN 1000 vč. montáže prodlouženého ovládání a elektropohonu</t>
  </si>
  <si>
    <t>328427698</t>
  </si>
  <si>
    <t>Montáž kanalizačních armatur na potrubí šoupátek uzavíracích v šachtách s ručním kolečkem DN 1000 vč. montáže prodlouženého ovládání a elektropohonu</t>
  </si>
  <si>
    <t>199</t>
  </si>
  <si>
    <t>8-R38.1</t>
  </si>
  <si>
    <t>6/Z Tabulový uzávěr spodní výpusti DN1000 pro kruhový otvor, včetně s ovládací sady a pohonu M1</t>
  </si>
  <si>
    <t>267534590</t>
  </si>
  <si>
    <t>6/Z Tabulový uzávěr spodní výpusti DN1000 pro kruhový otvor, včetně s ovládací sady a pohonu M1
Tabulový uzávěr spodní výpusti DN1000 pro kruhový otvor, včetně s ovládací sady a pohonu M1. Uchycení upravit dle pancéřování vtoku (7/Z). 
Těsnost dle TNV 75 0910, čl. 4.3, I. stupeň.
Sada dále obsahuje cévovou tyč (max. délka jednoho dílu c. tyče: 3000 mm), sloupový stojan stavěcí pro převislý konec, ukazatel polohy, ovládací motor včetně souvisejících elektrozařízení (servopohon s koncovými a momentovými spínači a se snímačem otevření s výstupem 4-20 mA), ruční kolo. Vše včetně kotevního materiálu (nerez + chem. kotvy).
Nerez, těsnění: EPDM</t>
  </si>
  <si>
    <t>1 "viz výpis výrobků v příloze D.02_1"</t>
  </si>
  <si>
    <t>8-R38.2</t>
  </si>
  <si>
    <t>8/Z Tabulový uzávěr spodní výpusti DN1000 pro kruhový otvor, včetně s ovládací sady a pohonu M2</t>
  </si>
  <si>
    <t>1231851256</t>
  </si>
  <si>
    <t>8/Z Tabulový uzávěr spodní výpusti DN1000 pro kruhový otvor, včetně s ovládací sady a pohonu M2
Tabulový uzávěr spodní výpusti DN1000 pro kruhový otvor, včetně s ovládací sady a pohonu M2. Uchycení upravit dle pancéřování (9/Z). 
Těsnost dle TNV 75 0910, čl. 4.3, I. stupeň.
Sada dále obsahuje cévovou tyč (max. délka jednoho dílu c. tyče: 3000 mm), sloupový stojan stavěcí pro převislý konec, ukazatel polohy, ovládací motor včetně souvisejících elektrozařízení (servopohon s koncovými a momentovými spínači a se snímačem otevření s výstupem 4-20 mA), ruční kolo. Vše včetně kotevního materiálu (nerez + chem. kotvy).
Nerez, těsnění: EPDM</t>
  </si>
  <si>
    <t>201</t>
  </si>
  <si>
    <t>894138001</t>
  </si>
  <si>
    <t>Příplatek ZKD 0,60 m výšky vstupu na stokách</t>
  </si>
  <si>
    <t>-1186144680</t>
  </si>
  <si>
    <t>Šachty kanalizační zděné Příplatek k cenám šachet na stokách kruhových a vejčitých za každých dalších 0,60 m výšky</t>
  </si>
  <si>
    <t>https://podminky.urs.cz/item/CS_URS_2022_02/894138001</t>
  </si>
  <si>
    <t>"1/B Prefabrikovaná betonová šachta DN1000, C40/50 XA1 - D.2_3.14.1" 6</t>
  </si>
  <si>
    <t>"2/B Prefabrikovaná betonová šachta DN1000, C40/50 XA1 - D.2_3.14.1" 1</t>
  </si>
  <si>
    <t>202</t>
  </si>
  <si>
    <t>894411111</t>
  </si>
  <si>
    <t>Zřízení šachet kanalizačních z betonových dílců na potrubí DN do 200 dno beton tř. C 25/30</t>
  </si>
  <si>
    <t>-348961449</t>
  </si>
  <si>
    <t>Zřízení šachet kanalizačních z betonových dílců výšky vstupu do 1,50 m s obložením dna betonem tř. C 25/30, na potrubí DN do 200</t>
  </si>
  <si>
    <t>https://podminky.urs.cz/item/CS_URS_2022_02/894411111</t>
  </si>
  <si>
    <t>"Šachta vztažného bodu nivelace - viz D.2_3.15.2 " 1</t>
  </si>
  <si>
    <t>203</t>
  </si>
  <si>
    <t>59224023R1</t>
  </si>
  <si>
    <t>dno betonové šachtové DN 200 betonový žlab, DN1000 s kynetou , tl. 150 mm, v = 1,0 m</t>
  </si>
  <si>
    <t>1208695934</t>
  </si>
  <si>
    <t>dno betonové šachtové DN 200 betonový žlab, DN1000 s kynetou , tl. 150 mm, v = 1,0 m
Včetně nerezových stupadel s HD-PE povlakem.</t>
  </si>
  <si>
    <t>Poznámka k položce:
1/B 1 ks - šachtové dno koncové DN1000 s kynetou , tl. 150 mm, v = 1,0 m, výtok KG trouba (4/P) DN200 (větev C), směrové a výškové řešení viz schéma v příloze D.2_3.14.1.
4/B 1 ks - šachtové dno koncové DN1000 s kynetou, tl. 150 mm, v = 1,0 m, výtok KG trouba (4/P) DN200 (větev H), směrové a výškové řešení viz schéma v příloze D.2_3.14.1.</t>
  </si>
  <si>
    <t>"1/B Prefabrikovaná betonová šachta DN1000, C40/50 XA1" 1</t>
  </si>
  <si>
    <t>"4/B Prefabrikovaná betonová šachta DN1000, C40/50 XA1" 1</t>
  </si>
  <si>
    <t>204</t>
  </si>
  <si>
    <t>59224023R2</t>
  </si>
  <si>
    <t>dno betonové šachtové DN 200 betonový žlab, DN1000 s kynetou , tl. 150 mm, v = 0,8 m, 1x napojení</t>
  </si>
  <si>
    <t>-332696372</t>
  </si>
  <si>
    <t>dno betonové šachtové DN 200 betonový žlab, DN1000 s kynetou , tl. 150 mm, v = 0,8 m, 1x napojení
Včetně nerezových stupadel s HD-PE povlakem.</t>
  </si>
  <si>
    <t>Poznámka k položce:
šachtové dno DN1000 s kynetou , tl. 150 mm, v = 0,8 m pro 1 x napojení KG trouby (3/P) DN200 (vtok, větev C) a KG trouby (3/P) DN200 (výtok, větev C), úhel lomu potrubí 180°, směrové a výškové řešení viz schéma v příloze D.2_3.14.</t>
  </si>
  <si>
    <t>"2/B Prefabrikovaná betonová šachta DN1000, C40/50 XA1" 1</t>
  </si>
  <si>
    <t>205</t>
  </si>
  <si>
    <t>59224023R3</t>
  </si>
  <si>
    <t>dno betonové šachtové DN 200 betonový žlab, DN1000 s kynetou , tl. 150 mm, v = 0,8 m, 2x napojení</t>
  </si>
  <si>
    <t>-780208178</t>
  </si>
  <si>
    <t>dno betonové šachtové DN 200 betonový žlab, DN1000 s kynetou , tl. 150 mm, v = 0,8 m, 2x napojení
Včetně nerezových stupadel s HD-PE povlakem.</t>
  </si>
  <si>
    <t>Poznámka k položce:
3/B 1ks - šachtové dno DN1000 s kynetou , tl. 150 mm, v = 0,8 m pro 2 x napojení KG trouby (3/P) DN200 (vtok, větev C a větev D) a nerez trouby (27/Z) 204 x 2 (výtok, větev E), úhel lomu potrubí 252°, směrové a výškové řešení viz schéma v příloze D.2_3.14.
5/B 1ks - šachtové dno DN1000 s kynetou , tl. 150 mm, v = 0,8 m pro 2 x napojení KG trouby (3/P) DN200 (vtok, větev H a větev I) a nerez trouby (27/Z) 204 x 2 (výtok, větev J), úhel lomu potrubí 108°, směrové a výškové řešení viz schéma v příloze D.2_3.14.1.</t>
  </si>
  <si>
    <t>"3/B Prefabrikovaná betonová šachta DN1000, C40/50 XA1" 1</t>
  </si>
  <si>
    <t>"5/B Prefabrikovaná betonová šachta DN1000, C40/50 XA1" 1</t>
  </si>
  <si>
    <t>206</t>
  </si>
  <si>
    <t>59224340</t>
  </si>
  <si>
    <t>těsnění elastomerové pro spojení šachetních dílů DN 800</t>
  </si>
  <si>
    <t>-1610119053</t>
  </si>
  <si>
    <t>"1/B Prefabrikovaná betonová šachta DN1000, C40/50 XA1 - D.2_3.14.1" 3</t>
  </si>
  <si>
    <t>207</t>
  </si>
  <si>
    <t>59224348</t>
  </si>
  <si>
    <t>těsnění elastomerové pro spojení šachetních dílů DN 1000</t>
  </si>
  <si>
    <t>-1039361525</t>
  </si>
  <si>
    <t>"3/B Prefabrikovaná betonová šachta DN1000, C40/50 XA1 - D.2_3.14.1" 2</t>
  </si>
  <si>
    <t>"5/B Prefabrikovaná betonová šachta DN1000, C40/50 XA1 - D.2_3.14.1" 2</t>
  </si>
  <si>
    <t>"4/B Prefabrikovaná betonová šachta DN1000, C40/50 XA1 - D.2_3.14.1" 3</t>
  </si>
  <si>
    <t>208</t>
  </si>
  <si>
    <t>59224069</t>
  </si>
  <si>
    <t>skruž betonová DN 1000x1000, 100x100x12cm</t>
  </si>
  <si>
    <t>815472633</t>
  </si>
  <si>
    <t>skruž betonová DN 1000x1000, 100x100x12cm
Včetně nerezových stupadel s HD-PE povlakem.</t>
  </si>
  <si>
    <t>209</t>
  </si>
  <si>
    <t>59224068</t>
  </si>
  <si>
    <t>skruž betonová DN 1000x500 PS, 100x50x12cm</t>
  </si>
  <si>
    <t>-381766136</t>
  </si>
  <si>
    <t>skruž betonová DN 1000x500 PS, 100x50x12cm
Včetně nerezových stupadel s HD-PE povlakem.</t>
  </si>
  <si>
    <t>210</t>
  </si>
  <si>
    <t>59224065</t>
  </si>
  <si>
    <t>skruž betonová DN 1000x250, 100x25x12cm</t>
  </si>
  <si>
    <t>1119005045</t>
  </si>
  <si>
    <t>skruž betonová DN 1000x250, 100x25x12cm
Včetně nerezových stupadel s HD-PE povlakem.</t>
  </si>
  <si>
    <t>211</t>
  </si>
  <si>
    <t>59224080</t>
  </si>
  <si>
    <t>skruž betonová DN 1000x1000, 100x100x9cm, bez stupadel</t>
  </si>
  <si>
    <t>1788426938</t>
  </si>
  <si>
    <t>212</t>
  </si>
  <si>
    <t>59224412R</t>
  </si>
  <si>
    <t>konus betonové šachty DN 1000 kanalizační 100x62,5x58cm tl stěny 9, bez stupadla</t>
  </si>
  <si>
    <t>-2094209803</t>
  </si>
  <si>
    <t>konus betonové šachty DN 1000 kanalizační 100x62,5x58cm tl stěny 9, stupadla poplastovaná</t>
  </si>
  <si>
    <t>59224401</t>
  </si>
  <si>
    <t>konus betonové šachty DN 800 kanalizační 100x80x50cm, stupadla poplastovaná</t>
  </si>
  <si>
    <t>-735258343</t>
  </si>
  <si>
    <t>214</t>
  </si>
  <si>
    <t>59224312</t>
  </si>
  <si>
    <t>kónus šachetní betonový kapsové plastové stupadlo 100x62,5x58cm</t>
  </si>
  <si>
    <t>119058973</t>
  </si>
  <si>
    <t>215</t>
  </si>
  <si>
    <t>59224315</t>
  </si>
  <si>
    <t>deska betonová zákrytová pro kruhové šachty 100/62,5x16,5cm</t>
  </si>
  <si>
    <t>1561365004</t>
  </si>
  <si>
    <t>216</t>
  </si>
  <si>
    <t>59224411</t>
  </si>
  <si>
    <t>skruž betonové šachty DN 800 kanalizační 80x100x9cm, stupadla poplastovaná</t>
  </si>
  <si>
    <t>462349417</t>
  </si>
  <si>
    <t>217</t>
  </si>
  <si>
    <t>59224402</t>
  </si>
  <si>
    <t>konus betonové šachty DN 800 kanalizační 80x62,5x60cm, stupadla poplastovaná</t>
  </si>
  <si>
    <t>1178409758</t>
  </si>
  <si>
    <t>218</t>
  </si>
  <si>
    <t>59224409</t>
  </si>
  <si>
    <t>skruž betonové šachty DN 800 kanalizační 80x50x9cm, stupadla poplastovaná</t>
  </si>
  <si>
    <t>-1054862743</t>
  </si>
  <si>
    <t>219</t>
  </si>
  <si>
    <t>894-R73</t>
  </si>
  <si>
    <t>Zřízení prostupu stěnou šachetní skruže tl. 120 mm pro zaústění potrubí PVC KG200</t>
  </si>
  <si>
    <t>1708760469</t>
  </si>
  <si>
    <t>Poznámka k položce:
1/B - 1 ks; ve skruži budou provedeny prostupy stěnou pro přívodní potrubí drénů (větve A a B, KG trouba (3/P) DN200), prostupy budou upraveny tak, aby bylo možné potrubí protáhnout do šachty, navázat kolenem 87° a svodným potrubím dovést 0,5 m nad dno šachty a měřit průtok objemovou metodou, úhel připojení potrubí 130°a 188°, směrové a výškové řešení viz schéma v příloze D.2_3.14.
2/B - 1 ks, prostup stěnou pro přívodní potrubí drénu SO 01 (KG trouba DN200) bude upraven tak, aby bylo možné potrubí protáhnout do šachty, navázat kolenem 87° a svodným potrubím dovést 0,5 m nad dno šachty a měřit průtok objemovou metodou, úhel připojení potrubí 136°, směrové a výškové řešení viz schéma v příloze D.2_3.14.1.
4/B - 1 ks; ve skruži budou provedeny prostupy stěnou pro přívodní potrubí drénů (větve F a G, KG trouba (3/P) DN200) prostupy budou upraveny tak, aby bylo možné potrubí protáhnout do šachty, navázat kolenem 87° a svodným potrubím dovést 0,5 m nad dno šachty a měřit průtok objemovou metodou; úhel připojení potrubí 175° a 278°, směrové a výškové řešení viz schéma v příloze D.2_3.14.</t>
  </si>
  <si>
    <t>220</t>
  </si>
  <si>
    <t>894608211</t>
  </si>
  <si>
    <t>Výztuž šachet ze svařovaných sítí typu Kari</t>
  </si>
  <si>
    <t>-1512965515</t>
  </si>
  <si>
    <t>https://podminky.urs.cz/item/CS_URS_2022_02/894608211</t>
  </si>
  <si>
    <t>KARI síť 100x100x6 rozměr 1500x1000 mm 4 ks</t>
  </si>
  <si>
    <t>1,5*1,0 * 4 "ks" * 4,44 "kg/m2" *1,2</t>
  </si>
  <si>
    <t>221</t>
  </si>
  <si>
    <t>899103112R</t>
  </si>
  <si>
    <t>Osazení poklopů plastových včetně rámů pro třídu zatížení B125, C250</t>
  </si>
  <si>
    <t>-642290950</t>
  </si>
  <si>
    <t>222</t>
  </si>
  <si>
    <t>R48</t>
  </si>
  <si>
    <t xml:space="preserve">kanalizační poklop plastový DN600 uzamykatelný, bez odvětrání, DN600  B125 </t>
  </si>
  <si>
    <t>-47167483</t>
  </si>
  <si>
    <t>šachetní plastový poklop prům. 600 mm B125</t>
  </si>
  <si>
    <t>223</t>
  </si>
  <si>
    <t>89950-R12</t>
  </si>
  <si>
    <t>1/Z Stupadla do šachet z nerezové ocely s PE povlakem vidlicová pro přímé zabudování do hmoždinek</t>
  </si>
  <si>
    <t>-1011974906</t>
  </si>
  <si>
    <t xml:space="preserve">Poznámka k položce:
Stupadlo s PE-HD povlakem, rozměrů L = 295mm; P = 137mm; ØT = 25mm; W = 37mm; H = 35mm (označení rozměrů dle ČSN EN 13101), kotvení chemickými kotvami, dodatečně navrtáno a osazeno na chem. kotvy.
Nerez.
</t>
  </si>
  <si>
    <t>6 "viz výpis výrobků v příloze D.02_1 a D.2_3.3.3.3"</t>
  </si>
  <si>
    <t>224</t>
  </si>
  <si>
    <t>899620151R</t>
  </si>
  <si>
    <t>Obetonování šachty železobetonem C 25/30 - XC4, XF3, XA1 otevřený výkop</t>
  </si>
  <si>
    <t>-43210722</t>
  </si>
  <si>
    <t>Poznámka k položce:
Železobeton C25/30 XC4 XF3 XA1 Dmax8 – S5</t>
  </si>
  <si>
    <t>Viz přílohu D.2_3.15.2</t>
  </si>
  <si>
    <t>Vnitřek výpažnice + vetknutí do skalního podloží</t>
  </si>
  <si>
    <t>1,5*0,097+9,2*0,043</t>
  </si>
  <si>
    <t xml:space="preserve">Základ </t>
  </si>
  <si>
    <t>1,5*1,5*0,3+0,3*0,3*0,5*4*1,8-0,159*0,3</t>
  </si>
  <si>
    <t>Obetonování skruží</t>
  </si>
  <si>
    <t>1,5*1,5*1,41-1,093*0,558-(1,093+0,509)*0,5*0,538-0,509*0,308</t>
  </si>
  <si>
    <t>225</t>
  </si>
  <si>
    <t>899640111R</t>
  </si>
  <si>
    <t>Bednění pro obetonování šachet hranatých otevřený výkop</t>
  </si>
  <si>
    <t>722565997</t>
  </si>
  <si>
    <t>Bednění pro obetonování šachet v otevřeném výkopu hranatých</t>
  </si>
  <si>
    <t>Obetonování skruží - vztažného bodu viz D.2_3.15.2</t>
  </si>
  <si>
    <t>1,5*1,41 *4 "ks"</t>
  </si>
  <si>
    <t>226</t>
  </si>
  <si>
    <t>899640112</t>
  </si>
  <si>
    <t>Bednění pro obetonování plastových šachet kruhových otevřený výkop</t>
  </si>
  <si>
    <t>-1829496483</t>
  </si>
  <si>
    <t>Bednění pro obetonování plastových šachet v otevřeném výkopu kruhových</t>
  </si>
  <si>
    <t>https://podminky.urs.cz/item/CS_URS_2022_02/899640112</t>
  </si>
  <si>
    <t>"základ" 1,42*0,3</t>
  </si>
  <si>
    <t>227</t>
  </si>
  <si>
    <t>8-R25.01</t>
  </si>
  <si>
    <t>6/P Chránička pro hadičku bubbleru - HT potrubí DN50 - dodávka a montáž</t>
  </si>
  <si>
    <t>1397559575</t>
  </si>
  <si>
    <t>6/P Chránička pro hadičku bubbleru - HT potrubí DN50 - dodávka a montáž
Chránička pro hadičku bubbleru - HT potrubí DN50, kotvení a stabilizace polohy při betonáži v celé délce chráničky. Spodní konec – T kus. Chránička musí být vyspádovaná.
Potrubí DN50 ... 10,0 m
Odbočka 45° ... 2 ks
T kus ... 1 ks</t>
  </si>
  <si>
    <t>228</t>
  </si>
  <si>
    <t>8-R25.11a</t>
  </si>
  <si>
    <t>17/P Průchodky ŽB konstrukcí bloku 11 DN200 dl. 500 mm - dodávka a montáž</t>
  </si>
  <si>
    <t>-1268030131</t>
  </si>
  <si>
    <t>17/P Průchodky ŽB konstrukcí bloku 11 DN200 dl. 500 mm - dodávka a montáž
KG trouba DN200 dl. 500 mm</t>
  </si>
  <si>
    <t>229</t>
  </si>
  <si>
    <t>8-R25.11b</t>
  </si>
  <si>
    <t>17/P Průchodky hrází tr. KG  DN 200 - dodávka a montáž</t>
  </si>
  <si>
    <t>1581038988</t>
  </si>
  <si>
    <t>17/P Průchodky hrází tr. KG DN 200 - dodávka a montáž</t>
  </si>
  <si>
    <t>4 "viz výpis výrobků v příloze D.02_1"</t>
  </si>
  <si>
    <t>230</t>
  </si>
  <si>
    <t>8-R25.11c</t>
  </si>
  <si>
    <t>Systémová těsnící průchodka DN 200/160 - dodávka a montáž</t>
  </si>
  <si>
    <t>-1182366414</t>
  </si>
  <si>
    <t>1 "viz D.02_1"</t>
  </si>
  <si>
    <t>231</t>
  </si>
  <si>
    <t>8-R25.12a</t>
  </si>
  <si>
    <t>17/P Průchodky ŽB konstrukcí bloku 11 DN100 dl. 500 mm - dodávka a montáž</t>
  </si>
  <si>
    <t>-1061911907</t>
  </si>
  <si>
    <t>17/P Průchodky ŽB konstrukcí bloku 11 DN100 dl. 500 mm - dodávka a montáž
KG trouba DN100 dl. 500 mm</t>
  </si>
  <si>
    <t>2 "viz výpis výrobků v příloze D.02_1"</t>
  </si>
  <si>
    <t>232</t>
  </si>
  <si>
    <t>8-R25.12b</t>
  </si>
  <si>
    <t>17/P Průchodky hrází tr. PVC KG 100 - dodávka a montáž</t>
  </si>
  <si>
    <t>345311720</t>
  </si>
  <si>
    <t>4,0*2 "viz výpis výrobků v příloze D.02_1"</t>
  </si>
  <si>
    <t>233</t>
  </si>
  <si>
    <t>8-R25.12c</t>
  </si>
  <si>
    <t>Systémová těsnící průchodka DN 100/75 - dodávka a montáž</t>
  </si>
  <si>
    <t>94915540</t>
  </si>
  <si>
    <t>2 "viz D.02_1"</t>
  </si>
  <si>
    <t>234</t>
  </si>
  <si>
    <t>8-R25.13</t>
  </si>
  <si>
    <t>Utěsnění mezilehlého prostoru mezi chráničkou a průchodkou montážní pěnou</t>
  </si>
  <si>
    <t>-1139395429</t>
  </si>
  <si>
    <t>1+2 "viz D.02_1"</t>
  </si>
  <si>
    <t>235</t>
  </si>
  <si>
    <t>8-R40</t>
  </si>
  <si>
    <t>Montáž kuželového uzávěru DN300</t>
  </si>
  <si>
    <t>1274114774</t>
  </si>
  <si>
    <t>236</t>
  </si>
  <si>
    <t>8-R41</t>
  </si>
  <si>
    <t>12/Z Kuželový uzávěr obtokového potrubí DN300, vč. zavzdušňovacího potrubí</t>
  </si>
  <si>
    <t>1075088596</t>
  </si>
  <si>
    <t>12/Z Kuželový uzávěr obtokového potrubí DN300, vč. zavzdušňovacího potrubí
Kuželový regulační uzávěr s plynulým chodem, pro montáž na příruby do potrubí DN300 (13/Z) s montážním kusem a ovládací sadou a pohonem M4.
Těsnost dle TNV 75 0910, čl. 4.3, I. stupeň.
Sada dále obsahuje vodotěsnou převodovku (min. tlak vodního sloupce 10 m, požadavek platí i pro celý uzávěr), ovládací soutyčí s kotvením do ŽB konstrukce, zavzdušnění (zavzd. potrubí bude zabetonováno ve stěně věže a vyústěno nad podlahou strojovny - DN potrubí odpovídající požadavkům konkrétního uzávěru) cca 10m, sloupový stojan stavěcí pro převislý konec, ukazatel polohy, ovládací motor včetně souvisejících elektrozařízení (servopohon s koncovými a momentovými spínači a se snímačem otevření s výstupem 4-20 mA), ruční kolo. Vše včetně kotevního materiálu (nerez + chem. kotvy).
Nerez, těsnění: EPDM</t>
  </si>
  <si>
    <t>237</t>
  </si>
  <si>
    <t>8-R50</t>
  </si>
  <si>
    <t>27/Z Vyústění drénu, nerez trouba D204x2, délka 1,6m; seříznout v rovině dlažby - dodávka a montáž</t>
  </si>
  <si>
    <t>-1290487474</t>
  </si>
  <si>
    <t xml:space="preserve">27/Z Vyústění drénu, nerez trouba, délka 1,6m; seříznout v rovině dlažby - dodávka a montáž
Odpadní potrubí drenážního systému ze šachet (3/B) (větev E) a (5/B) (větev J). Seříznout v rovině dlažby. Trouba nerez D 204x2.
</t>
  </si>
  <si>
    <t>"viz D.2_3.3.3.6" 2</t>
  </si>
  <si>
    <t>238</t>
  </si>
  <si>
    <t>911121111</t>
  </si>
  <si>
    <t>Montáž zábradlí ocelového přichyceného vruty do betonového podkladu</t>
  </si>
  <si>
    <t>-1668391517</t>
  </si>
  <si>
    <t>https://podminky.urs.cz/item/CS_URS_2022_02/911121111</t>
  </si>
  <si>
    <t>"30/Z" 86,3 "bm - viz D.2_3.9.1"</t>
  </si>
  <si>
    <t>"31/Z" 91,2 "bm - viz D.2_3.9.3"</t>
  </si>
  <si>
    <t>"32/Z" 9,5 "bm - viz D.2_3.9.2"</t>
  </si>
  <si>
    <t>"33/Z" 10,2 "bm - viz D.2_3.9.5"</t>
  </si>
  <si>
    <t>239</t>
  </si>
  <si>
    <t>30/Z Zábradlí se svislou výplní, vč. povrchové úpravy - žárové zinkování</t>
  </si>
  <si>
    <t>-1531762925</t>
  </si>
  <si>
    <t>30/Z Zábradlí se svislou výplní, vč. povrchové úpravy - žárové zinkování
Zábradlí se svislou výplní na zdech výtoku, vývaru a na kamenném opevnění odpadního koryta.
Zábradlí z trubek a kulatiny oceli třídy S235. Dodávka včetně kotvení (nerez šrouby M12m dl. 200 mm s podložkou), podložka z měkčeného PVC tl. 5 mm.
Zemnicí propojení zábradlí na dlažbě pružnými FeZn spojkami.
Součástí zábradlí na LB zdi bloku 06 bude uzamykatelná branka s centrálním klíčem VD a kotevní prvek pro uchycení osobního záchytného prostředku s únosností min 5,0 kN</t>
  </si>
  <si>
    <t>3105 "viz přílohu D.2_3.9.1"</t>
  </si>
  <si>
    <t>240</t>
  </si>
  <si>
    <t>R53.1</t>
  </si>
  <si>
    <t>31/Z Zábradlí dvoutrubkové na koruně hráze, vč. povrchové úpravy - žárové zinkování</t>
  </si>
  <si>
    <t>-2000223161</t>
  </si>
  <si>
    <t>31/Z Zábradlí dvoutrubkové na koruně hráze, vč. povrchové úpravy - žárové zinkování
Zábradlí dvoutrubkové na koruně hráze.
Zábradlí z trubek a kulatiny oceli třídy S235. Dodávka včetně kotvení (nerez šrouby M12m dl. 200 mm s podložkou), podložka z měkčeného PVC tl. 5 mm. 
RDS zábradlí bude zohledňovat půdorysné zakřivení koruny hráze.
Součástí zábradlí bude uzamykatelná branka s centrálním klíčem VD.
Zábradlí dodatečně kotveno do betonových patek. 
Zemnicí propojení zábradlí pružnými FeZn spojkami.
Povrchová úprava - žárové zinkování</t>
  </si>
  <si>
    <t>1252 "viz přílohy D.2_3.9.3"</t>
  </si>
  <si>
    <t>241</t>
  </si>
  <si>
    <t>R53.2</t>
  </si>
  <si>
    <t>32/Z Zábradlí dvoutrubkové podél schodiště na vzdušném svahu, vč. povrchové úpravy - žárové zinkování</t>
  </si>
  <si>
    <t>-220699722</t>
  </si>
  <si>
    <t>32/Z Zábradlí dvoutrubkové podél schodiště na vzdušném svahu
Zábradlí z trubek a kulatiny oceli třídy S235. Dodávka včetně kotvení (nerez šrouby M12m dl. 200 mm s podložkou), podložka z měkčeného PVC tl. 5 mm. 
Zábradlí dodatečně kotveno do betonového základu.
Zemnicí propojení zábradlí pružnými FeZn spojkami.
Povrchová úprava - žárové zinkování</t>
  </si>
  <si>
    <t>183 "viz přílohu D.2_3.9.2"</t>
  </si>
  <si>
    <t>242</t>
  </si>
  <si>
    <t>R53.3</t>
  </si>
  <si>
    <t>33/Z Zábradlí dvoutrubkové na šikmých zdech vtoku z nerezové ocely</t>
  </si>
  <si>
    <t>479894965</t>
  </si>
  <si>
    <t>33/Z Zábradlí dvoutrubkové na šikmých zdech vtoku z nerezové ocely
Zábradlí z trubek a kulatiny. Dodávka včetně kotvení (nerez šrouby M12m dl. 200 mm s podložkou), podložka z měkčeného PVC tl. 5 mm. 
Zábradlí dodatečně kotveno do ŽB konstrukce vtoku. Nerez.</t>
  </si>
  <si>
    <t>140 "viz přílohu D.2_3.9.5"</t>
  </si>
  <si>
    <t>243</t>
  </si>
  <si>
    <t>916231213</t>
  </si>
  <si>
    <t>Osazení chodníkového obrubníku betonového stojatého s boční opěrou do lože z betonu prostého</t>
  </si>
  <si>
    <t>1097936788</t>
  </si>
  <si>
    <t>Osazení chodníkového obrubníku betonového se zřízením lože, s vyplněním a zatřením spár cementovou maltou stojatého s boční opěrou z betonu prostého, do lože z betonu prostého</t>
  </si>
  <si>
    <t>https://podminky.urs.cz/item/CS_URS_2022_02/916231213</t>
  </si>
  <si>
    <t>"v prostoru SO01" 21+5+26</t>
  </si>
  <si>
    <t>"v prostoru SO02" 2*54</t>
  </si>
  <si>
    <t>244</t>
  </si>
  <si>
    <t>59217017</t>
  </si>
  <si>
    <t>obrubník betonový chodníkový 1000x100x250mm</t>
  </si>
  <si>
    <t>-266453536</t>
  </si>
  <si>
    <t>11/B Nové obrubníky</t>
  </si>
  <si>
    <t>obrubnik "obrubníky celkem"</t>
  </si>
  <si>
    <t>-0,80*odst_obrub "původní rozebrané obrubníky k použití"</t>
  </si>
  <si>
    <t>obrub_nove*1,02 "2% ztratné"</t>
  </si>
  <si>
    <t>245</t>
  </si>
  <si>
    <t>931992121</t>
  </si>
  <si>
    <t>Výplň dilatačních spár z extrudovaného polystyrénu tl 20 mm</t>
  </si>
  <si>
    <t>1206869417</t>
  </si>
  <si>
    <t>Výplň dilatačních spár z polystyrenu extrudovaného, tloušťky 20 mm</t>
  </si>
  <si>
    <t>https://podminky.urs.cz/item/CS_URS_2022_02/931992121</t>
  </si>
  <si>
    <t>Poznámka k položce:
XPS 20mm, výplň dilatačních spar</t>
  </si>
  <si>
    <t>Výplň dilatčních spár XPS - 4/0</t>
  </si>
  <si>
    <t>"DS blok 01 / blok 02 - viz D.2_3.7.1" 24,9</t>
  </si>
  <si>
    <t>"DS blok 02 / blok 03 - viz D.2_3.7.2" 25,3</t>
  </si>
  <si>
    <t>"DS blok 03 / blok 04 - viz D.2_3.7.3" 24,1</t>
  </si>
  <si>
    <t>"DS blok 04 / blok 05 - viz D.2_3.7.4" 22</t>
  </si>
  <si>
    <t>"DS blok 05 / blok 06 - viz D.2_3.7.6" 14,8</t>
  </si>
  <si>
    <t>"DS blok 06 / blok 07 - viz D.2_3.7.6" 14,8</t>
  </si>
  <si>
    <t>"DS blok 07 / blok 08 - viz D.2_3.7.7" 19,6</t>
  </si>
  <si>
    <t>"DS blok 08 / blok 09 - viz D.2_3.7.8" 16,1</t>
  </si>
  <si>
    <t>"DS blok 03 / blok 10 - viz D.2_3.7.3" 15</t>
  </si>
  <si>
    <t>"Blok 11" 0,5</t>
  </si>
  <si>
    <t>246</t>
  </si>
  <si>
    <t>931994105</t>
  </si>
  <si>
    <t>Těsnění pracovní spáry betonové konstrukce vnitřním těsnicím pásem</t>
  </si>
  <si>
    <t>1097425782</t>
  </si>
  <si>
    <t>Těsnění spáry betonové konstrukce pásy, profily, tmely těsnicím pásem vnitřním, spáry pracovní</t>
  </si>
  <si>
    <t>https://podminky.urs.cz/item/CS_URS_2022_02/931994105</t>
  </si>
  <si>
    <t>Poznámka k položce:
Spárový pás PVC pro těsnění pracovních spar v betonových konstrukcích následujících parametrů:
• chemická báze: plastovaný polyvynilchlorid (PVC-p),
• provozní teplota -20°C až +50°C,
• pevnost v tahu: ≥ 10 N/mm2,
• pevnost v roztržení: ≥ 12 N/mm2,
• tvrdost Shore A: 80 ± 5,
• průtažnost: ≥ 200 %,
• chemická odolnost – trvalé zatížení: voda, běžné odpadní vody posypové soli při teplotě do + 23°C,
• chemická odolnost – dočasné zatížení: zředěné roztoky anorganických zásad a minerálních kyselin, minerální oleje, roztoky rozpuštěných kyselin,
• šíře pásu min. 15 cm,
• nominální tloušťka 3,5 mm,
• zatížení  - výška vodního sloupce 10 m.</t>
  </si>
  <si>
    <t>Pracovní pás 2/P</t>
  </si>
  <si>
    <t>Blok 01 - D.2_3.7.1</t>
  </si>
  <si>
    <t>21,7*2+21,4</t>
  </si>
  <si>
    <t>Blok 02 - D.2_3.7.2</t>
  </si>
  <si>
    <t>10,5*7</t>
  </si>
  <si>
    <t>Blok 03 - D.2_3.7.3</t>
  </si>
  <si>
    <t>22,1*3+10,5*6+6,9+8</t>
  </si>
  <si>
    <t>Blok 04 - D.2_3.7.4</t>
  </si>
  <si>
    <t>10,2*4</t>
  </si>
  <si>
    <t>Blok 05 - D.2_3.7.5</t>
  </si>
  <si>
    <t>Blok 06 - D.2_3.7.6</t>
  </si>
  <si>
    <t>5*4</t>
  </si>
  <si>
    <t>Blok 07 - D.2_3.7.7</t>
  </si>
  <si>
    <t>20,8*2+8,5*2*2</t>
  </si>
  <si>
    <t>Blok 08 - D.2_3.7.8</t>
  </si>
  <si>
    <t>8*3*2</t>
  </si>
  <si>
    <t>Blok 09 - D.2_3.7.9</t>
  </si>
  <si>
    <t>8*2*2+(15,1+18,1+21,2)</t>
  </si>
  <si>
    <t>Blok 10 - D.2_3.7.10</t>
  </si>
  <si>
    <t>4,1+5,3+4,5+5,5+10</t>
  </si>
  <si>
    <t>247</t>
  </si>
  <si>
    <t>931994106</t>
  </si>
  <si>
    <t>Těsnění dilatační spáry betonové konstrukce vnitřním těsnicím pásem</t>
  </si>
  <si>
    <t>-949194042</t>
  </si>
  <si>
    <t>Těsnění spáry betonové konstrukce pásy, profily, tmely těsnicím pásem vnitřním, spáry dilatační</t>
  </si>
  <si>
    <t>https://podminky.urs.cz/item/CS_URS_2022_02/931994106</t>
  </si>
  <si>
    <t>Poznámka k položce:
Spárový pás PVC pro těsnění dilatačních spar v betonových konstrukcích následujících parametrů:
• min. dilatace při vod. sloupci 12 m: 15 mm,
• min. dilatace bez zatížení vodním tlakem: 25 mm,
• chemická báze: plastovaný polyvynilchlorid (PVC-p),
• provozní teplota -20°C až +50°C,
• pevnost v tahu: ≥ 10 N/mm2,
• pevnost v roztržení: ≥ 12 N/mm2,
• tvrdost Shore A: 80 ± 5,
• průtažnost: ≥ 200 %,
• chemická odolnost – trvalé zatížení: voda, běžné odpadní vody posypové soli při teplotě do + 23°C,
• chemická odolnost – dočasné zatížení: zředěné roztoky anorganických zásad a minerálních kyselin, minerální oleje, roztoky rozpuštěných kyselin,
• šíře pásu min. 32 cm,
• nominální tloušťka 9,0 m</t>
  </si>
  <si>
    <t>Dilatační pás 1/P</t>
  </si>
  <si>
    <t>"DS blok 01 / blok 02 - viz D.2_3.7.1" 19,7</t>
  </si>
  <si>
    <t>"DS blok 02 / blok 03 - viz D.2_3.7.2" 20,1</t>
  </si>
  <si>
    <t>"DS blok 03 / blok 04 - viz D.2_3.7.3" 17,8</t>
  </si>
  <si>
    <t>"DS blok 04 / blok 05 - viz D.2_3.7.4" 17,5</t>
  </si>
  <si>
    <t>"DS blok 05 / blok 06 - viz D.2_3.7.6" 13,5</t>
  </si>
  <si>
    <t>"DS blok 06 / blok 07 - viz D.2_3.7.6" 12,1</t>
  </si>
  <si>
    <t>"DS blok 07 / blok 08 - viz D.2_3.7.7" 16</t>
  </si>
  <si>
    <t>"DS blok 08 / blok 09 - viz D.2_3.7.8" 16</t>
  </si>
  <si>
    <t>"DS blok 03 / blok 10 - viz D.2_3.7.3" 11</t>
  </si>
  <si>
    <t>248</t>
  </si>
  <si>
    <t>931994142</t>
  </si>
  <si>
    <t>Těsnění dilatační spáry betonové konstrukce polyuretanovým tmelem do pl 4,0 cm2</t>
  </si>
  <si>
    <t>-611482236</t>
  </si>
  <si>
    <t>Těsnění spáry betonové konstrukce pásy, profily, tmely tmelem polyuretanovým spáry dilatační do 4,0 cm2</t>
  </si>
  <si>
    <t>https://podminky.urs.cz/item/CS_URS_2022_02/931994142</t>
  </si>
  <si>
    <t>Poznámka k položce:
Těsnicí tmel pro dilatační spáry - trvale elastická 1komponentní těsnicí hmota následujících parametrů:
• 1-komponentní polyuretan, vytvrzující vzdušnou vlhkostí,
• pro použití v exteriéru,
• doba vytvoření povrchové kůže: ~60 minut (při +23 °C / 50 % r.v.),
• rychlost vytvrzení: ~3,5 mm za 24 hodin (při +23 °C / 50 % r.v.) 
• rozměry spáry min. šířka = 10 mm, max. šířka = 35 mm,
• stékavost: 0 mm, velmi dobrá (DIN EN ISO 7390),
• provozní teplota: -40 °C až +80 °C
• roztržení: ~ 8 N/mm2 (při +23 °C / 50 % r.v.),
• tvrdost „Shore A“: ~ 38 po 28 dnech (při +23 °C / 50 % r.v.),
• modul pružnosti: ~ 0,6 N/mm2 po 28 dnech (při +23 °C / 50 % r.v.),
• protažení při přetržení: ~ 700 % po 28 dnech (při +23 °C / 50% r.v.),
dopružení: &gt; 80 % po 28 dnech (+23 °C / 50% r.v.).</t>
  </si>
  <si>
    <t>Tmel 2/0</t>
  </si>
  <si>
    <t>"DS blok 01 / blok 02 - viz D.2_3.7.1" 36,1</t>
  </si>
  <si>
    <t>"DS blok 02 / blok 03 - viz D.2_3.7.2" 37</t>
  </si>
  <si>
    <t>"DS blok 03 / blok 04 - viz D.2_3.7.3" 30</t>
  </si>
  <si>
    <t>"DS blok 04 / blok 05 - viz D.2_3.7.4" 29,6</t>
  </si>
  <si>
    <t>"DS blok 05 / blok 06 - viz D.2_3.7.6" 27</t>
  </si>
  <si>
    <t>"DS blok 07 / blok 08 - viz D.2_3.7.7" 34,3</t>
  </si>
  <si>
    <t>"DS blok 08 / blok 09 - viz D.2_3.7.8" 27,4</t>
  </si>
  <si>
    <t>"DS blok 03 / blok 10 - viz D.2_3.7.3" 10,9</t>
  </si>
  <si>
    <t>249</t>
  </si>
  <si>
    <t>931994154R</t>
  </si>
  <si>
    <t>Těsnění spáry betonové konstrukce spárovým profilem prům. 25 mm</t>
  </si>
  <si>
    <t>102223449</t>
  </si>
  <si>
    <t>250</t>
  </si>
  <si>
    <t>936501111</t>
  </si>
  <si>
    <t>Limnigrafická lať</t>
  </si>
  <si>
    <t>-804507678</t>
  </si>
  <si>
    <t>Limnigrafická lať osazená v jakémkoliv sklonu</t>
  </si>
  <si>
    <t>https://podminky.urs.cz/item/CS_URS_2022_02/936501111</t>
  </si>
  <si>
    <t xml:space="preserve">Poznámka k položce:
Vodočetná lať, šířka 10 cm, stupnice po 2 cm.
Přelivná hrana 320,45 m n. m. je nulové čtení. 
První část v rozsahu 321,50 – 321,00 m n. m. na fasádě objektu, Druhá část v rozsahu 321,10 – 317,30 m n. m. ve svislici na ŽB konstrukci.
Pozici upřesní TDI.
Montáž na chemické kotvy, kotevní materiál nerez. </t>
  </si>
  <si>
    <t>"5/O Vodočetná lať, kotvená do žb kce" 3,8+0,5</t>
  </si>
  <si>
    <t>251</t>
  </si>
  <si>
    <t>941111122</t>
  </si>
  <si>
    <t>Montáž lešení řadového trubkového lehkého s podlahami zatížení do 200 kg/m2 š od 0,9 do 1,2 m v přes 10 do 25 m</t>
  </si>
  <si>
    <t>1240452998</t>
  </si>
  <si>
    <t>Montáž lešení řadového trubkového lehkého pracovního s podlahami s provozním zatížením tř. 3 do 200 kg/m2 šířky tř. W09 od 0,9 do 1,2 m, výšky přes 10 do 25 m</t>
  </si>
  <si>
    <t>https://podminky.urs.cz/item/CS_URS_2022_02/941111122</t>
  </si>
  <si>
    <t>Blok 01 - viz D.2_3.8.1</t>
  </si>
  <si>
    <t>28*8,8</t>
  </si>
  <si>
    <t>Blok 02 - viz D.2_3.8.2</t>
  </si>
  <si>
    <t>2*10,5*9</t>
  </si>
  <si>
    <t>Blok 03 - viz D.2_3.8.3</t>
  </si>
  <si>
    <t>2*10,5*9,2+6*3,8+3*7,5</t>
  </si>
  <si>
    <t>Blok 04 - viz D.2_3.8.4</t>
  </si>
  <si>
    <t>2*7*6,7+2*7,7*5,3+2*3,5*10,2</t>
  </si>
  <si>
    <t>Blok 05 - viz D.2_3.8.5</t>
  </si>
  <si>
    <t>2*10,2*6,1+2*3,5*10,2</t>
  </si>
  <si>
    <t>Blok 06 - viz D.2_3.8.6</t>
  </si>
  <si>
    <t>2*22,8</t>
  </si>
  <si>
    <t>Blok 07 - viz D.2_3.8.7</t>
  </si>
  <si>
    <t>2*56,8+5*3</t>
  </si>
  <si>
    <t>Blok 08 - viz D.2_3.8.8</t>
  </si>
  <si>
    <t>2*44,2</t>
  </si>
  <si>
    <t>Blok 09 - viz D.2_3.8.9</t>
  </si>
  <si>
    <t>2*44,2+3,3*5</t>
  </si>
  <si>
    <t>Blok 10 - viz D.2_3.8.10</t>
  </si>
  <si>
    <t>2*92+2*65</t>
  </si>
  <si>
    <t>252</t>
  </si>
  <si>
    <t>941112222</t>
  </si>
  <si>
    <t>Příplatek k lešení řadovému trubkovému lehkému bez podlah š 1,2 m v 25 m za první a ZKD den použití</t>
  </si>
  <si>
    <t>1008967054</t>
  </si>
  <si>
    <t>Montáž lešení řadového trubkového lehkého pracovního bez podlah s provozním zatížením tř. 3 do 200 kg/m2 Příplatek za první a každý další den použití lešení k ceně -2122</t>
  </si>
  <si>
    <t>https://podminky.urs.cz/item/CS_URS_2022_02/941112222</t>
  </si>
  <si>
    <t>leseni*30*4</t>
  </si>
  <si>
    <t>253</t>
  </si>
  <si>
    <t>941111822</t>
  </si>
  <si>
    <t>Demontáž lešení řadového trubkového lehkého s podlahami zatížení do 200 kg/m2 š od 0,9 do 1,2 m v přes 10 do 25 m</t>
  </si>
  <si>
    <t>-1539142152</t>
  </si>
  <si>
    <t>Demontáž lešení řadového trubkového lehkého pracovního s podlahami s provozním zatížením tř. 3 do 200 kg/m2 šířky tř. W09 od 0,9 do 1,2 m, výšky přes 10 do 25 m</t>
  </si>
  <si>
    <t>https://podminky.urs.cz/item/CS_URS_2022_02/941111822</t>
  </si>
  <si>
    <t>254</t>
  </si>
  <si>
    <t>960-R93.1</t>
  </si>
  <si>
    <t>Odstranění a likvidace ocelové lávky (10 m) vč. branky a zábradlí</t>
  </si>
  <si>
    <t>1953327158</t>
  </si>
  <si>
    <t>Poznámka k položce:
Viz přílohu D.2_3.1.2</t>
  </si>
  <si>
    <t>255</t>
  </si>
  <si>
    <t>960-R93.2</t>
  </si>
  <si>
    <t>Odstranění a likvidace ocelové strojovny spodní výpusti se strojním vybavením, vč. odklizení a likvidace</t>
  </si>
  <si>
    <t>-902954313</t>
  </si>
  <si>
    <t>Odstranění a likvidace ocelové strojovny spodní výpusti vč. strojního vybavení
 - obestavěný prostor 65 m3
 - 2x cévové tyče (každá dl. 9 m), 
 - 2x ocelové tabule (900 x 1000 x 10)
 - ocelový žebřík (dl, 8.5 m)
Včetně odklizení a likvidace.</t>
  </si>
  <si>
    <t>256</t>
  </si>
  <si>
    <t>960-R93.3</t>
  </si>
  <si>
    <t>Odstranění a likvidace ocelových česlí rozměrů cca 2.2 x 1.7 m, vč. odklizení a likvidace</t>
  </si>
  <si>
    <t>-1872057338</t>
  </si>
  <si>
    <t>257</t>
  </si>
  <si>
    <t>960-R93.4</t>
  </si>
  <si>
    <t>Odstranění a likvidace ocelových drážek pro dlužové stěny (cca U120), vč. odklizení a likvidace</t>
  </si>
  <si>
    <t>1192455797</t>
  </si>
  <si>
    <t>34,6*13,4 "kg/m" * 1,25 "25% kotvení a ostatní prvky"</t>
  </si>
  <si>
    <t>960-R93.5</t>
  </si>
  <si>
    <t>Odstranění a likvidace ocelových mříží a ploten na výtoku ze štoly, vč. odklizení a likvidace</t>
  </si>
  <si>
    <t>2010096926</t>
  </si>
  <si>
    <t>259</t>
  </si>
  <si>
    <t>1672491053</t>
  </si>
  <si>
    <t>"Bourání podkladu dlažby od pf 02/08 po 02/09" 0,20 * (11,35+10,7)*0,5*10,3</t>
  </si>
  <si>
    <t>Podkladní beton dlažby tl. 200 mm na vtoku do spodních výpustí</t>
  </si>
  <si>
    <t>0,20*(2,5*4)+2*(5,5*1,2)</t>
  </si>
  <si>
    <t>Podkladní beton dlažby tl. 200 mm na konci vývaru (po konec prahu)</t>
  </si>
  <si>
    <t>0,20*(8,9+12,6)*1,5</t>
  </si>
  <si>
    <t>"Bourání podkladního betonu dlažby z tvarnic na lavičce" 0,20 * (50*0,5+0,5*1,5*2)</t>
  </si>
  <si>
    <t>"bourání podkladu odstraňovaných obrubníků - viz D.2_3.2 a D.2_3.4.1" 129*0,063</t>
  </si>
  <si>
    <t>Odbourání betonového dorovnání mezi demontujícím návodním opevněním a obrubníkem</t>
  </si>
  <si>
    <t>(8+40+13)*0,019-0,3*26*0,019</t>
  </si>
  <si>
    <t>obet_ramu "vybourání obetonování rámových propustí"</t>
  </si>
  <si>
    <t>Odbourání části sloupků odstraňovaného zábradlí</t>
  </si>
  <si>
    <t>0,3*0,3*0,3*26</t>
  </si>
  <si>
    <t>Bourání konstrukcí objektu (nátok, věž, štola, žlab, vývar) - viz přílohu D.2_3.1.2</t>
  </si>
  <si>
    <t>"Podkladový beton pod vtokem a základem věže" 45*0,2</t>
  </si>
  <si>
    <t>"Podkladový beton pod odpadní štolou" 2,8*0,15*24,9</t>
  </si>
  <si>
    <t>"Podkladový beton pod odpadním žlabem" 3*0,4*15,7</t>
  </si>
  <si>
    <t>"Žlab nad parabolou - dno - prostý beton" 2,8*1,7*1</t>
  </si>
  <si>
    <t>"Zeď z prostého betonu za rubem kamenného zdiva" (27,4+6,4+33,1+3*3,3)*0,6</t>
  </si>
  <si>
    <t>"Parabola - prostý beton" 6,1*2,8</t>
  </si>
  <si>
    <t>"Dno vývaru  - prostý beton" 74,5*1</t>
  </si>
  <si>
    <t>"Práh vývaru - prostý beton" 6,2*5,6</t>
  </si>
  <si>
    <t>"Podkladový beton pod dnem vývaru + parabolami a prahem" 113*0,2</t>
  </si>
  <si>
    <t>260</t>
  </si>
  <si>
    <t>960211251R</t>
  </si>
  <si>
    <t>Bourání vodních staveb zděných z kamene nebo z cihel</t>
  </si>
  <si>
    <t>2002548180</t>
  </si>
  <si>
    <t>Bourání konstrukcí vodních staveb s naložením vybouraných hmot a suti na dopravní prostředek nebo s odklizením na hromady do vzdálenosti 20 m zděných z kamene nebo z cihel</t>
  </si>
  <si>
    <t>Bourání konstrukcí objektu (nátok, věž, štola, žlab, vývar) - viz D.2_3.1.2</t>
  </si>
  <si>
    <t>"Kamenné zdivo tl. 0.40 m" (27,4+6,4+33,1+3*3,3)*0,4</t>
  </si>
  <si>
    <t>261</t>
  </si>
  <si>
    <t>-305621967</t>
  </si>
  <si>
    <t>"Vtok - ŽB polorám (mezi dlažbou a česlemi)" (3,5*2,5*0,4+3,5*0,5*0,5)+2*(2,7*0,5)</t>
  </si>
  <si>
    <t>"Vtok - ŽB obdélníkový rám" 7*4,1</t>
  </si>
  <si>
    <t>"Betonový základ věže + těsnící membrána" 24,3*0,8+0,22*22</t>
  </si>
  <si>
    <t>"ŽB kce věže" 3,44*4,1*1+2*7,62*3,85+(0,47+2,1+1,35+5,93)*1</t>
  </si>
  <si>
    <t>"Betonový bloček pod lávkou na koruně hráze" 0,9*1,5</t>
  </si>
  <si>
    <t>"Odpadní štola - ŽB konstrukce" 3,1*24,9+(0,2+0,5+0,6)*2,6</t>
  </si>
  <si>
    <t>"Odpadní štola - betonový ozub a těsnící membrána" 0,7*14</t>
  </si>
  <si>
    <t>"Odpadní žlab - ŽB polorám" 3*7,5+2,5*6,5</t>
  </si>
  <si>
    <t>262</t>
  </si>
  <si>
    <t>979024443</t>
  </si>
  <si>
    <t>Očištění vybouraných obrubníků a krajníků silničních</t>
  </si>
  <si>
    <t>226631688</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</si>
  <si>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</si>
  <si>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https://podminky.urs.cz/item/CS_URS_2022_02/979024443</t>
  </si>
  <si>
    <t>0,80*odst_obrub "80% obrubníky pro opětovné použití"</t>
  </si>
  <si>
    <t>263</t>
  </si>
  <si>
    <t>992114112</t>
  </si>
  <si>
    <t>Vodorovné přemístění mostních dílců z ŽB na vzdálenost 1000 m hmotnosti přes 5 do 10 t</t>
  </si>
  <si>
    <t>54251192</t>
  </si>
  <si>
    <t>Vodorovné přemístění mostních dílců vzdálenosti přesunu do 1 000 m přes 5 do 10 t</t>
  </si>
  <si>
    <t>https://podminky.urs.cz/item/CS_URS_2022_02/992114112</t>
  </si>
  <si>
    <t>10 "dílce rámové propusti"</t>
  </si>
  <si>
    <t>264</t>
  </si>
  <si>
    <t>9-R21</t>
  </si>
  <si>
    <t>15/Z Provizorní protipovodňové hrazení - drážky hradidel, nerez - dodávka a montáž</t>
  </si>
  <si>
    <t>567935975</t>
  </si>
  <si>
    <t>15/Z Provizorní protipovodňové hrazení - drážky hradidel, nerez - dodávka a montáž
Drážky hradidel pro udržování HZ, dosedací práh, lemování horizontálních vkládacích drážek, systémový výrobek s (16/Z). Svařeno z plechu min. tl. 6,0 mm, přivařeno okraji vyřezaného otvoru v bočnici U profilu drážky. Vše s kotevními pracnami na rubu, osadit při betonáži.
Nerez.</t>
  </si>
  <si>
    <t>265</t>
  </si>
  <si>
    <t>9-R22</t>
  </si>
  <si>
    <t>16/Z Provizorní protipovodňové hrazení -  hliníková hradidla</t>
  </si>
  <si>
    <t>-1261685246</t>
  </si>
  <si>
    <t>16/Z Provizorní protipovodňové hrazení - hliníková hradidla
Provizorní protipovodňové hrazení
Hradidla pro udržování HZ, systémový výrobek s (15/Z), hliníkový tažený profil 160 x 100 mm, EDPM těsnění na spodní straně, vrchní profil bude mít odstraněny výstupky napojující těsnění. Včetně fixačních prvků pro zajištění hradidel v pozici.
2100 mm 6 ks + 1 ks náhradní
1700 mm 6 ks + 1 ks náhradní
Hliník</t>
  </si>
  <si>
    <t>266</t>
  </si>
  <si>
    <t>9-R29</t>
  </si>
  <si>
    <t>21/Z Jeřábová kočka, řetězový zvedák nosnost 1t</t>
  </si>
  <si>
    <t>1564177623</t>
  </si>
  <si>
    <t>21/Z Jeřábová kočka, řetězový zvedák nosnost 1t
Manuální ovládání pojezdu i zdvihu, vč. dorazů, zavěšení na I270.
Řetězový zvedák 1000kg, délka zdvihu 12m.</t>
  </si>
  <si>
    <t>267</t>
  </si>
  <si>
    <t>9-R48.1</t>
  </si>
  <si>
    <t xml:space="preserve">Stávající betonová výust DN300 na PB bude po dobu realizace stavby udržována funkční </t>
  </si>
  <si>
    <t>2105392180</t>
  </si>
  <si>
    <t>Stávající betonová výust DN300 na PB v prostoru pod vývarem bude po dobu realizace stavby udržována funkční a bude zajištěn odtok vody z výpusti do koryta.</t>
  </si>
  <si>
    <t>268</t>
  </si>
  <si>
    <t>9-R48.2</t>
  </si>
  <si>
    <t>Úprava stávající výusti DN300 - odstranění výustní části potrubí, nahrazení novou troubou, seříznutí</t>
  </si>
  <si>
    <t>484165165</t>
  </si>
  <si>
    <t>Úprava stávající výusti DN300 - odstranění výustní části potrubí, nahrazení novou troubou, seříznutí
Odstranění koncová trouba DN300, nahrazena novou betonovou troubou DN300 (7/B).
7/B Trouba betonová DN300 hrdlová, tl. stěny min. 70 mm
V místě napojení na stávající potrubí bude trouba upravena, spoj bude zatěsněn.
Potrubí bude na líci dlažby seříznuto. Celková delka trouby 2,5m.</t>
  </si>
  <si>
    <t>269</t>
  </si>
  <si>
    <t>59223020</t>
  </si>
  <si>
    <t>trouba betonová hrdlová DN 300</t>
  </si>
  <si>
    <t>-1488597129</t>
  </si>
  <si>
    <t>Poznámka k položce:
trouba bude provedena z prostého betonu bez pomocné, nebo jakékoliv jiné výztuže</t>
  </si>
  <si>
    <t>"7/B" 2,5</t>
  </si>
  <si>
    <t>270</t>
  </si>
  <si>
    <t>9-R51</t>
  </si>
  <si>
    <t>Řetízkové zábradlí - odstranění, vč. odklizení a likvidace</t>
  </si>
  <si>
    <t>-2044862440</t>
  </si>
  <si>
    <t>Řetízkové zábradlí - odstranění, vč. odklizení a likvidace
 - odstranění řetězu 103 m
 - odstranění sloupků 52 ks (odříznutí)</t>
  </si>
  <si>
    <t>271</t>
  </si>
  <si>
    <t>9-R52.1</t>
  </si>
  <si>
    <t>Geodetické zaměření a odstranění nivelačních značek NI-18, NI–XX a NI–20</t>
  </si>
  <si>
    <t>-468005060</t>
  </si>
  <si>
    <t>3 "viz D.2_3.2"</t>
  </si>
  <si>
    <t>272</t>
  </si>
  <si>
    <t>9-R52.2</t>
  </si>
  <si>
    <t>Ochrana bodu NI-19 po celou dobu realizace stavby (mobilní oplocení 1,0 m od bodu)</t>
  </si>
  <si>
    <t>283929059</t>
  </si>
  <si>
    <t>273</t>
  </si>
  <si>
    <t>9-R54.1</t>
  </si>
  <si>
    <t>40/Z Dodávka a osazení nových hloubkových nivelačních značek NI-18, NI–XX a NI–20</t>
  </si>
  <si>
    <t>1631499172</t>
  </si>
  <si>
    <t>40/Z Dodávka a osazení nových hloubkových nivelačních značek NI-18, NI–XX a NI–20
 - zarežení sestavy nivelační značky cca 1,2 mdo terénu
 - dodávka sestavy nivelační značky
 1 x ocelová špice průměru 25 mm se závitem;
 1 x ocelová spojka se závitem;
 2 x ocelová prodlužovací tyč dl. 1,0 m se zavity na obouch koncích
 1 x nerezová značka se závitem;</t>
  </si>
  <si>
    <t>3 "viz D.2_3.15.1"</t>
  </si>
  <si>
    <t>274</t>
  </si>
  <si>
    <t>9-R54.2</t>
  </si>
  <si>
    <t>Vystrojení vrtu pro nivelační značky NI-18, NI–XX a NI–20 - dodávka a osazení</t>
  </si>
  <si>
    <t>-1289863173</t>
  </si>
  <si>
    <t>Vystrojení vrtu pro nivelační značky NI-18, NI–XX a NI–20 - dodávka a osazení
 - pažnice z ocelové trouby 194x6,3, dl. 1,0 m pozink
 vč. úpravy pro osazení poklopu (2ks L30x30x3, dl.30mm)
 - poklop - ocelovou trouba 178x5 a ocelovým kruhovým plechem tl.5mm Ø 200 mm
Včetně spojovacího materiálu.</t>
  </si>
  <si>
    <t>100 "kg/kus" * 3 "ks - viz D.2_3.15.1"</t>
  </si>
  <si>
    <t>275</t>
  </si>
  <si>
    <t>9-R54.3</t>
  </si>
  <si>
    <t>Obsyp nivelačních značek NI-18, NI–XX a NI–20 z drceného kameniva fr. 4/8 mm (cca 0,026 m3/ks)</t>
  </si>
  <si>
    <t>-1402101790</t>
  </si>
  <si>
    <t>276</t>
  </si>
  <si>
    <t>9-R57</t>
  </si>
  <si>
    <t>26/Z Krycí mřížka nasávacích otvorů potrubí DN400 z nereové ocely - dodávka a montáž</t>
  </si>
  <si>
    <t>1300710508</t>
  </si>
  <si>
    <t>26/Z Krycí mřížka nasávacích otvorů potrubí DN400 z nereové ocely - dodávka a montáž
Krycí mřížka nasávacích otvorů potrubí (5/P), kulatina ø 15 mm,
obdélník 2295 x 500 mm, šířka mezer 25 mm.
Nerez.
Odsazení od ŽB konstrukce 25 mm.
Montáž na chemické kotvy, kotevní materiál nerez.</t>
  </si>
  <si>
    <t>277</t>
  </si>
  <si>
    <t>9-R63</t>
  </si>
  <si>
    <t>6/O Mechanická ochrana DS na koncovém pancéřování trouby spodní výpusti DN1000 - dodávka a montáž</t>
  </si>
  <si>
    <t>-822372338</t>
  </si>
  <si>
    <t>6/O Mechanická ochrana DS na koncovém pancéřování trouby spodní výpusti DN1000 - dodávka a montáž
Mechanická ochrana DS na koncovém pancéřování trouby spodní výpusti DN1000. Pryž tl. 23 mm, mezikruží 1010 / 1230 mm. Nalepit na koncové pancéřování potrubí spodní výpusti (9/Z) před osazením druhého kusu.</t>
  </si>
  <si>
    <t xml:space="preserve">Poznámka k položce:
Dilatační spára mezi bloky 03 a 10
Viz D.2_3.7.3
 a D.2_3.7.10"
</t>
  </si>
  <si>
    <t>278</t>
  </si>
  <si>
    <t>9-R65</t>
  </si>
  <si>
    <t>7/O Mechanická ochrana DS na koncovém pancéřování obtokového potrubí DN300 - dodávka a montáž</t>
  </si>
  <si>
    <t>1253039832</t>
  </si>
  <si>
    <t>7/O Mechanická ochrana DS na koncovém pancéřování obtokového potrubí DN300 - dodávka a montáž
Mechanická ochrana DS na koncovém pancéřování obtokového potrubí DN300. Pryž tl. 23 mm, mezikruží 310 / 400 mm. Nalepit na koncové pancéřování obtokového potrubí (13/Z) před osazením druhého kusu.</t>
  </si>
  <si>
    <t xml:space="preserve">Poznámka k položce:
Dilatační spára mezi bloky 03 a 10
Viz D.2_3.7.3 a D.2_3.7.10
</t>
  </si>
  <si>
    <t>279</t>
  </si>
  <si>
    <t>9-R68</t>
  </si>
  <si>
    <t>35/Z Ochranná tyč z oceli dl. 2,5 m včetně tabulky s nápisem (MĚŘICKÝ BOD POŠKOZENÍ SE TRESTÁ) - dodávka a montáž</t>
  </si>
  <si>
    <t>-570058396</t>
  </si>
  <si>
    <t>35/Z Ochranná tyč z oceli dl. 2,5 m včetně tabulky s nápisem (MĚŘICKÝ BOD POŠKOZENÍ SE TRESTÁ) - dodávka a montáž
Ochranná tyč z oceli dl. 2,5 m, 48/4, červeno-bílá s vyvrtanými otvory pro upevnění tabulky s nápisem včetně tabulky s nápisem (MĚŘICKÝ BOD POŠKOZENÍ SE TRESTÁ).
FeZn + nátěrový systém.</t>
  </si>
  <si>
    <t>Poznámka k položce:
Viz přílohu D.2_1 a D.2_3.15.2</t>
  </si>
  <si>
    <t>280</t>
  </si>
  <si>
    <t>9-R69</t>
  </si>
  <si>
    <t>Cementová malta pro osazení nivelační značky  (28/Z)</t>
  </si>
  <si>
    <t>l</t>
  </si>
  <si>
    <t>-1651202927</t>
  </si>
  <si>
    <t>Cementová malta pro osazení nivelační značky (28/Z)</t>
  </si>
  <si>
    <t>4,3 "viz D.2_3.15.2"</t>
  </si>
  <si>
    <t>281</t>
  </si>
  <si>
    <t>9-R70</t>
  </si>
  <si>
    <t>Ochrana vztažného bodu po dokončení před poškozením staveništním provozem</t>
  </si>
  <si>
    <t>1878901683</t>
  </si>
  <si>
    <t>Ochrana vztažného bodu po dokončení před poškozením staveništním provozem
Po dokončení vztažného bodu do dokončení stavby musí být bod chráněn proti poškození.
Způsob ochrany řeší zhotovitel.</t>
  </si>
  <si>
    <t>282</t>
  </si>
  <si>
    <t>9-R71</t>
  </si>
  <si>
    <t>Geodetické zaměření vztažného bodu</t>
  </si>
  <si>
    <t>1968082156</t>
  </si>
  <si>
    <t>Geodetické zaměření vztažného bodu
Vztažný bod bude po dokončení geodeticky zaměřen velmi přesnou nivelací – od vztažných bodů nivelace VD Baška.</t>
  </si>
  <si>
    <t>283</t>
  </si>
  <si>
    <t>9-R76</t>
  </si>
  <si>
    <t>Ochrana kabelu po dobu výstavby v prostoru pod vývarem (při bourání, výkopu pro dlažbu a drén)</t>
  </si>
  <si>
    <t>-634695002</t>
  </si>
  <si>
    <t>284</t>
  </si>
  <si>
    <t>9-R84</t>
  </si>
  <si>
    <t>37/Z Logo povodí 1700x580 mm - dodávka a montáž</t>
  </si>
  <si>
    <t>-1643239557</t>
  </si>
  <si>
    <t>37/Z Logo povodí 1700x580 mm - dodávka a montáž
Logo Povodí Odry, státní podnik. 
Rozměr cca 1700 x 580mm (š x v), vč. nerez kotevních prvků.
Ocel + komaxit, odstín zelené upřesní TDI.</t>
  </si>
  <si>
    <t>285</t>
  </si>
  <si>
    <t>9-R85</t>
  </si>
  <si>
    <t>38/Z Větrací mřížka, plech tl. 3 mm, 300 x 300 mm z nerezové ocely - dodávka a montáž</t>
  </si>
  <si>
    <t>ks</t>
  </si>
  <si>
    <t>2120446558</t>
  </si>
  <si>
    <t>38/Z Větrací mřížka, plech tl. 3 mm, 300 x 300 mm z nerezové ocely - dodávka a montáž
Větrací mřížka, plech tl. 3 mm, 300 x 300 mm, větrací otvory 3 mm, celková plocha otvorů 130 cm2. 
Vč. kotevních prvků.
Nerez.</t>
  </si>
  <si>
    <t>2  "viz výpis výrobků v příloze D.02_1"</t>
  </si>
  <si>
    <t>286</t>
  </si>
  <si>
    <t>9-R86</t>
  </si>
  <si>
    <t>39/Z Nerezové jistící oko - dodávka a montáž</t>
  </si>
  <si>
    <t>1514008106</t>
  </si>
  <si>
    <t>39/Z Nerezové jistící oko - dodávka a montáž
Nerezové jistící oko včetně nerez kotvení na chem. kotvu, vertikální orientace oka. Min. únosnost jednoho oka 30 kN.
ČSN EN 363, ČSN EN 795</t>
  </si>
  <si>
    <t>11 "viz výpis výrobků v příloze D.02_1"</t>
  </si>
  <si>
    <t>287</t>
  </si>
  <si>
    <t>9-R87</t>
  </si>
  <si>
    <t>1/O Plachta proti promrzání velikosti 3*3,5m - dodávka a montáž</t>
  </si>
  <si>
    <t>-33905624</t>
  </si>
  <si>
    <t>1/O Plachta proti promrzání velikosti 3*3,5m - dodávka a montáž
Plachta proti komínovému tahu, 2,95 x 3,45 m, včetně 2 ks dubových hranolů 2950 x 80 x 80 mm opatřených hydrofobizačním nátěrem, a nerezových kotevních prvků.
Neprovrtat se do zavzdušňovacího potrubí!
Plachta bude zhotovena z PES oboustranně povrstveného PVC, 650 g/m2 se sníženou hořlavostí, mrazuvzdorná do -30°C.</t>
  </si>
  <si>
    <t>288</t>
  </si>
  <si>
    <t>9-R91</t>
  </si>
  <si>
    <t>18/O Logo na dveře, plastová tabulka s potiskem - dodávka a montáž</t>
  </si>
  <si>
    <t>395568167</t>
  </si>
  <si>
    <t>18/O Logo na dveře, plastová tabulka s potiskem - dodávka a montáž
Logo na dveře, plastová tabulka s potiskem 
rozměrů cca 770x200mm (š x v)</t>
  </si>
  <si>
    <t>"18/O viz výpis výrobků v příloze D.02_1" 1</t>
  </si>
  <si>
    <t>289</t>
  </si>
  <si>
    <t>9-R100</t>
  </si>
  <si>
    <t>Jílocementová zálivka</t>
  </si>
  <si>
    <t>1773021925</t>
  </si>
  <si>
    <t>Zalizí kabelové trasy v křížení s hrází</t>
  </si>
  <si>
    <t>0,15*4 "viz D.02_1 a D.01_2.5.5"</t>
  </si>
  <si>
    <t>Těsnění hydrovrtů - D.2_3.13</t>
  </si>
  <si>
    <t>290</t>
  </si>
  <si>
    <t>997013813</t>
  </si>
  <si>
    <t>Poplatek za uložení na skládce (skládkovné) stavebního odpadu z plastických hmot kód odpadu 17 02 03</t>
  </si>
  <si>
    <t>-46206012</t>
  </si>
  <si>
    <t>Poplatek za uložení stavebního odpadu na skládce (skládkovné) z plastických hmot zatříděného do Katalogu odpadů pod kódem 17 02 03</t>
  </si>
  <si>
    <t>https://podminky.urs.cz/item/CS_URS_2022_02/997013813</t>
  </si>
  <si>
    <t>dren200_docas*0,015</t>
  </si>
  <si>
    <t>291</t>
  </si>
  <si>
    <t>997221551</t>
  </si>
  <si>
    <t>Vodorovná doprava suti ze sypkých materiálů do 1 km</t>
  </si>
  <si>
    <t>-378669252</t>
  </si>
  <si>
    <t>Vodorovná doprava suti bez naložení, ale se složením a s hrubým urovnáním ze sypkých materiálů, na vzdálenost do 1 km</t>
  </si>
  <si>
    <t>https://podminky.urs.cz/item/CS_URS_2022_02/997221551</t>
  </si>
  <si>
    <t>panelka_podklad*0,290</t>
  </si>
  <si>
    <t>odstr_SD*0,290</t>
  </si>
  <si>
    <t>podklad_propust*0,290</t>
  </si>
  <si>
    <t>292</t>
  </si>
  <si>
    <t>997221559</t>
  </si>
  <si>
    <t>Příplatek ZKD 1 km u vodorovné dopravy suti ze sypkých materiálů</t>
  </si>
  <si>
    <t>-1649491759</t>
  </si>
  <si>
    <t>Vodorovná doprava suti bez naložení, ale se složením a s hrubým urovnáním Příplatek k ceně za každý další i započatý 1 km přes 1 km</t>
  </si>
  <si>
    <t>https://podminky.urs.cz/item/CS_URS_2022_02/997221559</t>
  </si>
  <si>
    <t>panelka_podklad*0,290*19 "celkem do 20 km"</t>
  </si>
  <si>
    <t>odstr_SD*0,290*19 "celkem do 20 km"</t>
  </si>
  <si>
    <t>podklad_propust*0,290*19 "celkem do 20 km"</t>
  </si>
  <si>
    <t>293</t>
  </si>
  <si>
    <t>997221561</t>
  </si>
  <si>
    <t>Vodorovná doprava suti z kusových materiálů do 1 km</t>
  </si>
  <si>
    <t>1499458525</t>
  </si>
  <si>
    <t>Vodorovná doprava suti bez naložení, ale se složením a s hrubým urovnáním z kusových materiálů, na vzdálenost do 1 km</t>
  </si>
  <si>
    <t>https://podminky.urs.cz/item/CS_URS_2022_02/997221561</t>
  </si>
  <si>
    <t>odstr_asf*0,316</t>
  </si>
  <si>
    <t>294</t>
  </si>
  <si>
    <t>997221569</t>
  </si>
  <si>
    <t>Příplatek ZKD 1 km u vodorovné dopravy suti z kusových materiálů</t>
  </si>
  <si>
    <t>1975797965</t>
  </si>
  <si>
    <t>https://podminky.urs.cz/item/CS_URS_2022_02/997221569</t>
  </si>
  <si>
    <t>odstr_asf*0,316*19 "celkem do 20 km"</t>
  </si>
  <si>
    <t>295</t>
  </si>
  <si>
    <t>1890901537</t>
  </si>
  <si>
    <t>(bour_bet - 0,50*vypln_bet)*2,447 "-odpočet použitých bet. bloků"</t>
  </si>
  <si>
    <t>odst_obrub*0,205</t>
  </si>
  <si>
    <t>odstr_tvarnicS*0,50*2,447 "50% - nepoužité tvárnice"</t>
  </si>
  <si>
    <t>dlb_tvar_vymena*2,447 "likvidované vyměněné tvárnice"</t>
  </si>
  <si>
    <t>odstr_tvarnicB*2,447</t>
  </si>
  <si>
    <t>296</t>
  </si>
  <si>
    <t>1072022505</t>
  </si>
  <si>
    <t>bour_ZB*2,800</t>
  </si>
  <si>
    <t>297</t>
  </si>
  <si>
    <t>-136534916</t>
  </si>
  <si>
    <t>0,10*zahoz_docasny*2,134 "10% nepoužitélného kamene z dočasných záhozů"</t>
  </si>
  <si>
    <t>rzb_DKB*1,900</t>
  </si>
  <si>
    <t>bour_kam*2,650</t>
  </si>
  <si>
    <t>298</t>
  </si>
  <si>
    <t>997221875</t>
  </si>
  <si>
    <t>Poplatek za uložení stavebního odpadu na recyklační skládce (skládkovné) asfaltového bez obsahu dehtu zatříděného do Katalogu odpadů pod kódem 17 03 02</t>
  </si>
  <si>
    <t>734806948</t>
  </si>
  <si>
    <t>https://podminky.urs.cz/item/CS_URS_2022_02/997221875</t>
  </si>
  <si>
    <t>299</t>
  </si>
  <si>
    <t>1078340690</t>
  </si>
  <si>
    <t>rzb_pohoz*2,134 "přemístění na MD pro opětovné použití"</t>
  </si>
  <si>
    <t>0,90*zahoz_docasny*2,134 "90% přemístění na MD pro opětovné použití v SO 02 a 03"</t>
  </si>
  <si>
    <t>0,10*zahoz_docasny*2,134 "10% odklizení k likvidací nepoužitelného kamene"</t>
  </si>
  <si>
    <t>(bour_bet - 0,50*vypln_bet)*2,447 "odvoz - odpočet použitých bet. bloků"</t>
  </si>
  <si>
    <t>(0,50*vypln_bet)*2,447*2 "použité bet. bloky - přemístění na MD a na místo použití"</t>
  </si>
  <si>
    <t>0,20*odst_obrub*0,205 "20% obrubníky k likvidaci"</t>
  </si>
  <si>
    <t>2*0,80*odst_obrub*0,205 "80% obrubníky k použití na MD a zpět"</t>
  </si>
  <si>
    <t>odstr_tvarnicS*0,50*2,447 "50% nepožitých tvárnic - odklizení k likvidaci"</t>
  </si>
  <si>
    <t>odstr_tvarnicS*0,50*2,447 * 2 "50% tvárnic k použití  - na MD a zpět"</t>
  </si>
  <si>
    <t>dlb_tvar_vymena*2,447 "odklizení vyměněných tvárnic"</t>
  </si>
  <si>
    <t>300</t>
  </si>
  <si>
    <t>679550016</t>
  </si>
  <si>
    <t>0,10*zahoz_docasny*2,134*19 "10% odklizení k likvidací nepoužitelného kamene - celkem do 20 km"</t>
  </si>
  <si>
    <t>bour_ZB*2,800*19 "celkem do 20 km"</t>
  </si>
  <si>
    <t>rzb_DKB*1,900*19 "celkem do 20 km"</t>
  </si>
  <si>
    <t>(bour_bet - 0,50*vypln_bet)*2,447*19 "celkem do 20 km - odpočet použitých bloků"</t>
  </si>
  <si>
    <t>bour_kam*2,650*19 "celkem do 20 km"</t>
  </si>
  <si>
    <t>0,20*odst_obrub*0,205*19 "celkem do 20 km"</t>
  </si>
  <si>
    <t>odstr_tvarnicS*0,50*2,447*19 "celkem do 20 km - odvoz nepoužitých tvárnic"</t>
  </si>
  <si>
    <t>dlb_tvar_vymena*2,447*19 "celkem do 20 km"</t>
  </si>
  <si>
    <t>odstr_tvarnicB*2,447*19 "celkem do 20 km"</t>
  </si>
  <si>
    <t>podklad_propust*19 "celkem do 20 km"</t>
  </si>
  <si>
    <t>dren200_docas*0,015*19 "celkem do 20 km"</t>
  </si>
  <si>
    <t>176310751</t>
  </si>
  <si>
    <t>(0,50*vypln_bet)*2,447 "bet. bloky pro opětovné použití - naložení na MD"</t>
  </si>
  <si>
    <t>0,80*odst_obrub*0,205 "80% obrubníky na MD"</t>
  </si>
  <si>
    <t>(0,50*odstr_tvarnicS)*2,447 "50% - nepoužité tvárnice"</t>
  </si>
  <si>
    <t>(0,50*odstr_tvarnicS)*2,447 "50% - tvárnice pro opětovné použití naložení na MD"</t>
  </si>
  <si>
    <t>"2 ks rámových propustí" 2*5,94</t>
  </si>
  <si>
    <t>302</t>
  </si>
  <si>
    <t>998324011</t>
  </si>
  <si>
    <t>Přesun hmot pro objekty související se sypanými hrázemi a vodní elektrárny</t>
  </si>
  <si>
    <t>1195829049</t>
  </si>
  <si>
    <t>Přesun hmot pro objekty budované v souvislosti se sypanými hrázemi a vodní elektrárny dopravní vzdálenost do 500 m</t>
  </si>
  <si>
    <t>https://podminky.urs.cz/item/CS_URS_2022_02/998324011</t>
  </si>
  <si>
    <t>PSV</t>
  </si>
  <si>
    <t>Práce a dodávky PSV</t>
  </si>
  <si>
    <t>727</t>
  </si>
  <si>
    <t>Zdravotechnika - požární ochrana</t>
  </si>
  <si>
    <t>303</t>
  </si>
  <si>
    <t>4493-R90</t>
  </si>
  <si>
    <t>13/O Hasicí přístroj CO2 s hasicí úrovní 113B, rukojeť max. 1,5 m nad zemí - dodávka a montáž</t>
  </si>
  <si>
    <t>1293625231</t>
  </si>
  <si>
    <t>přístroj hasicí ruční sněhový KS 5 BG</t>
  </si>
  <si>
    <t>"13/O viz výpis výrobků v příloze D.02_1" 1</t>
  </si>
  <si>
    <t>762</t>
  </si>
  <si>
    <t>Konstrukce tesařské</t>
  </si>
  <si>
    <t>304</t>
  </si>
  <si>
    <t>762083121</t>
  </si>
  <si>
    <t>Impregnace řeziva proti dřevokaznému hmyzu, houbám a plísním máčením třída ohrožení 1 a 2</t>
  </si>
  <si>
    <t>-1553469432</t>
  </si>
  <si>
    <t>Impregnace řeziva máčením proti dřevokaznému hmyzu, houbám a plísním, třída ohrožení 1 a 2 (dřevo v interiéru)</t>
  </si>
  <si>
    <t>https://podminky.urs.cz/item/CS_URS_2022_02/762083121</t>
  </si>
  <si>
    <t>0,600+0,183</t>
  </si>
  <si>
    <t>bedneni_strech*0,019</t>
  </si>
  <si>
    <t>0,593</t>
  </si>
  <si>
    <t>305</t>
  </si>
  <si>
    <t>762332132</t>
  </si>
  <si>
    <t>Montáž vázaných kcí krovů pravidelných z hraněného řeziva průřezové pl přes 120 do 224 cm2</t>
  </si>
  <si>
    <t>-169889221</t>
  </si>
  <si>
    <t>Montáž vázaných konstrukcí krovů střech pultových, sedlových, valbových, stanových čtvercového nebo obdélníkového půdorysu z řeziva hraněného průřezové plochy přes 120 do 224 cm2</t>
  </si>
  <si>
    <t>https://podminky.urs.cz/item/CS_URS_2022_02/762332132</t>
  </si>
  <si>
    <t>"10/O viz výpis výrobků v příloze D.02_1"</t>
  </si>
  <si>
    <t>"pozednice 100/140" 6,92*2</t>
  </si>
  <si>
    <t>"krokev 100/140" 3,0*9</t>
  </si>
  <si>
    <t>306</t>
  </si>
  <si>
    <t>61223264</t>
  </si>
  <si>
    <t>hranol konstrukční KVH lepený průřezu 100x100-280mm nepohledový</t>
  </si>
  <si>
    <t>-603519832</t>
  </si>
  <si>
    <t>Poznámka k položce:
Pozednice, vaznice, krokve - KVH NSi, třída jakosti S10TS, třída pevnosti C24. Viditelné konce prvků krovu budou na spodní hraně seříznuty 10 x 20 mm. Začištění všech řezaných ploch</t>
  </si>
  <si>
    <t>"pozednice 100/140" (0,100*0,140) * 6,92*2 *1,05</t>
  </si>
  <si>
    <t>"krokev 100/140" (0,100*0,140) * 3,0*9 *1,05</t>
  </si>
  <si>
    <t>307</t>
  </si>
  <si>
    <t>762332133</t>
  </si>
  <si>
    <t>Montáž vázaných kcí krovů pravidelných z hraněného řeziva průřezové pl přes 224 do 288 cm2</t>
  </si>
  <si>
    <t>-1181469315</t>
  </si>
  <si>
    <t>Montáž vázaných konstrukcí krovů střech pultových, sedlových, valbových, stanových čtvercového nebo obdélníkového půdorysu z řeziva hraněného průřezové plochy přes 224 do 288 cm2</t>
  </si>
  <si>
    <t>https://podminky.urs.cz/item/CS_URS_2022_02/762332133</t>
  </si>
  <si>
    <t>"vrcholová vaznice 140/180" 6,92*1</t>
  </si>
  <si>
    <t>308</t>
  </si>
  <si>
    <t>61223266</t>
  </si>
  <si>
    <t>hranol konstrukční KVH lepený průřezu 140x140-240mm nepohledový</t>
  </si>
  <si>
    <t>716127336</t>
  </si>
  <si>
    <t>"vrcholová vaznice 140/180" (0,140*0,180) * 6,92*1 *1,05</t>
  </si>
  <si>
    <t>309</t>
  </si>
  <si>
    <t>762341260</t>
  </si>
  <si>
    <t>Montáž bednění střech rovných a šikmých sklonu do 60° z palubek</t>
  </si>
  <si>
    <t>-1461683765</t>
  </si>
  <si>
    <t>Montáž bednění střech rovných a šikmých sklonu do 60° s vyřezáním otvorů z palubek</t>
  </si>
  <si>
    <t>https://podminky.urs.cz/item/CS_URS_2022_02/762341260</t>
  </si>
  <si>
    <t>Poznámka k položce:
10/O bednění + výplň otvorů mezi krokvemi, pozednicí a spodkem bednění, čela u krajních tašek</t>
  </si>
  <si>
    <t>"10/O viz výpis výrobků v příloze D.02_1" 46,8</t>
  </si>
  <si>
    <t>310</t>
  </si>
  <si>
    <t>61191180</t>
  </si>
  <si>
    <t>palubky obkladové smrk profil klasický 19x146mm jakost A/B</t>
  </si>
  <si>
    <t>-1512393763</t>
  </si>
  <si>
    <t>Poznámka k položce:
Bednění - smrková palubka tl. 20 mm,  třída kvality B, zkosení hran</t>
  </si>
  <si>
    <t>bedneni_strech*1,05</t>
  </si>
  <si>
    <t>311</t>
  </si>
  <si>
    <t>762342214</t>
  </si>
  <si>
    <t>Montáž laťování na střechách jednoduchých sklonu do 60° osové vzdálenosti přes 150 do 360 mm</t>
  </si>
  <si>
    <t>891894508</t>
  </si>
  <si>
    <t>Montáž laťování střech jednoduchých sklonu do 60° při osové vzdálenosti latí přes 150 do 360 mm</t>
  </si>
  <si>
    <t>https://podminky.urs.cz/item/CS_URS_2022_02/762342214</t>
  </si>
  <si>
    <t>312</t>
  </si>
  <si>
    <t>60514106</t>
  </si>
  <si>
    <t>řezivo jehličnaté lať pevnostní třída S10-13 průřez 40x60mm</t>
  </si>
  <si>
    <t>1204822086</t>
  </si>
  <si>
    <t>"10/O viz výpis výrobků v příloze D.02_1" 235,3 * (0,040*0,060) *1,05</t>
  </si>
  <si>
    <t>313</t>
  </si>
  <si>
    <t>59660229R</t>
  </si>
  <si>
    <t>držák hřebenových a nárožních latí univerzální</t>
  </si>
  <si>
    <t>1406759061</t>
  </si>
  <si>
    <t>"10/O viz výpis výrobků v příloze D.02_1" 9</t>
  </si>
  <si>
    <t>314</t>
  </si>
  <si>
    <t>762395000</t>
  </si>
  <si>
    <t>Spojovací prostředky krovů, bednění, laťování, nadstřešních konstrukcí</t>
  </si>
  <si>
    <t>2076291969</t>
  </si>
  <si>
    <t>Spojovací prostředky krovů, bednění a laťování, nadstřešních konstrukcí svory, prkna, hřebíky, pásová ocel, vruty</t>
  </si>
  <si>
    <t>https://podminky.urs.cz/item/CS_URS_2022_02/762395000</t>
  </si>
  <si>
    <t>Poznámka k položce:
10/O Nerezový spojovací materiál.</t>
  </si>
  <si>
    <t>315</t>
  </si>
  <si>
    <t>762-R90</t>
  </si>
  <si>
    <t xml:space="preserve">Kotvení pozednice a vrcholové vaznice 10 ks nerez </t>
  </si>
  <si>
    <t>989360610</t>
  </si>
  <si>
    <t>Kotvení pozednice a vrcholové vaznice 10 ks nerez
závitová tyč M22 dl. 400 mm (velkoplošná podložka + matka) vlepená na chem. kotvu do ŽB konstrukce.</t>
  </si>
  <si>
    <t>"10/O viz výpis výrobků v příloze D.02_1" 10</t>
  </si>
  <si>
    <t>316</t>
  </si>
  <si>
    <t>763-R92</t>
  </si>
  <si>
    <t>Uzavření prostoru mezi ŽB stěnou a bedněním střechy (jižní a severní strana, aby tam nebyl otevřený prostor)</t>
  </si>
  <si>
    <t>-1070284860</t>
  </si>
  <si>
    <t>1 "viz přílohuD.2_3.5.1 a D.2_3.5.2"</t>
  </si>
  <si>
    <t>317</t>
  </si>
  <si>
    <t>998762102</t>
  </si>
  <si>
    <t>Přesun hmot tonážní pro kce tesařské v objektech v přes 6 do 12 m</t>
  </si>
  <si>
    <t>-1970970831</t>
  </si>
  <si>
    <t>Přesun hmot pro konstrukce tesařské stanovený z hmotnosti přesunovaného materiálu vodorovná dopravní vzdálenost do 50 m v objektech výšky přes 6 do 12 m</t>
  </si>
  <si>
    <t>https://podminky.urs.cz/item/CS_URS_2022_02/998762102</t>
  </si>
  <si>
    <t>764</t>
  </si>
  <si>
    <t>Konstrukce klempířské</t>
  </si>
  <si>
    <t>764212434</t>
  </si>
  <si>
    <t>Oplechování rovné okapové hrany z Pz plechu rš 330 mm</t>
  </si>
  <si>
    <t>-157520488</t>
  </si>
  <si>
    <t>Oplechování střešních prvků z pozinkovaného plechu okapu okapovým plechem střechy rovné rš 330 mm</t>
  </si>
  <si>
    <t>https://podminky.urs.cz/item/CS_URS_2022_02/764212434</t>
  </si>
  <si>
    <t>"10/O viz výpis výrobků v příloze D.02_1" 7,2*2</t>
  </si>
  <si>
    <t>319</t>
  </si>
  <si>
    <t>998764102</t>
  </si>
  <si>
    <t>Přesun hmot tonážní pro konstrukce klempířské v objektech v přes 6 do 12 m</t>
  </si>
  <si>
    <t>-574399194</t>
  </si>
  <si>
    <t>Přesun hmot pro konstrukce klempířské stanovený z hmotnosti přesunovaného materiálu vodorovná dopravní vzdálenost do 50 m v objektech výšky přes 6 do 12 m</t>
  </si>
  <si>
    <t>https://podminky.urs.cz/item/CS_URS_2022_02/998764102</t>
  </si>
  <si>
    <t>765</t>
  </si>
  <si>
    <t>Krytina skládaná</t>
  </si>
  <si>
    <t>320</t>
  </si>
  <si>
    <t>765113011</t>
  </si>
  <si>
    <t>Krytina keramická drážková velkoformátová (do 12 ks/m2) režná sklonu do 30° na sucho</t>
  </si>
  <si>
    <t>-1535660477</t>
  </si>
  <si>
    <t>Krytina keramická drážková sklonu střechy do 30° na sucho velkoformátová (do 12ks/m2) režná</t>
  </si>
  <si>
    <t>https://podminky.urs.cz/item/CS_URS_2022_02/765113011</t>
  </si>
  <si>
    <t>Poznámka k položce:
Všechny okrajové tašky a každá pátá taška v ploše střechy budou kotveny k latím.</t>
  </si>
  <si>
    <t>"11/O viz výpis výrobků v příloze D.02_1" 42,6</t>
  </si>
  <si>
    <t>321</t>
  </si>
  <si>
    <t>765113121</t>
  </si>
  <si>
    <t>Krytina keramická okapová hrana s větrací mřížkou jednoduchou</t>
  </si>
  <si>
    <t>-515971012</t>
  </si>
  <si>
    <t>Krytina keramická drážková sklonu střechy do 30° okapová hrana s větrací mřížkou jednoduchou</t>
  </si>
  <si>
    <t>https://podminky.urs.cz/item/CS_URS_2022_02/765113121</t>
  </si>
  <si>
    <t>Poznámka k položce:
Uzavření provětrávané mezery kontralatí ochranným pásem proti ptákům.</t>
  </si>
  <si>
    <t>322</t>
  </si>
  <si>
    <t>765113311</t>
  </si>
  <si>
    <t>Krytina keramická drážková hřeben z hřebenáčů režných na sucho s větracím pásem olověným</t>
  </si>
  <si>
    <t>-1125585637</t>
  </si>
  <si>
    <t>Krytina keramická drážková sklonu střechy do 30° hřeben na sucho s větracím pásem olověným z hřebenáčů režných</t>
  </si>
  <si>
    <t>https://podminky.urs.cz/item/CS_URS_2022_02/765113311</t>
  </si>
  <si>
    <t>"11/O viz výpis výrobků v příloze D.02_1" 7,1</t>
  </si>
  <si>
    <t>323</t>
  </si>
  <si>
    <t>765113511</t>
  </si>
  <si>
    <t>Krytina keramická drážková štítová hrana z velkoformátových (do 3 ks/m) okrajových tašek režných do malty</t>
  </si>
  <si>
    <t>-1921468386</t>
  </si>
  <si>
    <t>Krytina keramická drážková sklonu střechy do 30° štítová hrana do malty z okrajových tašek velkoformátových (do 3ks/m) režných</t>
  </si>
  <si>
    <t>https://podminky.urs.cz/item/CS_URS_2022_02/765113511</t>
  </si>
  <si>
    <t>"11/O viz výpis výrobků v příloze D.02_1" 12,0</t>
  </si>
  <si>
    <t>324</t>
  </si>
  <si>
    <t>765191013</t>
  </si>
  <si>
    <t>Montáž pojistné hydroizolační nebo parotěsné fólie kladené přes 20° volně na bednění nebo tepelnou izolaci</t>
  </si>
  <si>
    <t>-945110928</t>
  </si>
  <si>
    <t>Montáž pojistné hydroizolační nebo parotěsné fólie kladené ve sklonu přes 20° volně na bednění nebo tepelnou izolaci</t>
  </si>
  <si>
    <t>https://podminky.urs.cz/item/CS_URS_2022_02/765191013</t>
  </si>
  <si>
    <t>"viz výpis výrobků v příloze D.02_1"</t>
  </si>
  <si>
    <t>"10/O pojistná hydroizolace" 44,8</t>
  </si>
  <si>
    <t>325</t>
  </si>
  <si>
    <t>28329324</t>
  </si>
  <si>
    <t>fólie kontaktní difuzně propustná pro doplňkovou hydroizolační vrstvu, třívrstvá 130-140g/m2</t>
  </si>
  <si>
    <t>-1836623653</t>
  </si>
  <si>
    <t>pojistna_izol*1,15 "15% na přesahy a ztratné"</t>
  </si>
  <si>
    <t>326</t>
  </si>
  <si>
    <t>998765102</t>
  </si>
  <si>
    <t>Přesun hmot tonážní pro krytiny skládané v objektech v přes 6 do 12 m</t>
  </si>
  <si>
    <t>1493359135</t>
  </si>
  <si>
    <t>Přesun hmot pro krytiny skládané stanovený z hmotnosti přesunovaného materiálu vodorovná dopravní vzdálenost do 50 m na objektech výšky přes 6 do 12 m</t>
  </si>
  <si>
    <t>https://podminky.urs.cz/item/CS_URS_2022_02/998765102</t>
  </si>
  <si>
    <t>767</t>
  </si>
  <si>
    <t>Konstrukce zámečnické</t>
  </si>
  <si>
    <t>327</t>
  </si>
  <si>
    <t>767590120</t>
  </si>
  <si>
    <t>Montáž podlahového roštu šroubovaného</t>
  </si>
  <si>
    <t>-143600502</t>
  </si>
  <si>
    <t>Montáž podlahových konstrukcí podlahových roštů, podlah připevněných šroubováním</t>
  </si>
  <si>
    <t>https://podminky.urs.cz/item/CS_URS_2022_02/767590120</t>
  </si>
  <si>
    <t>328</t>
  </si>
  <si>
    <t>767-R47.4</t>
  </si>
  <si>
    <t>24/Z Ocelová lávka - podlahové rošty</t>
  </si>
  <si>
    <t>1395101668</t>
  </si>
  <si>
    <t>24/Z Ocelová lávka - podlahové rošty
Rošty ocelové svařované, vč. kotvení, 10 kN / m2, osamělé břemeno 3 kN / 20 x 20 cm.</t>
  </si>
  <si>
    <t>14,48 "m2" * 36 "kg/m2 - viz D.2_3.9.11"</t>
  </si>
  <si>
    <t>329</t>
  </si>
  <si>
    <t>767610126</t>
  </si>
  <si>
    <t>Montáž oken kovových jednoduchých otevíravých do zdiva pl přes 0,6 do 1,5 m2</t>
  </si>
  <si>
    <t>-1177142051</t>
  </si>
  <si>
    <t>Montáž oken jednoduchých z hliníkových nebo ocelových profilů na polyuretanovou pěnu otevíravých do zdiva, plochy přes 0,6 do 1,5 m2</t>
  </si>
  <si>
    <t>https://podminky.urs.cz/item/CS_URS_2022_02/767610126</t>
  </si>
  <si>
    <t>"okno1" 1,4*1,1</t>
  </si>
  <si>
    <t>"okno2" 2,8*1,1</t>
  </si>
  <si>
    <t>330</t>
  </si>
  <si>
    <t>767-R28</t>
  </si>
  <si>
    <t>22/Z Okna z hliníkových profilů, slitina AlMgSi0,5 F22 dle DIN 1725 T.1 - rozměr 1400x1100 mm</t>
  </si>
  <si>
    <t>1938631879</t>
  </si>
  <si>
    <t>22/Z Okna z hliníkových profilů, slitina AlMgSi0,5 F22 dle DIN 1725 T.1 - rozměr 1400x1100 mm
Povrchová úprava – komaxit (práškové lakování polyesterovou barvou) min. 60 µm, odstín odpovídající FeZn, navrhne zhotovitel, podléhá souhlasu TDI.
Bezpečnostní kování, otevírání viz přílohu D.2_3.5.2. Strojovna nebude vytápěna, bude trvale provětrávána vzduchem z exteriéru, na tepelnou izolaci nejsou žádné specifické požadavky.
Po dokončení obkladu fasády strojovny budou okna po obvodu oboustranně osazena hliníkovými lištami šířky max. 50 mm (upřesní TDI)
Okno 1, dvoukřídlé:
Stavební otvor: 1400 x 1100 mm (š x v)
Parapet vnější: 1400 x 100 mm
Zasklení - bezpečnostní skla VSG33.2.
Na ostěních oken budou osazeny gumové zarážky omezující rozsah otevření oken tak, aby nedocházelo ke kolizi s vybavením strojovny.</t>
  </si>
  <si>
    <t>331</t>
  </si>
  <si>
    <t>767-R28.2</t>
  </si>
  <si>
    <t>22/Z Okna z hliníkových profilů, slitina AlMgSi0,5 F22 dle DIN 1725 T.1 - rozměr 2800x1100 mm</t>
  </si>
  <si>
    <t>228732065</t>
  </si>
  <si>
    <t>22/Z Okna z hliníkových profilů, slitina AlMgSi0,5 F22 dle DIN 1725 T.1 - rozměr 2800x1100 mm
Povrchová úprava – komaxit (práškové lakování polyesterovou barvou) min. 60 µm, odstín odpovídající FeZn, navrhne zhotovitel, podléhá souhlasu TDI.
Bezpečnostní kování, otevírání viz přílohu D.2_3.5.2. Strojovna nebude vytápěna, bude trvale provětrávána vzduchem z exteriéru, na tepelnou izolaci nejsou žádné specifické požadavky.
Po dokončení obkladu fasády strojovny budou okna po obvodu oboustranně osazena hliníkovými lištami šířky max. 50 mm (upřesní TDI)
Okno 2 čtyřkřídlé:
Stavební otvor: 2800 x 1100 mm (š x v)
Parapet vnější: 2800 x 100 mm
Zasklení - bezpečnostní skla VSG33.2.
Na ostěních oken budou osazeny gumové zarážky omezující rozsah otevření oken tak, aby nedocházelo ke kolizi s vybavením strojovny.</t>
  </si>
  <si>
    <t>332</t>
  </si>
  <si>
    <t>767640111</t>
  </si>
  <si>
    <t>Montáž dveří ocelových nebo hliníkových vchodových jednokřídlových bez nadsvětlíku</t>
  </si>
  <si>
    <t>-316772988</t>
  </si>
  <si>
    <t>Montáž dveří ocelových nebo hliníkových vchodových jednokřídlových bez nadsvětlíku</t>
  </si>
  <si>
    <t>https://podminky.urs.cz/item/CS_URS_2022_02/767640111</t>
  </si>
  <si>
    <t>333</t>
  </si>
  <si>
    <t>767-R27</t>
  </si>
  <si>
    <t>22/Z Dveře z hliníkových profilů vč. zárubně, slitina AlMgSi0,5 F22 dle DIN 1725 T.1</t>
  </si>
  <si>
    <t>-697282228</t>
  </si>
  <si>
    <t>22/Z Dveře z hliníkových profilů vč. zárubně, slitina AlMgSi0,5 F22 dle DIN 1725 T.1
Povrchová úprava – komaxit (práškové lakování polyesterovou barvou) min. 60 µm, odstín odpovídající FeZn, navrhne zhotovitel, podléhá souhlasu TDI.
Bezpečnostní kování, otevírání viz přílohu D.2_3.5.2. Strojovna nebude vytápěna, bude trvale provětrávána vzduchem z exteriéru, na tepelnou izolaci nejsou žádné specifické požadavky.
Po dokončení obkladu fasády strojovny budou dveře po obvodu oboustranně osazena hliníkovými lištami šířky max. 50 mm (upřesní TDI) se stejnou povrchovou úpravou.
Dveře exteriérové, bezpečnostní, zámek s centrálním klíčem VD, výplň Al plech tl. 5 mm + OSB 12 mm + Al plech 5 mm, povrchová úprava analogicky s profily oken a dveří. Práh nerez s protiskluzovou úpravou, max. výšky 20 mm nad podlahou strojovny.
Stavební otvor: 1100 x 2050 mm (š x v)
Světlá šířka dveří 950 mm.</t>
  </si>
  <si>
    <t>334</t>
  </si>
  <si>
    <t>767832122</t>
  </si>
  <si>
    <t>Montáž venkovních požárních žebříků do betonu bez suchovodu</t>
  </si>
  <si>
    <t>-2021949758</t>
  </si>
  <si>
    <t>https://podminky.urs.cz/item/CS_URS_2022_02/767832122</t>
  </si>
  <si>
    <t>8,44*2 "14/Z  viz výpis výrobků v příloze D.02_1"</t>
  </si>
  <si>
    <t>3,2*1 "29/Z  viz výpis výrobků v příloze D.02_1"</t>
  </si>
  <si>
    <t>335</t>
  </si>
  <si>
    <t>767-R10</t>
  </si>
  <si>
    <t>14/Z Žebříky ve vtokové a v manipulační šachtě věže spodních výpustí z nerezové ocely</t>
  </si>
  <si>
    <t>2083053514</t>
  </si>
  <si>
    <t>14/Z Žebříky ve vtokové a v manipulační šachtě věže spodních výpustí z nerezové ocely
Včetně odnímatelných madel pro nástup na žebřík - osazováno do nezaslepených trubek štěřínu po otevření poklopu a do kotevních otvorů v podlaze strojovny (součástí jsou záslepky otvorů v podlaze). Součástí odnímatelných madel bude poslední příčle žebříku a výplň otvoru mezi poslední příčlí a hranou otvoru.  
Rozměry prvků žebříku jsou uvedeny jako minimální. 
Štěřín tr. 48,3 x 3,2 mm, 2 x 8,44 m
Podpory max. po 3,0 m
Příčle s protiskluzovou úpravou, dl. 400 mm, rozteč 270 mm, KR 20
Nástupní madla tr. 48,3 x 3,2 mm, 2 x 1,30 m + související prvky
Celkem 
Celkem x 2 žebříky
Nerez, vč. nerezového kotevního materiálu a chem. kotev.
RDS bude zpracována v souladu s ČSN 74 3282.</t>
  </si>
  <si>
    <t>420,0  "viz výpis výrobků v příloze D.02_1"</t>
  </si>
  <si>
    <t>336</t>
  </si>
  <si>
    <t>767-R11</t>
  </si>
  <si>
    <t>29/Z Žebřík v bloku 06, vč. povrchové úpravy - žárové zinkování</t>
  </si>
  <si>
    <t>931058772</t>
  </si>
  <si>
    <t>29/Z Žebřík v bloku 06, vč. povrchové úpravy - žárové zinkování
Rozměry prvků žebříku jsou uvedeny jako minimální.
Štěřín tr. 48,3 x 3,2 mm, 2 x 3,18 m, nástupní madla a kotvení k zábradlí (30/Z) součástí štěřínu. 
Podpory max. po 3,0 m
Příčle s protiskluzovou úpravou dl. 400 mm, rozteč 270 mm, KR 20
Celkem
FeZn bez nátěrového systému, vč. nerezového kotevního materiálu a chem. kotev.
RDS bude zpracována v souladu s ČSN 74 3282.</t>
  </si>
  <si>
    <t>53,58 "viz výpis výrobků v příloze D.02_1"</t>
  </si>
  <si>
    <t>337</t>
  </si>
  <si>
    <t>767995111</t>
  </si>
  <si>
    <t>Montáž atypických zámečnických konstrukcí hm do 5 kg</t>
  </si>
  <si>
    <t>655798209</t>
  </si>
  <si>
    <t>Montáž ostatních atypických zámečnických konstrukcí hmotnosti do 5 kg</t>
  </si>
  <si>
    <t>https://podminky.urs.cz/item/CS_URS_2022_02/767995111</t>
  </si>
  <si>
    <t>2/Z - Kotevní deska z nerezové ocely plech 10-100/100mm s kotevní výztuží (pracnami) do betonu</t>
  </si>
  <si>
    <t>2047337681</t>
  </si>
  <si>
    <t xml:space="preserve">Kotevní desky z nerezové ocely plech 10-100/100mm s kotevní výztuží (pracnami) do betonu. Osadit při betonáži.
Ke kotevní desce bude před metalizací přivařen na rubu i líci prvek k mechanickému napojení zemnicího pásku (rub) a zemnicího drátu (líc).
</t>
  </si>
  <si>
    <t>"Blok 06 - viz D.2_3.7.6" 5 * (0,100*0,100*0,010*7850 + 4*0,20*2,47)</t>
  </si>
  <si>
    <t>"Blok 08 - viz D.2_3.7.8" 4 * (0,100*0,100*0,010*7850 + 4*0,20*2,47)</t>
  </si>
  <si>
    <t>"Blok 10 - viz D.2_3.7.10" 6 * (0,100*0,100*0,010*7850 + 4*0,20*2,47)</t>
  </si>
  <si>
    <t>767-R47.3</t>
  </si>
  <si>
    <t>25/Z Branka výplň - Nerez lanko 4 mm 7x19</t>
  </si>
  <si>
    <t>17865475</t>
  </si>
  <si>
    <t>25/Z Branka výplň - Nerez lanko 4 mm 7x19 s kotvením a napínacími prvky</t>
  </si>
  <si>
    <t>"Nerezová lanka" 10,41 "viz D.2_3.9.4"</t>
  </si>
  <si>
    <t>340</t>
  </si>
  <si>
    <t>767995113</t>
  </si>
  <si>
    <t>Montáž atypických zámečnických konstrukcí hm přes 10 do 20 kg</t>
  </si>
  <si>
    <t>-1226054635</t>
  </si>
  <si>
    <t>Montáž ostatních atypických zámečnických konstrukcí hmotnosti přes 10 do 20 kg</t>
  </si>
  <si>
    <t>https://podminky.urs.cz/item/CS_URS_2022_02/767995113</t>
  </si>
  <si>
    <t>341</t>
  </si>
  <si>
    <t>767-R95</t>
  </si>
  <si>
    <t>Sokl – konstrukce z FeZn L profilů 50 x 50 x 5 mm, 800 x 400 x 200 mm, celkem 3200 mm, vč. povrchové úpravy - žárové zinkování</t>
  </si>
  <si>
    <t>1772640625</t>
  </si>
  <si>
    <t>"17/O - viz výpis výrobků v příloze D.02_1" 12,5</t>
  </si>
  <si>
    <t>342</t>
  </si>
  <si>
    <t>767995114</t>
  </si>
  <si>
    <t>Montáž atypických zámečnických konstrukcí hm přes 20 do 50 kg</t>
  </si>
  <si>
    <t>1304615817</t>
  </si>
  <si>
    <t>Montáž ostatních atypických zámečnických konstrukcí hmotnosti přes 20 do 50 kg</t>
  </si>
  <si>
    <t>https://podminky.urs.cz/item/CS_URS_2022_02/767995114</t>
  </si>
  <si>
    <t>Poznámka k položce:
Předpokládá se montáž po částech.</t>
  </si>
  <si>
    <t>343</t>
  </si>
  <si>
    <t>767-R80</t>
  </si>
  <si>
    <t>19/Z Kabelovod v podlaze strojovny z nerezové ocely</t>
  </si>
  <si>
    <t>403592777</t>
  </si>
  <si>
    <t>19/Z Kabelovod v podlaze strojovny z nerezové ocely
Plech tl. 5 mm.
Rozvod ke strojům hlavní
1,27 m x 80 x 80 mm (vnější rozměr)
Rozvod ke strojům vedlejší
0,40 (0,284) x 80 x 80 mm (vnější rozměr)
Uvnitř po obvodu navařena pásovina 30 x 5 mm, 5 mm pod okrajem. 
V poklopech otvory ø10 mm pro otvírací hák.
Otvírací hák – kulatina ø8 mm, rozvinutá délka 1000 mm.
Nerez</t>
  </si>
  <si>
    <t>63,6 "viz výpis výrobků v příloze D.02_1"</t>
  </si>
  <si>
    <t>344</t>
  </si>
  <si>
    <t>767-R81</t>
  </si>
  <si>
    <t>276212684</t>
  </si>
  <si>
    <t>20/Z Konzoly pro vytvoření kotevních bodů protipádové kladky z nerezové ocely
Konstrukce trvale ukotvená na stěně strojovny ve sklopené poloze tak, aby nezasahovala do prostoru strojovny. V případě potřeby odjištění, vyklopení tak, aby kotevní body byly ve svislici nad žebříky (14/Z) a zajištění ve vyklopené poloze. Konzoly budou provedeny tak, aby byla možná samostatná manipulace s jedním nebo druhým ramenem. Výška kotevního bodu nad podlahou strojovny – 2,05 m. Umístění a výškové osazení upřesnit s TDI v rámci zpracování RDS.
Nosnost jedné konzoly: 30 kN. Včetně kotevního materiálu (nerez + chem. kotvy).
ČSN EN 363, ČSN EN 795
Nerez.</t>
  </si>
  <si>
    <t>71,02 "viz výpis výrobků v příloze D.02_1"</t>
  </si>
  <si>
    <t>345</t>
  </si>
  <si>
    <t>767-R82</t>
  </si>
  <si>
    <t>36/Z Kabelová šachta s poklopem z nerezové ocely</t>
  </si>
  <si>
    <t>254920300</t>
  </si>
  <si>
    <t>36/Z Kabelová šachta s poklopem z nerezové ocely
Šachta - plech tl. 5 mm, rozměry vnější 420 x 500 x 200 (š x d x v), otvor ve dně částečná elipsa 160 x 500. Uvnitř po obvodu navařena pásovina 30 x 5 mm, 6 mm pod okrajem, analogicky prodlužovací matice M10 x 40 mm (4 ks) 5 mm pod okrajem boků a čel.
Poklop – plech tl. 6 mm, 408 x 488 mm, po obvodu 4 x otvor pro šroub M10 se zápustnou hlavou, Vč. šroubů se zápustnou hlavou imbus M10 x 40 (4 ks), otvor ø10 mm pro otvírací hák.
Nerez</t>
  </si>
  <si>
    <t>41,37  "viz výpis výrobků v příloze D.02_1"</t>
  </si>
  <si>
    <t>346</t>
  </si>
  <si>
    <t>767995116</t>
  </si>
  <si>
    <t>Montáž atypických zámečnických konstrukcí hm přes 100 do 250 kg</t>
  </si>
  <si>
    <t>364730666</t>
  </si>
  <si>
    <t>Montáž ostatních atypických zámečnických konstrukcí hmotnosti přes 100 do 250 kg</t>
  </si>
  <si>
    <t>https://podminky.urs.cz/item/CS_URS_2022_02/767995116</t>
  </si>
  <si>
    <t>347</t>
  </si>
  <si>
    <t>767-R16</t>
  </si>
  <si>
    <t>7/Z Pancéřování otvoru spodní výpusti DN1000 z nerezové ocely</t>
  </si>
  <si>
    <t>-364295773</t>
  </si>
  <si>
    <t>7/Z Pancéřování otvoru spodní výpusti DN1000 z nerezové ocely
Pancéřování otvoru spodní výpusti 1030 x 15 mm,  (min. DN1000, tl. stěny je uvedena jako minimální).
Včetně pancéřování a výztužného žebra tl. 15 mm, svařeno po obvodu oboustranným koutovým svarem,
Nerez.
• trouba 0,4 m
• pancéřování koncové, mezikruží 1000 / 1230 mm 2 ks
• ztužovací žebro kolmé (může být svařeno ze dvou kusů), mezikruží 1030 / 1230 mm 1ks</t>
  </si>
  <si>
    <t>303,34 "viz výpis výrobků v příloze D.02_1"</t>
  </si>
  <si>
    <t>348</t>
  </si>
  <si>
    <t>767-R18</t>
  </si>
  <si>
    <t>10/Z Česle na vtoku obtokového potrubí DN300, vč. povrchové úpravy - žárové zinkování</t>
  </si>
  <si>
    <t>-1721919516</t>
  </si>
  <si>
    <t>10/Z Česle na vtoku obtokového potrubí DN300, vč. povrchové úpravy - žárové zinkování
Česle na vtoku obtokového potrubí DN300
Česle a rám z kulatiny ø 20 mm, osová rozteč česlic 40 mm, rám 750 x 950 mm, odsadit 40 mm před líc šoupěte. Mezera 40 mm mezi poslední česlicí a ŽB konstrukcí. Konstrukce česlí bude navržena tak, aby byla mezera 40 mm dodržena i mezi česlemi a ŽB. Včetně kotvení na chemické kotvy, kotevní prvky nerez.
RDS koordinovat s (11/Z).
FeZn bez nátěrového systému.</t>
  </si>
  <si>
    <t>61,722  "viz výpis výrobků v příloze D.02_1"</t>
  </si>
  <si>
    <t>349</t>
  </si>
  <si>
    <t>767-R23</t>
  </si>
  <si>
    <t>17/Z Česle před vtokovými okny pro udržování HZ</t>
  </si>
  <si>
    <t>-134768393</t>
  </si>
  <si>
    <t>17/Z Česle před vtokovými okny pro udržování HZ
Česle před vtokovými okny pro udržování HZ
Česle a rám z kulatiny ø 20 mm, osová rozteč česlic 40 mm, 1 ks rám 1000 x 2180 mm, 2 ks rám 1000 x 1760 mm. Rámy odsadit 40 mm před líc ŽB konstrukce. Rám orientovaný k lávce (sever) bude atypický – nezbytná koordinace rámu s krakorcem lávky. 
Včetně kotvení na chemické kotvy, kotevní prvky nerez.
Nerez.</t>
  </si>
  <si>
    <t>289,243 "viz výpis výrobků v příloze D.02_1"</t>
  </si>
  <si>
    <t>350</t>
  </si>
  <si>
    <t>767-R36</t>
  </si>
  <si>
    <t>18/Z Poklopy ve strojovně spodních výpustí, vč. povrchové úpravy - žárové zinkování</t>
  </si>
  <si>
    <t>251588484</t>
  </si>
  <si>
    <t xml:space="preserve">18/Z Poklopy ve strojovně spodních výpustí, vč. povrchové úpravy - žárové zinkování
Systém ocelových poklopů s min. únosností 10 kN / m2, bodové zatížení min. 3 kN. Součástí poklopů budou úložné prvky a dva otevíratelné průlezy k žebříkům. Poklopy budou opatřeny protiskluzovými prolisy v celé ploše. Poklopy a případné nosníky budou odnímatelné tak, aby bylo možné ze šachty pomocí závěsného jeřábu vyjmout a zpět osadit všechny uzávěry spodní výpusti a obtokového potrubí.
RDS poklopů bude koordinována s RDS žebříků (14/Z) a bude řešit uložení případného nosníku, vč. úpravy výkresů tvaru a výztuže.
Povrchová úprava - zabetonované prvky nerez, zbytek žárové zinkování bez nátěrového systému.
</t>
  </si>
  <si>
    <t>"Kryt" 3,4 "m2" * 0,010*7850</t>
  </si>
  <si>
    <t>"Kryt" 5,6 "m2" * 0,010*7850</t>
  </si>
  <si>
    <t>"Rám" 7,8 "m" * (15,26+3,14)</t>
  </si>
  <si>
    <t>"Rám" 9,6 "m"  * (15,26+3,14)</t>
  </si>
  <si>
    <t>1026,660 * 1,30 "výztuhy a ostatní drobné prvky"</t>
  </si>
  <si>
    <t>351</t>
  </si>
  <si>
    <t>767995117</t>
  </si>
  <si>
    <t>Montáž atypických zámečnických konstrukcí hm přes 250 do 500 kg</t>
  </si>
  <si>
    <t>1492762247</t>
  </si>
  <si>
    <t>Montáž ostatních atypických zámečnických konstrukcí hmotnosti přes 250 do 500 kg</t>
  </si>
  <si>
    <t>https://podminky.urs.cz/item/CS_URS_2022_02/767995117</t>
  </si>
  <si>
    <t>Osazení ocelové spodní výpusti</t>
  </si>
  <si>
    <t>352</t>
  </si>
  <si>
    <t>767-R15</t>
  </si>
  <si>
    <t>9/Z Potrubí spodní výpusti DN1000, vč. povrchové úpravy - žárové zinkování + nátěrový systém</t>
  </si>
  <si>
    <t>1880201162</t>
  </si>
  <si>
    <t>9/Z Potrubí spodní výpusti DN1000, vč. povrchové úpravy - žárové zinkování + nátěrový systém
Potrubí spodní výpusti 1030 x 15 (min. DN1000, tl. stěny je uvedena jako minimální).
Včetně pancéřování a výztužných žeber tl. 15 mm, svařeno po obvodu oboustranným koutovým svarem, povrchová úprava provedena po svaření.
FeZn + nátěrový systém 800 µm.
• trouba 0,99+5,06m
• pancéřování koncové kolmé, mezikruží 1000 / 1230 mm
• pancéřování koncové šikmé, elipsa 1756 x 1400 mm, otvor elipsa 1414 x 1000 mm
• ztužovací žebra kolmá (mohou být svařena ze dvou kusů), mezikruží 1000 / 1230 mm</t>
  </si>
  <si>
    <t>3180,414 "viz výpis výrobků v příloze D.02_1"</t>
  </si>
  <si>
    <t>353</t>
  </si>
  <si>
    <t>767-R17</t>
  </si>
  <si>
    <t>13/Z Obtokové potrubí DN300 z nerezové ocely</t>
  </si>
  <si>
    <t>1439286269</t>
  </si>
  <si>
    <t>13/Z Obtokové potrubí DN300 z nerezové ocely
Obtokové potrubí 320/10 (min. DN300, tl. stěny je uvedena jako minimální).
Včetně koncového pancéřování a ztužovacích žeber tl. 10 mm.
Nerez.
• trouba 4,02+3,75m
• pancéřování koncové kolmé + ztužovací žebra kolmá (mohou být svařena za dvou kusů) mezikruží 300 / 400 mm 20 ks
• příruby mezikruží 300 / 400 mm 2 ks</t>
  </si>
  <si>
    <t>1142,678  "viz výpis výrobků v příloze D.02_1"</t>
  </si>
  <si>
    <t>354</t>
  </si>
  <si>
    <t>767-R19.1</t>
  </si>
  <si>
    <t>3/Z Česle – 3 ks samostatných česlových segmentů, vč. povrchové úpravy - žárové zinkování</t>
  </si>
  <si>
    <t>-1087428301</t>
  </si>
  <si>
    <t>3/Z Česle – 3 ks samostatných česlových segmentů
vč. povrchové úpravy - žárové zinkování
Česle zadat do výroby až po betonáži a případném upřesnění rozměrů česlí. Nutné je splnění požadavku na mezery mezi jednotlivými dílci česlí.
Středový nosník osadit až po výrobě česlí, polohu nosníku upřesnit s TDI, návrh kotev řeší zhotovitel, zatížení viz SV.</t>
  </si>
  <si>
    <t>495,62 "viz Výpis výrobků v příloze D.02_1"</t>
  </si>
  <si>
    <t>355</t>
  </si>
  <si>
    <t>767-R19.2</t>
  </si>
  <si>
    <t>3/Z Česle – dosedací práh a opěrná deska, prvky z nerezové ocely</t>
  </si>
  <si>
    <t>-1168355968</t>
  </si>
  <si>
    <t>138,97 "viz výpis výrobků v příloze D.02_1"</t>
  </si>
  <si>
    <t>356</t>
  </si>
  <si>
    <t>21/Z Jeřábová dráha ve strojovně spodních výpustí, vč. povrchové úpravy - žárové zinkování + nátěrový systém</t>
  </si>
  <si>
    <t>1218876449</t>
  </si>
  <si>
    <t xml:space="preserve">21/Z Jeřábová dráha ve strojovně spodních výpustí, vč. povrchové úpravy - žárové zinkování + nátěrový systém
I 260, FeZn + nátěrový systém
Jeřábová dráha závěsná, nosnost 1000 kg, manuální ovládání pojezdu i zdvihu, vč. dorazů, zavěšení na I260 a oboustranného kotvení I260 k ŽB konstrukci.
Na ŽB konzolách ocelové roznášecí plotny 250 x 230 x 10 mm, 2 ks, vč kotvení ploten.
</t>
  </si>
  <si>
    <t>"I260" 5,4 * 41,90 "kg/m" *1,15 "15% na kotvení a ostatní drobné prvky"</t>
  </si>
  <si>
    <t>0,250*0,230*0,010*2 "ks" *7850 * 1,15</t>
  </si>
  <si>
    <t>357</t>
  </si>
  <si>
    <t>767-R47.1</t>
  </si>
  <si>
    <t>24/Z Ocelová konstrukce lávky sv. š. 1,2 m dl. 12,8 m vč. povrchové úpravy - žárové zinkování</t>
  </si>
  <si>
    <t>-1345684194</t>
  </si>
  <si>
    <t>24/Z Ocelová konstrukce lávky sv. š. 1,2 m dl. 12,8 m vč. povrchové úpravy - žárové zinkování
Ocelová lávka – šířky 1,42 m, délky 7,16 + 5,57 m.
Vč. ložisek, kabelových chrániček a zatahovacích lanek, nosného systému chrániček, flexibilních UV stabilních manžet (propoje v úsecích přerušení chrániček ) a nerezových stahovacích pásků (na každé chráničce 3 spoje), roštů, spojovacího a kotevního materiálu, atd.
Lávka bude kotvena tak, aby nemohlo dojít ke změně polohy při vlnobití - na obou koncích ukotvena, na pilíři kluzně uložena, s omezením dilatace pouze v ose lávky.
V rámci RDS bude upřesněna tl. roštu, následně budou upraveny parametry ložisek tak, aby byla dodržena projektovaná kóta mostovky lávky.
Rošty ocelové svařované, vč. kotvení, 10 kN / m2, osamělé břemeno 3 kN / 20 x 20 cm.
Lávka, ložiska, chráničky, rošty FeZn bez nátěrového systému.</t>
  </si>
  <si>
    <t>3406,44 "viz přílohu D.2_3.11"</t>
  </si>
  <si>
    <t>358</t>
  </si>
  <si>
    <t>767-R47.2</t>
  </si>
  <si>
    <t>25/Z Zábradlí a branka na lávce - ocelová konstrukce</t>
  </si>
  <si>
    <t>985342343</t>
  </si>
  <si>
    <t xml:space="preserve">25/Z Zábradlí a branka na lávce - ocelová konstrukce
Zábradlí se svislou výplní z trubek a kulatiny oceli třídy S235. Dodávka včetně kotvení (nerez šrouby M12m dl. 80 mm s podložkou a matkou. 
Branka ocelová S235, centrální klíč VD.
Zábradlí i branka dodatečně kotveny do nosné konstrukce lávky (24/Z). 
</t>
  </si>
  <si>
    <t>"Ocelové zábradlí a branka" 1040 "viz D.2_3.9.4"</t>
  </si>
  <si>
    <t>359</t>
  </si>
  <si>
    <t>767-R59</t>
  </si>
  <si>
    <t>5/Z Pancéřování otvoru provizorního hrazení 1000 x 1500 mm z nerez ocely</t>
  </si>
  <si>
    <t>1952977295</t>
  </si>
  <si>
    <t>5/Z Pancéřování otvoru provizorního hrazení 1000 x 1500 mm z nerez ocely
Pancéřování otvoru provizorního hrazení 1000 x 1500 mm. V polovině tl. zdi navařit ztužující žebro šířky 100 mm.
Plech tl. 15 mm. 
Nerez.</t>
  </si>
  <si>
    <t>476,93 "viz výpis výrobků v příloze D.02_1"</t>
  </si>
  <si>
    <t>360</t>
  </si>
  <si>
    <t>767-R25</t>
  </si>
  <si>
    <t>1/K Rošty pro manipulaci s dlužemi pro udržování HZ - dodávka a montáž</t>
  </si>
  <si>
    <t>-1908508321</t>
  </si>
  <si>
    <t>1/K Rošty pro manipulaci s dlužemi pro udržování HZ
Atypický mřížovaný kompozitní rošt, 2000 x 1600 mm
V roštu budou provedeny výřezy pro otvory cévové tyče, soutyčí kuželového uzávěru a pro žebřík. Max. mezera mezi roštem a stěnou, resp. roštem a uvedenými konstrukcemi bude 30 mm. 
Dodávka včetně nosných profilů a kotvení, rošt nebude uchycen k nosným profilům. Nosné profily a kotvení nerez. V případě, že nosný profil bude procházet prostorem šachty, bude navržen jako volně vložený v závěsech kotvených do stěny. 
Součástí dodávky budou závěsy a úvazy pro manipulaci s jednotlivými prvky pomocí závěsného jeřábu a závěsný systém pro deponování roštů a nosného profilu na vnitřní stěně strojovny.
Spojité zatížení: min 250 kg/m2.</t>
  </si>
  <si>
    <t>361</t>
  </si>
  <si>
    <t>767-R26</t>
  </si>
  <si>
    <t>28/Z Hřebové nivelační značky včetně návrtů a chemické kotvy - dodávka a montáž</t>
  </si>
  <si>
    <t>-1017146354</t>
  </si>
  <si>
    <t xml:space="preserve">28/Z Hřebové nivelační značky včetně návrtů a chemické kotvy - dodávka a montáž
Hřebová nivelační značka – nerez, délka 120 mm, ø 16 mm. Osadit na chem. kotvu.
Polohu nivelačních značek upraví zhotovitel po dohodě s TDI s ohledem na technologii výstavby (bednění atd).
V prostoru podlahy strojovny se osadí nivelační značky ihned po dokončení bločku 10/05, kvůli měření náklonu strojovny. Vzhledem k prostorové náročnosti musí zhotovitel určit přesnou polohu nivelačních značek s ohledem na veškeré vybavení strojovny tak, aby umožňovalo měření na nivelačních značkách i po osazení všech prvků strojovny.
20/OChemická kotva pro použití do betonové konstrukce (epoxid nebo vinylester). Pro vlepení nivelačních značek (28/Z).
Teplotní rozsah -40°C až 50°C
Použití v exteriéru.
</t>
  </si>
  <si>
    <t>45 "ks - viz D.2_1"</t>
  </si>
  <si>
    <t>362</t>
  </si>
  <si>
    <t>Měření na nivelačních značkách 28/Z</t>
  </si>
  <si>
    <t>1466570904</t>
  </si>
  <si>
    <t>Měření na nivelačních značkách 28/Z, Nejpozději 2 dny po osazení značek 28/Z bude provedeno výchozí zaměření, další měření bude prováděno 1 x týdně po celou dobu realizace stavby až do předání díla objednateli. Záznamy o měření, včetně jejich vyhodnocení bude zhotovitel pravidelně jednou týdně předávat TDI.</t>
  </si>
  <si>
    <t>363</t>
  </si>
  <si>
    <t>767-R71</t>
  </si>
  <si>
    <t>Nivelační body měření sedání - dodávka a montáž geodetického hřebu</t>
  </si>
  <si>
    <t>-375492117</t>
  </si>
  <si>
    <t>364</t>
  </si>
  <si>
    <t>767-R72</t>
  </si>
  <si>
    <t>Nivelační body měření sedání - geodetické měření</t>
  </si>
  <si>
    <t>-1371221527</t>
  </si>
  <si>
    <t>Nivelační body měření sedání - geodetické měření
Po dobu provádění navazujících prací s výjimkou obnovy koruny hráze bude v intervalu 14 dní prováděno geodetické měření a vyhodnocení sedání. Před obnovou koruny hráze upřesní TDI výškovou úroveň jádra zohledňující předpokládané sedání.</t>
  </si>
  <si>
    <t>365</t>
  </si>
  <si>
    <t>998767102</t>
  </si>
  <si>
    <t>Přesun hmot tonážní pro zámečnické konstrukce v objektech v přes 6 do 12 m</t>
  </si>
  <si>
    <t>-465353554</t>
  </si>
  <si>
    <t>Přesun hmot pro zámečnické konstrukce stanovený z hmotnosti přesunovaného materiálu vodorovná dopravní vzdálenost do 50 m v objektech výšky přes 6 do 12 m</t>
  </si>
  <si>
    <t>https://podminky.urs.cz/item/CS_URS_2022_02/998767102</t>
  </si>
  <si>
    <t>781</t>
  </si>
  <si>
    <t>Dokončovací práce - obklady</t>
  </si>
  <si>
    <t>366</t>
  </si>
  <si>
    <t>781731112</t>
  </si>
  <si>
    <t>Montáž obkladů vnějších z obkladaček nebo obkladových pásků cihelných přes 50 do 85 ks/m2 kladených do malty</t>
  </si>
  <si>
    <t>523629885</t>
  </si>
  <si>
    <t>Montáž obkladů vnějších stěn z obkladaček nebo obkladových pásků cihelných kladených do malty přes 50 do 85 ks/m2</t>
  </si>
  <si>
    <t>https://podminky.urs.cz/item/CS_URS_2022_02/781731112</t>
  </si>
  <si>
    <t>Poznámka k položce:
Keramický obklad fasády strojovny
Založení na soklovou lištu s okapnicí – nerez.
Zakončení kolem výplní otvorů profil okenní začišťovací plastový s výztužnou mřížkou.
Keramické pásky bez povrchové úpravy (režné), min. rozměr 250 x 65 x 10 mm. Čistá plocha bez prořezu.
Lepidlo mrazuvzdorné, flexibilní nenasákavé, pro použití v exteriéru.
Vč. flexibilní mrazuvzdorné nenasákavé spárovací hmoty, barva šedá.</t>
  </si>
  <si>
    <t>"9/O Keramický obklad fasády strojovny" 56,3</t>
  </si>
  <si>
    <t>367</t>
  </si>
  <si>
    <t>59623113R</t>
  </si>
  <si>
    <t>pásek obkladový cihlový hladký 250x65x10mm</t>
  </si>
  <si>
    <t>1479413637</t>
  </si>
  <si>
    <t>obklad_keram/(0,250*0,065)*1,03</t>
  </si>
  <si>
    <t>-298,592 "rohové"</t>
  </si>
  <si>
    <t>368</t>
  </si>
  <si>
    <t>59623117R</t>
  </si>
  <si>
    <t>pásek obkladový cihlový rohová tvarovka 250x65x10x115mm</t>
  </si>
  <si>
    <t>1947080573</t>
  </si>
  <si>
    <t>(3,35*4)/0,065</t>
  </si>
  <si>
    <t>(2*1,40+2*1,10)/0,065</t>
  </si>
  <si>
    <t>(2*2,80+2*1,10)/0,065</t>
  </si>
  <si>
    <t>(2*2,05+1,1)/0,065</t>
  </si>
  <si>
    <t>369</t>
  </si>
  <si>
    <t>596-R89.1</t>
  </si>
  <si>
    <t>soklová lišta s okapnicí – nerez</t>
  </si>
  <si>
    <t>-682208258</t>
  </si>
  <si>
    <t>18,7 "9/O - viz výpis výrobků v příloze D.02_1"</t>
  </si>
  <si>
    <t>370</t>
  </si>
  <si>
    <t>596-R89.2</t>
  </si>
  <si>
    <t>profil okenní začišťovací plastový s výztužnou mřížkou</t>
  </si>
  <si>
    <t>1376232127</t>
  </si>
  <si>
    <t>13,8 "9/O - viz výpis výrobků v příloze D.02_1"</t>
  </si>
  <si>
    <t>371</t>
  </si>
  <si>
    <t>998781102</t>
  </si>
  <si>
    <t>Přesun hmot tonážní pro obklady keramické v objektech v přes 6 do 12 m</t>
  </si>
  <si>
    <t>1693140153</t>
  </si>
  <si>
    <t>Přesun hmot pro obklady keramické stanovený z hmotnosti přesunovaného materiálu vodorovná dopravní vzdálenost do 50 m v objektech výšky přes 6 do 12 m</t>
  </si>
  <si>
    <t>https://podminky.urs.cz/item/CS_URS_2022_02/998781102</t>
  </si>
  <si>
    <t>783</t>
  </si>
  <si>
    <t>Dokončovací práce - nátěry</t>
  </si>
  <si>
    <t>372</t>
  </si>
  <si>
    <t>783218111</t>
  </si>
  <si>
    <t>Lazurovací dvojnásobný syntetický nátěr tesařských konstrukcí</t>
  </si>
  <si>
    <t>1374824121</t>
  </si>
  <si>
    <t>Lazurovací nátěr tesařských konstrukcí dvojnásobný syntetický</t>
  </si>
  <si>
    <t>https://podminky.urs.cz/item/CS_URS_2022_02/783218111</t>
  </si>
  <si>
    <t>"pozednice 100/140" 2*(0,100+0,140) * 6,92*2 *1,05 + 2*0,100*0,140</t>
  </si>
  <si>
    <t>"krokev 100/140" 2*(0,100+0,140) * 3,0*9 *1,05 + 0,100*0,140*2*9</t>
  </si>
  <si>
    <t>"vrcholová vaznice 140/180" 2*(0,140+0,180) * 6,92*1 *1,05 + 0,140*0,180*2</t>
  </si>
  <si>
    <t>bedneni_strech*1,05*2</t>
  </si>
  <si>
    <t>bedneni_strech/0,146*0,019*2</t>
  </si>
  <si>
    <t>"latě" 235,3 * 2*(0,040+0,060) *1,05 + 0,040*0,060*38*2</t>
  </si>
  <si>
    <t>21-M</t>
  </si>
  <si>
    <t>Elektromontáže</t>
  </si>
  <si>
    <t>373</t>
  </si>
  <si>
    <t>210220001</t>
  </si>
  <si>
    <t>Montáž uzemňovacího vedení vodičů FeZn pomocí svorek na povrchu páskou do 120 mm2</t>
  </si>
  <si>
    <t>1333603891</t>
  </si>
  <si>
    <t>Montáž uzemňovacího vedení s upevněním, propojením a připojením pomocí svorek na povrchu vodičů FeZn páskou průřezu do 120 mm2</t>
  </si>
  <si>
    <t>https://podminky.urs.cz/item/CS_URS_2022_02/210220001</t>
  </si>
  <si>
    <t>Celkem pásek 2/Z - viz D.02_1</t>
  </si>
  <si>
    <t>"Blok 03" 36+1,9+2,1+0,5+0,5</t>
  </si>
  <si>
    <t>"Blok 06" 19,5+2*6+2*5,2+2,4</t>
  </si>
  <si>
    <t>"Blok 08" 29,5+4*5,8</t>
  </si>
  <si>
    <t>46+5+1+3,5+3,5+12,5+0,5+12,5+3,5+3,5+4,5+4+4,5+3,5+0,5+5+11+12,5+4,5+1,5</t>
  </si>
  <si>
    <t>Zábradlí na koruně hráze (od zábradlí ke kabelové rýze SO04), zábradlí na vzdušném svahu s napojením na blok 06 + zemnění lávky z bloku 11</t>
  </si>
  <si>
    <t>4,5*6+4+8+5</t>
  </si>
  <si>
    <t>Uzemnění zábradlí na výtokových křídlech a portálu objektu</t>
  </si>
  <si>
    <t>2*2+2*3+4*1</t>
  </si>
  <si>
    <t>Uzemnění zábradlí na dalždě do betonu pod vývarem</t>
  </si>
  <si>
    <t>2ks*10m</t>
  </si>
  <si>
    <t>374</t>
  </si>
  <si>
    <t>35442062</t>
  </si>
  <si>
    <t>pás zemnící 30x4mm FeZn (0,95 kg/m)</t>
  </si>
  <si>
    <t>197872085</t>
  </si>
  <si>
    <t>zem_pasek*1,05</t>
  </si>
  <si>
    <t>375</t>
  </si>
  <si>
    <t>210220302</t>
  </si>
  <si>
    <t>Montáž svorek hromosvodných se 3 a více šrouby</t>
  </si>
  <si>
    <t>955532242</t>
  </si>
  <si>
    <t>Montáž hromosvodného vedení svorek se 3 a více šrouby</t>
  </si>
  <si>
    <t>376</t>
  </si>
  <si>
    <t>35441986</t>
  </si>
  <si>
    <t>svorka odbočovací a spojovací pro pásek 30x4mm, FeZn</t>
  </si>
  <si>
    <t>685798450</t>
  </si>
  <si>
    <t>377</t>
  </si>
  <si>
    <t>210-R25.02</t>
  </si>
  <si>
    <t>7/P Chránička optických kabelů HDPE D40/32 - dodávka a montáž</t>
  </si>
  <si>
    <t>-943635440</t>
  </si>
  <si>
    <t>7/P Chránička optických kabelů HDPE D40/32 - dodávka a montáž
Poloměr ohybu min 400 mm, vč. zatahovacího lanka.</t>
  </si>
  <si>
    <t>Viz výpis výrobků v příloze D.02_1 TZ</t>
  </si>
  <si>
    <t>"Kabelová chránička v podlaze" 7,0</t>
  </si>
  <si>
    <t>378</t>
  </si>
  <si>
    <t>210-R25.03</t>
  </si>
  <si>
    <t>8/P Flexibilní chránička UV stabilní DN160/136 - dodávka a montáž</t>
  </si>
  <si>
    <t>742696162</t>
  </si>
  <si>
    <t>8/P Flexibilní chránička UV stabilní DN160/136 - dodávka a montáž
Poloměr ohybu min 650 mm, vč. zatahovacího lanka.</t>
  </si>
  <si>
    <t>Poznámka k položce:
Strojovna spodní výpusti, křížení s korunou hráze, ochrana rozvodu tlakového vzduchu v pol. (15/O)</t>
  </si>
  <si>
    <t>6,5+4,5+5,0 "viz výpis výrobků v příloze D.02_1"</t>
  </si>
  <si>
    <t>379</t>
  </si>
  <si>
    <t>210-R25.04</t>
  </si>
  <si>
    <t>9/P Flexibilní chránička DN32/24 - dodávka a montáž</t>
  </si>
  <si>
    <t>718891202</t>
  </si>
  <si>
    <t>9/P Flexibilní chránička DN32/24 - dodávka a montáž
Chránička kabeláže elektroinstalace ve strojovně spodní výpusti.</t>
  </si>
  <si>
    <t>36,7 "viz výpis výrobků v příloze D.02_1"</t>
  </si>
  <si>
    <t>380</t>
  </si>
  <si>
    <t>210-R25.05</t>
  </si>
  <si>
    <t>11/P Kabelová elektroinstalační lišta 140 x 60 mm - dodávka a montáž</t>
  </si>
  <si>
    <t>-39002142</t>
  </si>
  <si>
    <t>11/P Kabelová elektroinstalační lišta 140 x 60 mm - dodávka a montáž
včetně doplňků (křížení s lištou 12/P, zakončení lišt, rohů)</t>
  </si>
  <si>
    <t>8,4 "viz výpis výrobků v příloze D.02_1"</t>
  </si>
  <si>
    <t>381</t>
  </si>
  <si>
    <t>210-R25.06</t>
  </si>
  <si>
    <t>12/P Kabelová elektroinstalační lišta 60 x 40 mm - dodávka a montáž</t>
  </si>
  <si>
    <t>1608964438</t>
  </si>
  <si>
    <t>3,5 "viz výpis výrobků v příloze D.02_1"</t>
  </si>
  <si>
    <t>382</t>
  </si>
  <si>
    <t>210-R25.07</t>
  </si>
  <si>
    <t>13/P Hlavní ochranná přípojnice - dodávka a montáž</t>
  </si>
  <si>
    <t>-1698296865</t>
  </si>
  <si>
    <t>12/P Kabelová elektroinstalační lišta 60 x 40 mm - dodávka a montáž
Hlavní ochranná přípojnice s víčkem 233 x 175 x 78 mm.</t>
  </si>
  <si>
    <t>383</t>
  </si>
  <si>
    <t>210-R25.08</t>
  </si>
  <si>
    <t>14/P Elektroinstalační krabice rozvodná  - dodávka a montáž</t>
  </si>
  <si>
    <t>388298887</t>
  </si>
  <si>
    <t xml:space="preserve">14/P Elektroinstalační krabice rozvodná - dodávka a montáž
Elektroinstalační krabice rozvodná s víčkem 150 x 150 x 77 mm </t>
  </si>
  <si>
    <t>384</t>
  </si>
  <si>
    <t>210-R25.09</t>
  </si>
  <si>
    <t>15/P Pevná plastová trubka DN28/32  - dodávka a montáž</t>
  </si>
  <si>
    <t>508458432</t>
  </si>
  <si>
    <t>15/P Pevná plastová trubka DN28/32 - dodávka a montáž
mechanická odolnost 750N/5cm, včetně kolen 4 ks.</t>
  </si>
  <si>
    <t>5 "viz výpis výrobků v příloze D.02_1"</t>
  </si>
  <si>
    <t>385</t>
  </si>
  <si>
    <t>210-R25.10</t>
  </si>
  <si>
    <t>16/P Flexibilní chránička UV stabilní DN75/61  - dodávka a montáž</t>
  </si>
  <si>
    <t>763387444</t>
  </si>
  <si>
    <t>16/P Flexibilní chránička UV stabilní DN75/61 - dodávka a montáž
Poloměr ohybu min 350 mm, vč. zatahovacího lanka.</t>
  </si>
  <si>
    <t>6,0+4,5+4,5 "viz výpis výrobků v příloze D.02_1"</t>
  </si>
  <si>
    <t>386</t>
  </si>
  <si>
    <t>210-R46</t>
  </si>
  <si>
    <t>23/Z Zařízení na ochranu před bleskem - dodávka a montáž</t>
  </si>
  <si>
    <t>-308022820</t>
  </si>
  <si>
    <t>23/Z Zařízení na ochranu před bleskem
Zařízení na ochranu před bleskem
Třída ochrany dle ČSN EN 62305 III. třída LSP. Veškeré spoje musí být mechanicky odolné, chráněné před korozí, uzemnění musí splňovat podmínky ČSN EN 62305 1-5. Celkový zemní odpor společné uzemňovací soustavy musí být menší než 2 ohmy. Všechny spoje zemničů a podzemní spoje uzem. přívodů se musí chránit proti korozi pasivní ochranou (asfalt. zálivka, licí pryskyřice ,antikorozní páska apod.). Pro uzemnění el. zař. a hromosvodu se vybuduje společ. zemnící obvodová soustava pásku (2/Z) uložený do základů bloku 10. Při přechodu vodiče do betonu v délce 20 cm pod povrch a 20 cm nad povrch bude na (2/Z) provedena antikorózní ochrana.
Vodivý spoj - typ svorky viz. výkres.
SS - svorka spojovací ... 10 ks
ZS - zkušební svorka SR 03 - osazena v (14/P) ... 2 ks
ŠO - štítek označovací ... 2 ks
PV15 - podpěra vedení na vrchol krovu pod hřebenáče ... 10 ks
PV 22 - horní s tvarovými zámky ... 2 ks
Zemnící soustava- pásek FeZn 30x4mm – viz výrobek (2/Z)
Jímací soustava- drát AlMgSi D8 mm na podpěrách a příchykách 22 m
SR02- svorka pásek x pásek/ 30x4/30x4mm
SR03-svorka drát x pásek/ d-10/30x4mm
Vč. ochranného pospojování</t>
  </si>
  <si>
    <t>21-1</t>
  </si>
  <si>
    <t>Dodávky</t>
  </si>
  <si>
    <t>387</t>
  </si>
  <si>
    <t>1.01</t>
  </si>
  <si>
    <t>Technologický rozvaděč ve strojovně spodních výpustí - RMS1</t>
  </si>
  <si>
    <t>-401212811</t>
  </si>
  <si>
    <t>Technologický rozvaděč ve strojovně spodních výpustí - RMS1
Typ: samostatně stojící systémová oceloplechová skříň VX SE (RITTAL)
Kompletní sestava, vč. náplně rozvaděče.</t>
  </si>
  <si>
    <t>Poznámka k položce:
Podrobná specifikace položky viz technickou specifikaci elektro v příloze D.02_1
Výpis výrobků položka 16/O</t>
  </si>
  <si>
    <t>388</t>
  </si>
  <si>
    <t>1.02</t>
  </si>
  <si>
    <t>Rozvaděč měření a přenosu dat ve strojovně spodních výpustí – DT1</t>
  </si>
  <si>
    <t>1092062798</t>
  </si>
  <si>
    <t>Rozvaděč měření a přenosu dat ve strojovně spodních výpustí – DT1
Typ nástěnná plastová skříň šxvxh 535x735x270 mm
Kompletní sestava, vč. náplně rozvaděče.</t>
  </si>
  <si>
    <t>Poznámka k položce:
Podrobná specifikace položky viz technickou specifikaci elektro v příloze D.02_1
Výpis výrobků položka 16/O (19/O)</t>
  </si>
  <si>
    <t>389</t>
  </si>
  <si>
    <t>1.03</t>
  </si>
  <si>
    <t>Rozvaděč měření a přenosu dat v limnigrafu – DT2</t>
  </si>
  <si>
    <t>-1725048429</t>
  </si>
  <si>
    <t>Rozvaděč měření a přenosu dat v limnigrafu – DT2
Typ nástěnná plastová skříň šxvxh 415x615x230 mm
Kompletní sestava, vč. náplně rozvaděče.</t>
  </si>
  <si>
    <t>Poznámka k položce:
Podrobná specifikace položky viz technickou specifikaci elektro v příloze D.02_1
Výpis výrobků položka 22/O</t>
  </si>
  <si>
    <t>390</t>
  </si>
  <si>
    <t>1.04</t>
  </si>
  <si>
    <t>Rozvaděč měření a přenosu dat v domku obsluhy – DT3</t>
  </si>
  <si>
    <t>-1412847835</t>
  </si>
  <si>
    <t>Rozvaděč měření a přenosu dat v domku obsluhy – DT3
Typ nástěnná plastová skříň šxvxh 415x615x230 mm
Kompletní sestava, vč. náplně rozvaděče.</t>
  </si>
  <si>
    <t>Poznámka k položce:
Podrobná specifikace položky viz technickou specifikaci elektro v příloze D.02_1
Výpis výrobků položka 23/O</t>
  </si>
  <si>
    <t>391</t>
  </si>
  <si>
    <t>1.05</t>
  </si>
  <si>
    <t>Tlakový spínač na výstupu dmychadla (-SP5)</t>
  </si>
  <si>
    <t>1986494512</t>
  </si>
  <si>
    <t>Tlakový spínač na výstupu dmychadla (-SP5)
Elektronický tlakový spínač
Typ: PSD-300 
Měřený rozsah: 0-1 Bar
Výstup: 2xPNP
Napájení: 24V=
Výrobce: WIKA
Detaily objednávky s ohledem na typ snímače, rozsah snímače a připojovací rozměry je třeba koordinovat s dodavatelem systému rozmrazování</t>
  </si>
  <si>
    <t xml:space="preserve">Poznámka k položce:
Podrobná specifikace položky viz technickou specifikaci elektro v příloze D.02_1
</t>
  </si>
  <si>
    <t>392</t>
  </si>
  <si>
    <t>1.06</t>
  </si>
  <si>
    <t>Snímač venkovní teploty (-BT5)</t>
  </si>
  <si>
    <t>435564463</t>
  </si>
  <si>
    <t>Snímač venkovní teploty (-BT5)
Čidlo PT100/3850 v plastovém krytu do venkovního prostředí
Typ: PTS110B 
Měřený rozsah: -50 až 100 °C
Výstup: PT100
Napájení: z vyhodnocovací jednotky TSZ4H
Výrobce: SENSIT</t>
  </si>
  <si>
    <t>393</t>
  </si>
  <si>
    <t>1.07</t>
  </si>
  <si>
    <t>Snímač hladiny v nádrži (-1BL1)</t>
  </si>
  <si>
    <t>1561764644</t>
  </si>
  <si>
    <t>Snímač hladiny v nádrži (-1BL1)
Radarový snímač hladiny v nádrži
Detaily objednávky je třeba konzultovat s pracovníky VHD PO</t>
  </si>
  <si>
    <t>Poznámka k položce:
Podrobná specifikace položky viz technickou specifikaci elektro v příloze D.02_1
Výpis výrobků položka 8/O</t>
  </si>
  <si>
    <t>394</t>
  </si>
  <si>
    <t>1.08</t>
  </si>
  <si>
    <t>Snímač hladiny na odtoku (-2BL1)</t>
  </si>
  <si>
    <t>-197262584</t>
  </si>
  <si>
    <t>Snímač hladiny na odtoku (-2BL1)
Tlakový snímač hladiny na odtoku (limnigraf)
Detaily objednávky je třeba konzultovat s pracovníky VHD PO</t>
  </si>
  <si>
    <t>Poznámka k položce:
Podrobná specifikace položky viz technickou specifikaci elektro v příloze D.02_1
Výpis výrobků položka 24/O</t>
  </si>
  <si>
    <t>395</t>
  </si>
  <si>
    <t>1.09</t>
  </si>
  <si>
    <t>Snímač teploty vody na odtoku (-2BT1)</t>
  </si>
  <si>
    <t>-1397487299</t>
  </si>
  <si>
    <t>396</t>
  </si>
  <si>
    <t>1.10</t>
  </si>
  <si>
    <t>Kamerový systém</t>
  </si>
  <si>
    <t>sada</t>
  </si>
  <si>
    <t>1048032361</t>
  </si>
  <si>
    <t>Kamerový systém
Autonomní kamerový systém na bázi lokálního záznamu a soustavy IP kamer napájených přes PoE</t>
  </si>
  <si>
    <t>Poznámka k položce:
Podrobná specifikace položky viz technickou specifikaci elektro v příloze D.02_1
Výpis výrobků položka 25/O</t>
  </si>
  <si>
    <t>397</t>
  </si>
  <si>
    <t>1.11</t>
  </si>
  <si>
    <t>Poplachový zabezpečovací systém (PZTS)</t>
  </si>
  <si>
    <t>2082254981</t>
  </si>
  <si>
    <t xml:space="preserve">Poplachový zabezpečovací systém (PZTS)
Autonomní poplachový zabezpečovací systém vnitřních prostor domku obsluhy a strojovny spodních výpustí. Bez napojení na pult centrální ochrany. S funkcí posílání SMS při narušení objektu. </t>
  </si>
  <si>
    <t>Poznámka k položce:
Podrobná specifikace položky viz technickou specifikaci elektro v příloze D.02_1
Výpis výrobků položka 26/O</t>
  </si>
  <si>
    <t>398</t>
  </si>
  <si>
    <t>1.12</t>
  </si>
  <si>
    <t>Venkovní anténa</t>
  </si>
  <si>
    <t>-2116264712</t>
  </si>
  <si>
    <t>Poznámka k položce:
Podrobná specifikace položky viz technickou specifikaci elektro v příloze D.02_1
Výpis výrobků položka 14/O</t>
  </si>
  <si>
    <t>21-2</t>
  </si>
  <si>
    <t>Montáže, montážní materiál</t>
  </si>
  <si>
    <t>399</t>
  </si>
  <si>
    <t>2.01</t>
  </si>
  <si>
    <t>Montáž rozvaděče RMS1 – samostatně stojící systémová oceloplechová skříň ve strojovně spodních výpustí, šxvxh 600x1800x400 mm</t>
  </si>
  <si>
    <t>1913960474</t>
  </si>
  <si>
    <t>Poznámka k položce:
Podrobná specifikace položky viz technickou specifikaci elektro v příloze D.02_1</t>
  </si>
  <si>
    <t>400</t>
  </si>
  <si>
    <t>2.02</t>
  </si>
  <si>
    <t>Montáž rozvaděče DT1 – nástěnná plastová skříň ve strojovně spodních výpustí, šxvxh 535x735x270 mm</t>
  </si>
  <si>
    <t>464954251</t>
  </si>
  <si>
    <t>401</t>
  </si>
  <si>
    <t>2.03</t>
  </si>
  <si>
    <t>Montáž rozvaděče DT2 – nástěnná plastová skříň v limnigrafu, šxvxh 415x615x230 mm</t>
  </si>
  <si>
    <t>-2054909864</t>
  </si>
  <si>
    <t>402</t>
  </si>
  <si>
    <t>2.04</t>
  </si>
  <si>
    <t>Montáž rozvaděče DT1 – nástěnná plastová skříň v domku obsluhy, šxvxh 415x615x230 mm</t>
  </si>
  <si>
    <t>259233968</t>
  </si>
  <si>
    <t>403</t>
  </si>
  <si>
    <t>2.05</t>
  </si>
  <si>
    <t>Montáž tlakového spínače na výstupu dmychadla (-SP5)</t>
  </si>
  <si>
    <t>1358423056</t>
  </si>
  <si>
    <t>404</t>
  </si>
  <si>
    <t>2.06</t>
  </si>
  <si>
    <t>Montáž snímače venkovní teploty (-BT5)</t>
  </si>
  <si>
    <t>446077757</t>
  </si>
  <si>
    <t>405</t>
  </si>
  <si>
    <t>2.07</t>
  </si>
  <si>
    <t>Montáž radarového snímače hladiny v nádrži – 1BL1</t>
  </si>
  <si>
    <t>-1510954024</t>
  </si>
  <si>
    <t>406</t>
  </si>
  <si>
    <t>2.08</t>
  </si>
  <si>
    <t>Montáž tlakového snímače hladiny na odtoku – 2BL1</t>
  </si>
  <si>
    <t>-399048387</t>
  </si>
  <si>
    <t>407</t>
  </si>
  <si>
    <t>2.09</t>
  </si>
  <si>
    <t>Montáž snímače teploty vody na odtoku – 2BT1</t>
  </si>
  <si>
    <t>925365750</t>
  </si>
  <si>
    <t>408</t>
  </si>
  <si>
    <t>2.10</t>
  </si>
  <si>
    <t>Nástěnné plastové osvětlovací těleso - dodávka a montáž</t>
  </si>
  <si>
    <t>1199364659</t>
  </si>
  <si>
    <t>409</t>
  </si>
  <si>
    <t>2.11</t>
  </si>
  <si>
    <t>Nástěnný plastový vypínač, IP44, řazení 5 - dodávka a montáž</t>
  </si>
  <si>
    <t>-840147707</t>
  </si>
  <si>
    <t>410</t>
  </si>
  <si>
    <t>2.12</t>
  </si>
  <si>
    <t>Elektroinstalační krabice plastová - dodávka a montáž</t>
  </si>
  <si>
    <t>814366116</t>
  </si>
  <si>
    <t>411</t>
  </si>
  <si>
    <t>2.13</t>
  </si>
  <si>
    <t>Nosný systém pro elektroinstalaci limnigrafu - dodávka a montáž</t>
  </si>
  <si>
    <t>-126659782</t>
  </si>
  <si>
    <t>412</t>
  </si>
  <si>
    <t>2.14</t>
  </si>
  <si>
    <t>Ochrana kabeláže 4 servopohonů na stojanech uzávěrů - dodávka a montáž</t>
  </si>
  <si>
    <t>-1238317195</t>
  </si>
  <si>
    <t>413</t>
  </si>
  <si>
    <t>2.15</t>
  </si>
  <si>
    <t>Ostatní drobný instalační materiál - dodávka a montáž</t>
  </si>
  <si>
    <t>2044918772</t>
  </si>
  <si>
    <t>414</t>
  </si>
  <si>
    <t>2.16</t>
  </si>
  <si>
    <t>Materiál pro uzemnění a ochranné pospojování - dodávka a montáž</t>
  </si>
  <si>
    <t>-2089049903</t>
  </si>
  <si>
    <t>415</t>
  </si>
  <si>
    <t>2.17</t>
  </si>
  <si>
    <t>Hlavní ochranná přípojnice - dodávka a montáž</t>
  </si>
  <si>
    <t>-1236879417</t>
  </si>
  <si>
    <t>416</t>
  </si>
  <si>
    <t>2.18</t>
  </si>
  <si>
    <t>Kabel CYKY-J 3x2,5 mm2 - dodávka a montáž vč. ukončení, zapojení a opatření štítky</t>
  </si>
  <si>
    <t>1948472457</t>
  </si>
  <si>
    <t>417</t>
  </si>
  <si>
    <t>2.19</t>
  </si>
  <si>
    <t>Kabel CYKY-J 3x1,5 mm2 - dodávka a montáž vč. ukončení, zapojení a opatření štítky</t>
  </si>
  <si>
    <t>-154957487</t>
  </si>
  <si>
    <t>418</t>
  </si>
  <si>
    <t>2.20</t>
  </si>
  <si>
    <t>Kabel CYKY-J 4x1,5 mm2 - dodávka a montáž vč. ukončení, zapojení a opatření štítky</t>
  </si>
  <si>
    <t>-814815717</t>
  </si>
  <si>
    <t>419</t>
  </si>
  <si>
    <t>2.21</t>
  </si>
  <si>
    <t>Kabel CYKY-J 12x1,5 mm2 - dodávka a montáž vč. ukončení, zapojení a opatření štítky</t>
  </si>
  <si>
    <t>151143363</t>
  </si>
  <si>
    <t>420</t>
  </si>
  <si>
    <t>2.22</t>
  </si>
  <si>
    <t>Kabel CMFM 2x0,75 mm2 - dodávka a montáž vč. ukončení, zapojení a opatření štítky</t>
  </si>
  <si>
    <t>416185824</t>
  </si>
  <si>
    <t>421</t>
  </si>
  <si>
    <t>2.23</t>
  </si>
  <si>
    <t>Kabel CMFM 4x0,75 mm² - dodávka a montáž vč. ukončení, zapojení a opatření štítky</t>
  </si>
  <si>
    <t>1941320483</t>
  </si>
  <si>
    <t>422</t>
  </si>
  <si>
    <t>2.24</t>
  </si>
  <si>
    <t>Kabel CMFM 12x0,75 mm2 - dodávka a montáž vč. ukončení, zapojení a opatření štítky</t>
  </si>
  <si>
    <t>62307107</t>
  </si>
  <si>
    <t>423</t>
  </si>
  <si>
    <t>2.25</t>
  </si>
  <si>
    <t>Kabel CMFM 19x0,75 mm2 - dodávka a montáž vč. ukončení, zapojení a opatření štítky</t>
  </si>
  <si>
    <t>1294102817</t>
  </si>
  <si>
    <t>424</t>
  </si>
  <si>
    <t>2.26</t>
  </si>
  <si>
    <t>Optický kabel 12 vláken MM50/125, OM4 - dodávka a montáž vč. ukončení, zapojení a opatření štítky</t>
  </si>
  <si>
    <t>789836233</t>
  </si>
  <si>
    <t>425</t>
  </si>
  <si>
    <t>2.27</t>
  </si>
  <si>
    <t>UTP kabel Cat5e venkovní - dodávka a montáž vč. ukončení, zapojení a opatření štítky</t>
  </si>
  <si>
    <t>571503696</t>
  </si>
  <si>
    <t>426</t>
  </si>
  <si>
    <t>2.28</t>
  </si>
  <si>
    <t>Koaxiální kabel 50 Ohm, venkovní včetně koncových BNC konektorů - dodávka a montáž vč. ukončení, zapojení a opatření štítky</t>
  </si>
  <si>
    <t>-1391842837</t>
  </si>
  <si>
    <t>427</t>
  </si>
  <si>
    <t>2.29</t>
  </si>
  <si>
    <t>Vodič CYA 25 mm2 z/ž - dodávka a montáž vč. ukončení, zapojení a opatření štítky</t>
  </si>
  <si>
    <t>-942666529</t>
  </si>
  <si>
    <t>428</t>
  </si>
  <si>
    <t>2.30</t>
  </si>
  <si>
    <t>Vodič CYA 4 mm2 z/ž - dodávka a montáž vč. ukončení, zapojení a opatření štítky</t>
  </si>
  <si>
    <t>1992669066</t>
  </si>
  <si>
    <t>429</t>
  </si>
  <si>
    <t>2.31</t>
  </si>
  <si>
    <t>Revize rozvaděčů RMS1, DT1, DT2, DT3 a elektroinstalace ve strojovně a limnigrafu</t>
  </si>
  <si>
    <t>1398707169</t>
  </si>
  <si>
    <t>21-3</t>
  </si>
  <si>
    <t>Demontáže</t>
  </si>
  <si>
    <t>430</t>
  </si>
  <si>
    <t>3.1</t>
  </si>
  <si>
    <t>Demontáž stávající nástěnné skříně měření v limnigrafu</t>
  </si>
  <si>
    <t>-1440449825</t>
  </si>
  <si>
    <t>21-4</t>
  </si>
  <si>
    <t>Speciální práce</t>
  </si>
  <si>
    <t>431</t>
  </si>
  <si>
    <t>4.01</t>
  </si>
  <si>
    <t>Konfigurace datalogeru H7</t>
  </si>
  <si>
    <t>99623963</t>
  </si>
  <si>
    <t xml:space="preserve">Konfigurace datalogeru H7
- Měření hladiny vody v nádrži (fce datalogeru)
- Měření hladiny vody na odtoku (fce datalogeru)
- Měření teploty vody na odtoku (fce datalogeru)
- Monitorování stavů uzávěrů spodních výpustí
- Monitorování dmychadla systému rozmrazování
- Monitorování napájení a stavu rozvaděče spodních výpustí (RMS1)
- Nastavení GMS modemu pro přenos dat do cloudu Fiedler
- Nastavení GSM pro zasílání stavových a výstražných SMS obsluze VD
</t>
  </si>
  <si>
    <t>432</t>
  </si>
  <si>
    <t>4.02</t>
  </si>
  <si>
    <t>Konfigurace radiové komunikace s VHD PO</t>
  </si>
  <si>
    <t>357380849</t>
  </si>
  <si>
    <t xml:space="preserve">Konfigurace radiové komunikace s VHD PO
 - Nahrání firmware pro komunikaci s VHD PO do komunikační desky EPD-1
 - Konfigurace desky EPD-1 
 - Konfigurace radiomodemu CDA-70
</t>
  </si>
  <si>
    <t>433</t>
  </si>
  <si>
    <t>4.03</t>
  </si>
  <si>
    <t>Konfigurace kamerového systému na VD</t>
  </si>
  <si>
    <t>-65831156</t>
  </si>
  <si>
    <t>434</t>
  </si>
  <si>
    <t>4.04</t>
  </si>
  <si>
    <t>Konfigurace systému PZTS</t>
  </si>
  <si>
    <t>-1840086763</t>
  </si>
  <si>
    <t>435</t>
  </si>
  <si>
    <t>4.05</t>
  </si>
  <si>
    <t>Navaření pigtailů s konektory SC na vlákna optického kabelu WO1 (MM) v optickém boxu 1OB1 včetně proměření (vlastní pigtaily jsou součástí specifikace optického boxu)</t>
  </si>
  <si>
    <t>1863584309</t>
  </si>
  <si>
    <t>436</t>
  </si>
  <si>
    <t>4.06</t>
  </si>
  <si>
    <t>Navaření pigtailů s konektory SC na vlákna optického kabelu WO1 (MM) v optickém boxu 2OB1 včetně proměření (vlastní pigtaily jsou součástí specifikace optického boxu)</t>
  </si>
  <si>
    <t>-1922639071</t>
  </si>
  <si>
    <t>437</t>
  </si>
  <si>
    <t>4.07</t>
  </si>
  <si>
    <t>Navaření pigtailů s konektory SC na vlákna optického kabelu WO2 (MM) v optickém boxu 1OB2 včetně proměření (vlastní pigtaily jsou součástí specifikace optického boxu)</t>
  </si>
  <si>
    <t>413659446</t>
  </si>
  <si>
    <t>438</t>
  </si>
  <si>
    <t>4.08</t>
  </si>
  <si>
    <t>Navaření pigtailů s konektory SC na vlákna optického kabelu WO2 (MM) v optickém boxu 3OB1 včetně proměření (vlastní pigtaily jsou součástí specifikace optického boxu)</t>
  </si>
  <si>
    <t>-1791826203</t>
  </si>
  <si>
    <t>439</t>
  </si>
  <si>
    <t>4.09</t>
  </si>
  <si>
    <t>Oživení, uvedení do provozu</t>
  </si>
  <si>
    <t>-200403958</t>
  </si>
  <si>
    <t>440</t>
  </si>
  <si>
    <t>4.10</t>
  </si>
  <si>
    <t>Komplexní vyzkoušení</t>
  </si>
  <si>
    <t>-2047422411</t>
  </si>
  <si>
    <t>441</t>
  </si>
  <si>
    <t>4.11</t>
  </si>
  <si>
    <t>Zaškolení obsluhy</t>
  </si>
  <si>
    <t>h</t>
  </si>
  <si>
    <t>-1925308299</t>
  </si>
  <si>
    <t>35-M</t>
  </si>
  <si>
    <t>Montáž čerpadel, kompr.a vodoh.zař.</t>
  </si>
  <si>
    <t>442</t>
  </si>
  <si>
    <t>350-R42.2</t>
  </si>
  <si>
    <t>43/Z Průchodka pro trubní rozvody (15/O) DN100, tl. 3mm - dodávka a montáž</t>
  </si>
  <si>
    <t>1237665501</t>
  </si>
  <si>
    <t>43/Z Průchodka pro trubní rozvody (15/O) DN100, tl. 3mm - dodávka a montáž
Před dodávkou zhotovitel prověří a případně upraví parametry trubky tak, aby vyhovovala konkrétním dodaným dílcům potrubí vzduchových rozvodů (15/O).
Nerez
Podrobná specifikace zařízení viz Výpis výrobku v příloze D.02_1 Technická zpráva</t>
  </si>
  <si>
    <t>Viz výpis výrobků v příloze D.02_1</t>
  </si>
  <si>
    <t>"Blok 3" 4,6</t>
  </si>
  <si>
    <t>"Blok 3" 0,7</t>
  </si>
  <si>
    <t>35-M-2</t>
  </si>
  <si>
    <t>15/O Provzdušňovací systém</t>
  </si>
  <si>
    <t>D1</t>
  </si>
  <si>
    <t>Zařízení, armatury, potrubí</t>
  </si>
  <si>
    <t>443</t>
  </si>
  <si>
    <t>PS 01</t>
  </si>
  <si>
    <t>Jednotka dmychadlového agregátu   - dodávka a montáž</t>
  </si>
  <si>
    <t>kpl</t>
  </si>
  <si>
    <t>932986920</t>
  </si>
  <si>
    <t>Jednotka dmychadlového agregátu - dodávka a montáž
Jednotka dmychadlového agregátu, sestávající z vlastního objemového dmychadla, protihlukového krytu v provedení pro vnitřní instalaci a příslušenství. Základní technické parametry dmychadlové jednotky jsou následující:
- dopravní množství: Q = 85 m3/h (při f=50 Hz), 
- max. přetlak na výtlaku: Δp = 250 mbar (25 kPa)
- elektromotor: Pmot = 1,5 kW, 400 V, 50 Hz, IP 55, tepelná ochrana – bimetal 
- vnější rozměry: ca 650x500x640 (dxšxv) – rozměry protihlukového krytu s dmychadlem
Příslušenství:
- dmychadlový agregát: základní rám s elastickými patkami, řemenový převod, sada pro pružné připojení na výtlaku, tlumič hluku na sání se sacím filtrem, zpětná klapka, pojistný ventil, manometr, indikátor zanesení sacího filtru.
- protihlukový kryt segmentové konstrukce pro vnitřní instalaci, mat. provedení – nerezový plech s izolační výstelkou, nucená ventilace (vrtulka ventilátoru je poháněna hřídelem dmychadla).
Hladina akustického tlaku soustrojí s krytem LmA = ca 62 dB.</t>
  </si>
  <si>
    <t>444</t>
  </si>
  <si>
    <t>PS 02</t>
  </si>
  <si>
    <t>Aerační jemnobublinný element - dodávka a montáž</t>
  </si>
  <si>
    <t>24037154</t>
  </si>
  <si>
    <t>Aerační jemnobublinný element - dodávka a montáž
Aerační jemnobublinný element, základní technické parametry elementu jsou následující:
- průtok vzduchu: 2 – 3 m3/h
- tlaková ztráta: 4 – 5 kPa
- rozměry elementu: délka 900 mm, vnější ø 63 mm 
- mat. provedení: těleso – trubka PVC ø 50 mm, aerační membrána PUR, zátka PVC, redukce 50/20 PVC, zátka PVC, koleno DN 20 PP, nerezové spony s ochranným kroužkem (2 ks) 
Příslušenství: 2 ks kotevní příchytka včetně nerezových šroubů s maticemi</t>
  </si>
  <si>
    <t>445</t>
  </si>
  <si>
    <t>PS 03</t>
  </si>
  <si>
    <t>Kotevní prvek aeračního elementu - dodávka a montáž</t>
  </si>
  <si>
    <t>-735237366</t>
  </si>
  <si>
    <t>Kotevní prvek aeračního elementu, svařenec z nerezového plechu tl. 3 mm, mat. 1.4301, rozměry viz výkres detailu kotvení. Včetně 2 ks nerezových kotev pro uchycení do tělesa objektu spádiště.
Hmotnost 1 ks: 3,8 kg</t>
  </si>
  <si>
    <t>446</t>
  </si>
  <si>
    <t>PS 04</t>
  </si>
  <si>
    <t>Napojovací sada aeračního elementu - dodávka a montáž</t>
  </si>
  <si>
    <t>-1466142031</t>
  </si>
  <si>
    <t>Napojovací sada aeračního elementu, sestávající z PE-hadice DN 20 o délce ca 400 mm a připojovacího šroubení DN 20 s převlečnou maticí pro napojení hadice na nerezový nátrubek DN 20</t>
  </si>
  <si>
    <t>447</t>
  </si>
  <si>
    <t>PS 05</t>
  </si>
  <si>
    <t>Kotevní konzola s třmenem pro nerezové potrubí DN 65 - dodávka a montáž</t>
  </si>
  <si>
    <t>229573910</t>
  </si>
  <si>
    <t>Kotevní konzola s třmenem pro nerezové potrubí DN 65, svařenec z L-profilu 40x40x3 a plechu tl. 3 mm, mat. nerezová ocel 1.4301, včetně 2 ks nerezových kotev pro uchycení do tělesa objektů (vzdálenost osy potrubí od stěny objektu 200 mm)
Hmotnost 1 ks: 1,7 kg</t>
  </si>
  <si>
    <t>448</t>
  </si>
  <si>
    <t>PS 06</t>
  </si>
  <si>
    <t>Kotevní konzola s třmenem pro nerezové potrubí DN 25 - dodávka a montáž</t>
  </si>
  <si>
    <t>-1794308152</t>
  </si>
  <si>
    <t>Kotevní konzola s třmenem pro nerezové potrubí DN 25, svařenec z L-profilu 25x25x3 a plechu tl. 3 mm, mat. nerezová ocel 1.4301, včetně 2 ks nerezových kotev pro uchycení do tělesa objektu
Hmotnost 1 ks: 1 kg</t>
  </si>
  <si>
    <t>449</t>
  </si>
  <si>
    <t>PS 07</t>
  </si>
  <si>
    <t>Kulový kohout DN 25 - dodávka a montáž</t>
  </si>
  <si>
    <t>1676915921</t>
  </si>
  <si>
    <t>Kulový kohout DN 25, PN 16, ovládání ruční prostřednictvím speciálního T-klíče, celonerezové provedení</t>
  </si>
  <si>
    <t>450</t>
  </si>
  <si>
    <t>PS 08</t>
  </si>
  <si>
    <t>Nerezová trubka DN 65 - dodávka a montáž</t>
  </si>
  <si>
    <t>bm</t>
  </si>
  <si>
    <t>-505018352</t>
  </si>
  <si>
    <t>Nerezová trubka DN 65 svařovaná metrická, ø 69 x 2, mat. – nerezová ocel DIN 1.4301</t>
  </si>
  <si>
    <t>451</t>
  </si>
  <si>
    <t>PS 09</t>
  </si>
  <si>
    <t>Nerezová trubka DN 25 - dodávka a montáž</t>
  </si>
  <si>
    <t>-1598210212</t>
  </si>
  <si>
    <t>Nerezová trubka DN 25, mat. – nerezová ocel DIN 1.4301</t>
  </si>
  <si>
    <t>452</t>
  </si>
  <si>
    <t>PS 10</t>
  </si>
  <si>
    <t>Nerezová trubka DN 20 - dodávka a montáž</t>
  </si>
  <si>
    <t>2045786356</t>
  </si>
  <si>
    <t>Nerezová trubka DN 20, mat. – nerezová ocel DIN 1.4301</t>
  </si>
  <si>
    <t>453</t>
  </si>
  <si>
    <t>PS 11</t>
  </si>
  <si>
    <t>Koleno 90°, DN 65 - dodávka a montáž</t>
  </si>
  <si>
    <t>-1078323719</t>
  </si>
  <si>
    <t>Koleno 90°, DN 65, tl. 2 mm, mat. – nerezová ocel DIN 1.4301</t>
  </si>
  <si>
    <t>454</t>
  </si>
  <si>
    <t>PS 12</t>
  </si>
  <si>
    <t>Koleno 45°, DN 65 - dodávka a montáž</t>
  </si>
  <si>
    <t>-481912418</t>
  </si>
  <si>
    <t>Koleno 45°, DN 65, tl. 2 mm, mat. – nerezová ocel DIN 1.4301</t>
  </si>
  <si>
    <t>455</t>
  </si>
  <si>
    <t>PS 13</t>
  </si>
  <si>
    <t>Koleno 90°, DN 25 - dodávka a montáž</t>
  </si>
  <si>
    <t>-527738678</t>
  </si>
  <si>
    <t>Koleno 90°, DN 25, tl. 2 mm, mat. – nerezová ocel DIN 1.4301</t>
  </si>
  <si>
    <t>456</t>
  </si>
  <si>
    <t>PS 14</t>
  </si>
  <si>
    <t>Redukce centrická, DN 65/ DN 50 - dodávka a montáž</t>
  </si>
  <si>
    <t>649555244</t>
  </si>
  <si>
    <t>Redukce centrická, DN 65/ DN 50, tl. 2 mm, mat. – nerezová ocel DIN 1.4301</t>
  </si>
  <si>
    <t>457</t>
  </si>
  <si>
    <t>PS 15</t>
  </si>
  <si>
    <t>Koleno atypické cca 15°, DN 65 - dodávka a montáž</t>
  </si>
  <si>
    <t>884007874</t>
  </si>
  <si>
    <t>Koleno atypické cca 15°, DN 65, tl. 2 mm, mat. – nerezová ocel DIN 1.4301</t>
  </si>
  <si>
    <t>D2</t>
  </si>
  <si>
    <t>Ostatní</t>
  </si>
  <si>
    <t>458</t>
  </si>
  <si>
    <t>PS 20</t>
  </si>
  <si>
    <t>Tlakové zkoušky</t>
  </si>
  <si>
    <t>999313125</t>
  </si>
  <si>
    <t>Tlakové zkoušky rozvodného potrubí tlakového vzduchu</t>
  </si>
  <si>
    <t>459</t>
  </si>
  <si>
    <t>PS 21</t>
  </si>
  <si>
    <t>Individuální zkoušky</t>
  </si>
  <si>
    <t>1636458503</t>
  </si>
  <si>
    <t>Individuální zkoušky zkoušky strojních zařízení v rámci provzdušňovacího systému</t>
  </si>
  <si>
    <t>460</t>
  </si>
  <si>
    <t>PS 22</t>
  </si>
  <si>
    <t>-1872034251</t>
  </si>
  <si>
    <t>Komplexní vyzkoušení zařízení provzdušňovacího systému. Rozsah zkoušek musí být takový, aby prověřil správnou funkčnost zařízení, spolehlivost automatiky, signalizace, dálkového ovládání, včetně reakce systému na uměle vyvolané poruchy</t>
  </si>
  <si>
    <t>461</t>
  </si>
  <si>
    <t>PS 23</t>
  </si>
  <si>
    <t>Koordinační činnost dodavatele</t>
  </si>
  <si>
    <t>-955006790</t>
  </si>
  <si>
    <t>Koordinační činnost dodavatele provzdušňovacího systému</t>
  </si>
  <si>
    <t>46-M</t>
  </si>
  <si>
    <t>Zemní práce při extr.mont.pracích</t>
  </si>
  <si>
    <t>462</t>
  </si>
  <si>
    <t>460161173</t>
  </si>
  <si>
    <t>Hloubení kabelových rýh ručně š 35 cm hl 80 cm v hornině tř II skupiny 4</t>
  </si>
  <si>
    <t>892960122</t>
  </si>
  <si>
    <t>Hloubení zapažených i nezapažených kabelových rýh ručně včetně urovnání dna s přemístěním výkopku do vzdálenosti 3 m od okraje jámy nebo s naložením na dopravní prostředek šířky 35 cm hloubky 80 cm v hornině třídy těžitelnosti II skupiny 4</t>
  </si>
  <si>
    <t>Kabelová rýha pro těsněný prostup hrází - viz D.02_1 a D.01_2.5.5</t>
  </si>
  <si>
    <t>4,0</t>
  </si>
  <si>
    <t>463</t>
  </si>
  <si>
    <t>460431233</t>
  </si>
  <si>
    <t>Zásyp kabelových rýh ručně se zhutněním š 50 cm hl 30 cm z horniny tř II skupiny 4</t>
  </si>
  <si>
    <t>222682729</t>
  </si>
  <si>
    <t>Zásyp kabelových rýh ručně s přemístění sypaniny ze vzdálenosti do 10 m, s uložením výkopku ve vrstvách včetně zhutnění a úpravy povrchu šířky 50 cm hloubky 30 cm z horniny třídy těžitelnosti II skupiny 4</t>
  </si>
  <si>
    <t>https://podminky.urs.cz/item/CS_URS_2022_02/460431233</t>
  </si>
  <si>
    <t>Zásyp horní části kabelové rýhy těsněného prostupu hrází - viz D.02_1 a D.01_2.5.5</t>
  </si>
  <si>
    <t>99-M</t>
  </si>
  <si>
    <t>Provozní osvětlení koruny hráze</t>
  </si>
  <si>
    <t>464</t>
  </si>
  <si>
    <t>210204002</t>
  </si>
  <si>
    <t>Montáž stožárů osvětlení parkových ocelových</t>
  </si>
  <si>
    <t>480897498</t>
  </si>
  <si>
    <t>Poznámka k položce:
sadové stožár SSA-12ks - výměra v.č.D.2_3.17.8  Schematický plán PO
SSA - 12ks</t>
  </si>
  <si>
    <t>465</t>
  </si>
  <si>
    <t>31674065 -R</t>
  </si>
  <si>
    <t>Stožár sadový ocelový osvětlovací vetknutý  bezpaticový  žárově zinkovaný s ochrannou mažetou- dřík 5,8m dvojstupňový průměr 114/60mm , tloušťka stěny dříku 4 mm</t>
  </si>
  <si>
    <t>1069202765</t>
  </si>
  <si>
    <t>Poznámka k položce:
Ocelový osvětlovací stožár vetknutý, dvojstupňový, materiál v souladu s ČSN EN , průměr spodní části 114mm , průměr v horní části u vrcholu 60 mm, nadzemní výška 5,0 m, délka vetknutí do země 0,8 m, celková délka dříku 5,8 m, tloušťka stěny dříku 4 mm, povrchová úprava stožáru oboustranným žárovým zinkováním tl. min. 70 mikrometrů, zapuštěná dvířka min. 80-90x300-450mm s uzamykáním, spodní okraj dvířek 600 mm nad úrovní vetknutí, uvnitř dříku šroub pro upevnění elektrovýzbroje, ve spodní části dříku otvor se závitem pro montáž zemnící svorky 200 mm nad úrovní vetknutí,  viz  sadové stožáry SSA - výkres D.2_3.17.10  Stožáry provozního osvětlení,  včetně dopravy na stavbu. 
SSA - 12ks</t>
  </si>
  <si>
    <t>466</t>
  </si>
  <si>
    <t>210204201</t>
  </si>
  <si>
    <t>Montáž elektrovýzbroje stožárů osvětlení 1 okruh</t>
  </si>
  <si>
    <t>-1011369828</t>
  </si>
  <si>
    <t>Poznámka k položce:
stožáry -  SSA, výměra v.č. D.2_3.17.8  Schematický plán PO
SSA - 12ks</t>
  </si>
  <si>
    <t>467</t>
  </si>
  <si>
    <t>34562905 - R</t>
  </si>
  <si>
    <t>Stožárová elektrovýzbroj pro 1 okruh IP2X pro sadový stožár, 1xokruh jištění-odpínač válcových pojistek vel.10, zem. svorka, 1xpoj odpojovač Z/Cu, IP 00 /4xM8/35mm2/</t>
  </si>
  <si>
    <t>1740366699</t>
  </si>
  <si>
    <t>Poznámka k položce:
Stožárová elektrovýzbroj pro 1 jištěný okruh (min. IP2X) s pojistkovým odpínačem pro válcovou pojistku 10x38 mm, upevnění na šroub ve stožáru, velikost elektrovýzbroje přizpůsobená velikosti vnitřního prostoru ve stožáru a velikosti dvířek (sadový dvojstupňový jmen. výšky 5m ), nosná konstrukce a svorky v povrchové úpravě odolávající korozi, čtyřsvorková, připojení 2 kabelů Cu/Al průřezu min. 4x25 mm2. výměra v.č. D.2_3.17.8  Schematický plán PO</t>
  </si>
  <si>
    <t>468</t>
  </si>
  <si>
    <t>210120101</t>
  </si>
  <si>
    <t>Montáž pojistkových patron do 60 A se styčným kroužkem</t>
  </si>
  <si>
    <t>-1710723369</t>
  </si>
  <si>
    <t>Montáž pojistek se zapojením vodičů závitových pojistkových částí pojistkových patron do 60 A se styčným kroužkem</t>
  </si>
  <si>
    <t>Poznámka k položce:
Montáž pojistek do elektrovýzbroje ve stožárech - výměra v.č. D.2_3.17.8  Schematický plán PO</t>
  </si>
  <si>
    <t>469</t>
  </si>
  <si>
    <t>35825220-R</t>
  </si>
  <si>
    <t>Válcová pojistka vel. 10 x 38, jmen. proud 6 A, charakteristika gG</t>
  </si>
  <si>
    <t>-1257502078</t>
  </si>
  <si>
    <t>Poznámka k položce:
Montáž pojistek do elektrovýzbroje ve stožárech - výměra v.č.D.2_3.17.8  Schematický plán PO</t>
  </si>
  <si>
    <t>470</t>
  </si>
  <si>
    <t>210202013-R</t>
  </si>
  <si>
    <t>Montáž venkovních svítidel na stožár veřejného osvětlení</t>
  </si>
  <si>
    <t>1620230305</t>
  </si>
  <si>
    <t>Poznámka k položce:
Montáž svítidel provozního osvětlení  na nová světelná místa s použitím montážní plošiny 12x sadové 12xSSA , výměra v.č. D.2_3.17.8  Schematický plán PO</t>
  </si>
  <si>
    <t>471</t>
  </si>
  <si>
    <t>34774004-R</t>
  </si>
  <si>
    <t>LED svítidlo SV na dřík sadového stožáru průměru 60 mm - 15w,2067Lm,2700K</t>
  </si>
  <si>
    <t>1719422777</t>
  </si>
  <si>
    <t>Poznámka k položce:
LED svítidlo SSA -  12LED , doporučený světel. tok zdrojů 1821 lm, funkce udržování konstant. světel. toku po celou dobu života, doba života LED zdrojů min. 100 000 hod. (život zdrojů dle specifikace L80/B10 při teplotě okolí 25°C, příkon včetně předřadníku max. 14 W, barva vyzařovaného světla teple bílá (2700 K), těleso svítidla z hliníku, krytí min. IP65 (v případě oddělené optické a elektrické části je pro elektrickou část dostačující krytí IP44), odolnost svítidla proti nárazu min. IK 08, třída ochrany I, garance na LED modul min. 10 let, na LED driver min. 5 let, na svítidlo jako celek min. 3 roky, barevné provedení – šedá 900, doporučené charakteristiky vyzařování světelného toku svítidla – úzká optika  NR, při odlišných charakteristikách nutno garantovat dodržení požadovaných světel. tech. parametrů , svítidlo musí variabilně umožňovat osazení na dřík stožáru s horním průměrem Ø60 mm i osazení na výložník s průměrem ramene 60 mm, umístění předřadných přístrojů a elektroniky ve svítidle (ne externě), svítidlo vybaveno přepěť. ochranou (min. 4 kV), požadovaný vzhled a rozměry svítidla - vzhledem k návaznosti na již dříve vyprojektované a realizované etapy stavby je požadováno použití svítidel, jejichž vzhled a rozměry jsou shodné se svítidly použitými v těchto etapách na sadových stožárech  svítidla na nové stožáry  SSA , výměrá z výkresu č. D.2_3.17.8  Schematický plán PO. v ceně doprava + recyklační poplatek.</t>
  </si>
  <si>
    <t>472</t>
  </si>
  <si>
    <t>741122122</t>
  </si>
  <si>
    <t>Montáž kabel Cu plný kulatý žíla 3x1,5 až 6 mm2 zatažený v trubkách (např. CYKY)</t>
  </si>
  <si>
    <t>272816253</t>
  </si>
  <si>
    <t>Montáž kabelů měděných bez ukončení uložených v trubkách zatažených plných kulatých nebo bezhalogenových (např. CYKY) počtu a průřezu žil 3x1,5 až 6 mm2</t>
  </si>
  <si>
    <t>Poznámka k položce:
kabely od elektrovýzbroje ve stožárech PO do svítidla CYKY3x1,5mm2 . rezervu pro zapojení v elektrovýzbrojí, ve svítidlech a prořez, +doprava,  výměra v.č.D.2_3.17.8  Schematický plán PO
montáž kabelů 76m + 32 = 108m</t>
  </si>
  <si>
    <t>473</t>
  </si>
  <si>
    <t>34111030</t>
  </si>
  <si>
    <t>kabel instalační jádro Cu plné izolace PVC plášť PVC 450/750V (CYKY) 3x1,5mm2</t>
  </si>
  <si>
    <t>-1460103831</t>
  </si>
  <si>
    <t>Poznámka k položce:
30m x 1,05(prořez) = 32m</t>
  </si>
  <si>
    <t>474</t>
  </si>
  <si>
    <t>34111005</t>
  </si>
  <si>
    <t>kabel instalační jádro Cu plné izolace PVC plášť PVC 450/750V (CYKY) 2x1,5mm2</t>
  </si>
  <si>
    <t>-1661167569</t>
  </si>
  <si>
    <t>475</t>
  </si>
  <si>
    <t>210100096</t>
  </si>
  <si>
    <t>Ukončení vodičů na svorkovnici s otevřením a uzavřením krytu včetně zapojení průřezu žíly do 2,5 mm2</t>
  </si>
  <si>
    <t>-246108755</t>
  </si>
  <si>
    <t>Ukončení vodičů izolovaných s označením a zapojením na svorkovnici s otevřením a uzavřením krytu průřezu žíly do 2,5 mm2</t>
  </si>
  <si>
    <t>Poznámka k položce:
zapojovaní žíl svodových kabelů -výměra v.č.D.2_3.17.8  Schematický plán PO
CYKY3x1,5 - 12x2x3ž=72ž, CYKY2x1,5 - 2x2ž=4ž, celkem 76ž</t>
  </si>
  <si>
    <t>476</t>
  </si>
  <si>
    <t>210100173</t>
  </si>
  <si>
    <t>Ukončení kabelů smršťovací záklopkou nebo páskou se zapojením bez letování žíly do 3x4 mm2</t>
  </si>
  <si>
    <t>-330394215</t>
  </si>
  <si>
    <t>Ukončení kabelů smršťovací záklopkou nebo páskou se zapojením bez letování počtu a průřezu žil do 3 x 1,5 až 4 mm2</t>
  </si>
  <si>
    <t>Poznámka k položce:
ukončení kabelů-výměra v.č.D.2_3.17.8  Schematický plán PO
CYKY3x1,5 - 12x2=24, CYKY2x1,5 - 2, celkem 24+2= 26</t>
  </si>
  <si>
    <t>477</t>
  </si>
  <si>
    <t>741122133</t>
  </si>
  <si>
    <t>Montáž kabel Cu plný kulatý žíla 4x10 mm2 zatažený v trubkách (např. CYKY)</t>
  </si>
  <si>
    <t>-581295953</t>
  </si>
  <si>
    <t>Montáž kabelů měděných bez ukončení uložených v trubkách zatažených plných kulatých nebo bezhalogenových (např. CYKY) počtu a průřezu žil 4x10 mm2</t>
  </si>
  <si>
    <t>Poznámka k položce:
v délce zahrnuta rezerva kabelů pro zapojení do elektrovýzbroje, prodloužení rozvodu VO vlivem zvlnění chrániček ve výkopech a ztratné prořezem. V ceně zahrnuta doprava. výměra v.č.D.2_3.17.3, D.2_3.17.4, D.2_3.17.8  
810m x 1,05(prořez) = 851m</t>
  </si>
  <si>
    <t>478</t>
  </si>
  <si>
    <t>34111076</t>
  </si>
  <si>
    <t>kabel instalační jádro Cu plné izolace PVC plášť PVC 450/750V (CYKY) 4x10mm2</t>
  </si>
  <si>
    <t>-2147301226</t>
  </si>
  <si>
    <t>479</t>
  </si>
  <si>
    <t>210950201</t>
  </si>
  <si>
    <t>Příplatek na zatahování kabelů hmotnosti do 0,75 kg do tvárnicových tras a kolektorů</t>
  </si>
  <si>
    <t>74714012</t>
  </si>
  <si>
    <t>Ostatní práce při montáži vodičů, šňůr a kabelů Příplatek k cenám za zatahování kabelů do tvárnicových tras s komorami nebo do kolektorů hmotnosti kabelů do 0,75 kg</t>
  </si>
  <si>
    <t>Poznámka k položce:
Příplatek za protažení kabelů CYKY3x1,5mm2 dříky stožárů, výměra v.č.D.2_3.17.3, D.2_3.17.4, D.2_3.17.8  
(12*6m) x 1,05(prořez) = 76m</t>
  </si>
  <si>
    <t>480</t>
  </si>
  <si>
    <t>210100101</t>
  </si>
  <si>
    <t>Ukončení vodičů na svorkovnici s otevřením a uzavřením krytu včetně zapojení průřezu žíly do 16 mm2</t>
  </si>
  <si>
    <t>1885296783</t>
  </si>
  <si>
    <t>Ukončení vodičů izolovaných s označením a zapojením na svorkovnici s otevřením a uzavřením krytu průřezu žíly do 16 mm2</t>
  </si>
  <si>
    <t>Poznámka k položce:
zapojení vodičů ve stožárové svorkovnici, výměra  v.č.  D.2_3.17.8  Schematický plán PO
27ks x4ž.= 108 ks</t>
  </si>
  <si>
    <t>481</t>
  </si>
  <si>
    <t>210100252</t>
  </si>
  <si>
    <t>Ukončení kabelů smršťovací záklopkou nebo páskou se zapojením bez letování žíly do 4x25 mm2</t>
  </si>
  <si>
    <t>1831775457</t>
  </si>
  <si>
    <t>Ukončení kabelů smršťovací záklopkou nebo páskou se zapojením bez letování počtu a průřezu žil do 4 x 25 mm2</t>
  </si>
  <si>
    <t>Poznámka k položce:
Ukončení konců kabelů CYKY 4x10 mm2 ve stožárech. Koncová hlava vč. dopravy, výměra  v.č D.2_3.17.8  Schematický plán PO</t>
  </si>
  <si>
    <t>482</t>
  </si>
  <si>
    <t>35436552 - R</t>
  </si>
  <si>
    <t>hlava koncová, smršťovaná přímá do 1kV  4x 1,5-25</t>
  </si>
  <si>
    <t>1021605925</t>
  </si>
  <si>
    <t>483</t>
  </si>
  <si>
    <t>210050831-R</t>
  </si>
  <si>
    <t>Označení stožáru, svorky, rozváděče nebo skříňky samolepkou</t>
  </si>
  <si>
    <t>912893588</t>
  </si>
  <si>
    <t>Poznámka k položce:
Označení nových stožárů PO samolepkami s výstražnými blesky a značkami uzemnění - výměra  v.č D.2_3.17.8  Schematický plán PO
(12)*2</t>
  </si>
  <si>
    <t>484</t>
  </si>
  <si>
    <t>35442110-R1</t>
  </si>
  <si>
    <t>Samolepka na dvířka - červený výstražný blesk</t>
  </si>
  <si>
    <t>1091377787</t>
  </si>
  <si>
    <t>Poznámka k položce:
1 ks na každý nový stožár PO -výměra  v.č  D.2_3.17.8,   D.2_3.17.10</t>
  </si>
  <si>
    <t>485</t>
  </si>
  <si>
    <t>35442110-R2</t>
  </si>
  <si>
    <t>Samolepka - uzemnění</t>
  </si>
  <si>
    <t>24309041</t>
  </si>
  <si>
    <t xml:space="preserve">Poznámka k položce:
1 ks na každý nový stožár PO - výměra  v.č.  D.2_3.17.8,   D.2_3.17.10  </t>
  </si>
  <si>
    <t>486</t>
  </si>
  <si>
    <t>210220022</t>
  </si>
  <si>
    <t>Montáž uzemňovacího vedení vodičů FeZn pomocí svorek v zemi drátem průměru do 10 mm ve městské zástavbě</t>
  </si>
  <si>
    <t>-2011341903</t>
  </si>
  <si>
    <t>Montáž uzemňovacího vedení s upevněním, propojením a připojením pomocí svorek v zemi s izolací spojů vodičů FeZn drátem nebo lanem průměru do 10 mm v městské zástavbě</t>
  </si>
  <si>
    <t>Poznámka k položce:
drát v úseku od hlavní trasy ke stožáru PO . výměra  v.č D.2_3.17.3, D.2_3.17.4, D.2_3.17.8  
11x4m + 1x10m= 54m , zvlnění a prořez 54mx1,05= 57m</t>
  </si>
  <si>
    <t>487</t>
  </si>
  <si>
    <t>210220002</t>
  </si>
  <si>
    <t>Montáž uzemňovacích vedení vodičů FeZn pomocí svorek na povrchu drátem nebo lanem do průměru 10 mm</t>
  </si>
  <si>
    <t>978970517</t>
  </si>
  <si>
    <t>Montáž uzemňovacího vedení s upevněním, propojením a připojením pomocí svorek na povrchu vodičů FeZn drátem nebo lanem průměru do 10 mm</t>
  </si>
  <si>
    <t>Poznámka k položce:
1 m na stožár PO - výměra  v.č.  D.2_3.17.8  Schematický plán PO</t>
  </si>
  <si>
    <t>488</t>
  </si>
  <si>
    <t>35441073</t>
  </si>
  <si>
    <t>drát D 10mm FeZn</t>
  </si>
  <si>
    <t>322936780</t>
  </si>
  <si>
    <t>Poznámka k položce:
Měrná hmotnost zemniče 0,625 kg/m. + doprava 
57m x 0,625= 35,6kg</t>
  </si>
  <si>
    <t>489</t>
  </si>
  <si>
    <t>-1548827299</t>
  </si>
  <si>
    <t xml:space="preserve">Poznámka k položce:
1 ks na každý stožár - zemnící svorka - výměra  v.č.  D.2_3.17.8  Schematický plán PO, </t>
  </si>
  <si>
    <t>490</t>
  </si>
  <si>
    <t>35431016</t>
  </si>
  <si>
    <t>svorka uzemnění FeZn zkušební, 62mm</t>
  </si>
  <si>
    <t>2117757368</t>
  </si>
  <si>
    <t>491</t>
  </si>
  <si>
    <t>210220301</t>
  </si>
  <si>
    <t>Montáž svorek hromosvodných se 2 šrouby</t>
  </si>
  <si>
    <t>844656310</t>
  </si>
  <si>
    <t>Montáž hromosvodného vedení svorek se 2 šrouby</t>
  </si>
  <si>
    <t>Poznámka k položce:
V místech spojení 2 zemničů  - 2 ks svorek na každé spojení zemničů. výměra  v.č D.2_3.17.8  Schematický plán PO, 
12x2= 24ks</t>
  </si>
  <si>
    <t>492</t>
  </si>
  <si>
    <t>35431012</t>
  </si>
  <si>
    <t>svorka uzemnění FeZn spojovací s příložkou</t>
  </si>
  <si>
    <t>425712461</t>
  </si>
  <si>
    <t>493</t>
  </si>
  <si>
    <t>210100151-R</t>
  </si>
  <si>
    <t>Montáž smršťovací trubice na zemnič FeZn průměr 10 mm</t>
  </si>
  <si>
    <t>-1857361165</t>
  </si>
  <si>
    <t xml:space="preserve">Poznámka k položce:
V nadzemní části a při průchodu základem (1,0 m na každý stožár) -výměra  v.č  D.2_3.17.8,   D.2_3.17.10 </t>
  </si>
  <si>
    <t>494</t>
  </si>
  <si>
    <t>34343124-R</t>
  </si>
  <si>
    <t>Zelenožlutá smršťovací bužírka - na drát FeZn průměr 10 mm</t>
  </si>
  <si>
    <t>3233239</t>
  </si>
  <si>
    <t>495</t>
  </si>
  <si>
    <t>210040751-R</t>
  </si>
  <si>
    <t>Provedení povrchových úprav elektrických zařízení, podkladů kovových konstrukcí odmašťováním (do výšky 2 m)</t>
  </si>
  <si>
    <t>-637178298</t>
  </si>
  <si>
    <t>Poznámka k položce:
Před nátěrem nových stožárů (do výšky 2 m nad zemí)  - výměra  v.č D.2_3.17.8,   D.2_3.17.10  
12x SSA = 12* (3,14*0,114*2) = 8,6m2</t>
  </si>
  <si>
    <t>496</t>
  </si>
  <si>
    <t>210040761- R</t>
  </si>
  <si>
    <t>Nátěry elektrických zařízení systémy jednosložkovými stožárů a výložníků do 6 m základní a 2x krycí</t>
  </si>
  <si>
    <t>798263688</t>
  </si>
  <si>
    <t>Poznámka k položce:
1 x základní nátěr, 2 x vrchní nátěr nových stožárů a konců zemničů (ve výšce do 2 m nad zemí). výměra  v.č. D.2_3.17.8,   D.2_3.17.10  
3 x 8,6m2 = 25,8m2</t>
  </si>
  <si>
    <t>497</t>
  </si>
  <si>
    <t>24618210-R</t>
  </si>
  <si>
    <t>Základní barva syntetická, na žárově zinkovaný povrch</t>
  </si>
  <si>
    <t>1279306702</t>
  </si>
  <si>
    <t>Poznámka k položce:
8,6m2, spotřeba cca 1 kg na 5 m2, zaokrouhleno na celé kg  nahoru. +doprava - 2kg</t>
  </si>
  <si>
    <t>498</t>
  </si>
  <si>
    <t>24629030-R</t>
  </si>
  <si>
    <t>Vrchní barva syntetická na kov, odstín RAL 7016</t>
  </si>
  <si>
    <t>-1020505245</t>
  </si>
  <si>
    <t>Poznámka k položce:
Nátěr stožárů do 2m - 2 vrstvy. 8,6m2 *2 =17,2 m2, spotřeba cca 1 litr na 5 m2, zaokrouhleno na celé litry nahoru.  - 4kg</t>
  </si>
  <si>
    <t>499</t>
  </si>
  <si>
    <t>712922932-R</t>
  </si>
  <si>
    <t>Písmomalířské práce, číslice a písmena, výšky do 100 mm</t>
  </si>
  <si>
    <t>-868208387</t>
  </si>
  <si>
    <t>Poznámka k položce:
3 znaky na stožár PO - výměra  v.č. D.2_3.17.8,   D.2_3.17.10  
(12)*3</t>
  </si>
  <si>
    <t>500</t>
  </si>
  <si>
    <t>24629030-R.1</t>
  </si>
  <si>
    <t>Vrchní barva syntetická na kov, odstín RAL 9003</t>
  </si>
  <si>
    <t>-359123730</t>
  </si>
  <si>
    <t>Poznámka k položce:
nejmenší obvyklá velikost balení. +doprava</t>
  </si>
  <si>
    <t>501</t>
  </si>
  <si>
    <t>24642001</t>
  </si>
  <si>
    <t>ředidlo syntetických nátěrových hmot</t>
  </si>
  <si>
    <t>845401775</t>
  </si>
  <si>
    <t>Poznámka k položce:
Potřeba cca 0,2 l na 1 l barvy. zaokrouhleno na celé lbalení + doprava</t>
  </si>
  <si>
    <t>502</t>
  </si>
  <si>
    <t>210021017-R</t>
  </si>
  <si>
    <t>zhotovení otvorů v PVC trubce stožárového pouzdra průměru přes 42 do 60 mm</t>
  </si>
  <si>
    <t>1124332706</t>
  </si>
  <si>
    <t>Poznámka k položce:
Vrtání otvoru průměru 60 mm do stožárového pouzdra stožáru PO pro průchod chráničky základem. výměra  v.č.  D.2_3.17.8,   D.2_3.17.10  
12*2 = 24</t>
  </si>
  <si>
    <t>503</t>
  </si>
  <si>
    <t>460010024</t>
  </si>
  <si>
    <t>Vytyčení trasy vedení kabelového podzemního v zastavěném prostoru</t>
  </si>
  <si>
    <t>km</t>
  </si>
  <si>
    <t>1226999298</t>
  </si>
  <si>
    <t>Vytyčení trasy vedení kabelového (podzemního) v zastavěném prostoru</t>
  </si>
  <si>
    <t>Poznámka k položce:
1. V cenách jsou zahrnuty i náklady na: a) pochůzky projektovanou tratí, b) vyznačení budoucí trasy, c) rozmístění, očíslování a označení opěrných bodů, d) označení překážek a míst pro kabelové prostupy a podchodové štoly.
výměra  v.č. D.2_3.17.3  , D.2_3.17.4  
20m/1000</t>
  </si>
  <si>
    <t>504</t>
  </si>
  <si>
    <t>460131114</t>
  </si>
  <si>
    <t>Hloubení nezapažených jam při elektromontážích ručně v hornině tř II skupiny 4</t>
  </si>
  <si>
    <t>-1558577733</t>
  </si>
  <si>
    <t>Hloubení nezapažených jam ručně včetně urovnání dna s přemístěním výkopku do vzdálenosti 3 m od okraje jámy nebo s naložením na dopravní prostředek v hornině třídy těžitelnosti II skupiny 4</t>
  </si>
  <si>
    <t>Poznámka k položce:
sadový stožárů SSA - 12ks, jáma 0,7m3 na stožár, 12x0,7m2= 8,4 m2 ,  výměra  v.č D.2_3.17.8,   D.2_3.17.10</t>
  </si>
  <si>
    <t>505</t>
  </si>
  <si>
    <t>460391124</t>
  </si>
  <si>
    <t>Zásyp jam při elektromontážích ručně se zhutněním z hornin třídy II skupiny 4</t>
  </si>
  <si>
    <t>-363270463</t>
  </si>
  <si>
    <t>Zásyp jam ručně s uložením výkopku ve vrstvách a úpravou povrchu s přemístění sypaniny ze vzdálenosti do 10 m se zhutněním z horniny třídy těžitelnosti II skupiny 4</t>
  </si>
  <si>
    <t>Poznámka k položce:
zásyp jámy pro sadový stožárů SSA - 12ks, výměra  v.č. D.2_3.17.8,   D.2_3.17.10  
   zásyp 0,5m3/1 stož.,  12ks x 0,5m3= 6m3</t>
  </si>
  <si>
    <t>506</t>
  </si>
  <si>
    <t>460641125</t>
  </si>
  <si>
    <t>Základové konstrukce při elektromontážích ze ŽB tř. C 25/30 bez zvláštních nároků na prostředí</t>
  </si>
  <si>
    <t>1819289412</t>
  </si>
  <si>
    <t>Základové konstrukce základ bez bednění do rostlé zeminy z monolitického železobetonu bez výztuže bez zvláštních nároků na prostředí tř. C 25/30</t>
  </si>
  <si>
    <t>Poznámka k položce:
Základy nových stožárů PO, položka m.j. obsahuje dodání betonu C25/30-XF2. výměra  v.č. D.2_3.17.8,   D.2_3.17.10  
12xSSA  = 12*(0,7x 0,7x0,35 + 3,14x0,4x0,4x0,5/4) = 3,2m3</t>
  </si>
  <si>
    <t>507</t>
  </si>
  <si>
    <t>58560190-R</t>
  </si>
  <si>
    <t>směs pro beton třída C25/30  kamenivo do 8 mm</t>
  </si>
  <si>
    <t>574591581</t>
  </si>
  <si>
    <t>508</t>
  </si>
  <si>
    <t>460611114-R</t>
  </si>
  <si>
    <t>Pouzdrový základ sadového stožáru 5m, dřík vetknutí-0,8m, roura PVC-U /D-315mm/7,7mm, L-0,95m,  beton B25/30, písek-zásyp stožárového pouzdra, vybetonování spádové desky kolem stožáru nad terénem, osazení PE trubek 40mm, bednění základové konstrukce, odst</t>
  </si>
  <si>
    <t>80062347</t>
  </si>
  <si>
    <t>Pouzdrový základ sadového stožáru 5m, dřík vetknutí-0,8m, roura PVC-U /D-315mm/7,7mm, L-0,95m, beton B25/30, písek-zásyp stožárového pouzdra, vybetonování spádové desky kolem stožáru nad terénem, osazení PE trubek 40mm, bednění základové konstrukce, odstranění bednění</t>
  </si>
  <si>
    <t>509</t>
  </si>
  <si>
    <t>28611206  -R</t>
  </si>
  <si>
    <t>Stožárové pouzdro - trubka PVC-U průměr 315x7,7 mm délky 1,2m</t>
  </si>
  <si>
    <t>-1092367441</t>
  </si>
  <si>
    <t>Poznámka k položce:
základ vetknutých stožárů sadových jmenovité výšky 5 m -  12x SSA.výška základů 1x1m+11x1,2m=14,2m balení po 6m zaokrouhleno na 18m  - ,  výměra  v.č. D.2_3.17.8,   D.2_3.17.10</t>
  </si>
  <si>
    <t>510</t>
  </si>
  <si>
    <t>23531470-R</t>
  </si>
  <si>
    <t>Písek tříděný frakce 0-2 pro zásyp stožárových pouzder</t>
  </si>
  <si>
    <t>-747151038</t>
  </si>
  <si>
    <t>Poznámka k položce:
písek pro zasyp stožáru ve stož. pouzdru - 12 x SSA , výměra v.č. D.2_3.17.8,   D.2_3.17.10  
12*(3,14*(0,3*0,30-0,114*0,114)*0,55/4*1,05=0,42m3; 1,7t/m3 , 0,42*1,7= 0,72t</t>
  </si>
  <si>
    <t>511</t>
  </si>
  <si>
    <t>460791113</t>
  </si>
  <si>
    <t>Montáž trubek ochranných plastových uložených volně do rýhy tuhých D přes 50 do 90 mm</t>
  </si>
  <si>
    <t>432275286</t>
  </si>
  <si>
    <t>Montáž trubek ochranných uložených volně do rýhy plastových tuhých, vnitřního průměru přes 50 do 90 mm</t>
  </si>
  <si>
    <t>Poznámka k položce:
Trubky pro průchod kabelů základy stožárů , předpoklad 2 m trubky na každý průchod základem. výměra  v.č. D.2_3.17.8,   D.2_3.17.10   
12 stožárů x2 = 24 ks po 2m celkem 48m</t>
  </si>
  <si>
    <t>512</t>
  </si>
  <si>
    <t>34571351-R</t>
  </si>
  <si>
    <t>Ohebná plastová ochranná trubka HDPE/LDPE průměr 40 mm</t>
  </si>
  <si>
    <t>-277385684</t>
  </si>
  <si>
    <t>513</t>
  </si>
  <si>
    <t>1450906403</t>
  </si>
  <si>
    <t>Poznámka k položce:
jedná se pouze o samostatnou trasu provozního osvětlení , výměra  v.č D.2_3.17.3 , v.č D.2_3.17.4 , D.2_3.17.9  
řez Z = 15m</t>
  </si>
  <si>
    <t>514</t>
  </si>
  <si>
    <t>460161293</t>
  </si>
  <si>
    <t>Hloubení kabelových rýh ručně š 50 cm hl 100 cm v hornině tř II skupiny 4</t>
  </si>
  <si>
    <t>-962617059</t>
  </si>
  <si>
    <t>Hloubení zapažených i nezapažených kabelových rýh ručně včetně urovnání dna s přemístěním výkopku do vzdálenosti 3 m od okraje jámy nebo s naložením na dopravní prostředek šířky 50 cm hloubky 100 cm v hornině třídy těžitelnosti II skupiny 4</t>
  </si>
  <si>
    <t>Poznámka k položce:
výměra  v.č D.2_3.17.3 , v.č D.2_3.17.4 , D.2_3.17.9  
řez Q = 5m</t>
  </si>
  <si>
    <t>515</t>
  </si>
  <si>
    <t>460661111-R</t>
  </si>
  <si>
    <t>Kabelové lože z prosáté zeminy  bez zakrytí š lože do 35 cm</t>
  </si>
  <si>
    <t>-531143906</t>
  </si>
  <si>
    <t>Kabelové lože z prosáté zeminy bez zakrytí š lože do 35 cm</t>
  </si>
  <si>
    <t>Poznámka k položce:
lože z prosáté zeminy šířky 35 cm tl. 20 cm  , výměra  v.č D.2_3.17.3 , v.č D.2_3.17.4 , D.2_3.17.9  
řez Z = 15 m</t>
  </si>
  <si>
    <t>516</t>
  </si>
  <si>
    <t>460431183</t>
  </si>
  <si>
    <t>Zásyp kabelových rýh ručně se zhutněním š 35 cm hl 80 cm z horniny tř II skupiny 4</t>
  </si>
  <si>
    <t>132009398</t>
  </si>
  <si>
    <t>Zásyp kabelových rýh ručně s přemístění sypaniny ze vzdálenosti do 10 m, s uložením výkopku ve vrstvách včetně zhutnění a úpravy povrchu šířky 35 cm hloubky 80 cm z horniny třídy těžitelnosti II skupiny 4</t>
  </si>
  <si>
    <t>Poznámka k položce:
výměra  v.č D.2_3.17.3 , v.č D.2_3.17.4 , D.2_3.17.9  
řez Z = 15m</t>
  </si>
  <si>
    <t>517</t>
  </si>
  <si>
    <t>460431313</t>
  </si>
  <si>
    <t>Zásyp kabelových rýh ručně se zhutněním š 50 cm hl 100 cm z horniny tř II skupiny 4</t>
  </si>
  <si>
    <t>274964878</t>
  </si>
  <si>
    <t>Zásyp kabelových rýh ručně s přemístění sypaniny ze vzdálenosti do 10 m, s uložením výkopku ve vrstvách včetně zhutnění a úpravy povrchu šířky 50 cm hloubky 100 cm z hornině třídy těžitelnosti II skupiny 4</t>
  </si>
  <si>
    <t>518</t>
  </si>
  <si>
    <t>894812611-R</t>
  </si>
  <si>
    <t>Utěsnění konce prostupu, ochranné trubky nebo otvoru (do D110) PU pěnou</t>
  </si>
  <si>
    <t>1616959794</t>
  </si>
  <si>
    <t>Poznámka k položce:
trubky mezi stožáry PO + prostup Q , 15x2ks= 30ks,  výměra  v.č D.2_3.17.3 , v.č D.2_3.17.4 , D.2_3.17.9</t>
  </si>
  <si>
    <t>519</t>
  </si>
  <si>
    <t>23170001</t>
  </si>
  <si>
    <t>pěna montážní PUR nízkoexpanzní</t>
  </si>
  <si>
    <t>2110939545</t>
  </si>
  <si>
    <t>Poznámka k položce:
1 balení na utěsnění cca 8 ks konců.  30/ 8=4ks , Výměra - v.č.  D.2_3.17.3 , v.č D.2_3.17.4 , D.2_3.17.9</t>
  </si>
  <si>
    <t>520</t>
  </si>
  <si>
    <t>460821211</t>
  </si>
  <si>
    <t>Těleso trubkového kabelovodu z prostého betonu C20/25 v otevřeném výkopu</t>
  </si>
  <si>
    <t>M3</t>
  </si>
  <si>
    <t>1957391644</t>
  </si>
  <si>
    <t>Těleso trubkového kabelovodu z prostého betonu tř. C 20/25 v otevřeném výkopu</t>
  </si>
  <si>
    <t>Poznámka k položce:
betonová směs - řez Q 5m,  5 x 0,5x 0,2 =  0,5m3, výměra  v.č D.2_3.17.3 , v.č D.2_3.17.4 , D.2_3.17.9</t>
  </si>
  <si>
    <t>521</t>
  </si>
  <si>
    <t>1252400727</t>
  </si>
  <si>
    <t>522</t>
  </si>
  <si>
    <t>460742112</t>
  </si>
  <si>
    <t>Osazení kabelových prostupů z trub plastových do rýhy bez obsypu průměru přes 10 do 15 cm</t>
  </si>
  <si>
    <t>1522132152</t>
  </si>
  <si>
    <t>Osazení kabelových prostupů včetně utěsnění a spárování z trub plastových do rýhy, bez výkopových prací bez obsypu, vnitřního průměru přes 10 do 15 cm</t>
  </si>
  <si>
    <t>Poznámka k položce:
polyetylénová trubka plná řez  Q - 5m- PE-HD 110mm,  celkem 5m, výměra  v.č. D.2_3.17.3 , v.č D.2_3.17.4 , D.2_3.17.9</t>
  </si>
  <si>
    <t>523</t>
  </si>
  <si>
    <t>34571366-R</t>
  </si>
  <si>
    <t>trubka, PE-HD d 110</t>
  </si>
  <si>
    <t>83009393</t>
  </si>
  <si>
    <t>524</t>
  </si>
  <si>
    <t>460742111</t>
  </si>
  <si>
    <t>Osazení kabelových prostupů z trub plastových do rýhy bez obsypu průměru do 10 cm</t>
  </si>
  <si>
    <t>1878284596</t>
  </si>
  <si>
    <t>Osazení kabelových prostupů včetně utěsnění a spárování z trub plastových do rýhy, bez výkopových prací bez obsypu, vnitřního průměru do 10 cm</t>
  </si>
  <si>
    <t>Poznámka k položce:
vrapovaná trubka d=75mm v celé trase provozního osvětlení ,  celkem 675m, výměra  v.č  D.2_3.17.3 , v.č D.2_3.17.4 , D.2_3.17.9  
vrapovaná trubka d=40mm v úseku RL1 - OVL/ domek obsl.,  celkem 18m, výměra  v.č. D.2_3.17.4 , D.2_3.17.9  
celkem - 675m + 18m = 693m</t>
  </si>
  <si>
    <t>525</t>
  </si>
  <si>
    <t>34571353</t>
  </si>
  <si>
    <t>trubka elektroinstalační ohebná dvouplášťová korugovaná (chránička) D 61/75mm, HDPE+LDPE</t>
  </si>
  <si>
    <t>1368251447</t>
  </si>
  <si>
    <t>526</t>
  </si>
  <si>
    <t>34571350</t>
  </si>
  <si>
    <t>trubka elektroinstalační ohebná dvouplášťová korugovaná (chránička) D 32/40mm, HDPE+LDPE</t>
  </si>
  <si>
    <t>-1026388181</t>
  </si>
  <si>
    <t>527</t>
  </si>
  <si>
    <t>460671113</t>
  </si>
  <si>
    <t>Výstražná fólie pro krytí kabelů šířky 34 cm</t>
  </si>
  <si>
    <t>1811491829</t>
  </si>
  <si>
    <t>Výstražná fólie z PVC pro krytí kabelů včetně vyrovnání povrchu rýhy, rozvinutí a uložení fólie šířky do 34 cm</t>
  </si>
  <si>
    <t>Poznámka k položce:
červené výstražné fólie., řez Z + Q,  výměra  v.č D.2_3.17.3 , v.č D.2_3.17.4 , D.2_3.17.9  
řez Z-15m + Q-5m = 20m</t>
  </si>
  <si>
    <t>528</t>
  </si>
  <si>
    <t>460371113</t>
  </si>
  <si>
    <t>Naložení výkopku při elektromontážích ručně z hornin třídy II skupiny 4 a 5</t>
  </si>
  <si>
    <t>-1406776715</t>
  </si>
  <si>
    <t>Naložení výkopku ručně z hornin třídy těžitelnosti II skupiny 4 až 5</t>
  </si>
  <si>
    <t>Poznámka k položce:
přesun a naložení suti a přebyteční zeminy , výměra  v.č.401-02, 401-05, 401-6
přebytečná zemina betonového lože řez Q - 5m 0,5x0,2= 0,5m2 
"přebytečná zemina stožárového pouzdra 12xSSA  = 12*(0,7x 0,7x0,35 + 3,14x0,315x0,315x0,55/4+ 3,14x0,4x0,4x0,1/4) = 2,72m3
celkem - 0,5 + 2,72= 3,22m3</t>
  </si>
  <si>
    <t>529</t>
  </si>
  <si>
    <t>460341112</t>
  </si>
  <si>
    <t>Vodorovné přemístění horniny jakékoliv třídy dopravními prostředky při elektromontážích přes 50 do 500 m</t>
  </si>
  <si>
    <t>205530050</t>
  </si>
  <si>
    <t>Vodorovné přemístění (odvoz) horniny dopravními prostředky včetně složení, bez naložení a rozprostření jakékoliv třídy, na vzdálenost přes 50 do 500 m</t>
  </si>
  <si>
    <t>Poznámka k položce:
viz položka naložení výkopu - 3,22m3</t>
  </si>
  <si>
    <t>530</t>
  </si>
  <si>
    <t>HZS-R1</t>
  </si>
  <si>
    <t>Výchozí revize elektro vč. provedení potřebných měření, vypracování kompletní zprávy</t>
  </si>
  <si>
    <t>96861772</t>
  </si>
  <si>
    <t>Poznámka k položce:
12 sloupů provozního osvětlení, napojení a ovládání v rozvaděči RST-RMS1, napojení a ovládání v rozvaděči RL1</t>
  </si>
  <si>
    <t>531</t>
  </si>
  <si>
    <t>HZS-R2</t>
  </si>
  <si>
    <t>úprava stávajícího rozvaděče RL1 pro vyvedení a ukončení kabelu CYKY4x10mm2  a CYKY2x1,5mm2</t>
  </si>
  <si>
    <t>1587862537</t>
  </si>
  <si>
    <t>úprava stávajícího rozvaděče RL1 pro vyvedení a ukončení kabelu CYKY4x10mm2 a CYKY2x1,5mm2</t>
  </si>
  <si>
    <t>Poznámka k položce:
 v rozsahu  navrženého technického řešení.provozního osvětlení</t>
  </si>
  <si>
    <t>532</t>
  </si>
  <si>
    <t>HZS-R3</t>
  </si>
  <si>
    <t>Koordinace stavby provozního osvětlení s rozvody nn, rozdělení stavby na dvě etapy, provizorní zajištěmí kabeláže v rámci 1. etapy</t>
  </si>
  <si>
    <t>hod.</t>
  </si>
  <si>
    <t>1572931674</t>
  </si>
  <si>
    <t>Poznámka k položce:
v rozsahu  navrženého technického řešení.provozního osvětlení</t>
  </si>
  <si>
    <t>533</t>
  </si>
  <si>
    <t>OST-R1</t>
  </si>
  <si>
    <t>Světelnětechnické měření nainstalované soustavy PO vč. protokolu</t>
  </si>
  <si>
    <t>soubor</t>
  </si>
  <si>
    <t>-2107530610</t>
  </si>
  <si>
    <t>Poznámka k položce:
Poznámka  Kontrolní světelně technické měření osvětlení  osvětlovací soustavy, vypracování měřícího protokolu</t>
  </si>
  <si>
    <t>91,05</t>
  </si>
  <si>
    <t>bedneni_patek</t>
  </si>
  <si>
    <t>Bednění základových patek</t>
  </si>
  <si>
    <t>1,2</t>
  </si>
  <si>
    <t>43,84</t>
  </si>
  <si>
    <t>bour_kamen</t>
  </si>
  <si>
    <t>Bourání konstrukcí z kamene</t>
  </si>
  <si>
    <t>11,2</t>
  </si>
  <si>
    <t>ohum_rov</t>
  </si>
  <si>
    <t>Ohumusování v rovině</t>
  </si>
  <si>
    <t>Rozebrání dlažby</t>
  </si>
  <si>
    <t>16,08</t>
  </si>
  <si>
    <t>SO 03 - Stabilizace abrazního břehu</t>
  </si>
  <si>
    <t>sejmuti</t>
  </si>
  <si>
    <t>Sejmutí humózních vrstev</t>
  </si>
  <si>
    <t>schody</t>
  </si>
  <si>
    <t>Schody z kopáků</t>
  </si>
  <si>
    <t>3,05</t>
  </si>
  <si>
    <t>smyk_trn25</t>
  </si>
  <si>
    <t>Smykový trn prům. 25 mm</t>
  </si>
  <si>
    <t>3,54</t>
  </si>
  <si>
    <t>vykop_rucne</t>
  </si>
  <si>
    <t>Ruční výkop</t>
  </si>
  <si>
    <t>23,03</t>
  </si>
  <si>
    <t>vykop_ryh</t>
  </si>
  <si>
    <t>Výkop rýh</t>
  </si>
  <si>
    <t>155,1</t>
  </si>
  <si>
    <t>vykop_vodotec</t>
  </si>
  <si>
    <t>Výkop vodotečí</t>
  </si>
  <si>
    <t>135,78</t>
  </si>
  <si>
    <t>125,26</t>
  </si>
  <si>
    <t>-788825629</t>
  </si>
  <si>
    <t>Viz přílohu D.3_2.1.1, D.3_2.1.2, D.3_2.2.1</t>
  </si>
  <si>
    <t xml:space="preserve">Odstranění dlažby do betonu u stávající zídky </t>
  </si>
  <si>
    <t>67*1,2*0,2</t>
  </si>
  <si>
    <t>-838510259</t>
  </si>
  <si>
    <t>2 "čerpadla" * 24 "hodin/den" * 7 "dní" * 2 "týdny"</t>
  </si>
  <si>
    <t>1042992397</t>
  </si>
  <si>
    <t>7 "dní" * 2 "týdny"</t>
  </si>
  <si>
    <t>121151103</t>
  </si>
  <si>
    <t>Sejmutí ornice plochy do 100 m2 tl vrstvy do 200 mm strojně</t>
  </si>
  <si>
    <t>-528350273</t>
  </si>
  <si>
    <t>Sejmutí ornice strojně při souvislé ploše do 100 m2, tl. vrstvy do 200 mm</t>
  </si>
  <si>
    <t>https://podminky.urs.cz/item/CS_URS_2022_02/121151103</t>
  </si>
  <si>
    <t>"Zídka - Sejmutí humózních vrstev v. tl. 5 cm" 90</t>
  </si>
  <si>
    <t>122211101</t>
  </si>
  <si>
    <t>Odkopávky a prokopávky v hornině třídy těžitelnosti I, skupiny 3 ručně</t>
  </si>
  <si>
    <t>-1581224291</t>
  </si>
  <si>
    <t>Odkopávky a prokopávky ručně zapažené i nezapažené v hornině třídy těžitelnosti I skupiny 3</t>
  </si>
  <si>
    <t>https://podminky.urs.cz/item/CS_URS_2022_02/122211101</t>
  </si>
  <si>
    <t>Viz přílohu D.3_2.1.1, D.3_2.1.2, D.3_2.2.1 a D.3_2.2.3</t>
  </si>
  <si>
    <t>Ruční výkop v blízkosti stromů</t>
  </si>
  <si>
    <t>(1,3+1,2+1,4+0,8)/4*19,6</t>
  </si>
  <si>
    <t>124253101</t>
  </si>
  <si>
    <t>Vykopávky pro koryta vodotečí v hornině třídy těžitelnosti I skupiny 3 objem do 1000 m3 strojně</t>
  </si>
  <si>
    <t>-709241286</t>
  </si>
  <si>
    <t>Vykopávky pro koryta vodotečí strojně v hornině třídy těžitelnosti I skupiny 3 přes 100 do 1 000 m3</t>
  </si>
  <si>
    <t>https://podminky.urs.cz/item/CS_URS_2022_02/124253101</t>
  </si>
  <si>
    <t>Viz přílohu D.3_2.1.1, D.3_2.1.2, D.3_2.2.1, D.3_2.2.2 a D.3_2.2.3</t>
  </si>
  <si>
    <t xml:space="preserve">Odkop břehu pro zídky a kamenné opevnění </t>
  </si>
  <si>
    <t>1,5*1,6+4,9*6,6+6,5*6,5+4,1*7,5</t>
  </si>
  <si>
    <t>(2,8+4)/2*7,1</t>
  </si>
  <si>
    <t>1,5*2,6</t>
  </si>
  <si>
    <t>132251253</t>
  </si>
  <si>
    <t>Hloubení rýh nezapažených š do 2000 mm v hornině třídy těžitelnosti I skupiny 3 objem do 100 m3 strojně</t>
  </si>
  <si>
    <t>449455989</t>
  </si>
  <si>
    <t>Hloubení nezapažených rýh šířky přes 800 do 2 000 mm strojně s urovnáním dna do předepsaného profilu a spádu v hornině třídy těžitelnosti I skupiny 3 přes 50 do 100 m3</t>
  </si>
  <si>
    <t>https://podminky.urs.cz/item/CS_URS_2022_02/132251253</t>
  </si>
  <si>
    <t>Výkop pro uložení balvanů (mezi zídkou a výhonem)</t>
  </si>
  <si>
    <t>0,8*(90-20)</t>
  </si>
  <si>
    <t>Výkop pro uložení balvanů (výhon)</t>
  </si>
  <si>
    <t>3,2*15,5</t>
  </si>
  <si>
    <t>Výkop pro kamenný zához (nátrž)</t>
  </si>
  <si>
    <t>2,1*8+1*13,5</t>
  </si>
  <si>
    <t>Výkop pro uložení balvanů (mezi výhonem a molem)</t>
  </si>
  <si>
    <t>0,8*(120*0,2)</t>
  </si>
  <si>
    <t>302849222</t>
  </si>
  <si>
    <t>Přemístění na MD</t>
  </si>
  <si>
    <t>sejmuti*0,050</t>
  </si>
  <si>
    <t>Přemístění z MD</t>
  </si>
  <si>
    <t>ohum_rov*0,100</t>
  </si>
  <si>
    <t>ohum_svah*0,100</t>
  </si>
  <si>
    <t>-314586583</t>
  </si>
  <si>
    <t>ohum_rov*0,100 "naložení na MD"</t>
  </si>
  <si>
    <t>-1289479518</t>
  </si>
  <si>
    <t>vykop_vodotec "uložení na MD"</t>
  </si>
  <si>
    <t>vykop_rucne "uložení na MD"</t>
  </si>
  <si>
    <t>vykop_ryh "uložení na MD"</t>
  </si>
  <si>
    <t>-1793491453</t>
  </si>
  <si>
    <t>Zpětný zásyp zídky</t>
  </si>
  <si>
    <t>0,5*1,6+3,5*6,1+4,1*6,5+3,6*7,5+4,1*6,6+0,5*2,6</t>
  </si>
  <si>
    <t>Zpětný zásyp mezi zídkou a opevněním</t>
  </si>
  <si>
    <t>56*0,20</t>
  </si>
  <si>
    <t>Zpětné zásypy materiálem z výkopu (nátrž a okolí)</t>
  </si>
  <si>
    <t>30,30*0,20</t>
  </si>
  <si>
    <t>Zpětné zásypy materiálem z výkopu (mezi výhonem a molem)</t>
  </si>
  <si>
    <t>19,20*0,20</t>
  </si>
  <si>
    <t>181351003</t>
  </si>
  <si>
    <t>Rozprostření ornice tl vrstvy do 200 mm pl do 100 m2 v rovině nebo ve svahu do 1:5 strojně</t>
  </si>
  <si>
    <t>-2140061375</t>
  </si>
  <si>
    <t>Rozprostření a urovnání ornice v rovině nebo ve svahu sklonu do 1:5 strojně při souvislé ploše do 100 m2, tl. vrstvy do 200 mm</t>
  </si>
  <si>
    <t>https://podminky.urs.cz/item/CS_URS_2022_02/181351003</t>
  </si>
  <si>
    <t>-1729731253</t>
  </si>
  <si>
    <t>-1327840707</t>
  </si>
  <si>
    <t>ohum_rov*300/10000 "300 kg/ha"</t>
  </si>
  <si>
    <t>1894345979</t>
  </si>
  <si>
    <t>-737110991</t>
  </si>
  <si>
    <t>ohum_svah*300/10000 "300 kg/ha"</t>
  </si>
  <si>
    <t>-207106387</t>
  </si>
  <si>
    <t>517991727</t>
  </si>
  <si>
    <t>182351023</t>
  </si>
  <si>
    <t>Rozprostření ornice pl do 100 m2 ve svahu přes 1:5 tl vrstvy do 200 mm strojně</t>
  </si>
  <si>
    <t>-1193155939</t>
  </si>
  <si>
    <t>Rozprostření a urovnání ornice ve svahu sklonu přes 1:5 strojně při souvislé ploše do 100 m2, tl. vrstvy do 200 mm</t>
  </si>
  <si>
    <t>https://podminky.urs.cz/item/CS_URS_2022_02/182351023</t>
  </si>
  <si>
    <t>1304883284</t>
  </si>
  <si>
    <t>920753561</t>
  </si>
  <si>
    <t>51010466</t>
  </si>
  <si>
    <t>ohum_rov*0,010*3</t>
  </si>
  <si>
    <t>318192087</t>
  </si>
  <si>
    <t>1750771076</t>
  </si>
  <si>
    <t>275313611</t>
  </si>
  <si>
    <t>Základové patky z betonu tř. C 16/20</t>
  </si>
  <si>
    <t>-1584690202</t>
  </si>
  <si>
    <t>Základy z betonu prostého patky a bloky z betonu kamenem neprokládaného tř. C 16/20</t>
  </si>
  <si>
    <t>https://podminky.urs.cz/item/CS_URS_2022_02/275313611</t>
  </si>
  <si>
    <t>Patka pro znovuosazení zvonu - Viz přílohu D.3_1</t>
  </si>
  <si>
    <t>0,3*0,3*1,0</t>
  </si>
  <si>
    <t>1508406390</t>
  </si>
  <si>
    <t>Bednění patky pro osazení zvonu - Viz přílohu D.3_1</t>
  </si>
  <si>
    <t>4*0,3*1,0</t>
  </si>
  <si>
    <t>-842582447</t>
  </si>
  <si>
    <t>321213345</t>
  </si>
  <si>
    <t>Zdivo nadzákladové z lomového kamene vodních staveb obkladní s vyspárováním</t>
  </si>
  <si>
    <t>1302536086</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</si>
  <si>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</si>
  <si>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https://podminky.urs.cz/item/CS_URS_2022_02/321213345</t>
  </si>
  <si>
    <t>Poznámka k položce:
Vzhledem k malým rozměrům konstrukce uvažováno 100% lícové zdivo.
Zdivo z kamene do betonu C20/25 - Dmax 16 S1 s vyspárování MC - viz technické podmínky v příloze G.</t>
  </si>
  <si>
    <t>Viz přílohu D.3_2.1.1, D.3_2.1.2, D.3_2.2.1 a D.3_2.2.2</t>
  </si>
  <si>
    <t>Dolní kamenná zídka (lícové zdivo z lomového kamene s vyspárování)</t>
  </si>
  <si>
    <t>0,19*23,9</t>
  </si>
  <si>
    <t>Horní kamenná zídka (lícové zdivo z lomového kamene s vyspárováním)</t>
  </si>
  <si>
    <t>0,23*18</t>
  </si>
  <si>
    <t>-1798335773</t>
  </si>
  <si>
    <t>Poznámka k položce:
Třída betonu  C 25/30 - XC4 XF3 XA1</t>
  </si>
  <si>
    <t>"ŽB pod jižním schodištěm S1" (1,4*2,3)-(0,19*0,35)</t>
  </si>
  <si>
    <t>"ŽB pod severním schodištěm S2" (1,35*2,3)-(0,16*0,35)</t>
  </si>
  <si>
    <t>"ŽB základ dolní zídka" (4*2,95)*0,8</t>
  </si>
  <si>
    <t>"ŽB základ horní zídka" (3+3+3)*0,8</t>
  </si>
  <si>
    <t>ZB_zidka</t>
  </si>
  <si>
    <t>-79334189</t>
  </si>
  <si>
    <t>"ŽB pod jižním schodištěm S1" 2*2,7 + 2,3*1,0 + 2,3*0,7</t>
  </si>
  <si>
    <t>"ŽB pod severním schodištěm S2" 2*2,5 + 2,3*0,7 + 2,3*0,70</t>
  </si>
  <si>
    <t>"ŽB základ dolní zídka" 2*0,80*24,7 + 6*0,50*0,80</t>
  </si>
  <si>
    <t>"ŽB základ horní zídka" 2*0,80*18,5 + 5*0,50*0,80</t>
  </si>
  <si>
    <t>-1814105577</t>
  </si>
  <si>
    <t>902132944</t>
  </si>
  <si>
    <t>"Viz přílohu D.3_2.2.2" 35,1/1000</t>
  </si>
  <si>
    <t>"Viz přílohu D.3_2.4 - Bloky A1, A3" (32,0*2)/1000</t>
  </si>
  <si>
    <t>"Viz přílohu D.3_2.4 - Bloky B1, B4" (32,0*5)/1000</t>
  </si>
  <si>
    <t>-1768805988</t>
  </si>
  <si>
    <t>"Viz přílohu D.3_2.4 - Bloky A1, A3" (118,0*2)/1000</t>
  </si>
  <si>
    <t>"Viz přílohu D.3_2.4 - Bloky B1, B4" (118,0*5)/1000</t>
  </si>
  <si>
    <t>2099172060</t>
  </si>
  <si>
    <t>Jižní schodiště S1 - viz D.3_2.2.2</t>
  </si>
  <si>
    <t>"síť 10/100x100" ((4+3,5)*2,2+4*0,3*2)*1,15 * 12,35 "kg/m2" /1000</t>
  </si>
  <si>
    <t>Severní schodiště S2 - viz D.3_2.2.2</t>
  </si>
  <si>
    <t>"síť 10/100x100" ((3,7+3,7)*2,2+3,7*0,3*2)*1,15 * 12,35 "kg/m2" /1000</t>
  </si>
  <si>
    <t>451315125</t>
  </si>
  <si>
    <t>Podkladní nebo výplňová vrstva z betonu C 16/20 tl do 150 mm</t>
  </si>
  <si>
    <t>1169316643</t>
  </si>
  <si>
    <t>Podkladní a výplňové vrstvy z betonu prostého tloušťky do 150 mm, z betonu C 16/20</t>
  </si>
  <si>
    <t>https://podminky.urs.cz/item/CS_URS_2022_02/451315125</t>
  </si>
  <si>
    <t>Schodiště + dolní a horní zídka</t>
  </si>
  <si>
    <t>2,1+19,2+14,5</t>
  </si>
  <si>
    <t>451314111R</t>
  </si>
  <si>
    <t>Podklad pod dlažbu z betonu prostého C 20/25-XC2 tl přes 200 do 250 mm</t>
  </si>
  <si>
    <t>905427070</t>
  </si>
  <si>
    <t>Podklad pod dlažbu z betonu prostého bez zvýšených nároků na prostředí tř. C 20/25-XC2 tl. přes 200 do 250 mm</t>
  </si>
  <si>
    <t>Viz přílohu D.3_2.1.1, D.3_2.1.2 a D.3_2.2.2</t>
  </si>
  <si>
    <t>"Betonové lože pod jižním schodištěm S1" 3,67*2,3 - 0,19</t>
  </si>
  <si>
    <t>"Betonové lože pod severnímo schodištěm S2" 3,76*2,3-0,16</t>
  </si>
  <si>
    <t>45147-R02</t>
  </si>
  <si>
    <t>Podkladní vrstva z plastmalty v tl. 5 mm</t>
  </si>
  <si>
    <t>1965363347</t>
  </si>
  <si>
    <t>Viz přílohu D.3_2.1.2 a D.3_2.2.2</t>
  </si>
  <si>
    <t>Patka sloupků viz přílohu D.3_2.5</t>
  </si>
  <si>
    <t>0,16*0,16 * 2*3 "ks"</t>
  </si>
  <si>
    <t>-1340260364</t>
  </si>
  <si>
    <t>Podsyp pod záhozovou patku, DK 16/32 tl. 0.20 m</t>
  </si>
  <si>
    <t>0,55*1,8+0,5*5+0,5*8,2+0,6*10,5+1,9*7,2+0,75*2,9</t>
  </si>
  <si>
    <t>Podsyp DK 16/32 tl. 20 cm (výhon)</t>
  </si>
  <si>
    <t>1*15,5</t>
  </si>
  <si>
    <t>Podsyp DK 16/32 tl. 20 cm (nátrž)</t>
  </si>
  <si>
    <t>1*8+0,8*13</t>
  </si>
  <si>
    <t>462451114R2</t>
  </si>
  <si>
    <t>Prolití kamenného záhozu betonem C 16/20</t>
  </si>
  <si>
    <t>-1329815772</t>
  </si>
  <si>
    <t>(1,3*4,3)*0,5 "uvažováno 50% objemu"</t>
  </si>
  <si>
    <t>462511270</t>
  </si>
  <si>
    <t>Zához z lomového kamene bez proštěrkování z terénu hmotnost do 200 kg</t>
  </si>
  <si>
    <t>359791471</t>
  </si>
  <si>
    <t>Zához z lomového kamene neupraveného záhozového bez proštěrkování z terénu, hmotnosti jednotlivých kamenů do 200 kg</t>
  </si>
  <si>
    <t>https://podminky.urs.cz/item/CS_URS_2022_02/462511270</t>
  </si>
  <si>
    <t>Poznámka k položce:
Zához s vyklínováním, hmotnost kamene 80-200 kg.</t>
  </si>
  <si>
    <t>Kamenná záhozová patka z kamene 80-200 kg s vyklínováním</t>
  </si>
  <si>
    <t>1,5*1,8+1,3*5+1,3*8,2+1,8*8,9+2,6*6+1,3*2,5+1,9*3,7</t>
  </si>
  <si>
    <t>Kamenný zához 80-200 kg s vyklínováním (výhon)</t>
  </si>
  <si>
    <t>0,9*15,5</t>
  </si>
  <si>
    <t>Kamenný zához 80-200 kg s vyklínováním (nátrž)</t>
  </si>
  <si>
    <t>2,5*8</t>
  </si>
  <si>
    <t>513006317</t>
  </si>
  <si>
    <t>Záhozová patka</t>
  </si>
  <si>
    <t>84 "m2" *1,12</t>
  </si>
  <si>
    <t>Výhon</t>
  </si>
  <si>
    <t>1383436396</t>
  </si>
  <si>
    <t>"Jižní schodiště S1" (9*2,3*0,076)-(0,076*0,3)</t>
  </si>
  <si>
    <t>"Severní schodiště S2" (11*2,3*0,06)-(0,06*0,3)</t>
  </si>
  <si>
    <t>58381076R</t>
  </si>
  <si>
    <t>kopák 380/200 cm</t>
  </si>
  <si>
    <t>1227958265</t>
  </si>
  <si>
    <t>Poznámka k položce:
Viz přílohu D.3_2.2.2, specifikace kamene viz technické podmínky v příloze G.</t>
  </si>
  <si>
    <t>schody/0,30 * 1,05 "5% ztratné"</t>
  </si>
  <si>
    <t>467510111</t>
  </si>
  <si>
    <t>Balvanitý skluz z lomového kamene tl 700 až 1200 mm</t>
  </si>
  <si>
    <t>1145293956</t>
  </si>
  <si>
    <t>Balvanitý skluz z lomového kamene hmotnosti kamene jednotlivě přes 300 do 3000 kg s proštěrkováním tl. vrstvy 700 až 1200 mm</t>
  </si>
  <si>
    <t>https://podminky.urs.cz/item/CS_URS_2022_02/467510111</t>
  </si>
  <si>
    <t>Poznámka k položce:
Použje se nový nakupovaný kámen.</t>
  </si>
  <si>
    <t>Uvažováno jako balvanitá konstrukce opevnění</t>
  </si>
  <si>
    <t>Balvany hmotnosti cca 2t (výhon)</t>
  </si>
  <si>
    <t>2,5*15,5</t>
  </si>
  <si>
    <t>46751-R06</t>
  </si>
  <si>
    <t>Konstrukce balvanitého opevnění z rozebraného kamene hmotnosti 200 - 500 kg</t>
  </si>
  <si>
    <t>1433168844</t>
  </si>
  <si>
    <t>Poznámka k položce:
Použije se rozebraný kámen z dočasného opevnění na objektu SO 02.</t>
  </si>
  <si>
    <t>Balvany 200-500 kg (mezi zídkou a výhonem)</t>
  </si>
  <si>
    <t>1*(90-20)</t>
  </si>
  <si>
    <t>Balvany 200-500 kg (u nátrže)</t>
  </si>
  <si>
    <t>1*13</t>
  </si>
  <si>
    <t>Balvany 200-500 kg (mezi výhonem a molem)</t>
  </si>
  <si>
    <t>1*(120*0,2)</t>
  </si>
  <si>
    <t>469571111</t>
  </si>
  <si>
    <t>Vyplnění otvorů tvárnic kamenivem drceným hrubým</t>
  </si>
  <si>
    <t>-43252812</t>
  </si>
  <si>
    <t>Vyplnění otvorů tvárnic nebo panelů uložených ve sklonu do 1:1 kamenivem hrubým drceným</t>
  </si>
  <si>
    <t>https://podminky.urs.cz/item/CS_URS_2022_02/469571111</t>
  </si>
  <si>
    <t>Uvažováno jako obsyp a vyplnění otvorů kamenivem</t>
  </si>
  <si>
    <t>Obsyp a vyplnění mezer mezi zídkou a výhonem</t>
  </si>
  <si>
    <t>0,2*(90-20)</t>
  </si>
  <si>
    <t>Obsyp a proštěrkování DK 16/32 (mezi výhonem a molem)</t>
  </si>
  <si>
    <t>0,1*(120*0,2)</t>
  </si>
  <si>
    <t>87121-R04</t>
  </si>
  <si>
    <t>(1/P) Odvodnění za rubem zdi z trub PVC KG DN125 dl. 0,5 m vč. výplně z kameniva fr. 16/32</t>
  </si>
  <si>
    <t>-1984735060</t>
  </si>
  <si>
    <t>(1/P) Odvodnění za rubem zdi z trub PVC KG DN125 vč. výplně z kameniva
 - trubka PVC KG DN 125 dl. 0,5 m osazeno v betonové konstrukci
 - výplň trubky z kameniva fr. 16/32 mm ... 0,01 m3/kus</t>
  </si>
  <si>
    <t>8 "ks - viz D.3_1 a D.3_2.1.2"</t>
  </si>
  <si>
    <t>1307560823</t>
  </si>
  <si>
    <t>Nerezové trubkové zábradlí - viz D.3_2.5</t>
  </si>
  <si>
    <t>"S1" 3,1</t>
  </si>
  <si>
    <t>"S2" 3,5</t>
  </si>
  <si>
    <t>R05</t>
  </si>
  <si>
    <t>dodávka dvoutrubkového nerezového zábradlí vč. povrchové úpravy - kartáčování</t>
  </si>
  <si>
    <t>20616872</t>
  </si>
  <si>
    <t>dodávka dvoutrubkového nerezového zábradlí</t>
  </si>
  <si>
    <t>Poznámka k položce:
Nerezová ocel 1.4301</t>
  </si>
  <si>
    <t>"(2/Z) - schody S1" 60,4</t>
  </si>
  <si>
    <t>"(3/Z) - schody S2" 63,7</t>
  </si>
  <si>
    <t>-1146681251</t>
  </si>
  <si>
    <t>Viz přílohu D.3_1, D.3_2.1.2, D.3_2.2.1 a D.3_2.2.2</t>
  </si>
  <si>
    <t>(1/O) Výplň dilatačních spár horní a dolní zídky</t>
  </si>
  <si>
    <t>(0,4+0,22)*7</t>
  </si>
  <si>
    <t>-1096286466</t>
  </si>
  <si>
    <t>Poznámka k položce:
Včetně očištění a adhezivního nátěru spáry.</t>
  </si>
  <si>
    <t>(3/O) úprava líce dilatační spáry horní a dolní zídky</t>
  </si>
  <si>
    <t>1,7*5+1*2</t>
  </si>
  <si>
    <t>93199-R11</t>
  </si>
  <si>
    <t>-1232902713</t>
  </si>
  <si>
    <t>(2/O) vyplnění líce dilatační spáry horní a dolní zídky</t>
  </si>
  <si>
    <t>953241213</t>
  </si>
  <si>
    <t>Osazení smykových dilatačních trnů D 25 mm pro nižší zatížení nerez nebo pozink s pouzdrem</t>
  </si>
  <si>
    <t>-1334377417</t>
  </si>
  <si>
    <t>Osazení smykových trnů do dilatačních spár jednoduchých pro nižší zatížení z nerezové nebo pozinkované oceli s pouzdrem z nerezové oceli nebo plastu, průměr 25 mm</t>
  </si>
  <si>
    <t>https://podminky.urs.cz/item/CS_URS_2022_02/953241213</t>
  </si>
  <si>
    <t>(1/Z) Smykový trn prům. 25 mm, dl. 400 mm, FeZn, plastové kluzné pouzdro</t>
  </si>
  <si>
    <t>6*5</t>
  </si>
  <si>
    <t>54879294R</t>
  </si>
  <si>
    <t>trn pro přenos smykové síly nerez s plastovým pouzdrem D 25mm</t>
  </si>
  <si>
    <t>-201053324</t>
  </si>
  <si>
    <t>1939367715</t>
  </si>
  <si>
    <t>Bourání podkladního betonu odstraňované dlažby</t>
  </si>
  <si>
    <t>69*1,2*0,3</t>
  </si>
  <si>
    <t>Odstranění betonového základu stávající zídky</t>
  </si>
  <si>
    <t>0,4*30+0,25*28</t>
  </si>
  <si>
    <t>-1469362793</t>
  </si>
  <si>
    <t>"Odstranění stávající kamenné zídky" 0,4*28</t>
  </si>
  <si>
    <t>9-R01b</t>
  </si>
  <si>
    <t>Demontáž zvonu, přemístění a uložení po dobu stavby</t>
  </si>
  <si>
    <t>677418571</t>
  </si>
  <si>
    <t>1 "viz D.3_1"</t>
  </si>
  <si>
    <t>9-R03</t>
  </si>
  <si>
    <t>Oprava zvonu - opískování ocelové trubky + nátěrový systém</t>
  </si>
  <si>
    <t>2089101920</t>
  </si>
  <si>
    <t>-1511412734</t>
  </si>
  <si>
    <t>bour_kamen*2,650 "přemístění na MD k zasypání spadiště SO 01"</t>
  </si>
  <si>
    <t>rzb_DKB*2,600 "přemístění na MD pro opětovné použití"</t>
  </si>
  <si>
    <t>bour_bet*2,447 "přemístění na MD k zasypání spadiště SO 01"</t>
  </si>
  <si>
    <t>-101432076</t>
  </si>
  <si>
    <t>bour_kamen*2,650</t>
  </si>
  <si>
    <t>rzb_DKB*2,600</t>
  </si>
  <si>
    <t>1433926194</t>
  </si>
  <si>
    <t>-1589771911</t>
  </si>
  <si>
    <t>Zemnicí pásek 4 x 30 mm, včetně napojení na patní desky. FeZn bez nátěrového systému.</t>
  </si>
  <si>
    <t>287055417</t>
  </si>
  <si>
    <t>-1332018091</t>
  </si>
  <si>
    <t>https://podminky.urs.cz/item/CS_URS_2022_02/210220302</t>
  </si>
  <si>
    <t>761684391</t>
  </si>
  <si>
    <t>bet_suť</t>
  </si>
  <si>
    <t>Odvoz suti z bet. konstrukcí</t>
  </si>
  <si>
    <t>SO 04 - Přípojka a přeložky NN</t>
  </si>
  <si>
    <t>HZS - Hodinové zúčtovací sazby</t>
  </si>
  <si>
    <t>210040001</t>
  </si>
  <si>
    <t>Montáž sloupů nn betonových jednoduchých do 12 m</t>
  </si>
  <si>
    <t>401399499</t>
  </si>
  <si>
    <t>Poznámka k položce:
dodávka specifikovaného zařízení včetně potřebného drobného montážního materiálu dodávka souvisejícího příslušenství pro specifikované zařízení, doprava a skladování, kompletní montáž specifikovaného zařízení a souvisejícího příslušenství včetně potřebného drobného montážního materiálu,  veškeré potřebné mechanizmy, včetně obsluhy, náklady na mzdy a náklady na pořízení potřebných materiálů včetně všech ostatních vedlejších nákladů
stožár JB9/6 - 5ks, výměra v.č. D4.2, D4.6, D4.11, D4.12</t>
  </si>
  <si>
    <t>59261771</t>
  </si>
  <si>
    <t>stožár energetický betonový předpjatý 900x34,8x22cm - 6kN</t>
  </si>
  <si>
    <t>-992524618</t>
  </si>
  <si>
    <t>210040021</t>
  </si>
  <si>
    <t>Montáž sloupů nn dřevěných jednoduchých Jp</t>
  </si>
  <si>
    <t>-1193651169</t>
  </si>
  <si>
    <t>Poznámka k položce:
kompletní montáž zařízení a souvisejícího příslušenství včetně potřebného drobného montážního materiálu, veškeré potřebné mechanizmy, včetně obsluhy, náklady na mzdy a  náklady na pořízení potřebných materiálů včetně všech ostatních vedlejších nákladů
stožár -  SL3 - 1ks, výměra v.č. D4.2, D4.6</t>
  </si>
  <si>
    <t>60838172-R</t>
  </si>
  <si>
    <t>sloup SM/BO pro elektrické vedení impregnovaný fungicidem-patkovaný  dl 7m</t>
  </si>
  <si>
    <t>-1559665796</t>
  </si>
  <si>
    <t>Poznámka k položce:
Dřevěný sloup venkovního vedení na patku 7 m čep 16 - 18 cm, materiál:
vyrobeno dle ( PN 01-232-99)
Vystrojení jednoduchého patkov.stožáru
Drát ocelový pozink. D 4,0 mm 0.30 kg 
Patka stožárová betonová 20x20x290 cm, 1.00 ks 
Sloup dřevěný 7m-impregnace  1.00 ks 
Svorka kabelová SH2 pro up. samon.kabelů 1.00 ks  
Svorník M 20x410x90x25 2.00 ks 
Matice šestihranná M 16,0 ČSN 021601 1.00 ks 
Matice šestihranná M 20,0 ČSN 021601 4.00 ks
Podložka D 17 mm ČSN 021702 1.00  
Podložka pérová D16,3 mm ČSN 021740 1.00 ks  
Podložka pro dřev.kon.D22mm FeZn pro M20 4.00 ks 
Šroub s šestihr.hl. M16x180 ČSN021301 1.00 ks 
Vrut s šestihr.hl. 10x80 mm ČSN021810 2.00 ks</t>
  </si>
  <si>
    <t>741110302</t>
  </si>
  <si>
    <t>Montáž trubka ochranná do krabic plastová tuhá D přes 40 do 90 mm uložená pevně</t>
  </si>
  <si>
    <t>-1165246572</t>
  </si>
  <si>
    <t>Poznámka k položce:
stožár -  SL3  osazení chráničky pro přechod kabelů ze země na sloup 6m, výměra v.č. D4.2, D4.6</t>
  </si>
  <si>
    <t>28613962</t>
  </si>
  <si>
    <t>trubka ochranná PEHD 63x3,6mm</t>
  </si>
  <si>
    <t>386137837</t>
  </si>
  <si>
    <t>IPN.340</t>
  </si>
  <si>
    <t>stahovací páska, nerezová š 8 mm</t>
  </si>
  <si>
    <t>685273878</t>
  </si>
  <si>
    <t>IPN.350</t>
  </si>
  <si>
    <t>stahovací spona, nerezová</t>
  </si>
  <si>
    <t>1188978778</t>
  </si>
  <si>
    <t>210040101</t>
  </si>
  <si>
    <t>Montáž střešníků - střešníkové trubky bez držáku</t>
  </si>
  <si>
    <t>-2023136115</t>
  </si>
  <si>
    <t>Poznámka k položce:
trubka střešníková na limnigrafu  - d=90mm-3m - 1ks, výměra v.č. D4.2, D4.6</t>
  </si>
  <si>
    <t>14011060-R</t>
  </si>
  <si>
    <t>trubka ocelová bezešvá hladká pozinkovaná 90x4,0mm</t>
  </si>
  <si>
    <t>77628353</t>
  </si>
  <si>
    <t>210040111</t>
  </si>
  <si>
    <t>Montáž střešníků - držáků délky do 900 mm</t>
  </si>
  <si>
    <t>407949058</t>
  </si>
  <si>
    <t>Poznámka k položce:
drák střešníkové trubky na limnigrafu  - 2ks , výměra v.č. D4.2, D4.6</t>
  </si>
  <si>
    <t>CIK.E2250150WHV</t>
  </si>
  <si>
    <t>Stěnový držák stavitelný; 50-90mm</t>
  </si>
  <si>
    <t>-6346591</t>
  </si>
  <si>
    <t>210040061</t>
  </si>
  <si>
    <t>Montáž kotev sloupových pro stožár do země do 30 kN</t>
  </si>
  <si>
    <t>-1857289767</t>
  </si>
  <si>
    <t>Poznámka k položce:
kotva stožáru -  SL3 - 1ks, výměra v.č. D4.2, D4.6</t>
  </si>
  <si>
    <t>70921353-R</t>
  </si>
  <si>
    <t>Kotva stožárová</t>
  </si>
  <si>
    <t>-1740660152</t>
  </si>
  <si>
    <t>Poznámka k položce:
Objímka kotevní 180mm s hákem Zn – 1ks
Deska kotevní betonová-1ks
Oko kotevní 12 x 120 mm s hmoždikou 1ks
Lanko kotevní 10m x 5 mm
Očnice kovová FeZn pro lano 2ks
Svorka lanová 4ks</t>
  </si>
  <si>
    <t>210040162</t>
  </si>
  <si>
    <t>Montáž střešníků - hlavice</t>
  </si>
  <si>
    <t>-267366636</t>
  </si>
  <si>
    <t>Poznámka k položce:
zaslepení střešníkové trubky hlavicí pro trubku d 90mm - 1ks, výměra v.č.  D4.2, D4.6</t>
  </si>
  <si>
    <t>35442103-R1</t>
  </si>
  <si>
    <t>střešníková hlavice D110mm</t>
  </si>
  <si>
    <t>1214309760</t>
  </si>
  <si>
    <t>210040175</t>
  </si>
  <si>
    <t>Nulování střešníku</t>
  </si>
  <si>
    <t>-1184352749</t>
  </si>
  <si>
    <t>35441077</t>
  </si>
  <si>
    <t>drát D 8mm AlMgSi   Ø 8 mm (0,135kg/m)</t>
  </si>
  <si>
    <t>-1443626530</t>
  </si>
  <si>
    <t>35442003</t>
  </si>
  <si>
    <t>svorka na potrubí 3" - 90mm, FeZn</t>
  </si>
  <si>
    <t>-1300610470</t>
  </si>
  <si>
    <t>35431001</t>
  </si>
  <si>
    <t>svorka uzemnění AlMgSi univerzální</t>
  </si>
  <si>
    <t>-1990941818</t>
  </si>
  <si>
    <t>210040201</t>
  </si>
  <si>
    <t>Montáž konzol nn střešníkových jednoduchých</t>
  </si>
  <si>
    <t>1847089247</t>
  </si>
  <si>
    <t>Poznámka k položce:
kotevní objímka střešníkové trubky d-90mm - 1ks, výměra v.č. D4.2, D4.6</t>
  </si>
  <si>
    <t>16240000</t>
  </si>
  <si>
    <t>kotevní objímka předpínacího lana d 90mm</t>
  </si>
  <si>
    <t>-1324485186</t>
  </si>
  <si>
    <t>210040093-R</t>
  </si>
  <si>
    <t>Montáž nosné svorky samonosného kabelu osazení na stožár</t>
  </si>
  <si>
    <t>-986705837</t>
  </si>
  <si>
    <t>Poznámka k položce:
závěsná svorka kabelu pro max. úhel vedení do 90° - 3ks, výměra v.č. D4.2, D4.6</t>
  </si>
  <si>
    <t>31181625- R</t>
  </si>
  <si>
    <t>Univerzální nosná svorka pro kabel 2 - 4 x 16 - 120mm max úhel 90°, nosnost 20kN</t>
  </si>
  <si>
    <t>-653603841</t>
  </si>
  <si>
    <t>210040097</t>
  </si>
  <si>
    <t>Montáž kotevního pásu</t>
  </si>
  <si>
    <t>-163135447</t>
  </si>
  <si>
    <t>Poznámka k položce:
kotevní svorka samonosného kabelu pro kabel AES  - 2ks + 4ks - výměra v.č. D4.2, D4.6</t>
  </si>
  <si>
    <t>40445257-R1</t>
  </si>
  <si>
    <t>kotevní kabelová svorka pro vodič AES průměr 4x16-50mm2</t>
  </si>
  <si>
    <t>-1758799785</t>
  </si>
  <si>
    <t>Poznámka k položce:
kotevní svorka samonosného kabelu pro kabel AES 4x16mm2 - 2ks - výměra v.č. D4.2, D4.6</t>
  </si>
  <si>
    <t>40445257-R2</t>
  </si>
  <si>
    <t>kotevní kabelová svorka pro vodič AES průměr 4x70-120mm2</t>
  </si>
  <si>
    <t>1182920280</t>
  </si>
  <si>
    <t>Poznámka k položce:
kotevní svorka samonosného kabelu pro kabel AES 4x 70mm2 - 4ks - výměra v.č. D4.2, D4.6</t>
  </si>
  <si>
    <t>210040551-R</t>
  </si>
  <si>
    <t>Montáž svorek propichovacích na kabelu d=16mm2</t>
  </si>
  <si>
    <t>-884275687</t>
  </si>
  <si>
    <t>Poznámka k položce:
svorka propichovací pro kabel AES 4x16 ks - 4ks  výměra v.č. D4.2, D4.6</t>
  </si>
  <si>
    <t>35436020 R</t>
  </si>
  <si>
    <t>svorka kabelová propichovací pro izolované nadzemní vedení 10-120mm/10-120mm+ koncový uzávěr žil kocovka</t>
  </si>
  <si>
    <t>-1985454445</t>
  </si>
  <si>
    <t>210051011</t>
  </si>
  <si>
    <t>Montáž objímky pro vedení SDOK na sloup kotevní betonový nebo dřevěný vystrojený na zemi</t>
  </si>
  <si>
    <t>632766542</t>
  </si>
  <si>
    <t>Poznámka k položce:
stožárová objímka na stožá metonový - 6ks , stožár dřevěný 1ks , výměra v.č. D4.2, D4.6</t>
  </si>
  <si>
    <t>35442034-R1</t>
  </si>
  <si>
    <t>Objímka stožárová d - 220mm  s hákem Zn na betonový stožár</t>
  </si>
  <si>
    <t>272306378</t>
  </si>
  <si>
    <t>Poznámka k položce:
stožárová  objímka na sloup betonový d-220mm - 6ks, výměra v.č. D4.2, D4.6</t>
  </si>
  <si>
    <t>35442034-R2</t>
  </si>
  <si>
    <t>Objímka stožárová d - 185mm  s hákem Zn na dřevěný stožár</t>
  </si>
  <si>
    <t>1818951308</t>
  </si>
  <si>
    <t>Poznámka k položce:
stožárová  objímka na sloup dřevěný  d-185mm - 2ks, výměra v.č. D4.2, D4.6</t>
  </si>
  <si>
    <t>218040001</t>
  </si>
  <si>
    <t>Demontáž sloupů nn betonových jednoduchých do 12 m</t>
  </si>
  <si>
    <t>-576579191</t>
  </si>
  <si>
    <t>Poznámka k položce:
Dmontáž sloupů betonových staveništní přípojky s použitím jeřábové techniky, 5ks , včetně odvozu  výměra v.č. D4.2, D4.6</t>
  </si>
  <si>
    <t>218040021</t>
  </si>
  <si>
    <t>Demontáž sloupů nn dřevěných jednoduchých Jp</t>
  </si>
  <si>
    <t>1114081096</t>
  </si>
  <si>
    <t>Poznámka k položce:
Dmontáž sloupů dřevěných , stávající sloupy SL1, SL2, provizorní sloup SL3 s použitím jeřábové techniky, včetně odvozu, 3ks , výměra v.č. D4.2, D4.6</t>
  </si>
  <si>
    <t>228110924-R</t>
  </si>
  <si>
    <t>Demontáž oceloplechové rozvodnice venkovní s pilířem zděným včetně zemních prácí</t>
  </si>
  <si>
    <t>-1095460383</t>
  </si>
  <si>
    <t>Poznámka k položce:
Dmontáž stávajícího pilíře NN s plechovou rozvodnicí označení PRIS - SR3 1ks , výměra v.č. D4.2, D4.6</t>
  </si>
  <si>
    <t>741211847-R</t>
  </si>
  <si>
    <t>Demontáž rozvodnice na stožáru</t>
  </si>
  <si>
    <t>-913057431</t>
  </si>
  <si>
    <t>Poznámka k položce:
Dmontáž elektroměrového rozvaděče RE2 z bet. Sloupu, demontáž rozvaděče RSL ze sloupu SL2, včetně odpojení kabeláže a uzemnění, 2ks , výměra v.č. D4.2, D4.6</t>
  </si>
  <si>
    <t>741126815</t>
  </si>
  <si>
    <t>Demontáž kabel Al plný nebo laněný kulatý žíla 3x50+35 mm2, 4x35 až 50 mm2 uložený volně</t>
  </si>
  <si>
    <t>1542891843</t>
  </si>
  <si>
    <t>Poznámka k položce:
Dmontáž kabelu AYKY4x50 z výkopu v místě odkopané kabelové trasy v místě skluzu - 25m  , výměra v.č. D4.2, D4.6</t>
  </si>
  <si>
    <t>741124811</t>
  </si>
  <si>
    <t>Demontáž kabel Cu stíněný ovládací žíly 2 až 30x0,8 mm2, 2 až 19x1 mm2, 2 až 10x1,5 mm2 uložený volně</t>
  </si>
  <si>
    <t>-1573425966</t>
  </si>
  <si>
    <t>Poznámka k položce:
Dmontáž kabelu NCEY 116Dx1 z výkopu v místě odkopané kabelové trasy v místě skluzu - 25m  , výměra v.č. D4.2, D4.6</t>
  </si>
  <si>
    <t>741122121</t>
  </si>
  <si>
    <t>Montáž kabel Cu plný kulatý žíla 2x1,5 až 6 mm2 zatažený v trubkách (např. CYKY)</t>
  </si>
  <si>
    <t>765414569</t>
  </si>
  <si>
    <t>Poznámka k položce:
Kabelový rozvod v domku obsluhy - kabel CYKY O2x1,5 , vedení v lištách, rez pro zapoejní v rozvaděč, ve svítidlech a prořez, +doprava,  výměra v.č. D4.2, D4.6, D4.7, D4.8
15m x 1,05(prořez) = 16m</t>
  </si>
  <si>
    <t>kakabel instalační jádro Cu plné izolace PVC plášť PVC 450/750V (CYKY) O2x1,5mm2</t>
  </si>
  <si>
    <t>786925066</t>
  </si>
  <si>
    <t>751474103</t>
  </si>
  <si>
    <t>Poznámka k položce:
Kabelový rozvod v domku obsluhy - kabel CYKY J3x1,5 , CYKY J3x2,5 vedení v lištách, rez pro zapoejní v rozvaděč, ve svítidlech , zásuvkách a prořez,   výměra v.č.D4.2, D4.6, D4.7, D4.8
3x1,5- 47m, 3x2,5 - 65m celkem - 112m</t>
  </si>
  <si>
    <t>kabel instalační jádro Cu plné izolace PVC plášť PVC 450/750V (CYKY) J3x1,5mm2</t>
  </si>
  <si>
    <t>-782733595</t>
  </si>
  <si>
    <t>Poznámka k položce:
45m x 1,05(prořez) = 47m</t>
  </si>
  <si>
    <t>34111036</t>
  </si>
  <si>
    <t>kabel instalační jádro Cu plné izolace PVC plášť PVC 450/750V (CYKY) J3x2,5mm2</t>
  </si>
  <si>
    <t>1929048897</t>
  </si>
  <si>
    <t>Poznámka k položce:
62m x 1,05(prořez) = 65m</t>
  </si>
  <si>
    <t>741122142</t>
  </si>
  <si>
    <t>Montáž kabel Cu plný kulatý žíla 5x1,5 až 2,5 mm2 zatažený v trubkách (např. CYKY)</t>
  </si>
  <si>
    <t>1164745539</t>
  </si>
  <si>
    <t>Poznámka k položce:
Kabelový rozvod v domku obsluhy - kabel  CYKY J5x2,5 vedení v lištách, rez pro zapoejní v rozvaděč, zásuvkách a prořez,   výměra v.č. D4.2, D4.6, D4.7, D4.8
10m x 1,05(prořez) = 11m</t>
  </si>
  <si>
    <t>34111094</t>
  </si>
  <si>
    <t>kabel instalační jádro Cu plné izolace PVC plášť PVC 450/750V (CYKY) 5x2,5mm2</t>
  </si>
  <si>
    <t>580706232</t>
  </si>
  <si>
    <t>210260010</t>
  </si>
  <si>
    <t>Montáž Al kabelů závěsných ((AES)) do 1 kV žíly 4x16 mm2 nahození s napnutím samonosného kabelu</t>
  </si>
  <si>
    <t>235939039</t>
  </si>
  <si>
    <t>Poznámka k položce:
nadzemní vedení mezi SL3 - RLIM, výměra v.č. D4.2, D4.6
30 x 1,05(prořez) = 32</t>
  </si>
  <si>
    <t>34112403</t>
  </si>
  <si>
    <t>kabel silový samonosný jádro Al izolace PE 0,6/1kV (1-AES) 4x16mm2</t>
  </si>
  <si>
    <t>1317184347</t>
  </si>
  <si>
    <t>210260013</t>
  </si>
  <si>
    <t>Montáž Al kabelů závěsných (AES) do 1 kV žíly 4x50 až 70 mm2 nahození s napnutím samonosného kabelu</t>
  </si>
  <si>
    <t>2092875841</t>
  </si>
  <si>
    <t>Poznámka k položce:
nadzemní vedení mezi DTS 7147 - RE2 -RP2, 19m+218m=237m  výměra v.č.D4.2, D4.6
237 x 1,05(prořez) = 249m</t>
  </si>
  <si>
    <t>34112412</t>
  </si>
  <si>
    <t>kabel silový samonosný jádro Al izolace PE 0,6/1kV (1-AES) 4x70m2</t>
  </si>
  <si>
    <t>717858324</t>
  </si>
  <si>
    <t>218260033</t>
  </si>
  <si>
    <t>Demontáž Al kabelů závěsných (AEN, AYKYZ) do 1 kV žíly 4x16 mm2 s odříznutým nosným lanem upevněných příchytkami</t>
  </si>
  <si>
    <t>-1063983756</t>
  </si>
  <si>
    <t>Poznámka k položce:
nadzemní vedení mezi SL3 - RLIM, výměra v.č.D4.2, D4.6
30 x 1,05(prořez) = 32</t>
  </si>
  <si>
    <t>218260038</t>
  </si>
  <si>
    <t>Demontáž Al kabelů závěsných do 1 kV hmotnosti do 1,60 kg/m s odříznutým nosným lanem upevněných příchytkami</t>
  </si>
  <si>
    <t>946029854</t>
  </si>
  <si>
    <t>Poznámka k položce:
nadzemní vedení AES 4x70mm2,  mezi DTS 7147 - RE2 -RP2, 19m+218m=237m, AES4x50mm2-SL1-SL2-20m, celkem 257m,  výměra v.č. D4.2, D4.6
257 x 1,05(prořez) = 270m</t>
  </si>
  <si>
    <t>218801311-R</t>
  </si>
  <si>
    <t>Demontáž kabelů sdělovacího nadzemního vedení na sloupech</t>
  </si>
  <si>
    <t>437215503</t>
  </si>
  <si>
    <t>Poznámka k položce:
demontáž stávajícího kabelového vedení mezi sloupy SL1 a SL2, 20m ,  výměra v.č.D4.2, D4.6</t>
  </si>
  <si>
    <t>218040101</t>
  </si>
  <si>
    <t>Demontáž střešníků - střešníkové trubky bez držáku</t>
  </si>
  <si>
    <t>1204951787</t>
  </si>
  <si>
    <t>218040111</t>
  </si>
  <si>
    <t>Demontáž střešníků - držáků délky do 900 mm</t>
  </si>
  <si>
    <t>-42532237</t>
  </si>
  <si>
    <t>734955339</t>
  </si>
  <si>
    <t>Poznámka k položce:
kabelový rozvod RST-RLIM- 130m, RL1-ROBS- 40m , celkem 170m,. výměra v.č.D4.2, D4.6
170 x 1,05(prořez) = 179m</t>
  </si>
  <si>
    <t>-2076576721</t>
  </si>
  <si>
    <t>741122134</t>
  </si>
  <si>
    <t>Montáž kabel Cu plný kulatý žíla 4x16 až 25 mm2 zatažený v trubkách (např. CYKY)</t>
  </si>
  <si>
    <t>1760881042</t>
  </si>
  <si>
    <t>Poznámka k položce:
kabelový rozvod RST-RL1- 152m , celkem 170m,. výměra v.č.D4.2, D4.6
152x 1,05(prořez) = 160m</t>
  </si>
  <si>
    <t>34111080</t>
  </si>
  <si>
    <t>kabel instalační jádro Cu plné izolace PVC plášť PVC 450/750V (CYKY) 4x16mm2</t>
  </si>
  <si>
    <t>177927778</t>
  </si>
  <si>
    <t>741122137</t>
  </si>
  <si>
    <t>Montáž kabel Cu plný kulatý žíla 3x50+35 až 95+50 mm2 zatažený v trubkách (např. CYKY)</t>
  </si>
  <si>
    <t>-1461422014</t>
  </si>
  <si>
    <t>Poznámka k položce:
kabelový rozvod RP1-RE1- 18m, RE-RST-656m, RP2-RST - 480m,  celkem 1154m,.  Stočení kabelové smyčky 2x60m, výměra v.č.D4.2, D4.6
1154 x 1,05(prořez) = 1212m</t>
  </si>
  <si>
    <t>34112362</t>
  </si>
  <si>
    <t>kabel silový jádro Cu izolace PVC plášť PVC 0,6/1kV CYKY 4x50mm2</t>
  </si>
  <si>
    <t>47669612</t>
  </si>
  <si>
    <t>741121101</t>
  </si>
  <si>
    <t>Montáž vodič Al izolovaný plný a laněný žíla 16 až 35 mm2 zatažený v trubkách nebo lištách (např. AY,AYY)</t>
  </si>
  <si>
    <t>814231367</t>
  </si>
  <si>
    <t>Poznámka k položce:
kabelový rozvod STR-SL3- 63m , výměra v.č. D4.2, D4.6
63x 1,05(prořez) = 66m</t>
  </si>
  <si>
    <t>34112316</t>
  </si>
  <si>
    <t>kabel instalační jádro Al plné izolace PVC plášť PVC 450/750V (AYKY) 4x16mm2</t>
  </si>
  <si>
    <t>1793410935</t>
  </si>
  <si>
    <t>741122827</t>
  </si>
  <si>
    <t>Demontáž kabel Cu plný kulatý 3x50 až 120 mm2, 4x35 mm2, 3x35+25 mm2, 3x50+35 až 95+50 mm2, 37x2,5 mm2, 48x2,5 mm2 v trubkách</t>
  </si>
  <si>
    <t>1756613251</t>
  </si>
  <si>
    <t>Poznámka k položce:
demontáž stočení kabelové smyčky 2x60m, 2x15m/ trasa - vytažení z chrániček celékabelové délky 150m, výměra v.č.D4.2, D4.6</t>
  </si>
  <si>
    <t>1940456456</t>
  </si>
  <si>
    <t>Poznámka k položce:
přeložení kabelu CYKY 4x50mm2 do nové trasy od rozvaděče STR do rozvaděče RST 2x60m, 2x15m/ 150m, výměra v.č.D4.2, D4.6</t>
  </si>
  <si>
    <t>741130021</t>
  </si>
  <si>
    <t>Ukončení vodič izolovaný do 2,5 mm2 na svorkovnici</t>
  </si>
  <si>
    <t>-1144991802</t>
  </si>
  <si>
    <t>741130024</t>
  </si>
  <si>
    <t>Ukončení vodič izolovaný do 10 mm2 na svorkovnici</t>
  </si>
  <si>
    <t>1741563748</t>
  </si>
  <si>
    <t>741130025</t>
  </si>
  <si>
    <t>Ukončení vodič izolovaný do 16 mm2 na svorkovnici</t>
  </si>
  <si>
    <t>721422705</t>
  </si>
  <si>
    <t>741130028</t>
  </si>
  <si>
    <t>Ukončení vodič izolovaný do 50 mm2 na svorkovnici</t>
  </si>
  <si>
    <t>432596197</t>
  </si>
  <si>
    <t>741130031</t>
  </si>
  <si>
    <t>Ukončení vodič izolovaný do 70 mm2 na svorkovnici</t>
  </si>
  <si>
    <t>1765654351</t>
  </si>
  <si>
    <t>Poznámka k položce:
zapojení vodičů v rozvaděčích RE1,RE2,RP1,RP2, STR,RST,RL1,ROBS,RM, RMS, výměra  v.č D4.2, D4.6</t>
  </si>
  <si>
    <t>210100151</t>
  </si>
  <si>
    <t>Ukončení kabelů smršťovací záklopkou nebo páskou se zapojením bez letování žíly do 4x16 mm2</t>
  </si>
  <si>
    <t>1670809021</t>
  </si>
  <si>
    <t>210100155</t>
  </si>
  <si>
    <t>Ukončení kabelů smršťovací záklopkou nebo páskou se zapojením bez letování žíly do 5x6 mm2</t>
  </si>
  <si>
    <t>479754958</t>
  </si>
  <si>
    <t>210100171</t>
  </si>
  <si>
    <t>Ukončení kabelů smršťovací záklopkou nebo páskou se zapojením bez letování žíly do 2x4 mm2</t>
  </si>
  <si>
    <t>850527904</t>
  </si>
  <si>
    <t>-1978207205</t>
  </si>
  <si>
    <t>Poznámka k položce:
zapojení vodičů v rozvaděčích RE1,RE2,RP1,RP2, STR,RST,RL1,ROBS,RLIM, RM, RMS., výměra  v.č. D4.2, D4.6</t>
  </si>
  <si>
    <t>210100422</t>
  </si>
  <si>
    <t>Ukončení kabelů a vodičů kabelovou koncovkou do 4 žil do 1 kV včetně zapojení KSM 35 do 4x16 mm2</t>
  </si>
  <si>
    <t>-1857604318</t>
  </si>
  <si>
    <t>Poznámka k položce:
ukončení kabelů  v rozvaděčích RST-RL1, RST-RLIM, RL1-ROBS , STR-RM - 8ks, výměra  v.č . D4.2, D4.6</t>
  </si>
  <si>
    <t>hlava koncová, smršťovaná přímá do 1kV venkovní, 4x1 0 - 35 mm2</t>
  </si>
  <si>
    <t>-253613580</t>
  </si>
  <si>
    <t>210100702</t>
  </si>
  <si>
    <t>Ukončení kabelů celoplastových koncovkou do 1 kV venkovní KV a KVU žíly do 4x50-95 mm2</t>
  </si>
  <si>
    <t>901004896</t>
  </si>
  <si>
    <t>Poznámka k položce:
ukončení kabelů  v rozvaděčích RP1-RE1, RP2-STR - 4ks, výměra  v.č  D4.2, D4.6</t>
  </si>
  <si>
    <t>35436553 - R</t>
  </si>
  <si>
    <t>hlava koncová, smršťovaná přímá do 1kV  venkovní, 4x 25-95 mm2</t>
  </si>
  <si>
    <t>1953926427</t>
  </si>
  <si>
    <t>741132306-R</t>
  </si>
  <si>
    <t>Ukončení kabelů nebo vodičů do 1 kV ucpávkovou do 4 žil průměru 50 mm jednoduchý nástavec</t>
  </si>
  <si>
    <t>409014830</t>
  </si>
  <si>
    <t>Poznámka k položce:
ukončení kabelů CYKY / AYKY 4x50mm2 - 3ks, výměra  v.č  D4.2, D4.6</t>
  </si>
  <si>
    <t>35436530- R</t>
  </si>
  <si>
    <t>smršťovací koncovka pro kabel průměr 30mm</t>
  </si>
  <si>
    <t>661451406</t>
  </si>
  <si>
    <t>220260053</t>
  </si>
  <si>
    <t>Montáž krabice typu KO, KP, KR, KT na hmoždinky</t>
  </si>
  <si>
    <t>212580678</t>
  </si>
  <si>
    <t>Poznámka k položce:
HOP ochranné pospojování v domku obsluhy, limnigraf - 2ks výměra  v.č. D4.2, D4.6, D4.7, D4.8, D4.13</t>
  </si>
  <si>
    <t>34571481</t>
  </si>
  <si>
    <t>krabice v uzavřeném provedení PP s krytím IP 66 obdélníková 126x175x92mm</t>
  </si>
  <si>
    <t>-2073600066</t>
  </si>
  <si>
    <t>34562692-R</t>
  </si>
  <si>
    <t>ekvipotencionální odbočná přípojnice ochranného pospojování</t>
  </si>
  <si>
    <t>1186299598</t>
  </si>
  <si>
    <t>210191551</t>
  </si>
  <si>
    <t>Montáž skříní pojistkových oceloplechových typ VRIS na stožár bez zapojení vodičů</t>
  </si>
  <si>
    <t>1227765614</t>
  </si>
  <si>
    <t>Poznámka k položce:
RP2- osazení jisticí rozvodnice stožárové na sloup upevnění stahovacími páskami, osazení přívodní a vývodní trubky, 1ks  výměra  v.č. D4.2, D4.6, D4.12</t>
  </si>
  <si>
    <t>35711842</t>
  </si>
  <si>
    <t>skříň rozpojovací jistící pro venkovní vedení na sloup celoplastové provedení výzbroj 1x sada pojistkové spodky nožové velikosti 0, včetně držáků rozvodnice na sloup</t>
  </si>
  <si>
    <t>1837225558</t>
  </si>
  <si>
    <t>35825236</t>
  </si>
  <si>
    <t>pojistka nožová 80A nízkoztrátová 6,94W, provedení normální, charakteristika gG</t>
  </si>
  <si>
    <t>1538587461</t>
  </si>
  <si>
    <t>78471605</t>
  </si>
  <si>
    <t>756061487</t>
  </si>
  <si>
    <t>1508041463</t>
  </si>
  <si>
    <t>493349336</t>
  </si>
  <si>
    <t>Poznámka k položce:
RP2- náplň ochranné trubky PE63 na sloup - 7m,  výměra  v.č. D4.2, D4.6, D4.12</t>
  </si>
  <si>
    <t>210191514-R</t>
  </si>
  <si>
    <t>Montáž elektroměrového rozvaděče v pilíři bez zapojení vodičů</t>
  </si>
  <si>
    <t>715332359</t>
  </si>
  <si>
    <t>Poznámka k položce:
RE1- osazení elektroměrového kompaktního pilíře na betonový základ, 1ks  výměra  v.č. D4.2, D4.6, D4.10</t>
  </si>
  <si>
    <t>35711671</t>
  </si>
  <si>
    <t>skříň rozváděče elektroměrového pro přímé měření kompaktní pilíř celoplastové provedení pro 1x jednosazbový  třífázový elektroměr  s plombovatelným krytem jističů , rozměr pilíře- 470 x 1810 x 250  mm / rozvaděč 470x620x250 mm</t>
  </si>
  <si>
    <t>170553948</t>
  </si>
  <si>
    <t>skříň rozváděče elektroměrového pro přímé měření kompaktní pilíř celoplastové provedení pro 1x jednosazbový  třífázový elektroměr  s plombovatelným krytem jističů , rozměr pilíře- 470 x 1810 x 250  mm / rozvaděč 470x620x250 mm, celoplastové provedení z termosetu, Zámek rozvaděče na trnový klíč 6x6mm , Připojovací svorky do 70mm2 - 6ks</t>
  </si>
  <si>
    <t>741320171</t>
  </si>
  <si>
    <t>Montáž jističů třípólových nn do 63 A bez krytu se zapojením vodičů</t>
  </si>
  <si>
    <t>494929497</t>
  </si>
  <si>
    <t>35822178</t>
  </si>
  <si>
    <t>jistič 3-pólový 40 A vypínací charakteristika B vypínací schopnost 10 kA</t>
  </si>
  <si>
    <t>-1829741634</t>
  </si>
  <si>
    <t>-1880057894</t>
  </si>
  <si>
    <t>908628290</t>
  </si>
  <si>
    <t>1940484821</t>
  </si>
  <si>
    <t>IPN.350.1</t>
  </si>
  <si>
    <t>522169368</t>
  </si>
  <si>
    <t>Poznámka k položce:
RE1- náplň rozvodnice - jistič B40A/3, ochranná trubka PE63 upevněná na sloup ČEZ,  výměra  v.č. D4.2, D4.6, D4.10</t>
  </si>
  <si>
    <t>210191551 -R</t>
  </si>
  <si>
    <t>Montáž skříní elektroměrových  na stožár bez zapojení vodičů</t>
  </si>
  <si>
    <t>680719449</t>
  </si>
  <si>
    <t>Montáž skříní elektroměrových na stožár bez zapojení vodičů</t>
  </si>
  <si>
    <t>Poznámka k položce:
RE2- osazení elektroměrového rozvaděče na betonovýsloup nn, upevnění stahovacími páskami, osazení přívodní a vývodní trubky , 1ks  výměra  v.č. D4.2, D4.6, D4.11</t>
  </si>
  <si>
    <t>35711887-R</t>
  </si>
  <si>
    <t>skříň rozváděče elektroměrového pro přímé měření osazení na sloup, 2x držák na sloup , celoplastové provedení z termosetu pro 1x jednosazbový třífázový elektroměr a  přístroje na elektroměrové desce s plombovatelným krytem jističů</t>
  </si>
  <si>
    <t>-1269267790</t>
  </si>
  <si>
    <t>skříň rozváděče elektroměrového pro přímé měření osazení na sloup, 2x držák na sloup , celoplastové provedení z termosetu pro 1x jednosazbový třífázový elektroměr a  přístroje na elektroměrové desce s plombovatelným krytem jističů, Rozměr rozvodnice - 800 x 600 x 240mm Jmenovitý proud hlavního jističe - 3x80A, max. průřez přívodních a vývodních vodičů - 70mm2, Zámek rozvaděče na trnový klíč 6x6mm</t>
  </si>
  <si>
    <t>741320181</t>
  </si>
  <si>
    <t>Montáž jističů třípólových nn do 125 A bez krytu se zapojením vodičů</t>
  </si>
  <si>
    <t>-1806350788</t>
  </si>
  <si>
    <t>35822192</t>
  </si>
  <si>
    <t>jistič 3-pólový 80 A vypínací charakteristika B vypínací schopnost 20 kA</t>
  </si>
  <si>
    <t>1782031162</t>
  </si>
  <si>
    <t>1688970433</t>
  </si>
  <si>
    <t>1447629231</t>
  </si>
  <si>
    <t>-1070196230</t>
  </si>
  <si>
    <t>-963524223</t>
  </si>
  <si>
    <t>Poznámka k položce:
RE2- náplň,  výměra  v.č D4.2, D4.6, D4.11</t>
  </si>
  <si>
    <t>210191551-R</t>
  </si>
  <si>
    <t>Úprava rozvaděče NN - ČEZ  stožárové trafostanice</t>
  </si>
  <si>
    <t>1653236152</t>
  </si>
  <si>
    <t>Úprava rozvaděče NN - ČEZ stožárové trafostanice</t>
  </si>
  <si>
    <t>Poznámka k položce:
DTS 7147- doplnění přístrojů v rozvaděči stožárové trafostanice, osazení vývodní trubky , 1ks  výměra  v.č. D4.2, D4.6,</t>
  </si>
  <si>
    <t>210120024</t>
  </si>
  <si>
    <t>Montáž pojistkových spodků do 500 V 350 A</t>
  </si>
  <si>
    <t>2037156876</t>
  </si>
  <si>
    <t>35825479</t>
  </si>
  <si>
    <t>spodek pojistkový nožový do 250A a ztráty 32W,  1pól. provedení, svorky s V-praporci. Vel.1</t>
  </si>
  <si>
    <t>-1286736390</t>
  </si>
  <si>
    <t>210120102</t>
  </si>
  <si>
    <t>Montáž pojistkových patron nožových</t>
  </si>
  <si>
    <t>-1343274129</t>
  </si>
  <si>
    <t>35825256</t>
  </si>
  <si>
    <t>pojistka nožová 125A nízkoztrátová 10,50W, provedení normální, charakteristika gG</t>
  </si>
  <si>
    <t>1956641786</t>
  </si>
  <si>
    <t>1026093532</t>
  </si>
  <si>
    <t>-1717459624</t>
  </si>
  <si>
    <t>-1986409333</t>
  </si>
  <si>
    <t>-2011327813</t>
  </si>
  <si>
    <t>Poznámka k položce:
rozvaděč NN -DTS 7147- náplň,  výměra  v.č . D4.2, D4.6,</t>
  </si>
  <si>
    <t>741210003</t>
  </si>
  <si>
    <t>Montáž rozvodnice oceloplechová nebo plastová běžná do 100 kg</t>
  </si>
  <si>
    <t>1168405138</t>
  </si>
  <si>
    <t>Poznámka k položce:
ROBS- osazení oceloplechové rozvodnice na zeď pomocé hmoždinek, 1ks  výměra  v.č. D4.2, D4.6, D4.7, D4.8</t>
  </si>
  <si>
    <t>35711024-R</t>
  </si>
  <si>
    <t>nástěnný oceloplechový rozvaděč V605xš542xh156 mm,POČET ŘAD 3, POČET MODULŮ V ŘADĚ 24, IP30/20   , 3x nosná lišta ,krycí deska,  svorkovnice, uzávěr víka se zámkem, svorkovnice PE+N</t>
  </si>
  <si>
    <t>-840852009</t>
  </si>
  <si>
    <t>741320101</t>
  </si>
  <si>
    <t>Montáž jističů jednopólových nn do 25 A bez krytu se zapojením vodičů</t>
  </si>
  <si>
    <t>1792925439</t>
  </si>
  <si>
    <t>35822109</t>
  </si>
  <si>
    <t>jistič 1pólový-charakteristika B 10A vypínací schopnost 10 kA</t>
  </si>
  <si>
    <t>-376666779</t>
  </si>
  <si>
    <t>35822166</t>
  </si>
  <si>
    <t>jistič 3-pólový 16 A vypínací charakteristika C vypínací schopnost 10 kA</t>
  </si>
  <si>
    <t>509780306</t>
  </si>
  <si>
    <t>-129800018</t>
  </si>
  <si>
    <t>-1745473423</t>
  </si>
  <si>
    <t>741321001</t>
  </si>
  <si>
    <t>Montáž proudových chráničů dvoupólových nn do 25 A bez krytu se zapojením vodičů</t>
  </si>
  <si>
    <t>1039949927</t>
  </si>
  <si>
    <t>35889150.2-R</t>
  </si>
  <si>
    <t>chránič proudový 2pólový 10A pracovního proudu 0,03A-10B-1N-030AC</t>
  </si>
  <si>
    <t>-436803536</t>
  </si>
  <si>
    <t>35889150.3-R</t>
  </si>
  <si>
    <t>chránič proudový 2pólový 16A pracovního proudu 0,03A-16B-1N-030AC</t>
  </si>
  <si>
    <t>-260005135</t>
  </si>
  <si>
    <t>41321031</t>
  </si>
  <si>
    <t>Montáž proudových chráničů čtyřpólových nn do 25 A bez krytu se zapojením vodičů</t>
  </si>
  <si>
    <t>-1670193766</t>
  </si>
  <si>
    <t>35889206-R</t>
  </si>
  <si>
    <t>chránič proudový 4pólový 25A pracovního proudu 0,03A</t>
  </si>
  <si>
    <t>1756916893</t>
  </si>
  <si>
    <t>741322012-R</t>
  </si>
  <si>
    <t>Montáž svodiče bleskových proudů nn typ 1+2  třípólových impulzní proud do 35 kA se zapojením vodičů</t>
  </si>
  <si>
    <t>-1285276944</t>
  </si>
  <si>
    <t>Montáž svodiče bleskových proudů nn typ 1+2 třípólových impulzní proud do 35 kA se zapojením vodičů</t>
  </si>
  <si>
    <t>35889520-R</t>
  </si>
  <si>
    <t>Kombinovaný svodič bleskových proudů a přepětí typ 1+2, Iimp 12,5 kA, Uc AC 335 V, zapojení 3+0, výměnné moduly, se signalizací, varistor</t>
  </si>
  <si>
    <t>650728379</t>
  </si>
  <si>
    <t>741310271</t>
  </si>
  <si>
    <t>Montáž spínač nebo přepínač otočný nebo ovládaný pomocí táhla, 100 A bez zapojení vodičů</t>
  </si>
  <si>
    <t>-1554090534</t>
  </si>
  <si>
    <t>34535094</t>
  </si>
  <si>
    <t>odpínač 3fázový 63A/3</t>
  </si>
  <si>
    <t>-1788703994</t>
  </si>
  <si>
    <t>210120021-R</t>
  </si>
  <si>
    <t>Montáž montáž pojistkového odpojovače 3p do 25A</t>
  </si>
  <si>
    <t>329127290</t>
  </si>
  <si>
    <t>35824771.6.R1</t>
  </si>
  <si>
    <t>pojistkový odpínač 25A/3</t>
  </si>
  <si>
    <t>-570293090</t>
  </si>
  <si>
    <t>34523442</t>
  </si>
  <si>
    <t>vložka pojistková válcová 25AGg</t>
  </si>
  <si>
    <t>511886577</t>
  </si>
  <si>
    <t>34562147</t>
  </si>
  <si>
    <t>svorka řadová šroubovací RSA nízkého napětí a průřezem vodiče 2,5mm2</t>
  </si>
  <si>
    <t>-391840301</t>
  </si>
  <si>
    <t>34562200</t>
  </si>
  <si>
    <t>svorka řadová šroubovací RSA nízkého napětí a průřezem vodiče 10mm2</t>
  </si>
  <si>
    <t>-328427517</t>
  </si>
  <si>
    <t>-356908728</t>
  </si>
  <si>
    <t>Poznámka k položce:
RL1- doplnění stávající rozvodnice o svorky a instalační přístroje ,( úprava krycího plechu, nátěr dveří a krycího plechu komaxitem, očištění odrezení- viz. HZS) , 1ks  výměra  v.č . D4.2, D4.6, D4.9</t>
  </si>
  <si>
    <t>-1258711342</t>
  </si>
  <si>
    <t>35822106</t>
  </si>
  <si>
    <t>jistič 1-pólový 4 A vypínací charakteristika B vypínací schopnost 10 kA</t>
  </si>
  <si>
    <t>-1903821449</t>
  </si>
  <si>
    <t>35822109.1</t>
  </si>
  <si>
    <t>jistič 1-pólový 10 A vypínací charakteristika C vypínací schopnost 10 Ka</t>
  </si>
  <si>
    <t>612464066</t>
  </si>
  <si>
    <t>-149691946</t>
  </si>
  <si>
    <t>35822403</t>
  </si>
  <si>
    <t>jistič 3-pólový 25 A vypínací charakteristika B vypínací schopnost 10 kA</t>
  </si>
  <si>
    <t>1958895349</t>
  </si>
  <si>
    <t>741330043</t>
  </si>
  <si>
    <t>Montáž stykač střídavý vestavný třípólový do 40 A se zapojením vodičů</t>
  </si>
  <si>
    <t>2143793098</t>
  </si>
  <si>
    <t>35821101</t>
  </si>
  <si>
    <t>stykač vzduchový 3-pólový 32 A C9.10 220-230V / 50Hz</t>
  </si>
  <si>
    <t>-594177588</t>
  </si>
  <si>
    <t>14111422</t>
  </si>
  <si>
    <t>1831992397</t>
  </si>
  <si>
    <t>34562230</t>
  </si>
  <si>
    <t>svorka řadová šroubovací RSA nízkého napětí a průřezem vodiče 16mm2</t>
  </si>
  <si>
    <t>-376248286</t>
  </si>
  <si>
    <t>741311053</t>
  </si>
  <si>
    <t>Montáž přepínač paketový měřicích míst třípólový se zapojením vodičů</t>
  </si>
  <si>
    <t>-1044672523</t>
  </si>
  <si>
    <t>34535086-R</t>
  </si>
  <si>
    <t>otočný přepínač vestavný 3-polový s páčkou, Jmenovitý pracovní proud (AC1, 230 V): 6A</t>
  </si>
  <si>
    <t>1471215809</t>
  </si>
  <si>
    <t>Poznámka k položce:
RL1- náplň,  výměra  v.č . D4.2, D4.6, D4.9</t>
  </si>
  <si>
    <t>741210001</t>
  </si>
  <si>
    <t>Montáž rozvodnice oceloplechová nebo plastová běžná do 20 kg</t>
  </si>
  <si>
    <t>111828386</t>
  </si>
  <si>
    <t>Poznámka k položce:
RM- osazení plastové rozvodnice na zeď pomocé hmoždinek, 1ks  výměra  v.č. D4.2, D4.6, D4.13</t>
  </si>
  <si>
    <t>35711024-R1</t>
  </si>
  <si>
    <t>nástěnný plastový rozvaděč pro nástěnnou montáž, velikost V436xš310xh148 mm, krytí IP65, průhledné dveře ,  počet řad 2, počet modulů v řadě 12, PE+N, barva šedá, materiál ABS</t>
  </si>
  <si>
    <t>307570370</t>
  </si>
  <si>
    <t>1589219200</t>
  </si>
  <si>
    <t>35822172</t>
  </si>
  <si>
    <t>jistič 3-pólový 25 A vypínací charakteristika C vypínací schopnost 6 kA</t>
  </si>
  <si>
    <t>1906855359</t>
  </si>
  <si>
    <t>1537398662</t>
  </si>
  <si>
    <t>2025519729</t>
  </si>
  <si>
    <t>1247564009</t>
  </si>
  <si>
    <t>1810679071</t>
  </si>
  <si>
    <t>-1062056941</t>
  </si>
  <si>
    <t>1434565447</t>
  </si>
  <si>
    <t>678826922</t>
  </si>
  <si>
    <t>1566730443</t>
  </si>
  <si>
    <t>Poznámka k položce:
RM- náplň,  výměra  v.č. D4.2, D4.6, D4.13</t>
  </si>
  <si>
    <t>741136001</t>
  </si>
  <si>
    <t>Propojení kabel celoplastový spojkou venkovní smršťovací do 1 kV 4x10-16 mm2</t>
  </si>
  <si>
    <t>-542267499</t>
  </si>
  <si>
    <t>Poznámka k položce:
Kabelová spojka S2 napojení kabelu kabelu CYKY5x6mm2 na CYKY4x16mm2 - 1ks, výměra  v.č . D4.2, D4.6</t>
  </si>
  <si>
    <t>35436021</t>
  </si>
  <si>
    <t>spojka kabelová smršťovaná přímé do 1kV 91ah-21s 4x6-25mm</t>
  </si>
  <si>
    <t>-1848492218</t>
  </si>
  <si>
    <t>741136003</t>
  </si>
  <si>
    <t>Propojení kabel celoplastový spojkou venkovní smršťovací do 1 kV 4x50-70 mm2</t>
  </si>
  <si>
    <t>449342559</t>
  </si>
  <si>
    <t>Poznámka k položce:
Kabelová spojka S3 napojení kabelu kabelu CYKY 4x16mm2 na AYKY4x50mm2 - 1ks, výměra  v.č . D4.2, D4.6</t>
  </si>
  <si>
    <t>35436023</t>
  </si>
  <si>
    <t>spojka kabelová smršťovaná přímé do 1kV 91ah-22s 4x16-50mm</t>
  </si>
  <si>
    <t>-305631043</t>
  </si>
  <si>
    <t>210040572-R</t>
  </si>
  <si>
    <t>Montáž omezovače přepětí na stožáru NN 9m, kabel AES 4x70mm2</t>
  </si>
  <si>
    <t>340666815</t>
  </si>
  <si>
    <t>Poznámka k položce:
Osazení omezovače přepětí na sloupu JB9/6 - č. 5 , přechod nadz. vedení do země- 3ks, výměra  v.č . D4.2, D4.6, D4.12</t>
  </si>
  <si>
    <t>35889517- R</t>
  </si>
  <si>
    <t>Omezovač přepětí nadzemního vedení, se zářezovou svorkou pro kabel AES 16-120mm2, omezovačem , vývodový drát.  - Samostatná svorka + omezovač / 16-120mm2 - 3ks</t>
  </si>
  <si>
    <t>-1921595986</t>
  </si>
  <si>
    <t>210260161</t>
  </si>
  <si>
    <t>Napojení souboru žil do jistící skříně průřezu 1 žíly do 16 mm2</t>
  </si>
  <si>
    <t>-227263514</t>
  </si>
  <si>
    <t>Poznámka k položce:
Ukončení kabelu AES 4x16mm2  a AYKY 4x16mm2 v rozvodnici RLIM, STR  - 8ks, výměra  v.č . D4.2, D4.6,</t>
  </si>
  <si>
    <t>741310001</t>
  </si>
  <si>
    <t>Montáž spínač nástěnný 1-jednopólový prostředí normální se zapojením vodičů</t>
  </si>
  <si>
    <t>738873348</t>
  </si>
  <si>
    <t>Poznámka k položce:
domek obsluhy elektroinstalace , 3ks  výměra  v.č.  D4.7,</t>
  </si>
  <si>
    <t>34539000-R</t>
  </si>
  <si>
    <t>přístroj spínače jednopólového, řazení 1 nástěnný</t>
  </si>
  <si>
    <t>2031547879</t>
  </si>
  <si>
    <t>741310031</t>
  </si>
  <si>
    <t>Montáž spínač nástěnný 1-jednopólový prostředí venkovní/mokré se zapojením vodičů</t>
  </si>
  <si>
    <t>-117145822</t>
  </si>
  <si>
    <t>Poznámka k položce:
domek obsluhy elektroinstalace , 1ks  výměra  v.č.  D4.7,</t>
  </si>
  <si>
    <t>34539005-R</t>
  </si>
  <si>
    <t>přístroj spínače jednopólového se svorkou N, řazení 1So, IP44</t>
  </si>
  <si>
    <t>483365080</t>
  </si>
  <si>
    <t>741313131</t>
  </si>
  <si>
    <t>Montáž zásuvek průmyslových spojovacích provedení IP 44 2P+PE 16 A se zapojením vodičů</t>
  </si>
  <si>
    <t>-28770019</t>
  </si>
  <si>
    <t>Poznámka k položce:
domek obsluhy elektroinstalace , 1ks dvojnásob.zás. Se svodičem , 6x zásuvka jednoduchá, mont. 6+2, výměra  v.č.  D4.7,</t>
  </si>
  <si>
    <t>34555248</t>
  </si>
  <si>
    <t>zásuvka nástěnná jednonásobná s víčkem pro průběžnou montáž, IP44, šroubové svorky</t>
  </si>
  <si>
    <t>705491298</t>
  </si>
  <si>
    <t>34555236</t>
  </si>
  <si>
    <t>zásuvka nástěnná dvojnásobná, průběžná, s ochranou před přepětím, IP44, šroubové svorky</t>
  </si>
  <si>
    <t>911688048</t>
  </si>
  <si>
    <t>741313151</t>
  </si>
  <si>
    <t>Montáž zásuvek průmyslových spojovacích provedení IP 44 3P+N+PE 16 A se zapojením vodičů</t>
  </si>
  <si>
    <t>-1884059170</t>
  </si>
  <si>
    <t>35811381</t>
  </si>
  <si>
    <t>zásuvka nástěnná 16A - 5pól, řazení 3P+N+PE IP67, šroubové svorky</t>
  </si>
  <si>
    <t>-509652338</t>
  </si>
  <si>
    <t>741372061</t>
  </si>
  <si>
    <t>Montáž svítidlo LED interiérové přisazené stropní hranaté nebo kruhové do 0,09 m2 se zapojením vodičů</t>
  </si>
  <si>
    <t>-2020142665</t>
  </si>
  <si>
    <t>Poznámka k položce:
domek obsluhy elektroinstalace , 2ks svítidel A,  výměra  v.č.  D4.7,</t>
  </si>
  <si>
    <t>34825001-R</t>
  </si>
  <si>
    <t>A- svítidlo interiérové stropní přisazené kruhové LED , IP65, P=16,3W, ɸ= 1950lm, 3000k, Rozměry: Ø307 x 58 mm, Difuzor: polykarbonát, bílý, matný</t>
  </si>
  <si>
    <t>1480435035</t>
  </si>
  <si>
    <t>741372042</t>
  </si>
  <si>
    <t>Montáž svítidlo LED interiérové přisazené stropní páskové lištové se zapojením vodičů</t>
  </si>
  <si>
    <t>-1324648104</t>
  </si>
  <si>
    <t>Poznámka k položce:
domek obsluhy elektroinstalace , 1ks svítidla B,  výměra  v.č.  D4.7,</t>
  </si>
  <si>
    <t>34825006-R</t>
  </si>
  <si>
    <t>B- Liniové LED svítidlo s optikou, IP20, P=21W, ɸ= 3000lm, 3000k, Rozměry: 1182x96x50mm, Materiál korpusu:</t>
  </si>
  <si>
    <t>-661477948</t>
  </si>
  <si>
    <t>741110511</t>
  </si>
  <si>
    <t>Montáž lišta a kanálek vkládací šířky do 60 mm s víčkem</t>
  </si>
  <si>
    <t>-1190017306</t>
  </si>
  <si>
    <t>Poznámka k položce:
domek obsluhy elektroinstalace , limnigraf,  kabelové vkládací lišty viz délky jednotlivých profilů , celkem 61m,  výměra  v.č.  D4.7, D4.13</t>
  </si>
  <si>
    <t>34571001</t>
  </si>
  <si>
    <t>lišta elektroinstalační hranatá PVC 15x10mm</t>
  </si>
  <si>
    <t>-1643903081</t>
  </si>
  <si>
    <t>34571004</t>
  </si>
  <si>
    <t>lišta elektroinstalační hranatá PVC 20x20mm</t>
  </si>
  <si>
    <t>382915623</t>
  </si>
  <si>
    <t>34571007</t>
  </si>
  <si>
    <t>lišta elektroinstalační hranatá PVC 40x20mm</t>
  </si>
  <si>
    <t>-1472856392</t>
  </si>
  <si>
    <t>34571008</t>
  </si>
  <si>
    <t>lišta elektroinstalační hranatá PVC 40x40mm</t>
  </si>
  <si>
    <t>2045842311</t>
  </si>
  <si>
    <t>Označení  svorky, rozváděče nebo skříňky samolepkou</t>
  </si>
  <si>
    <t>-1522426172</t>
  </si>
  <si>
    <t>Označení svorky, rozváděče nebo skříňky samolepkou</t>
  </si>
  <si>
    <t>Poznámka k položce:
Označení rozvaděčů samolepkami s výstražnými blesky a zemníchc svorek/HOP značkami uzemnění - výměra  v.č. D4.2, D4.6</t>
  </si>
  <si>
    <t>-522055352</t>
  </si>
  <si>
    <t>Poznámka k položce:
na každý rozvaděč  -výměra  v.č. D4.2, D4.6</t>
  </si>
  <si>
    <t>-2077471029</t>
  </si>
  <si>
    <t>Poznámka k položce:
na zemnící svorkovnici 5ks - výměra  v.č D4.2, D4.6</t>
  </si>
  <si>
    <t>741410072</t>
  </si>
  <si>
    <t>Montáž pospojování ochranné konstrukce ostatní vodičem do 16 mm2 uloženým pevně</t>
  </si>
  <si>
    <t>-1007582756</t>
  </si>
  <si>
    <t>Poznámka k položce:
na zemnící svorkovnici 5ks - výměra  v.č D4.7, D4.8, D4.13</t>
  </si>
  <si>
    <t>34140826</t>
  </si>
  <si>
    <t>vodič propojovací jádro Cu plné izolace PVC 450/750V (H07V-U) 1x4mm2 zžl</t>
  </si>
  <si>
    <t>1445754218</t>
  </si>
  <si>
    <t>34140846</t>
  </si>
  <si>
    <t>vodič propojovací jádro Cu lanované izolace PVC 450/750V (H07V-R) 1x10mm2</t>
  </si>
  <si>
    <t>-324616858</t>
  </si>
  <si>
    <t>35442043</t>
  </si>
  <si>
    <t>svorka uzemnění nerez na vodovodní potrubí a okapové roury</t>
  </si>
  <si>
    <t>1944156817</t>
  </si>
  <si>
    <t>210220023</t>
  </si>
  <si>
    <t>Montáž uzemňovacího vedení vodičů FeZn pomocí svorek v zemi drátem průměru do 10 mm v průmyslové výstavbě</t>
  </si>
  <si>
    <t>655594329</t>
  </si>
  <si>
    <t>Poznámka k položce:
zemnící drát FeZn 10mm položený v hlavní kabelové trase,  650m,  výměra  v.č D4.2 D4.6
650m x 0,625= 406,3kg</t>
  </si>
  <si>
    <t>drát průměr 10 mm FeZn - 0,625 kg/m</t>
  </si>
  <si>
    <t>-1777252281</t>
  </si>
  <si>
    <t>210220021</t>
  </si>
  <si>
    <t>Montáž uzemňovacího vedení vodičů FeZn pomocí svorek v zemi páskou do 120 mm2 v průmyslové výstavbě</t>
  </si>
  <si>
    <t>-625851296</t>
  </si>
  <si>
    <t>Poznámka k položce:
délka zemníče 2x30m - 60m, Měrná hmotnost zemniče 0,95 kg/m. x 60m - 57kg, výměra  v.č D4.2 D4.6</t>
  </si>
  <si>
    <t>1178395368</t>
  </si>
  <si>
    <t>-765146438</t>
  </si>
  <si>
    <t>Poznámka k položce:
zkušební svorka napojení rozvaděčů a HDS ,  8ks  , v.č výměra  v.č D4.2 D4.6</t>
  </si>
  <si>
    <t>zkušební svorka pro zemnič FeZn průměr 10 mm vč. spojovacího materiálu (vše v povrchové úpravě pozinkováním)</t>
  </si>
  <si>
    <t>-729717548</t>
  </si>
  <si>
    <t>-810499646</t>
  </si>
  <si>
    <t>Poznámka k položce:
V místech spojení 2 zemničů nebo odbočení zemniče,  a dále 1 spojení na každých 50 m zemniče (obvyklá délka balení) - 2 ks svorek na každé spojení zemničů. 23x2ks= 46ks,  výměra  v.č. D4.2 D4.6</t>
  </si>
  <si>
    <t>Spojovací svorka pro zemniče FeZn průměr 10 mm, povrchová úprava pozinkováním</t>
  </si>
  <si>
    <t>-2069422833</t>
  </si>
  <si>
    <t>210220302.1</t>
  </si>
  <si>
    <t>-1965278729</t>
  </si>
  <si>
    <t>Poznámka k položce:
napojení v místech ukončení zemnícího drátu  připojovací svorkou 6ks,  výměra  v.č. D4.2 D4.6</t>
  </si>
  <si>
    <t>35431021</t>
  </si>
  <si>
    <t>svorka uzemnění FeZn připojovací na kovové části pro 2 vodiče D 7-10mm</t>
  </si>
  <si>
    <t>-1113476654</t>
  </si>
  <si>
    <t>Poznámka k položce:
napojení v místech ukončení zemnícího pásku připojovací nebo zkušební svorkou 2ks,  výměra  v.č. D4.2 D4.6</t>
  </si>
  <si>
    <t>35431040</t>
  </si>
  <si>
    <t>svorka uzemnění FeZn připojovací na kovové části pro 1 vodič D 7-10mm -plochá, 2 šrouby</t>
  </si>
  <si>
    <t>93868873</t>
  </si>
  <si>
    <t>741440031</t>
  </si>
  <si>
    <t>Montáž tyč zemnicí dl do 2 m</t>
  </si>
  <si>
    <t>-1795592024</t>
  </si>
  <si>
    <t>Poznámka k položce:
uzemnění RE2 - zemnící tyč - 2ks,  výměra  v.č. D4.2 D4.6</t>
  </si>
  <si>
    <t>35442128</t>
  </si>
  <si>
    <t>tyč zemnící 2 m FeZn se svorkou</t>
  </si>
  <si>
    <t>-234510268</t>
  </si>
  <si>
    <t>741440002</t>
  </si>
  <si>
    <t>Montáž deska zemnicí 1000x500 mm</t>
  </si>
  <si>
    <t>193597224</t>
  </si>
  <si>
    <t>Poznámka k položce:
uzemnění RE2 - zemnící deska - 1ks,  výměra  v.č. D4.2 D4.6</t>
  </si>
  <si>
    <t>35442060</t>
  </si>
  <si>
    <t>deska zemnící s příložkami 1000x500mm</t>
  </si>
  <si>
    <t>-775387740</t>
  </si>
  <si>
    <t>-1026701526</t>
  </si>
  <si>
    <t>Poznámka k položce:
V nadzemní části u vývodu zemniče ze země (1 m na každé místo) - 8ks - 8m  - výměra  v.č D4.6,</t>
  </si>
  <si>
    <t>34343221</t>
  </si>
  <si>
    <t>trubka smršťovací silnostěnná bez lepidla 19/6 Zelenožlutá - na drát FeZn průměr 10 mm</t>
  </si>
  <si>
    <t>-783697800</t>
  </si>
  <si>
    <t>210040761</t>
  </si>
  <si>
    <t>Nátěr základní ocelových součástí venkovního vedení nn na zemi</t>
  </si>
  <si>
    <t>-1386292565</t>
  </si>
  <si>
    <t>210040771</t>
  </si>
  <si>
    <t>Nátěr vrchní ocelových součástí venkovního vedení nn na zemi</t>
  </si>
  <si>
    <t>1610272832</t>
  </si>
  <si>
    <t>Poznámka k položce:
1 x základní nátěr, 2 x vrchní nátěr střešníkové trubky D90mmx3m - cca 1m2, výměra  v.č. výměra  v.č D4.6, 
1m základní 2m vrchní nátěr,  zaokrouhleno na celé balení, 1m2, spotřeba cca 1 kg na 5 m2</t>
  </si>
  <si>
    <t>Základní barva syntetická na kov</t>
  </si>
  <si>
    <t>-261352520</t>
  </si>
  <si>
    <t>901935066</t>
  </si>
  <si>
    <t>Ředidlo na syntetické barvy</t>
  </si>
  <si>
    <t>-472769855</t>
  </si>
  <si>
    <t>Poznámka k položce:
Potřeba cca 0,2 l na 1kg barvy. zaokrouhleno na celé lbalení</t>
  </si>
  <si>
    <t>789315217</t>
  </si>
  <si>
    <t>Nátěr práškovou technologii komaxit ocelových součástí oceloplechových rozvaděčů</t>
  </si>
  <si>
    <t>2098371545</t>
  </si>
  <si>
    <t>Poznámka k položce:
Rozvaděč RL1 2xdveře, 1x krycí plech, 1xrám, celkem 1,5m2 ; Rozvaděč RL2 2xdveře, 1x krycí plech, 1xrám, celkem 1,5m2 , celkem 3m2, výměra  v.č D4.6, D4.9</t>
  </si>
  <si>
    <t>27255774-R</t>
  </si>
  <si>
    <t>Barva komaxitová ral 7035</t>
  </si>
  <si>
    <t>1883254001</t>
  </si>
  <si>
    <t>Očištění ocelových součástí venkovního vedení nn na zemi, odmašťováním</t>
  </si>
  <si>
    <t>-2014120862</t>
  </si>
  <si>
    <t>Poznámka k položce:
Před nátěrem - Rozvaděč RL1 2xdveře, 1x krycí plech, 1xrám, celkem 1,5m2 ; Rozvaděč RL2 2xdveře, 1x krycí plech, 1xrám, celkem 1,5m2 , celkem 3m2, výměra  v.č D4.6, D4.9</t>
  </si>
  <si>
    <t>741990015</t>
  </si>
  <si>
    <t>Zhotovení otvor kruhových D přes 60 do 100 mm</t>
  </si>
  <si>
    <t>2081242415</t>
  </si>
  <si>
    <t>Poznámka k položce:
Vrtání otvoru průměru 60-100mm do polyetylénové kabelové komory  pro zaústění chráničky, 7xd-75mm, 2xd-40mm, celkem 9ks,  výměra  v.č. D4.2, D4.6.</t>
  </si>
  <si>
    <t>741990016</t>
  </si>
  <si>
    <t>Zhotovení otvorů kruhových  D přes 100 do 160 mm</t>
  </si>
  <si>
    <t>-249374811</t>
  </si>
  <si>
    <t>Zhotovení otvorů kruhových D přes 100 do 160 mm</t>
  </si>
  <si>
    <t>Poznámka k položce:
Vrtání otvoru průměru 1100mm do polyetylénové kabelové komory  pro zaústění chráničky, 3xd-110mm, celkem 3ks,  výměra  v.č. D4.2, D4.6.</t>
  </si>
  <si>
    <t>220182022</t>
  </si>
  <si>
    <t>Uložení trubky HDPE pro optický kabel do výkopu bez zřízení lože a bez krytí</t>
  </si>
  <si>
    <t>-1793982890</t>
  </si>
  <si>
    <t>Poznámka k položce:
Optická trubka prázdná uložena  do kabelového lože ve výkopu - 275m HDPE40, 15m-HDPE32/27, celkem 290m, výměr v.č. D4.2, D4.6.</t>
  </si>
  <si>
    <t>34571360-R1</t>
  </si>
  <si>
    <t>Optická trubka HDPE 40 - průměr 40/32mm - černá</t>
  </si>
  <si>
    <t>1637067433</t>
  </si>
  <si>
    <t>34571360-R2</t>
  </si>
  <si>
    <t>Optická trubka HDPE 32 - průměr 32/27mm - černá</t>
  </si>
  <si>
    <t>-70395563</t>
  </si>
  <si>
    <t>220182027</t>
  </si>
  <si>
    <t>Montáž koncovky nebo záslepky bez svařování na HDPE trubku</t>
  </si>
  <si>
    <t>854098134</t>
  </si>
  <si>
    <t>Poznámka k položce:
zaslepaní trubek po dobu než bude zafouknut opt. kabel.,4ks-HDPE40, 2ks-HDPE32,  výměr v.č. D4.2, D4.6.</t>
  </si>
  <si>
    <t>34571814</t>
  </si>
  <si>
    <t>koncovka pro chráničky optického kabelu D 40mm</t>
  </si>
  <si>
    <t>-323209487</t>
  </si>
  <si>
    <t>34571813</t>
  </si>
  <si>
    <t>koncovka pro chráničky optického kabelu D 32mm</t>
  </si>
  <si>
    <t>996840324</t>
  </si>
  <si>
    <t>220182026</t>
  </si>
  <si>
    <t>Montáž spojky bez svařování na HDPE trubce rovné nebo redukční</t>
  </si>
  <si>
    <t>-633110087</t>
  </si>
  <si>
    <t>Poznámka k položce:
spojka rozebíratelná rovná,  2 ks , průchdka kabelová na otickou trubku obsazenou kabelem - 6ks výměr v.č. D4.2, D4.6.</t>
  </si>
  <si>
    <t>34571604-R</t>
  </si>
  <si>
    <t>Rozebíratelná spojka optické trubky HDPE 40</t>
  </si>
  <si>
    <t>-904155261</t>
  </si>
  <si>
    <t>34571929-R</t>
  </si>
  <si>
    <t>Průchodka kabelová na optickou trubku  HDPE 40</t>
  </si>
  <si>
    <t>-511958694</t>
  </si>
  <si>
    <t>741110361</t>
  </si>
  <si>
    <t>Montáž trubka ochranná do krabic ocelová bez závitu D do 70 mm pevně</t>
  </si>
  <si>
    <t>-383129143</t>
  </si>
  <si>
    <t>Poznámka k položce:
ochrana optické trubky pří výstuou ze země - domek obsluhy, limnigraf včetně upevnění na zeď,  výměr v.č. D4.2, D4.6.</t>
  </si>
  <si>
    <t>34575386-R</t>
  </si>
  <si>
    <t>Chránička kabelových svodů - 3m</t>
  </si>
  <si>
    <t>323428151</t>
  </si>
  <si>
    <t>-1041958853</t>
  </si>
  <si>
    <t>Poznámka k položce:
1. V cenách jsou zahrnuty i náklady na:
a) pochůzky projektovanou tratí, 
b) vyznačení budoucí trasy, 
c) rozmístění, očíslování a označení opěrných bodů, 
d) označení překážek a míst pro kabelové prostupy a podchodové štoly.
výměra  v.č 03-02, v.č 03-03, 926m/1000 výměra  v.č D4.2</t>
  </si>
  <si>
    <t>-1817443668</t>
  </si>
  <si>
    <t>Poznámka k položce:
jáma pro betonový stožár JB9/6-5ks, jáma pro dřevěný patkovaný stořár Jp6 - 1ks,  jáma pro elektroměrový rozvaděč RE1, jáma pro demontáž stožáru JB9/6-5ks, jáma pro demontáž stožáru Jp6-1ks , Jáma pro demontáž stožáru Jp9- 2ks, jáma pro kabelové smyčky uložení / vytažení - 2x,  jáma pro kabelovou komoru ,výměra  v.č 
5x (0,8x0,8x1,6) +1x 0,7x0,7x1m + 1x 0,65x0,9x0,7m + 5x 1,0m3 + 1x 0,5m3 + 2x0,5m3+ 2x 2x1x0,8m + 1x1x0,7m = 16,42m3
výměra  v.č D4.2, D4.6, D4.8,D4.9, D4.10, D4.11,D.12</t>
  </si>
  <si>
    <t>-1288792953</t>
  </si>
  <si>
    <t>Poznámka k položce:
jjáma pro betonový stožár JB9/6-5ks, jáma pro dřevěný patkovaný stořár Jp6 - 1ks,  jáma pro elektroměrový rozvaděč RE1, jáma pro demontáž stožáru JB9/6-5ks, jáma pro demontáž stožáru Jp6-1ks , Jáma pro demontáž stožáru Jp9- 2ks, jáma pro kabelové smyčky uložení / vytažení - 2x,  výměra  v.č 
5x (0,8x0,8x1,6) +1x 0,7x0,7x1m + 1x 0,4x0,4x0,7m + 5x 1,0m3 + 1x 0,5m3 + 2x0,5m3+ 2x 2x1x0,8m+ 0,2x0,2x0,7  = 15,45m3
výměra  v.č D4.2, D4.6, D4.8,D4.9, D4.10D, 4.11,D.12</t>
  </si>
  <si>
    <t>-936844942</t>
  </si>
  <si>
    <t>Poznámka k položce:
Základy nových stožárů JB9/6 - 5ks, základ pro RE1,  základ pro kabelovou komoru, položka m.j. obsahuje dodání betonu C25/30-XF2. výměra  v.č D4.2, D4.6, D, 4.11,D.12
5 x (0,8x0,8x1,6- 3,14x0,32x0,32/4*1,6) = 4,5m3 ; 0,7x0,9x0,05m=0,032m3 ; 0,3x0,1x3,2m=0,096m6, celkem 4,5+0,03+0,0962=4,63m3</t>
  </si>
  <si>
    <t>-979767900</t>
  </si>
  <si>
    <t>1954708270</t>
  </si>
  <si>
    <t>Poznámka k položce:
výměra  v.č D4.2, D4.5, D4.6, 
Trubky v kabelové rýze C-2x76m, D-2x37m, E-3x13m, F-2x4m, H-50m , R-2x84m , 491mx1,05= 516m</t>
  </si>
  <si>
    <t>výměra  v.č D4.2, D4.5, D4.6, Trubky v kabelové rýze</t>
  </si>
  <si>
    <t>"C-"2*76"m" + "D-"2*37"m" +  "E-"3*13 "m" + "F-"2*4 "m" + "H-"50 "m" +  "R-"2*84"m") *1,05"</t>
  </si>
  <si>
    <t>-2009543542</t>
  </si>
  <si>
    <t>460791114</t>
  </si>
  <si>
    <t>Montáž trubek ochranných plastových uložených volně do rýhy tuhých D přes 90 do 110 mm</t>
  </si>
  <si>
    <t>-1206892487</t>
  </si>
  <si>
    <t>Poznámka k položce:
výměra  v.č D4.2, D4.5, D4.6, 
Trubky v kabelové rýze A-2x417m, B-81m, G-115m, P-3x4m , S-2x15m, celkem 1072m x1,05=1026m</t>
  </si>
  <si>
    <t>34571355</t>
  </si>
  <si>
    <t>trubka elektroinstalační ohebná dvouplášťová korugovaná (chránička) D 94/110mm, HDPE+LDPE</t>
  </si>
  <si>
    <t>466855754</t>
  </si>
  <si>
    <t>Poznámka k položce:
Trubky v kabelové rýze A-2x417m, B-81m, G-115m,  S-2x15m, celkem 1060mx1,05=1113m</t>
  </si>
  <si>
    <t>1599815440</t>
  </si>
  <si>
    <t>Poznámka k položce:
Trubky v kabelové rýze  P-3x4m = 12 , 12mx1,05 = 13m</t>
  </si>
  <si>
    <t>945347953</t>
  </si>
  <si>
    <t>Poznámka k položce:
výměra  v.č D4.2, D4.5, D4.6, 
řez D-37m,F-4m,G-115m,H-50m,P-4m, R-84m,S-15m, odkop trasy- 30m , celkem 339m</t>
  </si>
  <si>
    <t>460161273</t>
  </si>
  <si>
    <t>Hloubení kabelových rýh ručně š 50 cm hl 80 cm v hornině tř II skupiny 4</t>
  </si>
  <si>
    <t>-1870002449</t>
  </si>
  <si>
    <t>Poznámka k položce:
výměra  v.č D4.2, D4.5, D4.6, 
řez E - 13m</t>
  </si>
  <si>
    <t>"Křížení u lávky DN70" 2*5,0</t>
  </si>
  <si>
    <t>"Křížení v PB DN70" 4*4,0</t>
  </si>
  <si>
    <t>"Křížení u lávky DN150" 1*5,0</t>
  </si>
  <si>
    <t>460161183</t>
  </si>
  <si>
    <t>Hloubení kabelových rýh ručně š 35 cm hl 90 cm v hornině tř II skupiny 4</t>
  </si>
  <si>
    <t>-1778152231</t>
  </si>
  <si>
    <t>Poznámka k položce:
výměra  v.č D4.2, D4.5, D4.6, 
řez A-417m, B-81m, C-76m, celkem - 574m</t>
  </si>
  <si>
    <t>460191114</t>
  </si>
  <si>
    <t>Rýhy kabelových spojek do 10 kV hloubení ručně včetně zásypu v hornině tř II skupiny 4</t>
  </si>
  <si>
    <t>109718806</t>
  </si>
  <si>
    <t>Poznámka k položce:
výměra  v.č D4.2, D4.6,</t>
  </si>
  <si>
    <t>460661113</t>
  </si>
  <si>
    <t>Kabelové lože z písku pro kabely nn bez zakrytí š lože přes 50 do 65 cm</t>
  </si>
  <si>
    <t>-625611322</t>
  </si>
  <si>
    <t>Poznámka k položce:
pískové lože šířky 35 cm tl. 20 cm ve výkopu 35/80 cm , výměra  v.č D4.2, D4.5, D4.6, 
řez C-76m, D-37m, F-4m, R-84m, celkem = 201 m</t>
  </si>
  <si>
    <t>Písek tříděný frakce 0-4 pro zásyp</t>
  </si>
  <si>
    <t>-1069657569</t>
  </si>
  <si>
    <t>Poznámka k položce:
řez C+D+F+R= 201mx(0,35x0,2) = 14,1m3; 1,7t/m3 , 14,1*1,7= 24t</t>
  </si>
  <si>
    <t>460662318</t>
  </si>
  <si>
    <t>Kabelové lože z písku pro kabely vn a vvn kryté betonovou deskou š lože přes 90 do 100 cm</t>
  </si>
  <si>
    <t>1926053769</t>
  </si>
  <si>
    <t>Poznámka k položce:
pískové lože pro kabelovou smyčku délka 2m, pískové lože pro kabelovou komoru 0,7m , celkem 2,7m, výměra  v.č D4.2, D4.5, D4.6, 
pískové lože pro kabelovou smyčku 2x60m- 2x1m tl. 30cm = 0,6m3, pískové lože pro kabelovou komoru 0,7x0,7x0,1=0,05m3, celkem 0,65m3,  1,7t/m3 , 0,65*1,7= 1,11t,  zákryt smyčky betonovými deskami na délku 2m š. 1m / 200/34cm=6ks</t>
  </si>
  <si>
    <t>1409372555</t>
  </si>
  <si>
    <t>BBC.0006772.URS</t>
  </si>
  <si>
    <t>deska stropní plná betonová 20-90 89x34x7cm</t>
  </si>
  <si>
    <t>1130192498</t>
  </si>
  <si>
    <t>Zásyp kabelových rýh ručně se zhutněním e zhutněním š 35 cm hl 80 cm z horniny tř II skupiny 4</t>
  </si>
  <si>
    <t>490381093</t>
  </si>
  <si>
    <t>Poznámka k položce:
výměra  v.č 401-2, 401-5
řez D-37m,F-4m,G-115m,H-50m,P-4m, R-84m,S-15m, odkop trasy- 30m , celkem 339m</t>
  </si>
  <si>
    <t>460431193</t>
  </si>
  <si>
    <t>Zásyp kabelových rýh ručně se zhutněním  š 35 cm hl 90 cm z horniny tř II skupiny 4</t>
  </si>
  <si>
    <t>-1161077793</t>
  </si>
  <si>
    <t>Zásyp kabelových rýh ručně se zhutněním š 35 cm hl 90 cm z horniny tř II skupiny 4</t>
  </si>
  <si>
    <t>460431283</t>
  </si>
  <si>
    <t>Zásyp kabelových rýh ručně se zhutněním š 50 cm hl 80 cm z horniny tř II skupiny 4</t>
  </si>
  <si>
    <t>-1692493976</t>
  </si>
  <si>
    <t>469972111</t>
  </si>
  <si>
    <t>Odvoz suti a vybouraných hmot při elektromontážích do 1 km</t>
  </si>
  <si>
    <t>-1898664195</t>
  </si>
  <si>
    <t>Odvoz suti a vybouraných hmot odvoz suti a vybouraných hmot do 1 km</t>
  </si>
  <si>
    <t>https://podminky.urs.cz/item/CS_URS_2022_02/469972111</t>
  </si>
  <si>
    <t>Odklizení suti z betonových patek sloupů</t>
  </si>
  <si>
    <t>1,024*5 * 2,5</t>
  </si>
  <si>
    <t>469972121</t>
  </si>
  <si>
    <t>Příplatek k odvozu suti a vybouraných hmot při elektromontážích za každý další 1 km</t>
  </si>
  <si>
    <t>-388705078</t>
  </si>
  <si>
    <t>Odvoz suti a vybouraných hmot odvoz suti a vybouraných hmot Příplatek k ceně za každý další i započatý 1 km</t>
  </si>
  <si>
    <t>https://podminky.urs.cz/item/CS_URS_2022_02/469972121</t>
  </si>
  <si>
    <t>bet_suť*19 "velkem do 20 km"</t>
  </si>
  <si>
    <t>469973120</t>
  </si>
  <si>
    <t>Poplatek za uložení stavebního odpadu na recyklační skládce (skládkovné) z prostého betonu kód odpadu 17 01 01</t>
  </si>
  <si>
    <t>1629375650</t>
  </si>
  <si>
    <t>Poplatek za uložení stavebního odpadu (skládkovné) na recyklační skládce z prostého betonu zatříděného do Katalogu odpadů pod kódem 17 01 01</t>
  </si>
  <si>
    <t>https://podminky.urs.cz/item/CS_URS_2022_02/469973120</t>
  </si>
  <si>
    <t>4699-R101</t>
  </si>
  <si>
    <t xml:space="preserve">Odklizení a likvidace demontovaných betonových stožárů JB9/6 </t>
  </si>
  <si>
    <t>698677655</t>
  </si>
  <si>
    <t>4699-R102</t>
  </si>
  <si>
    <t>Odklizení a likvidace demontovaných dřevěných patkových stožárů Jp/9m-2ks a Jp/7m-1ks</t>
  </si>
  <si>
    <t>1020816756</t>
  </si>
  <si>
    <t>-1225821120</t>
  </si>
  <si>
    <t>Poznámka k položce:
výměra  v.č D4.2, D4.5, D4.6, 
1 balení na utěsnění cca 8 ks konců.  45pr  / 8=6ks</t>
  </si>
  <si>
    <t>231701400</t>
  </si>
  <si>
    <t>pěna montážní polyuretanová EURO 750 ml</t>
  </si>
  <si>
    <t>180426413</t>
  </si>
  <si>
    <t>460841113</t>
  </si>
  <si>
    <t>Osazení kabelové komory z dílu HDPE plochy do 1 m2 hl přes 0,7 do 1,0 m pro běžné zatížení</t>
  </si>
  <si>
    <t>-1025900359</t>
  </si>
  <si>
    <t>Poznámka k položce:
kabelová komora KK - 1ks, výměra  v.č D4.2,  D4.6,</t>
  </si>
  <si>
    <t>28661026-R</t>
  </si>
  <si>
    <t>kabelová komora vysokohustotní polyethylen (HDPE) vnitřní vrchní rozměr 610 x 610 x 660mm, Dolní vnitřní rozměr  (mm) 690 x 690 x 660mm, víko betonové se zámkem B125-125kN,</t>
  </si>
  <si>
    <t>-1632593683</t>
  </si>
  <si>
    <t>Krytí kabelů, spojek, koncovek a odbočnic kabelů výstražnou fólií z PVC včetně vyrovnání povrchu rýhy, rozvinutí a uložení fólie do rýhy, fólie šířky do 34cm</t>
  </si>
  <si>
    <t>-1325916361</t>
  </si>
  <si>
    <t>Poznámka k položce:
červené výstražné fólie. výměra  v.č D4.2, D4.5, D4.6, 
řez řez A-417m, B-81m, C-76m, řez D-37m,E-2x13m, F-4m,G-115m,H-50m,P-4m, R-84m,S-15m, celkem 909m</t>
  </si>
  <si>
    <t>34575105-R</t>
  </si>
  <si>
    <t>výstražná fólie š. 33cm - červená</t>
  </si>
  <si>
    <t>213791563</t>
  </si>
  <si>
    <t>460242111</t>
  </si>
  <si>
    <t>Provizorní zajištění potrubí ve výkopech při křížení s kabelem</t>
  </si>
  <si>
    <t>-1701580741</t>
  </si>
  <si>
    <t>Poznámka k položce:
zajištění inž. Sítí při kříření výměra  v.č. D4.2,  D4.6,</t>
  </si>
  <si>
    <t>460751111</t>
  </si>
  <si>
    <t>Osazení kabelových kanálů do rýhy z prefabrikovaných betonových žlabů vnější šířky do 20 cm</t>
  </si>
  <si>
    <t>5704440</t>
  </si>
  <si>
    <t>Poznámka k položce:
při křížení vodovodu  2x 3m - 6m  výměra  v.č D4.2,  D4.6, 
3m x2</t>
  </si>
  <si>
    <t>59213001</t>
  </si>
  <si>
    <t>žlab kabelový betonový 100x18,5/10x10cm  včetně víka</t>
  </si>
  <si>
    <t>1260027900</t>
  </si>
  <si>
    <t>460551112</t>
  </si>
  <si>
    <t>Rozprostření a urovnání ornice při elektromotážích ručně tl vrstvy přes 20 do 25 cm</t>
  </si>
  <si>
    <t>286517847</t>
  </si>
  <si>
    <t>Poznámka k položce:
řezy (A - S) minus E, řez E  . výměra  v.č. D4.2, D4.5, D4.6, 
913m x0,35+13x0,5=326m2</t>
  </si>
  <si>
    <t>460581122</t>
  </si>
  <si>
    <t>Zatravnění včetně zalití vodou ve svahu</t>
  </si>
  <si>
    <t>-129777546</t>
  </si>
  <si>
    <t>468081412</t>
  </si>
  <si>
    <t>Vybourání otvorů pro elektroinstalace ve zdivu betonovém pl do 0,02 m2 tl přes 15 do 30 cm</t>
  </si>
  <si>
    <t>1534695110</t>
  </si>
  <si>
    <t>Poznámka k položce:
prostup přes zeď  přípojek NN a optické trubky , výměra  v.č. D4.2, D4.5, D4.6, 
4x otvor do zdi,2xlimnigraf + 2xxdomek obsluhy</t>
  </si>
  <si>
    <t>1690854667</t>
  </si>
  <si>
    <t>Poznámka k položce:
výměra  v.č D4.2, D4.5, D4.6, 
"přebytečná zemina odečet - pískové lože řez C+D+F+R= 201mx(0,35x0,2) = 14,1m3;
"přebytečná zemina odečet - pískové lože kabelové rezervy 0,6m3;
"přebytečná zemina odečet - základy stožáru JB9/6 -  5 x (0,8x0,8x1,6 = 5,12m3
"přebytečná zemina odečet - elektroměrový rozvaděč -0,65x 0,47x0,25= 0,08</t>
  </si>
  <si>
    <t>1085974308</t>
  </si>
  <si>
    <t>Poznámka k položce:
výměra  v.č D4.2, D4.5, D4.6, 
kryt štěrkové komunikace 36m š. 0,6m hl. 0,3m - 36x0,6x0,3=6,48m3, převod na t-   2,2t/m3,       6,48x2,2= 14,26t</t>
  </si>
  <si>
    <t>HZS</t>
  </si>
  <si>
    <t>Hodinové zúčtovací sazby</t>
  </si>
  <si>
    <t>262144</t>
  </si>
  <si>
    <t>1273432195</t>
  </si>
  <si>
    <t>Poznámka k položce:
v rozsahu SO 04 a navrženého technického řešení.</t>
  </si>
  <si>
    <t>Montážní práce spojené s odpojení kabeláže stávající přípojky v areálu Frygesta;</t>
  </si>
  <si>
    <t>-1522134548</t>
  </si>
  <si>
    <t>Montážní práce spojené s přípojením a odpojením staveništní přípojky v trafostanici DTS 7147</t>
  </si>
  <si>
    <t>358232420</t>
  </si>
  <si>
    <t>HZS-R4</t>
  </si>
  <si>
    <t>Práce spojené s komaxitováním plechových dílů stávajících rozvodnice RL1 a RL2</t>
  </si>
  <si>
    <t>419089137</t>
  </si>
  <si>
    <t>HZS-R5</t>
  </si>
  <si>
    <t>Zajištění provizorního mobilního zdroje el. energie pro zkušební provoz soustavy  před provedením výchozí revize elektro</t>
  </si>
  <si>
    <t>-583551482</t>
  </si>
  <si>
    <t>Zajištění provizorního mobilního zdroje el. energie pro zkušební provoz soustavy před provedením výchozí revize elektro</t>
  </si>
  <si>
    <t>HZS-R6</t>
  </si>
  <si>
    <t>Odpojení vodičů  a posunutí sávajícího rozvaděče limnigrafu  RMS s upevněním na zeď,  zapojení vodičů</t>
  </si>
  <si>
    <t>209945775</t>
  </si>
  <si>
    <t>Odpojení vodičů a posunutí sávajícího rozvaděče limnigrafu RMS s upevněním na zeď, zapojení vodičů</t>
  </si>
  <si>
    <t>Poznámka k položce:
Poznámka :
v rozsahu SO 04 a navrženého technického řešení.</t>
  </si>
  <si>
    <t>krajnice_zem</t>
  </si>
  <si>
    <t>Zemní krajnice (humózní zemina)</t>
  </si>
  <si>
    <t>79,13</t>
  </si>
  <si>
    <t>nasyp_docasny</t>
  </si>
  <si>
    <t>Násyp se zhutněním</t>
  </si>
  <si>
    <t>nasyp_kom</t>
  </si>
  <si>
    <t>Násyp pro komunikaci</t>
  </si>
  <si>
    <t>43,55</t>
  </si>
  <si>
    <t>obrubniky</t>
  </si>
  <si>
    <t>Výměna obrubníků (odstranění a obnovení)</t>
  </si>
  <si>
    <t>odkop_kom</t>
  </si>
  <si>
    <t>Odkopávka pro komunikace</t>
  </si>
  <si>
    <t>612,698</t>
  </si>
  <si>
    <t>odstr_SD_100</t>
  </si>
  <si>
    <t>Odstranění vrstvy ze štěrkodrtě v tl. 100 mm</t>
  </si>
  <si>
    <t>900,15</t>
  </si>
  <si>
    <t>odstr_SD_200</t>
  </si>
  <si>
    <t>Odstanění štěrkodrti v tl. 200 mm (po vrstvách - dvojnásobná plocha)</t>
  </si>
  <si>
    <t>1864</t>
  </si>
  <si>
    <t>SO 05 - Příjezdová komunikace</t>
  </si>
  <si>
    <t>odstr_SD_300</t>
  </si>
  <si>
    <t>Odstranění štěrkodrti v tl. 300 mm</t>
  </si>
  <si>
    <t>odstr_SP200</t>
  </si>
  <si>
    <t>Odstranění vrstvy ze ŠP v tl. 200 mm</t>
  </si>
  <si>
    <t>701</t>
  </si>
  <si>
    <t>opr_asf_tl50</t>
  </si>
  <si>
    <t>Oprava asfaltové komunikace v tl. 50 mm</t>
  </si>
  <si>
    <t>opr_asf_tl80</t>
  </si>
  <si>
    <t>Oprava asfaltové komunikace v tl. 80 mm</t>
  </si>
  <si>
    <t>oprava_cesty</t>
  </si>
  <si>
    <t>Oprava cesty - doplnění štěrkodrti</t>
  </si>
  <si>
    <t>oprava_SD150</t>
  </si>
  <si>
    <t>Oprava štěrkovké komunikace v prům. tl. 150 mm</t>
  </si>
  <si>
    <t>oprava_SD50</t>
  </si>
  <si>
    <t>Oprava svrchní vrstvy komunikace ŠD 50 mm</t>
  </si>
  <si>
    <t>802,15</t>
  </si>
  <si>
    <t>oseti_krajnic</t>
  </si>
  <si>
    <t>Osetí zemních krajnic</t>
  </si>
  <si>
    <t>412,974</t>
  </si>
  <si>
    <t>1737</t>
  </si>
  <si>
    <t>panely_stav</t>
  </si>
  <si>
    <t>Odstranění a navrácení stáv. bet. panelů</t>
  </si>
  <si>
    <t>pohoz_propust</t>
  </si>
  <si>
    <t>Dočasné opevnění propustků</t>
  </si>
  <si>
    <t>propust_DN1000</t>
  </si>
  <si>
    <t>Dočasné propustky DN 1000</t>
  </si>
  <si>
    <t>propust_DN400</t>
  </si>
  <si>
    <t>Dočasné propustky DN400</t>
  </si>
  <si>
    <t>sejmuti_dno</t>
  </si>
  <si>
    <t>Sejmutí svrchních vrstev dna nádrž</t>
  </si>
  <si>
    <t>1920</t>
  </si>
  <si>
    <t>Sejmutí humozních vrstev v tl. 50 mm</t>
  </si>
  <si>
    <t>1584,3</t>
  </si>
  <si>
    <t>33,419</t>
  </si>
  <si>
    <t>102,9</t>
  </si>
  <si>
    <t>113106242</t>
  </si>
  <si>
    <t>Rozebrání vozovek ze silničních dílců se spárami zalitými cementovou maltou strojně pl přes 200 m2</t>
  </si>
  <si>
    <t>-1494710904</t>
  </si>
  <si>
    <t>Rozebrání dílců vozovek a ploch s přemístěním hmot na skládku na vzdálenost do 3 m nebo s naložením na dopravní prostředek, ze silničních dílců jakýchkoliv rozměrů, s ložem z kameniva nebo živice strojně plochy jednotlivě přes 200 m2 se spárami zalitými cementovou maltou</t>
  </si>
  <si>
    <t>https://podminky.urs.cz/item/CS_URS_2022_02/113106242</t>
  </si>
  <si>
    <t>Viz přílohu D.5_2.1, D.5_2.2, D.5_2.3 a D.5_2.4, D.5_2.5</t>
  </si>
  <si>
    <t>((17,5+10+14+12+23+36+155-30-13+27+20+106+77)*3+99+1,6*(23+36+15))*1,05</t>
  </si>
  <si>
    <t>-79*3,0 "odpočet trvalé (ponechané) komunikace"</t>
  </si>
  <si>
    <t>Přejezd přes DN1200 ve fázi 4 - vrstva ŠP 0/22 tl. 200mm</t>
  </si>
  <si>
    <t>25*3</t>
  </si>
  <si>
    <t>odstr_panelky</t>
  </si>
  <si>
    <t>113107152</t>
  </si>
  <si>
    <t>Odstranění podkladu z kameniva těženého tl přes 100 do 200 mm strojně pl přes 50 do 200 m2</t>
  </si>
  <si>
    <t>2058575136</t>
  </si>
  <si>
    <t>Odstranění podkladů nebo krytů strojně plochy jednotlivě přes 50 m2 do 200 m2 s přemístěním hmot na skládku na vzdálenost do 20 m nebo s naložením na dopravní prostředek z kameniva těženého, o tl. vrstvy přes 100 do 200 mm</t>
  </si>
  <si>
    <t>https://podminky.urs.cz/item/CS_URS_2022_02/113107152</t>
  </si>
  <si>
    <t>Odstranění přejezdu přes DN1200 ve fázi 4 - vrstva ŠP 0/22 tl. 200mm</t>
  </si>
  <si>
    <t>25*3,6</t>
  </si>
  <si>
    <t>113107163</t>
  </si>
  <si>
    <t>Odstranění podkladu z kameniva drceného tl přes 200 do 300 mm strojně pl přes 50 do 200 m2</t>
  </si>
  <si>
    <t>-2120202236</t>
  </si>
  <si>
    <t>Odstranění podkladů nebo krytů strojně plochy jednotlivě přes 50 m2 do 200 m2 s přemístěním hmot na skládku na vzdálenost do 20 m nebo s naložením na dopravní prostředek z kameniva hrubého drceného, o tl. vrstvy přes 200 do 300 mm</t>
  </si>
  <si>
    <t>https://podminky.urs.cz/item/CS_URS_2022_02/113107163</t>
  </si>
  <si>
    <t>odstranění ŠD vrstvy tl. 300mm - výhybny</t>
  </si>
  <si>
    <t>2*60</t>
  </si>
  <si>
    <t>113107221</t>
  </si>
  <si>
    <t>Odstranění podkladu z kameniva drceného tl do 100 mm strojně pl přes 200 m2</t>
  </si>
  <si>
    <t>-2114005457</t>
  </si>
  <si>
    <t>Odstranění podkladů nebo krytů strojně plochy jednotlivě přes 200 m2 s přemístěním hmot na skládku na vzdálenost do 20 m nebo s naložením na dopravní prostředek z kameniva hrubého drceného, o tl. vrstvy do 100 mm</t>
  </si>
  <si>
    <t>https://podminky.urs.cz/item/CS_URS_2022_02/113107221</t>
  </si>
  <si>
    <t>odstranění ŠP vrstvy dočasných komunikací tl. 200mm - po vrstvách 100 mm</t>
  </si>
  <si>
    <t>Horní vrstva bude opětovně použita do drenážních vrstev MD v konci vzdutí</t>
  </si>
  <si>
    <t>(3,6*(14+12+23+36+155-108-30+20+106+77)+1,6*(23+36+15)) * 2</t>
  </si>
  <si>
    <t>-(79*3,6)*2</t>
  </si>
  <si>
    <t>odstranění svrchní vrstvy ŠD komunikace v tl. 50 mm</t>
  </si>
  <si>
    <t>Odstranění podkladu opravované asf. komunikace</t>
  </si>
  <si>
    <t>113151111</t>
  </si>
  <si>
    <t>Rozebrání zpevněných ploch ze silničních dílců</t>
  </si>
  <si>
    <t>1699701854</t>
  </si>
  <si>
    <t>Rozebírání zpevněných ploch s přemístěním na skládku na vzdálenost do 20 m nebo s naložením na dopravní prostředek ze silničních panelů</t>
  </si>
  <si>
    <t>https://podminky.urs.cz/item/CS_URS_2022_02/113151111</t>
  </si>
  <si>
    <t>Odstranění stavajících panelů - pro opětovné použití</t>
  </si>
  <si>
    <t>"při okraji MD u hráz" 24</t>
  </si>
  <si>
    <t>"v konci vzdutí" 23</t>
  </si>
  <si>
    <t>113154123</t>
  </si>
  <si>
    <t>Frézování živičného krytu tl 50 mm pruh š přes 0,5 do 1 m pl do 500 m2 bez překážek v trase</t>
  </si>
  <si>
    <t>905818702</t>
  </si>
  <si>
    <t>Frézování živičného podkladu nebo krytu s naložením na dopravní prostředek plochy do 500 m2 bez překážek v trase pruhu šířky přes 0,5 m do 1 m, tloušťky vrstvy 50 mm</t>
  </si>
  <si>
    <t>https://podminky.urs.cz/item/CS_URS_2022_02/113154123</t>
  </si>
  <si>
    <t>"oprava poškozené komunikace k Frygestě po dokončení stavby" 200</t>
  </si>
  <si>
    <t>113154124</t>
  </si>
  <si>
    <t>Frézování živičného krytu tl 100 mm pruh š přes 0,5 do 1 m pl do 500 m2 bez překážek v trase</t>
  </si>
  <si>
    <t>267243602</t>
  </si>
  <si>
    <t>Frézování živičného podkladu nebo krytu s naložením na dopravní prostředek plochy do 500 m2 bez překážek v trase pruhu šířky přes 0,5 m do 1 m, tloušťky vrstvy 100 mm</t>
  </si>
  <si>
    <t>https://podminky.urs.cz/item/CS_URS_2022_02/113154124</t>
  </si>
  <si>
    <t>"oprava poškozené asfaltové cesty u stáv. bočního přelivu po dokončení stavby" 28*3,5</t>
  </si>
  <si>
    <t>1819978802</t>
  </si>
  <si>
    <t>oprava poškozené asfaltové cesty - oprava obrubníků - odstranění 50 % starých, pořízení nových, osazení do bet. Lože</t>
  </si>
  <si>
    <t>0,50*28*2</t>
  </si>
  <si>
    <t>2051043437</t>
  </si>
  <si>
    <t>Odstranění opevnění dočasných propustků</t>
  </si>
  <si>
    <t>-1490485982</t>
  </si>
  <si>
    <t>Viz přílohu D.5_2.4, D.5_2.5</t>
  </si>
  <si>
    <t>Sejmutí blátivých svrchních vrstev dna nádrže tl. 0.20m</t>
  </si>
  <si>
    <t>4,8*400</t>
  </si>
  <si>
    <t>-1574183790</t>
  </si>
  <si>
    <t>sejmutí humozních vrstev tl. 0.05m - v rovině</t>
  </si>
  <si>
    <t>245,2+157,4+3,6+961,5+200,6</t>
  </si>
  <si>
    <t>sejmutí humozních vrstev tl. 0.05m - ve svahu</t>
  </si>
  <si>
    <t>122251105</t>
  </si>
  <si>
    <t>Odkopávky a prokopávky nezapažené v hornině třídy těžitelnosti I skupiny 3 objem do 1000 m3 strojně</t>
  </si>
  <si>
    <t>1078737974</t>
  </si>
  <si>
    <t>Odkopávky a prokopávky nezapažené strojně v hornině třídy těžitelnosti I skupiny 3 přes 500 do 1 000 m3</t>
  </si>
  <si>
    <t>https://podminky.urs.cz/item/CS_URS_2022_02/122251105</t>
  </si>
  <si>
    <t>Odstranění dočasných násypu, srovnání terénu do původního tvaru</t>
  </si>
  <si>
    <t>122252205</t>
  </si>
  <si>
    <t>Odkopávky a prokopávky nezapažené pro silnice a dálnice v hornině třídy těžitelnosti I objem do 1000 m3 strojně</t>
  </si>
  <si>
    <t>-1484300445</t>
  </si>
  <si>
    <t>Odkopávky a prokopávky nezapažené pro silnice a dálnice strojně v hornině třídy těžitelnosti I přes 500 do 1 000 m3</t>
  </si>
  <si>
    <t>https://podminky.urs.cz/item/CS_URS_2022_02/122252205</t>
  </si>
  <si>
    <t>"PF05-1 - PF05-2" (1,59+1,52)/2*6,44</t>
  </si>
  <si>
    <t>"PF05-2 - PF05-3" (1,52+1,17)/2*20</t>
  </si>
  <si>
    <t>"PF05-3 - PF05-4" (1,17+1)/2*20</t>
  </si>
  <si>
    <t>"PF05-4 - PF05-5" (1+0,8)/2*20</t>
  </si>
  <si>
    <t>"PF05-5 - PF05-6" (0,8+0,23)/2*20</t>
  </si>
  <si>
    <t>"PF05-6 - PF05-7" (0,23+0,75)/2*20</t>
  </si>
  <si>
    <t>"PF05-7 - PF05-8" (0,75+0,68)/2*20</t>
  </si>
  <si>
    <t>"PF05-8 - PF05-9" (0,68+1,18)/2*20</t>
  </si>
  <si>
    <t>"PF05-9 - PF05-10" (1,18+1,27)/2*20</t>
  </si>
  <si>
    <t>"PF05-10 - PF05-11" (1,27+1,11)/2*6,18000000000001</t>
  </si>
  <si>
    <t>25 "výkop pro točnu"</t>
  </si>
  <si>
    <t>"výkop - v případě zastižení málo únosných zemin v podloží" 173*3*0,1*0,5</t>
  </si>
  <si>
    <t>"pro komunikaci v nádrži" 0,22*285+0,2*185+0,94*182+2,59*50</t>
  </si>
  <si>
    <t>131251103</t>
  </si>
  <si>
    <t>Hloubení jam nezapažených v hornině třídy těžitelnosti I skupiny 3 objem do 100 m3 strojně</t>
  </si>
  <si>
    <t>-1935806546</t>
  </si>
  <si>
    <t>Hloubení nezapažených jam a zářezů strojně s urovnáním dna do předepsaného profilu a spádu v hornině třídy těžitelnosti I skupiny 3 přes 50 do 100 m3</t>
  </si>
  <si>
    <t>https://podminky.urs.cz/item/CS_URS_2022_02/131251103</t>
  </si>
  <si>
    <t>zasyp "odtěžení zásypu přejezdů"</t>
  </si>
  <si>
    <t>212364961</t>
  </si>
  <si>
    <t>sejmuti_tl50*0,050 "přemístění na MD"</t>
  </si>
  <si>
    <t>sejmuti_dno*0,30 "přemístění na MD"</t>
  </si>
  <si>
    <t>odkop_kom "přemístění na MD"</t>
  </si>
  <si>
    <t>krajnice_zem "přemístění z MD"</t>
  </si>
  <si>
    <t>nasyp_kom "přemístění z MD"</t>
  </si>
  <si>
    <t>2*zasyp "přemístění z MD do zásypu a zpet po odtěžení"</t>
  </si>
  <si>
    <t>nasyp_docasny*2 "přemístění z MD a zpět po odtěžení"</t>
  </si>
  <si>
    <t>ohum_rov*0,100 "přemístění z MD"</t>
  </si>
  <si>
    <t>167151101</t>
  </si>
  <si>
    <t>Nakládání výkopku z hornin třídy těžitelnosti I skupiny 1 až 3 do 100 m3</t>
  </si>
  <si>
    <t>1539696276</t>
  </si>
  <si>
    <t>Nakládání, skládání a překládání neulehlého výkopku nebo sypaniny strojně nakládání, množství do 100 m3, z horniny třídy těžitelnosti I, skupiny 1 až 3</t>
  </si>
  <si>
    <t>https://podminky.urs.cz/item/CS_URS_2022_02/167151101</t>
  </si>
  <si>
    <t>krajnice_zem "naložení na MD"</t>
  </si>
  <si>
    <t>nasyp_kom "naložení na MD"</t>
  </si>
  <si>
    <t>nasyp_docasny "naložení na MD"</t>
  </si>
  <si>
    <t>-550161778</t>
  </si>
  <si>
    <t>Pro dočasnou staveništní komunikace zátopě</t>
  </si>
  <si>
    <t>0,25*285+0,15*185+0*182+3,96*50</t>
  </si>
  <si>
    <t>171152111</t>
  </si>
  <si>
    <t>Uložení sypaniny z hornin nesoudržných a sypkých do násypů zhutněných v aktivní zóně silnic a dálnic</t>
  </si>
  <si>
    <t>1269782687</t>
  </si>
  <si>
    <t>Uložení sypaniny do zhutněných násypů pro silnice, dálnice a letiště s rozprostřením sypaniny ve vrstvách, s hrubým urovnáním a uzavřením povrchu násypu z hornin nesoudržných sypkých v aktivní zóně</t>
  </si>
  <si>
    <t>https://podminky.urs.cz/item/CS_URS_2022_02/171152111</t>
  </si>
  <si>
    <t>"hutněný zásyp" 11*4*0,4</t>
  </si>
  <si>
    <t>"hutněný zásyp - v případě zastižení málo únosných zemin v podloží" 173*3*0,1*0,5</t>
  </si>
  <si>
    <t>-1267034221</t>
  </si>
  <si>
    <t>odkop_kom "uložení na MD"</t>
  </si>
  <si>
    <t>zasyp "uložení zpět na MD po odtěžení zásypu"</t>
  </si>
  <si>
    <t>nasyp_docasny "uložení zpět na MD po odtěžení"</t>
  </si>
  <si>
    <t>137749656</t>
  </si>
  <si>
    <t>Zásyp trubního přejezdu</t>
  </si>
  <si>
    <t>7,4*8,5</t>
  </si>
  <si>
    <t>Přejezd přes DN1200 ve fázi 4 - přesyp zeminou</t>
  </si>
  <si>
    <t>-1115413394</t>
  </si>
  <si>
    <t>ohumusování a osetí po odstranění dočasných konstrukcí - tl. 0.05m</t>
  </si>
  <si>
    <t>120+201+223+157</t>
  </si>
  <si>
    <t>1230495922</t>
  </si>
  <si>
    <t>-1922842965</t>
  </si>
  <si>
    <t>181411123</t>
  </si>
  <si>
    <t>Založení lučního trávníku výsevem pl do 1000 m2 ve svahu přes 1:2 do 1:1</t>
  </si>
  <si>
    <t>-329279244</t>
  </si>
  <si>
    <t>Založení trávníku na půdě předem připravené plochy do 1000 m2 výsevem včetně utažení lučního na svahu přes 1:2 do 1:1</t>
  </si>
  <si>
    <t>https://podminky.urs.cz/item/CS_URS_2022_02/181411123</t>
  </si>
  <si>
    <t>"PF05-1 - PF05-2" (3,46+3,04)/2*6,44</t>
  </si>
  <si>
    <t>"PF05-2 - PF05-3" (3,04+3,06)/2*20</t>
  </si>
  <si>
    <t>"PF05-3 - PF05-4" (3,06+2,26)/2*20</t>
  </si>
  <si>
    <t>"PF05-4 - PF05-5" (2,26+1,27)/2*20</t>
  </si>
  <si>
    <t>"PF05-5 - PF05-6" (1,27+1,76)/2*20</t>
  </si>
  <si>
    <t>"PF05-6 - PF05-7" (1,76+1,33)/2*20</t>
  </si>
  <si>
    <t>"PF05-7 - PF05-8" (1,33+1,33)/2*20</t>
  </si>
  <si>
    <t>"PF05-8 - PF05-9" (1,33+3,2)/2*20</t>
  </si>
  <si>
    <t>"PF05-9 - PF05-10" (3,2+2,33)/2*20</t>
  </si>
  <si>
    <t>"PF05-10 - PF05-11" (2,33+1,6)/2*6,18</t>
  </si>
  <si>
    <t>"točna" 0,60*70</t>
  </si>
  <si>
    <t>-677144640</t>
  </si>
  <si>
    <t>oseti_krajnic*300/10000 "300 kg/ha"</t>
  </si>
  <si>
    <t>-566617074</t>
  </si>
  <si>
    <t>zpětné urovnání pláně po odstranění dočasných konstrukcí</t>
  </si>
  <si>
    <t>1800-(108+30)*4+2*35*2-79*4</t>
  </si>
  <si>
    <t>-1295547039</t>
  </si>
  <si>
    <t>Poznámka k položce:
zhutnění pláně na 1,00 PS</t>
  </si>
  <si>
    <t>"pláň komunikací vč. krajnic" 2755-4*(13+30)</t>
  </si>
  <si>
    <t>urovnání a přehutnění vrstvy štěrku 16/32 na pův. štěrkové cestě podél skluzu po odstranění panelů</t>
  </si>
  <si>
    <t>95*3,5</t>
  </si>
  <si>
    <t xml:space="preserve">Dočasná staveništní komunikace zátopou </t>
  </si>
  <si>
    <t>2752</t>
  </si>
  <si>
    <t>181-R09</t>
  </si>
  <si>
    <t>Rozprostření nánosů na dně nádrže v tl. 200 mm vč. přemístění z podélné deponie</t>
  </si>
  <si>
    <t>417665402</t>
  </si>
  <si>
    <t>1985226486</t>
  </si>
  <si>
    <t>185803113</t>
  </si>
  <si>
    <t>Ošetření trávníku shrabáním ve svahu přes 1:2 do 1:1</t>
  </si>
  <si>
    <t>1860183358</t>
  </si>
  <si>
    <t>Ošetření trávníku jednorázové na svahu přes 1:2 do 1:1</t>
  </si>
  <si>
    <t>https://podminky.urs.cz/item/CS_URS_2022_02/185803113</t>
  </si>
  <si>
    <t>1758413050</t>
  </si>
  <si>
    <t>oseti_krajnic*0,010*3</t>
  </si>
  <si>
    <t>-372599606</t>
  </si>
  <si>
    <t>1555480894</t>
  </si>
  <si>
    <t>291211111</t>
  </si>
  <si>
    <t>Zřízení plochy ze silničních panelů do lože tl 50 mm z kameniva</t>
  </si>
  <si>
    <t>481067522</t>
  </si>
  <si>
    <t>Zřízení zpevněné plochy ze silničních panelů osazených do lože tl. 50 mm z kameniva</t>
  </si>
  <si>
    <t>https://podminky.urs.cz/item/CS_URS_2022_02/291211111</t>
  </si>
  <si>
    <t>Poznámka k položce:
Použijí se stávající rozebrané panely.</t>
  </si>
  <si>
    <t>Znovuobnovení panelových ploch</t>
  </si>
  <si>
    <t>767735261</t>
  </si>
  <si>
    <t>kamenný zához 200/500 kg tl. 0.5m, š. 4.5m (cesta podél štětovnic)</t>
  </si>
  <si>
    <t>0,5*4,5*54</t>
  </si>
  <si>
    <t>pata z kamenného záhozu 200/500 kg</t>
  </si>
  <si>
    <t>(25+55)*3</t>
  </si>
  <si>
    <t>-1522941514</t>
  </si>
  <si>
    <t>Opevnění na výtoku z propustku kamen 125/250 tl. 0.25 m</t>
  </si>
  <si>
    <t>0,25 * 2,0 "m" * 2,0 "m" * 5 "ks"</t>
  </si>
  <si>
    <t>564261111</t>
  </si>
  <si>
    <t>Podklad nebo podsyp ze štěrkopísku ŠP plochy přes 100 m2 tl 200 mm</t>
  </si>
  <si>
    <t>179599826</t>
  </si>
  <si>
    <t>Podklad nebo podsyp ze štěrkopísku ŠP s rozprostřením, vlhčením a zhutněním plochy přes 100 m2, po zhutnění tl. 200 mm</t>
  </si>
  <si>
    <t>https://podminky.urs.cz/item/CS_URS_2022_02/564261111</t>
  </si>
  <si>
    <t>šterkopísek 0/22 tl.200mm - podsyp pod panely na dočasných komunikacích</t>
  </si>
  <si>
    <t>3,6*(14+12+23+36+155-108-30+20+106+77)+1,6*(23+36+15)</t>
  </si>
  <si>
    <t>564730101</t>
  </si>
  <si>
    <t>Podklad z kameniva hrubého drceného vel. 16-32 mm plochy do 100 m2 tl 100 mm</t>
  </si>
  <si>
    <t>1790941966</t>
  </si>
  <si>
    <t>Podklad nebo kryt z kameniva hrubého drceného vel. 16-32 mm s rozprostřením a zhutněním plochy jednotlivě do 100 m2, po zhutnění tl. 100 mm</t>
  </si>
  <si>
    <t>https://podminky.urs.cz/item/CS_URS_2022_02/564730101</t>
  </si>
  <si>
    <t>štěrk 16/32 tl. 0.10 mm - v ploše stávající štěrkové cesty</t>
  </si>
  <si>
    <t>564750101</t>
  </si>
  <si>
    <t>Podklad z kameniva hrubého drceného vel. 16-32 mm plochy do 100 m2 tl 150 mm</t>
  </si>
  <si>
    <t>1581205624</t>
  </si>
  <si>
    <t>Podklad nebo kryt z kameniva hrubého drceného vel. 16-32 mm s rozprostřením a zhutněním plochy jednotlivě do 100 m2, po zhutnění tl. 150 mm</t>
  </si>
  <si>
    <t>https://podminky.urs.cz/item/CS_URS_2022_02/564750101</t>
  </si>
  <si>
    <t>Oprava stáv. štěrkové plochy při PB zavázání hráze - vrstva štěrku 16/32mm</t>
  </si>
  <si>
    <t>564811111</t>
  </si>
  <si>
    <t>Podklad ze štěrkodrtě ŠD plochy přes 100 m2 tl 50 mm</t>
  </si>
  <si>
    <t>-48791042</t>
  </si>
  <si>
    <t>Podklad ze štěrkodrti ŠD s rozprostřením a zhutněním plochy přes 100 m2, po zhutnění tl. 50 mm</t>
  </si>
  <si>
    <t>https://podminky.urs.cz/item/CS_URS_2022_02/564811111</t>
  </si>
  <si>
    <t>oprava svrchní vrstvy vozovky nové komunikace a stávající lesní cesty v závěru stavebních prací</t>
  </si>
  <si>
    <t>263*3,05</t>
  </si>
  <si>
    <t>564831111</t>
  </si>
  <si>
    <t>Podklad ze štěrkodrtě ŠD plochy přes 100 m2 tl 100 mm</t>
  </si>
  <si>
    <t>-1466327224</t>
  </si>
  <si>
    <t>Podklad ze štěrkodrti ŠD s rozprostřením a zhutněním plochy přes 100 m2, po zhutnění tl. 100 mm</t>
  </si>
  <si>
    <t>https://podminky.urs.cz/item/CS_URS_2022_02/564831111</t>
  </si>
  <si>
    <t>Doplnění  stávající místní komunikace (lesní cesty - na začátku výstavby), ŠD 0/32</t>
  </si>
  <si>
    <t>3,0*70</t>
  </si>
  <si>
    <t>oprava poškozené asfaltové cesty u stáv. bočního přelivu</t>
  </si>
  <si>
    <t>564861111</t>
  </si>
  <si>
    <t>Podklad ze štěrkodrtě ŠD plochy přes 100 m2 tl 200 mm</t>
  </si>
  <si>
    <t>-2133318389</t>
  </si>
  <si>
    <t>Podklad ze štěrkodrti ŠD s rozprostřením a zhutněním plochy přes 100 m2, po zhutnění tl. 200 mm</t>
  </si>
  <si>
    <t>https://podminky.urs.cz/item/CS_URS_2022_02/564861111</t>
  </si>
  <si>
    <t>štěrkodrť 0/32 tl.200mm (pod panely na trvelé komunikaci)</t>
  </si>
  <si>
    <t>vč. úseku na sjezdu od Frygesty, kde je 20m panelů - ŠD tu pak zůstane</t>
  </si>
  <si>
    <t>3,6*17,5+10*3,6+99+41</t>
  </si>
  <si>
    <t>564861113</t>
  </si>
  <si>
    <t>Podklad ze štěrkodrtě ŠD plochy přes 100 m2 tl 220 mm</t>
  </si>
  <si>
    <t>-668406986</t>
  </si>
  <si>
    <t>Podklad ze štěrkodrti ŠD s rozprostřením a zhutněním plochy přes 100 m2, po zhutnění tl. 220 mm</t>
  </si>
  <si>
    <t>https://podminky.urs.cz/item/CS_URS_2022_02/564861113</t>
  </si>
  <si>
    <t>štěrkodrť 0/32 tl.215mm (dosypání na tl. 415mm po odstranění panelů nad kabelem NN a u vývaru)</t>
  </si>
  <si>
    <t>(17,5+10)*3</t>
  </si>
  <si>
    <t>564871116</t>
  </si>
  <si>
    <t>Podklad ze štěrkodrtě ŠD plochy přes 100 m2 tl. 300 mm</t>
  </si>
  <si>
    <t>371670605</t>
  </si>
  <si>
    <t>Podklad ze štěrkodrti ŠD s rozprostřením a zhutněním plochy přes 100 m2, po zhutnění tl. 300 mm</t>
  </si>
  <si>
    <t>https://podminky.urs.cz/item/CS_URS_2022_02/564871116</t>
  </si>
  <si>
    <t>štěrkodrť 0/32 tl.300mm - trvalá kom. bez panelů</t>
  </si>
  <si>
    <t>(173-17,5-10)*3,3+2*60</t>
  </si>
  <si>
    <t>569903321</t>
  </si>
  <si>
    <t>Zřízení zemních krajnic bez zhutnění</t>
  </si>
  <si>
    <t>-1875675362</t>
  </si>
  <si>
    <t>Zřízení zemních krajnic z hornin jakékoliv třídy bez zhutnění</t>
  </si>
  <si>
    <t>https://podminky.urs.cz/item/CS_URS_2022_02/569903321</t>
  </si>
  <si>
    <t>Zřízení ohumusovaných krajnic v tl. 0,150-0,415 š. 0,50 m</t>
  </si>
  <si>
    <t>"PF05-1 - PF05-2" (0,73+0,54)/2*6,44</t>
  </si>
  <si>
    <t>"PF05-2 - PF05-3" (0,54+0,73)/2*20</t>
  </si>
  <si>
    <t>"PF05-3 - PF05-4" (0,73+0,44)/2*20</t>
  </si>
  <si>
    <t>"PF05-4 - PF05-5" (0,44+0,21)/2*20</t>
  </si>
  <si>
    <t>"PF05-5 - PF05-6" (0,21+0,32)/2*20</t>
  </si>
  <si>
    <t>"PF05-6 - PF05-7" (0,32+0,21)/2*20</t>
  </si>
  <si>
    <t>"PF05-7 - PF05-8" (0,21+0,23)/2*20</t>
  </si>
  <si>
    <t>"PF05-8 - PF05-9" (0,23+0,68)/2*20</t>
  </si>
  <si>
    <t>"PF05-9 - PF05-10" (0,68+0,45)/2*20</t>
  </si>
  <si>
    <t>"PF05-10 - PF05-11" (0,45+0,34)/2*6,18</t>
  </si>
  <si>
    <t>"Točna" 0,09*70</t>
  </si>
  <si>
    <t>573111111</t>
  </si>
  <si>
    <t>Postřik živičný infiltrační s posypem z asfaltu množství 0,60 kg/m2</t>
  </si>
  <si>
    <t>-2131369203</t>
  </si>
  <si>
    <t>Postřik infiltrační PI z asfaltu silničního s posypem kamenivem, v množství 0,60 kg/m2</t>
  </si>
  <si>
    <t>https://podminky.urs.cz/item/CS_URS_2022_02/573111111</t>
  </si>
  <si>
    <t>573231109</t>
  </si>
  <si>
    <t>Postřik živičný spojovací ze silniční emulze v množství 0,60 kg/m2</t>
  </si>
  <si>
    <t>-1962989835</t>
  </si>
  <si>
    <t>Postřik spojovací PS bez posypu kamenivem ze silniční emulze, v množství 0,60 kg/m2</t>
  </si>
  <si>
    <t>https://podminky.urs.cz/item/CS_URS_2022_02/573231109</t>
  </si>
  <si>
    <t>577144111</t>
  </si>
  <si>
    <t>Asfaltový beton vrstva obrusná ACO 11 (ABS) tř. I tl 50 mm š do 3 m z nemodifikovaného asfaltu</t>
  </si>
  <si>
    <t>8060209</t>
  </si>
  <si>
    <t>Asfaltový beton vrstva obrusná ACO 11 (ABS) s rozprostřením a se zhutněním z nemodifikovaného asfaltu v pruhu šířky do 3 m tř. I, po zhutnění tl. 50 mm</t>
  </si>
  <si>
    <t>https://podminky.urs.cz/item/CS_URS_2022_02/577144111</t>
  </si>
  <si>
    <t>577175112</t>
  </si>
  <si>
    <t>Asfaltový beton vrstva ložní ACL 16 (ABH) tl. 80 mm š do 3 m z nemodifikovaného asfaltu</t>
  </si>
  <si>
    <t>-274025124</t>
  </si>
  <si>
    <t>Asfaltový beton vrstva ložní ACL 16 (ABH) s rozprostřením a zhutněním z nemodifikovaného asfaltu v pruhu šířky do 3 m, po zhutnění tl. 80 mm</t>
  </si>
  <si>
    <t>https://podminky.urs.cz/item/CS_URS_2022_02/577175112</t>
  </si>
  <si>
    <t>-1058085568</t>
  </si>
  <si>
    <t>"ŽB panely tl.215, únosnost min. 40t"</t>
  </si>
  <si>
    <t>"((17,5+10+14+12+23+36+155-30-13+27+20+106+77)*3+99+1,6*(23+36+15))*1,05"</t>
  </si>
  <si>
    <t>"zaokrouhleno" 1662</t>
  </si>
  <si>
    <t>-1077350148</t>
  </si>
  <si>
    <t>panel silniční 3,00x1,00x0,215m - dočasné použití
Náklady na dočasné použití panelů.
Uvedené množství je celkové množství potřebných panelů neredukované obratovostí.
Obratovost dočasně použitého materiálu je třeba zohlednit v nabídkové ceně této položky.
Dočasně použitý materiál zůstává majetkem zhotovitele.</t>
  </si>
  <si>
    <t>-(79*3,0)/3 "odpočet trvalé komunikace"</t>
  </si>
  <si>
    <t>272871542</t>
  </si>
  <si>
    <t>(79*3,0)/3 "odpočet trvalé komunikace"</t>
  </si>
  <si>
    <t>5-R07</t>
  </si>
  <si>
    <t>Dočasná staveništní komunikace v zátopě (od domku obsluhy k MD u ústí Baštice do zátopy) vč. potřebných zemních prací</t>
  </si>
  <si>
    <t>1349071966</t>
  </si>
  <si>
    <t>Dočasná staveništní komunikace v zátopě (od domku obsluhy k MD u ústí Baštice do zátopy)
- bez specifikace povrchu, s požadavkem na únosnost pro stavební techniku do 40 t
- včetně potřebných zemních prací</t>
  </si>
  <si>
    <t>916131213</t>
  </si>
  <si>
    <t>Osazení silničního obrubníku betonového stojatého s boční opěrou do lože z betonu prostého</t>
  </si>
  <si>
    <t>-1947799462</t>
  </si>
  <si>
    <t>Osazení silničního obrubníku betonového se zřízením lože, s vyplněním a zatřením spár cementovou maltou stojatého s boční opěrou z betonu prostého, do lože z betonu prostého</t>
  </si>
  <si>
    <t>https://podminky.urs.cz/item/CS_URS_2022_02/916131213</t>
  </si>
  <si>
    <t>59217033</t>
  </si>
  <si>
    <t>obrubník betonový silniční 1000x100x300mm</t>
  </si>
  <si>
    <t>-916355331</t>
  </si>
  <si>
    <t>obrubniky*1,02 "2% ztratné"</t>
  </si>
  <si>
    <t>919541111</t>
  </si>
  <si>
    <t>Zřízení propustku nebo sjezdu z trub ocelových DN do 400</t>
  </si>
  <si>
    <t>-544243013</t>
  </si>
  <si>
    <t>Zřízení propustku nebo sjezdu z trub ocelových DN do 400 mm</t>
  </si>
  <si>
    <t>https://podminky.urs.cz/item/CS_URS_2022_02/919541111</t>
  </si>
  <si>
    <t>5,0 "m" * 6 "ks"</t>
  </si>
  <si>
    <t>1403-R10</t>
  </si>
  <si>
    <t>dodávka ocelových trub DN400 - dočasné použití</t>
  </si>
  <si>
    <t>-1628665645</t>
  </si>
  <si>
    <t>dodávka ocelových trub DN400 - dočasné použití
Náklady na dočasné použití ocelových trub.
Uvedené množství je celkové množství potřebných trub neredukované obratovostí.
Obratovost dočasně použitého materiálu je třeba zohlednit v nabídkové ceně této položky.
Dočasně použitý materiál zůstává majetkem zhotovitele.</t>
  </si>
  <si>
    <t>919541141</t>
  </si>
  <si>
    <t>Zřízení propustku nebo sjezdu z trub ocelových DN přes 900 do 1400</t>
  </si>
  <si>
    <t>-1922258995</t>
  </si>
  <si>
    <t>Zřízení propustku nebo sjezdu z trub ocelových DN přes 900 do 1400 mm</t>
  </si>
  <si>
    <t>https://podminky.urs.cz/item/CS_URS_2022_02/919541141</t>
  </si>
  <si>
    <t>Přejezd přes odpadní koryto</t>
  </si>
  <si>
    <t>"ocelové roury DN1400 dl. 10 m ... 11 ks" 10,0*11</t>
  </si>
  <si>
    <t>dodávka ocelových trub DN1000 - dočasné použití</t>
  </si>
  <si>
    <t>459748337</t>
  </si>
  <si>
    <t>dodávka ocelových trub DN1000 - dočasné použití
Náklady na dočasné použití ocelových trub.
Uvedené množství je celkové množství potřebných trub neredukované obratovostí.
Obratovost dočasně použitého materiálu je třeba zohlednit v nabídkové ceně této položky.
Dočasně použitý materiál zůstává majetkem zhotovitele.</t>
  </si>
  <si>
    <t>9-R02.1</t>
  </si>
  <si>
    <t>Demontáž ocelových trub DN 400 trubního propustku</t>
  </si>
  <si>
    <t>-183040514</t>
  </si>
  <si>
    <t>9-R02.2</t>
  </si>
  <si>
    <t>Demontáž ocelových trub DN 1000 trubního propustku</t>
  </si>
  <si>
    <t>228299180</t>
  </si>
  <si>
    <t>9-R05</t>
  </si>
  <si>
    <t>Dočasné označení staveniště - informační tabule</t>
  </si>
  <si>
    <t>-806419671</t>
  </si>
  <si>
    <t>dočasné označení staveniště - informační tabule</t>
  </si>
  <si>
    <t>9-R06</t>
  </si>
  <si>
    <t>Demontáž, uložení, zpětná montáž stávající závory</t>
  </si>
  <si>
    <t>1143371255</t>
  </si>
  <si>
    <t>9-R08</t>
  </si>
  <si>
    <t>Ochranná konstrukce stávajícího pozorovacího vrtu č. 15 - zřízení a odstranění</t>
  </si>
  <si>
    <t>-1250203913</t>
  </si>
  <si>
    <t>Ručně kopané sondy pro ověření trasy NN kabelů</t>
  </si>
  <si>
    <t>-911227772</t>
  </si>
  <si>
    <t>-1833217564</t>
  </si>
  <si>
    <t>odstr_SD_100*0,170</t>
  </si>
  <si>
    <t>odstr_SD_200*0,170 "50% na skládku, 50% na MD"</t>
  </si>
  <si>
    <t>odstr_SP200*0,300</t>
  </si>
  <si>
    <t>odstr_SD_300*0,440</t>
  </si>
  <si>
    <t>opr_asf_tl50*0,115</t>
  </si>
  <si>
    <t>opr_asf_tl80*0,230</t>
  </si>
  <si>
    <t>pohoz_propust*1,848</t>
  </si>
  <si>
    <t>-302293552</t>
  </si>
  <si>
    <t>odstr_SD_100*0,170*19 "celkem do 20 km"</t>
  </si>
  <si>
    <t>odstr_SD_200*0,170*19 "celkem do 20 km" * 0,50 "jen nepoužitých 50% na skládku"</t>
  </si>
  <si>
    <t>odstr_SP200*0,300*19 "celkem do 20 km"</t>
  </si>
  <si>
    <t>odstr_SD_300*0,440*19 "celkem do 20 km"</t>
  </si>
  <si>
    <t>opr_asf_tl50*0,115*19 "celkem do 20 km"</t>
  </si>
  <si>
    <t>opr_asf_tl80*0,230*19 "celkem do 20 km"</t>
  </si>
  <si>
    <t>pohoz_propust*1,848*19 "celkem do 20 km"</t>
  </si>
  <si>
    <t>1521950571</t>
  </si>
  <si>
    <t>obrubniky*0,205</t>
  </si>
  <si>
    <t>224580728</t>
  </si>
  <si>
    <t>obrubniky*0,205*19 "celkem do 20 km"</t>
  </si>
  <si>
    <t>997221571</t>
  </si>
  <si>
    <t>Vodorovná doprava vybouraných hmot do 1 km</t>
  </si>
  <si>
    <t>848112502</t>
  </si>
  <si>
    <t>Vodorovná doprava vybouraných hmot bez naložení, ale se složením a s hrubým urovnáním na vzdálenost do 1 km</t>
  </si>
  <si>
    <t>https://podminky.urs.cz/item/CS_URS_2022_02/997221571</t>
  </si>
  <si>
    <t>panely_stav*0,355*2 "přemístění na MD a zpět"</t>
  </si>
  <si>
    <t>997221612</t>
  </si>
  <si>
    <t>Nakládání vybouraných hmot na dopravní prostředky pro vodorovnou dopravu</t>
  </si>
  <si>
    <t>-281855278</t>
  </si>
  <si>
    <t>Nakládání na dopravní prostředky pro vodorovnou dopravu vybouraných hmot</t>
  </si>
  <si>
    <t>https://podminky.urs.cz/item/CS_URS_2022_02/997221612</t>
  </si>
  <si>
    <t>panely_stav*0,355 "naložení na MD"</t>
  </si>
  <si>
    <t>1774122376</t>
  </si>
  <si>
    <t>1529221946</t>
  </si>
  <si>
    <t>odstr_SD_200*0,170 * 0,50 "jen nepoužitých 50% na skládku"</t>
  </si>
  <si>
    <t>1212069194</t>
  </si>
  <si>
    <t>998226011</t>
  </si>
  <si>
    <t>Přesun hmot pro pozemní komunikace a letiště s krytem montovaným z ŽB dílců</t>
  </si>
  <si>
    <t>54351848</t>
  </si>
  <si>
    <t>Přesun hmot pro pozemní komunikace a letiště s krytem montovaným ze silničních dílců ze železového nebo předpjatého betonu dopravní vzdálenost do 200 m jakékoliv délky objektu</t>
  </si>
  <si>
    <t>https://podminky.urs.cz/item/CS_URS_2022_02/998226011</t>
  </si>
  <si>
    <t>VON - Vedlejší a ostatní náklady</t>
  </si>
  <si>
    <t>v01</t>
  </si>
  <si>
    <t>Zařízení staveniště - zřízení, údržba a odstranění</t>
  </si>
  <si>
    <t>606689436</t>
  </si>
  <si>
    <t>Zařízení staveniště - zřízení, údržba a odstranění
vč. vybavení staveniště vyplívající z BOZP a dočasných oplocení staveniště</t>
  </si>
  <si>
    <t>v02</t>
  </si>
  <si>
    <t>Provedení, údržba a likvidace staveništních komunikací</t>
  </si>
  <si>
    <t>1828395698</t>
  </si>
  <si>
    <t>v03</t>
  </si>
  <si>
    <t>Udržování stavbou dotčených veřejných komunikací sjízdných a v čistotě a jejich uvedení do původního stavu</t>
  </si>
  <si>
    <t>-1856683397</t>
  </si>
  <si>
    <t>v04</t>
  </si>
  <si>
    <t>Zarybnění nádrže po opětovném napuštění</t>
  </si>
  <si>
    <t>1169884331</t>
  </si>
  <si>
    <t>v05</t>
  </si>
  <si>
    <t>Aktualizace vyjádření k existenci inž. sítí, geodetické vytýčení stávajících inženýrských sítí a jejich ochranných pásem</t>
  </si>
  <si>
    <t>121363192</t>
  </si>
  <si>
    <t>v06</t>
  </si>
  <si>
    <t>Geodetické vytýčení jednotlivých SO před zahájením stavebních prací</t>
  </si>
  <si>
    <t>-1848013974</t>
  </si>
  <si>
    <t>v07</t>
  </si>
  <si>
    <t>Geodetické vytýčení hranice stavby, plochy zařízení staveniště, ploch sejmutí ornice, ploch mezideponií, atd.</t>
  </si>
  <si>
    <t>-837461653</t>
  </si>
  <si>
    <t>v08</t>
  </si>
  <si>
    <t>Zpracování vyřízení žádosti o kácení zeleně</t>
  </si>
  <si>
    <t>1025465991</t>
  </si>
  <si>
    <t>v09</t>
  </si>
  <si>
    <t>Aktualizace a projednání s dotčenými orgány a úřady - plán BOZP, Havarijní plán, Povodňový plán, atd</t>
  </si>
  <si>
    <t>703159826</t>
  </si>
  <si>
    <t>v10</t>
  </si>
  <si>
    <t>Realizační a dílenské projektové dokumentace včetně všech potřebných posouzení, výpočtů, technologických postupů atd.</t>
  </si>
  <si>
    <t>1722840530</t>
  </si>
  <si>
    <t>Poznámka k položce:
Minimální náplň RDPD je uvedena v TZ jednotlivých SO. Jedná se zejména o dokumentaci bednění, lešení, pomocných konstrukcí, pažení, detaily nerezových, ocelových. betonových, kompozitních a dalších konstrukcí.</t>
  </si>
  <si>
    <t>v11</t>
  </si>
  <si>
    <t>Kontrolní a zkušební plány stavebních dodávek</t>
  </si>
  <si>
    <t>1711897454</t>
  </si>
  <si>
    <t>v12</t>
  </si>
  <si>
    <t>Provedení hutnicího pokusu pro sypání hráze</t>
  </si>
  <si>
    <t>-54523325</t>
  </si>
  <si>
    <t>v13</t>
  </si>
  <si>
    <t>Provedení zkušební betonáže, předpokládaný objem 6 m3 vč. potřebného bednění, vybourání, odklizení a likvidace suti</t>
  </si>
  <si>
    <t>-2013340509</t>
  </si>
  <si>
    <t>Před zahájením betonáže odpadní chodby bude mimo prostor SO 03 provedena zkušební betonáž části dna odpadní chodby o půdorysných rozměrech cca 2,0 x 2,0 m, kde bude betonován střední odvodňovací žlábek, podélný i příčný sklon dna a cca 0,5 m vysoký první záběr betonáže stěny. Zkušební betonáž bude provedena i opakovaně do doby, dokud nebude kvalita povrchu a aplikace technologického postupu odsouhlasena TDI.</t>
  </si>
  <si>
    <t>v14</t>
  </si>
  <si>
    <t>Laboratorní zkoušky zemin, betonů atd.</t>
  </si>
  <si>
    <t>77711153</t>
  </si>
  <si>
    <t>v15</t>
  </si>
  <si>
    <t>Projednání schválení a realizace opatření DIO</t>
  </si>
  <si>
    <t>813428145</t>
  </si>
  <si>
    <t>Poznámka k položce:
Návrh opatření DIO viz přílohu C.3 Dočasné dopravní značení a D.5_1
Předpoklad 31 ks dočasných značek.</t>
  </si>
  <si>
    <t>v16</t>
  </si>
  <si>
    <t>Provádění a záznam meteorologických měření dokumentujících klimatické podmínky potenciálně ovlivňující provádění zemních prací a betonáže</t>
  </si>
  <si>
    <t>-630047814</t>
  </si>
  <si>
    <t>v17</t>
  </si>
  <si>
    <t>Detailní fotodokumentace postupu prací, konstrukcí (zejména zakrývaných) , včetně třídění a popisu fotografií</t>
  </si>
  <si>
    <t>71669534</t>
  </si>
  <si>
    <t>v18</t>
  </si>
  <si>
    <t>Fotodokumentace stavu dotčených pozemků dočasného záboru předa před a po realizaci díla</t>
  </si>
  <si>
    <t>24120334</t>
  </si>
  <si>
    <t>v19</t>
  </si>
  <si>
    <t>Pasportizace (včetně fotodokumentace) okolních komunikací a objektů, které mohou být ovlivněny stavební činností zhotovitele</t>
  </si>
  <si>
    <t>-806342859</t>
  </si>
  <si>
    <t>v20</t>
  </si>
  <si>
    <t>Nezbytné průzkumy a diagnostiky nutné pro řádné provedení a dokončení díla</t>
  </si>
  <si>
    <t>-1294481375</t>
  </si>
  <si>
    <t>v21</t>
  </si>
  <si>
    <t>Kontrolní systém pro zjišťování případného úniku závadných látek na staveništi</t>
  </si>
  <si>
    <t>-657541233</t>
  </si>
  <si>
    <t>v22</t>
  </si>
  <si>
    <t>Zajištění zimních opatření</t>
  </si>
  <si>
    <t>-369978897</t>
  </si>
  <si>
    <t>v23</t>
  </si>
  <si>
    <t>Zajištění inženýrsko-geologického dohledu po dobu výstavby, funkce odpovědného geologa, výkon IG sledu</t>
  </si>
  <si>
    <t>-849295007</t>
  </si>
  <si>
    <t>v24</t>
  </si>
  <si>
    <t>Prokazatelné oznámení zahájení prací dotčeným orgánům a organizacím a vlastníkům nemovitostí</t>
  </si>
  <si>
    <t>1540896101</t>
  </si>
  <si>
    <t>v25</t>
  </si>
  <si>
    <t>Zajištění veškerých dočasných záborů pro realizaci stavby, povolení k zásahům do komunikací, včetně úhrady poplatků, zvláštního užívání komunikací a jejich údržby.</t>
  </si>
  <si>
    <t>249989790</t>
  </si>
  <si>
    <t>Zajištění veškerých dočasných záborů potřebných pro realizaci stavby, povolení k zásahům do komunikací a veřejných ploch včetně úhrady vyměřených poplatků; souhlasu (rozhodnutí) ke zvláštnímu užívání veřejného prostranství a komunikací dle platných předpisů; přístupových komunikací ke staveništi včetně jejich údržby po dobu stavby; zabezpečení dočasného dopravního značení dle platných právních předpisů; zřízení a projednání potřebných ploch pro zařízení staveniště, skládky materiálu, mezideponie, apod. K uvedeným činnostem zajistí zhotovitel potvrzené protokoly.</t>
  </si>
  <si>
    <t>v26</t>
  </si>
  <si>
    <t>Uvedení dočasně užívaných ploch do původního stavu a jejich protokolární předání vlastníkům (potvrzení podpisem vlastníka)</t>
  </si>
  <si>
    <t>-1304099848</t>
  </si>
  <si>
    <t>v27</t>
  </si>
  <si>
    <t>Opatření ochrany proti šíření prašnosti a nadměrného hluku</t>
  </si>
  <si>
    <t>-596157447</t>
  </si>
  <si>
    <t>v28</t>
  </si>
  <si>
    <t>Součinnost při výkonu ekologického dohledu v rozsahu dle zákona č. 114/1992 Sb., o ochraně přírody a krajiny, ve znění pozdějších předpisů</t>
  </si>
  <si>
    <t>-589522937</t>
  </si>
  <si>
    <t>v29</t>
  </si>
  <si>
    <t>Náklady na řádné předání díla nebo jeho části objednateli včetně všech dokladů a náležitostí umožňujících získání kolaudačního souhlasu</t>
  </si>
  <si>
    <t>-1987038054</t>
  </si>
  <si>
    <t>v30</t>
  </si>
  <si>
    <t>Zajištění prohlášení odpovědné osoby za vedení stavby o provedených pracích</t>
  </si>
  <si>
    <t>-1827438811</t>
  </si>
  <si>
    <t>Zajištění prohlášení odpovědné osoby za vedení stavby o provedených pracích (držitel autorizace dle zákona 360/1992 Sb. v oboru stavby vodního hospodářství a krajinného inženýrství příp. vodohospodářské stavby).</t>
  </si>
  <si>
    <t>v31</t>
  </si>
  <si>
    <t>Pojištění stavby</t>
  </si>
  <si>
    <t>633550688</t>
  </si>
  <si>
    <t>v32</t>
  </si>
  <si>
    <t>Geodetické zaměření skutečného provedení na podkladu aktuální katastrální mapy</t>
  </si>
  <si>
    <t>1749182446</t>
  </si>
  <si>
    <t>v33</t>
  </si>
  <si>
    <t>Dokumentace skutečného provedení dle požadavků SOD</t>
  </si>
  <si>
    <t>-304142670</t>
  </si>
  <si>
    <t>v34</t>
  </si>
  <si>
    <t>Digitální fotodokumentace (zařízení rozvaděčů , stožárů  a otevřených výkopů) pro potřeby správce sítě (pasportizace a evidence zařízení NN) - 1 x CD</t>
  </si>
  <si>
    <t>1814849928</t>
  </si>
  <si>
    <t>Digitální fotodokumentace (zařízení rozvaděčů , stožárů a otevřených výkopů) pro potřeby správce sítě (pasportizace a evidence zařízení NN) - 1 x CD</t>
  </si>
  <si>
    <t>Poznámka k položce:
Poznámka k položce: Vychází z rozsahu SO 04  a navrženého technického řešení, podrobnosti viz technická zpráva.</t>
  </si>
  <si>
    <t>SEZNAM FIGUR</t>
  </si>
  <si>
    <t>Výměra</t>
  </si>
  <si>
    <t xml:space="preserve"> SO 01</t>
  </si>
  <si>
    <t>asf_oprava</t>
  </si>
  <si>
    <t>Oprava asf. komunikace (odfrezování, obnova)</t>
  </si>
  <si>
    <t xml:space="preserve">Oprava asfaltové cesty u domku obsluhy </t>
  </si>
  <si>
    <t>Použití figury:</t>
  </si>
  <si>
    <t>Opláštění drénu geotextilií</t>
  </si>
  <si>
    <t>Ochrana drénu v průchodu stabilizačním prvkem - geotextilie - viz 2.5.7</t>
  </si>
  <si>
    <t>3,5*4*3</t>
  </si>
  <si>
    <t>obrub_silnic</t>
  </si>
  <si>
    <t>Silniční obrubníky</t>
  </si>
  <si>
    <t>Uložení sutě do spědiště a skluzu</t>
  </si>
  <si>
    <t xml:space="preserve"> SO 02</t>
  </si>
  <si>
    <t>cesle_nerez_2</t>
  </si>
  <si>
    <t>Nerezové česle před vtokem 2</t>
  </si>
  <si>
    <t>Železobeton C30/37</t>
  </si>
  <si>
    <t xml:space="preserve"> SO 03</t>
  </si>
  <si>
    <t>Železobeton základu zídky</t>
  </si>
  <si>
    <t xml:space="preserve"> SO 04</t>
  </si>
  <si>
    <t xml:space="preserve"> SO 05</t>
  </si>
  <si>
    <t>Odstranění panelových komunikací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</si>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</sst>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sz val="12"/>
      <color rgb="FF000000"/>
      <name val="Arial CE"/>
      <family val="2"/>
    </font>
    <font>
      <sz val="10"/>
      <color rgb="FF000000"/>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0" borderId="0" applyNumberFormat="0" applyFill="0" applyBorder="0" applyAlignment="0" applyProtection="0"/>
  </cellStyleXfs>
  <cellXfs count="32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1" fillId="0" borderId="0" xfId="0" applyFont="1" applyAlignment="1">
      <alignment horizontal="left" vertical="center"/>
    </xf>
    <xf numFmtId="0" fontId="32" fillId="0" borderId="0" xfId="0" applyFont="1" applyAlignment="1">
      <alignment horizontal="left" vertical="center"/>
    </xf>
    <xf numFmtId="0" fontId="0" fillId="0" borderId="3" xfId="0" applyBorder="1" applyAlignment="1">
      <alignment vertical="center" wrapText="1"/>
    </xf>
    <xf numFmtId="0" fontId="31" fillId="0" borderId="0" xfId="0" applyFont="1" applyAlignment="1">
      <alignment horizontal="left" vertical="center" wrapText="1"/>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Alignment="1" applyProtection="1">
      <alignment vertical="center"/>
      <protection locked="0"/>
    </xf>
    <xf numFmtId="0" fontId="0" fillId="0" borderId="18" xfId="0" applyBorder="1" applyAlignment="1">
      <alignment vertical="center"/>
    </xf>
    <xf numFmtId="0" fontId="38" fillId="0" borderId="0" xfId="0" applyFont="1" applyAlignment="1">
      <alignment horizontal="left" vertical="center"/>
    </xf>
    <xf numFmtId="0" fontId="39" fillId="0" borderId="0" xfId="20" applyFont="1" applyAlignment="1" applyProtection="1">
      <alignment vertical="center" wrapText="1"/>
      <protection/>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40" fillId="0" borderId="0" xfId="0" applyFont="1" applyAlignment="1">
      <alignment vertical="center" wrapText="1"/>
    </xf>
    <xf numFmtId="0" fontId="41" fillId="0" borderId="22" xfId="0" applyFont="1" applyBorder="1" applyAlignment="1">
      <alignment horizontal="center" vertical="center"/>
    </xf>
    <xf numFmtId="49" fontId="41" fillId="0" borderId="22" xfId="0" applyNumberFormat="1"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167" fontId="41" fillId="0" borderId="22" xfId="0" applyNumberFormat="1" applyFont="1" applyBorder="1" applyAlignment="1">
      <alignment vertical="center"/>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lignment vertical="center"/>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3" fillId="0" borderId="0" xfId="0" applyFont="1" applyAlignment="1">
      <alignment horizontal="left" vertical="center"/>
    </xf>
    <xf numFmtId="0" fontId="44" fillId="0" borderId="0" xfId="0" applyFont="1" applyAlignment="1">
      <alignment horizontal="left" vertical="center"/>
    </xf>
    <xf numFmtId="0" fontId="5" fillId="0" borderId="0" xfId="0" applyFont="1" applyAlignment="1">
      <alignment horizontal="left" vertical="center" wrapText="1"/>
    </xf>
    <xf numFmtId="0" fontId="45" fillId="0" borderId="14" xfId="0" applyFont="1" applyBorder="1" applyAlignment="1">
      <alignment horizontal="left" vertical="center" wrapText="1"/>
    </xf>
    <xf numFmtId="0" fontId="45" fillId="0" borderId="22" xfId="0" applyFont="1" applyBorder="1" applyAlignment="1">
      <alignment horizontal="left" vertical="center" wrapText="1"/>
    </xf>
    <xf numFmtId="0" fontId="45" fillId="0" borderId="22" xfId="0" applyFont="1" applyBorder="1" applyAlignment="1">
      <alignment horizontal="left" vertical="center"/>
    </xf>
    <xf numFmtId="167" fontId="45" fillId="0" borderId="16"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5" fillId="0" borderId="0" xfId="0" applyFont="1" applyAlignment="1">
      <alignment horizontal="left" vertical="center"/>
    </xf>
    <xf numFmtId="0" fontId="0" fillId="0" borderId="0" xfId="0" applyAlignment="1">
      <alignment vertical="top"/>
    </xf>
    <xf numFmtId="0" fontId="46" fillId="0" borderId="23" xfId="0" applyFont="1" applyBorder="1" applyAlignment="1">
      <alignment vertical="center" wrapText="1"/>
    </xf>
    <xf numFmtId="0" fontId="46" fillId="0" borderId="24"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6" xfId="0" applyFont="1" applyBorder="1" applyAlignment="1">
      <alignment vertical="center" wrapText="1"/>
    </xf>
    <xf numFmtId="0" fontId="46" fillId="0" borderId="27" xfId="0" applyFont="1" applyBorder="1" applyAlignment="1">
      <alignment vertical="center" wrapText="1"/>
    </xf>
    <xf numFmtId="0" fontId="48" fillId="0" borderId="0" xfId="0" applyFont="1" applyBorder="1" applyAlignment="1">
      <alignment horizontal="left" vertical="center" wrapText="1"/>
    </xf>
    <xf numFmtId="0" fontId="0" fillId="0" borderId="0" xfId="0" applyFont="1" applyBorder="1" applyAlignment="1">
      <alignment horizontal="left" vertical="center" wrapText="1"/>
    </xf>
    <xf numFmtId="0" fontId="4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6" fillId="0" borderId="28" xfId="0" applyFont="1" applyBorder="1" applyAlignment="1">
      <alignment vertical="center" wrapText="1"/>
    </xf>
    <xf numFmtId="0" fontId="50" fillId="0" borderId="29" xfId="0" applyFont="1" applyBorder="1" applyAlignment="1">
      <alignment vertical="center" wrapText="1"/>
    </xf>
    <xf numFmtId="0" fontId="46" fillId="0" borderId="30" xfId="0" applyFont="1" applyBorder="1" applyAlignment="1">
      <alignment vertical="center" wrapText="1"/>
    </xf>
    <xf numFmtId="0" fontId="46" fillId="0" borderId="0" xfId="0" applyFont="1" applyBorder="1" applyAlignment="1">
      <alignment vertical="top"/>
    </xf>
    <xf numFmtId="0" fontId="46" fillId="0" borderId="0" xfId="0" applyFont="1" applyAlignment="1">
      <alignment vertical="top"/>
    </xf>
    <xf numFmtId="0" fontId="46" fillId="0" borderId="23" xfId="0" applyFont="1" applyBorder="1" applyAlignment="1">
      <alignment horizontal="left" vertical="center"/>
    </xf>
    <xf numFmtId="0" fontId="46" fillId="0" borderId="24" xfId="0" applyFont="1" applyBorder="1" applyAlignment="1">
      <alignment horizontal="left" vertical="center"/>
    </xf>
    <xf numFmtId="0" fontId="46" fillId="0" borderId="25" xfId="0" applyFont="1" applyBorder="1" applyAlignment="1">
      <alignment horizontal="left" vertical="center"/>
    </xf>
    <xf numFmtId="0" fontId="46" fillId="0" borderId="26" xfId="0" applyFont="1" applyBorder="1" applyAlignment="1">
      <alignment horizontal="left" vertical="center"/>
    </xf>
    <xf numFmtId="0" fontId="46" fillId="0" borderId="27" xfId="0" applyFont="1" applyBorder="1" applyAlignment="1">
      <alignment horizontal="left" vertical="center"/>
    </xf>
    <xf numFmtId="0" fontId="48" fillId="0" borderId="0" xfId="0" applyFont="1" applyBorder="1" applyAlignment="1">
      <alignment horizontal="left" vertical="center"/>
    </xf>
    <xf numFmtId="0" fontId="51" fillId="0" borderId="0" xfId="0" applyFont="1" applyAlignment="1">
      <alignment horizontal="left" vertical="center"/>
    </xf>
    <xf numFmtId="0" fontId="48" fillId="0" borderId="29" xfId="0" applyFont="1" applyBorder="1" applyAlignment="1">
      <alignment horizontal="left" vertical="center"/>
    </xf>
    <xf numFmtId="0" fontId="48" fillId="0" borderId="29" xfId="0" applyFont="1" applyBorder="1" applyAlignment="1">
      <alignment horizontal="center" vertical="center"/>
    </xf>
    <xf numFmtId="0" fontId="51" fillId="0" borderId="29" xfId="0" applyFont="1" applyBorder="1" applyAlignment="1">
      <alignment horizontal="left" vertical="center"/>
    </xf>
    <xf numFmtId="0" fontId="52" fillId="0" borderId="0" xfId="0" applyFont="1" applyBorder="1" applyAlignment="1">
      <alignment horizontal="left" vertical="center"/>
    </xf>
    <xf numFmtId="0" fontId="49"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9" fillId="0" borderId="26" xfId="0" applyFont="1" applyBorder="1" applyAlignment="1">
      <alignment horizontal="left" vertical="center"/>
    </xf>
    <xf numFmtId="0" fontId="46" fillId="0" borderId="28" xfId="0" applyFont="1" applyBorder="1" applyAlignment="1">
      <alignment horizontal="left" vertical="center"/>
    </xf>
    <xf numFmtId="0" fontId="50" fillId="0" borderId="29"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left" vertical="center"/>
    </xf>
    <xf numFmtId="0" fontId="50" fillId="0" borderId="0" xfId="0" applyFont="1" applyBorder="1" applyAlignment="1">
      <alignment horizontal="left" vertical="center"/>
    </xf>
    <xf numFmtId="0" fontId="51" fillId="0" borderId="0" xfId="0" applyFont="1" applyBorder="1" applyAlignment="1">
      <alignment horizontal="left" vertical="center"/>
    </xf>
    <xf numFmtId="0" fontId="49" fillId="0" borderId="29" xfId="0" applyFont="1" applyBorder="1" applyAlignment="1">
      <alignment horizontal="left" vertical="center"/>
    </xf>
    <xf numFmtId="0" fontId="46" fillId="0" borderId="0" xfId="0" applyFont="1" applyBorder="1" applyAlignment="1">
      <alignment horizontal="left" vertical="center" wrapText="1"/>
    </xf>
    <xf numFmtId="0" fontId="49" fillId="0" borderId="0" xfId="0" applyFont="1" applyBorder="1" applyAlignment="1">
      <alignment horizontal="left" vertical="center" wrapText="1"/>
    </xf>
    <xf numFmtId="0" fontId="49" fillId="0" borderId="0" xfId="0" applyFont="1" applyBorder="1" applyAlignment="1">
      <alignment horizontal="center" vertical="center" wrapText="1"/>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0" xfId="0" applyFont="1" applyBorder="1" applyAlignment="1">
      <alignment horizontal="left" vertical="center"/>
    </xf>
    <xf numFmtId="0" fontId="49" fillId="0" borderId="27" xfId="0" applyFont="1" applyBorder="1" applyAlignment="1">
      <alignment horizontal="left" vertical="center" wrapText="1"/>
    </xf>
    <xf numFmtId="0" fontId="49" fillId="0" borderId="27" xfId="0" applyFont="1" applyBorder="1" applyAlignment="1">
      <alignment horizontal="left" vertical="center"/>
    </xf>
    <xf numFmtId="0" fontId="49" fillId="0" borderId="28" xfId="0" applyFont="1" applyBorder="1" applyAlignment="1">
      <alignment horizontal="left" vertical="center" wrapText="1"/>
    </xf>
    <xf numFmtId="0" fontId="49" fillId="0" borderId="29" xfId="0" applyFont="1" applyBorder="1" applyAlignment="1">
      <alignment horizontal="left" vertical="center" wrapText="1"/>
    </xf>
    <xf numFmtId="0" fontId="4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9" fillId="0" borderId="28" xfId="0" applyFont="1" applyBorder="1" applyAlignment="1">
      <alignment horizontal="left" vertical="center"/>
    </xf>
    <xf numFmtId="0" fontId="49" fillId="0" borderId="30" xfId="0" applyFont="1" applyBorder="1" applyAlignment="1">
      <alignment horizontal="left" vertical="center"/>
    </xf>
    <xf numFmtId="0" fontId="49" fillId="0" borderId="0" xfId="0" applyFont="1" applyBorder="1" applyAlignment="1">
      <alignment horizontal="center" vertical="center"/>
    </xf>
    <xf numFmtId="0" fontId="51" fillId="0" borderId="0" xfId="0" applyFont="1" applyAlignment="1">
      <alignment vertical="center"/>
    </xf>
    <xf numFmtId="0" fontId="48" fillId="0" borderId="0" xfId="0" applyFont="1" applyBorder="1" applyAlignment="1">
      <alignment vertical="center"/>
    </xf>
    <xf numFmtId="0" fontId="51" fillId="0" borderId="29" xfId="0" applyFont="1" applyBorder="1" applyAlignment="1">
      <alignment vertical="center"/>
    </xf>
    <xf numFmtId="0" fontId="48"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8" fillId="0" borderId="29" xfId="0" applyFont="1" applyBorder="1" applyAlignment="1">
      <alignment horizontal="left"/>
    </xf>
    <xf numFmtId="0" fontId="51" fillId="0" borderId="29" xfId="0" applyFont="1" applyBorder="1"/>
    <xf numFmtId="0" fontId="46" fillId="0" borderId="26" xfId="0" applyFont="1" applyBorder="1" applyAlignment="1">
      <alignment vertical="top"/>
    </xf>
    <xf numFmtId="0" fontId="46" fillId="0" borderId="27" xfId="0" applyFont="1" applyBorder="1" applyAlignment="1">
      <alignment vertical="top"/>
    </xf>
    <xf numFmtId="0" fontId="46" fillId="0" borderId="28" xfId="0" applyFont="1" applyBorder="1" applyAlignment="1">
      <alignment vertical="top"/>
    </xf>
    <xf numFmtId="0" fontId="46" fillId="0" borderId="29" xfId="0" applyFont="1" applyBorder="1" applyAlignment="1">
      <alignment vertical="top"/>
    </xf>
    <xf numFmtId="0" fontId="46" fillId="0" borderId="30" xfId="0" applyFont="1" applyBorder="1" applyAlignment="1">
      <alignment vertical="top"/>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0" fontId="23" fillId="4" borderId="7" xfId="0" applyFont="1" applyFill="1" applyBorder="1" applyAlignment="1">
      <alignment horizontal="center"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7" fillId="0" borderId="0" xfId="0" applyFont="1" applyBorder="1" applyAlignment="1">
      <alignment horizontal="center" vertical="center"/>
    </xf>
    <xf numFmtId="0" fontId="47" fillId="0" borderId="0" xfId="0" applyFont="1" applyBorder="1" applyAlignment="1">
      <alignment horizontal="center" vertical="center" wrapText="1"/>
    </xf>
    <xf numFmtId="0" fontId="48"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8"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1103211" TargetMode="External" /><Relationship Id="rId2" Type="http://schemas.openxmlformats.org/officeDocument/2006/relationships/hyperlink" Target="https://podminky.urs.cz/item/CS_URS_2022_02/111103313" TargetMode="External" /><Relationship Id="rId3" Type="http://schemas.openxmlformats.org/officeDocument/2006/relationships/hyperlink" Target="https://podminky.urs.cz/item/CS_URS_2022_02/111251103" TargetMode="External" /><Relationship Id="rId4" Type="http://schemas.openxmlformats.org/officeDocument/2006/relationships/hyperlink" Target="https://podminky.urs.cz/item/CS_URS_2022_02/112101101" TargetMode="External" /><Relationship Id="rId5" Type="http://schemas.openxmlformats.org/officeDocument/2006/relationships/hyperlink" Target="https://podminky.urs.cz/item/CS_URS_2022_02/112101102" TargetMode="External" /><Relationship Id="rId6" Type="http://schemas.openxmlformats.org/officeDocument/2006/relationships/hyperlink" Target="https://podminky.urs.cz/item/CS_URS_2022_02/112101103" TargetMode="External" /><Relationship Id="rId7" Type="http://schemas.openxmlformats.org/officeDocument/2006/relationships/hyperlink" Target="https://podminky.urs.cz/item/CS_URS_2022_02/112101104" TargetMode="External" /><Relationship Id="rId8" Type="http://schemas.openxmlformats.org/officeDocument/2006/relationships/hyperlink" Target="https://podminky.urs.cz/item/CS_URS_2022_02/112155215" TargetMode="External" /><Relationship Id="rId9" Type="http://schemas.openxmlformats.org/officeDocument/2006/relationships/hyperlink" Target="https://podminky.urs.cz/item/CS_URS_2022_02/112155221" TargetMode="External" /><Relationship Id="rId10" Type="http://schemas.openxmlformats.org/officeDocument/2006/relationships/hyperlink" Target="https://podminky.urs.cz/item/CS_URS_2022_02/112155225" TargetMode="External" /><Relationship Id="rId11" Type="http://schemas.openxmlformats.org/officeDocument/2006/relationships/hyperlink" Target="https://podminky.urs.cz/item/CS_URS_2022_02/112155315" TargetMode="External" /><Relationship Id="rId12" Type="http://schemas.openxmlformats.org/officeDocument/2006/relationships/hyperlink" Target="https://podminky.urs.cz/item/CS_URS_2022_02/112251101" TargetMode="External" /><Relationship Id="rId13" Type="http://schemas.openxmlformats.org/officeDocument/2006/relationships/hyperlink" Target="https://podminky.urs.cz/item/CS_URS_2022_02/112251102" TargetMode="External" /><Relationship Id="rId14" Type="http://schemas.openxmlformats.org/officeDocument/2006/relationships/hyperlink" Target="https://podminky.urs.cz/item/CS_URS_2022_02/112251103" TargetMode="External" /><Relationship Id="rId15" Type="http://schemas.openxmlformats.org/officeDocument/2006/relationships/hyperlink" Target="https://podminky.urs.cz/item/CS_URS_2022_02/112251104" TargetMode="External" /><Relationship Id="rId16" Type="http://schemas.openxmlformats.org/officeDocument/2006/relationships/hyperlink" Target="https://podminky.urs.cz/item/CS_URS_2022_02/113106292" TargetMode="External" /><Relationship Id="rId17" Type="http://schemas.openxmlformats.org/officeDocument/2006/relationships/hyperlink" Target="https://podminky.urs.cz/item/CS_URS_2022_02/113202111" TargetMode="External" /><Relationship Id="rId18" Type="http://schemas.openxmlformats.org/officeDocument/2006/relationships/hyperlink" Target="https://podminky.urs.cz/item/CS_URS_2022_02/114203101" TargetMode="External" /><Relationship Id="rId19" Type="http://schemas.openxmlformats.org/officeDocument/2006/relationships/hyperlink" Target="https://podminky.urs.cz/item/CS_URS_2022_02/114203103" TargetMode="External" /><Relationship Id="rId20" Type="http://schemas.openxmlformats.org/officeDocument/2006/relationships/hyperlink" Target="https://podminky.urs.cz/item/CS_URS_2022_02/114203201" TargetMode="External" /><Relationship Id="rId21" Type="http://schemas.openxmlformats.org/officeDocument/2006/relationships/hyperlink" Target="https://podminky.urs.cz/item/CS_URS_2022_02/114203401" TargetMode="External" /><Relationship Id="rId22" Type="http://schemas.openxmlformats.org/officeDocument/2006/relationships/hyperlink" Target="https://podminky.urs.cz/item/CS_URS_2022_02/114203409" TargetMode="External" /><Relationship Id="rId23" Type="http://schemas.openxmlformats.org/officeDocument/2006/relationships/hyperlink" Target="https://podminky.urs.cz/item/CS_URS_2022_02/115101201" TargetMode="External" /><Relationship Id="rId24" Type="http://schemas.openxmlformats.org/officeDocument/2006/relationships/hyperlink" Target="https://podminky.urs.cz/item/CS_URS_2022_02/115101301" TargetMode="External" /><Relationship Id="rId25" Type="http://schemas.openxmlformats.org/officeDocument/2006/relationships/hyperlink" Target="https://podminky.urs.cz/item/CS_URS_2022_02/121151123" TargetMode="External" /><Relationship Id="rId26" Type="http://schemas.openxmlformats.org/officeDocument/2006/relationships/hyperlink" Target="https://podminky.urs.cz/item/CS_URS_2022_02/131351102" TargetMode="External" /><Relationship Id="rId27" Type="http://schemas.openxmlformats.org/officeDocument/2006/relationships/hyperlink" Target="https://podminky.urs.cz/item/CS_URS_2022_02/131351104" TargetMode="External" /><Relationship Id="rId28" Type="http://schemas.openxmlformats.org/officeDocument/2006/relationships/hyperlink" Target="https://podminky.urs.cz/item/CS_URS_2022_02/132351104" TargetMode="External" /><Relationship Id="rId29" Type="http://schemas.openxmlformats.org/officeDocument/2006/relationships/hyperlink" Target="https://podminky.urs.cz/item/CS_URS_2022_02/132351252" TargetMode="External" /><Relationship Id="rId30" Type="http://schemas.openxmlformats.org/officeDocument/2006/relationships/hyperlink" Target="https://podminky.urs.cz/item/CS_URS_2022_02/161151113" TargetMode="External" /><Relationship Id="rId31" Type="http://schemas.openxmlformats.org/officeDocument/2006/relationships/hyperlink" Target="https://podminky.urs.cz/item/CS_URS_2022_02/162201421" TargetMode="External" /><Relationship Id="rId32" Type="http://schemas.openxmlformats.org/officeDocument/2006/relationships/hyperlink" Target="https://podminky.urs.cz/item/CS_URS_2022_02/162201422" TargetMode="External" /><Relationship Id="rId33" Type="http://schemas.openxmlformats.org/officeDocument/2006/relationships/hyperlink" Target="https://podminky.urs.cz/item/CS_URS_2022_02/162201423" TargetMode="External" /><Relationship Id="rId34" Type="http://schemas.openxmlformats.org/officeDocument/2006/relationships/hyperlink" Target="https://podminky.urs.cz/item/CS_URS_2022_02/162201424" TargetMode="External" /><Relationship Id="rId35" Type="http://schemas.openxmlformats.org/officeDocument/2006/relationships/hyperlink" Target="https://podminky.urs.cz/item/CS_URS_2022_02/162301971" TargetMode="External" /><Relationship Id="rId36" Type="http://schemas.openxmlformats.org/officeDocument/2006/relationships/hyperlink" Target="https://podminky.urs.cz/item/CS_URS_2022_02/162301972" TargetMode="External" /><Relationship Id="rId37" Type="http://schemas.openxmlformats.org/officeDocument/2006/relationships/hyperlink" Target="https://podminky.urs.cz/item/CS_URS_2022_02/162301973" TargetMode="External" /><Relationship Id="rId38" Type="http://schemas.openxmlformats.org/officeDocument/2006/relationships/hyperlink" Target="https://podminky.urs.cz/item/CS_URS_2022_02/162301974" TargetMode="External" /><Relationship Id="rId39" Type="http://schemas.openxmlformats.org/officeDocument/2006/relationships/hyperlink" Target="https://podminky.urs.cz/item/CS_URS_2022_02/162351104" TargetMode="External" /><Relationship Id="rId40" Type="http://schemas.openxmlformats.org/officeDocument/2006/relationships/hyperlink" Target="https://podminky.urs.cz/item/CS_URS_2022_02/162351123" TargetMode="External" /><Relationship Id="rId41" Type="http://schemas.openxmlformats.org/officeDocument/2006/relationships/hyperlink" Target="https://podminky.urs.cz/item/CS_URS_2022_02/162351143" TargetMode="External" /><Relationship Id="rId42" Type="http://schemas.openxmlformats.org/officeDocument/2006/relationships/hyperlink" Target="https://podminky.urs.cz/item/CS_URS_2022_02/166151121" TargetMode="External" /><Relationship Id="rId43" Type="http://schemas.openxmlformats.org/officeDocument/2006/relationships/hyperlink" Target="https://podminky.urs.cz/item/CS_URS_2022_02/167151111" TargetMode="External" /><Relationship Id="rId44" Type="http://schemas.openxmlformats.org/officeDocument/2006/relationships/hyperlink" Target="https://podminky.urs.cz/item/CS_URS_2022_02/167151112" TargetMode="External" /><Relationship Id="rId45" Type="http://schemas.openxmlformats.org/officeDocument/2006/relationships/hyperlink" Target="https://podminky.urs.cz/item/CS_URS_2022_02/171103201" TargetMode="External" /><Relationship Id="rId46" Type="http://schemas.openxmlformats.org/officeDocument/2006/relationships/hyperlink" Target="https://podminky.urs.cz/item/CS_URS_2022_02/171151131" TargetMode="External" /><Relationship Id="rId47" Type="http://schemas.openxmlformats.org/officeDocument/2006/relationships/hyperlink" Target="https://podminky.urs.cz/item/CS_URS_2022_02/171251201" TargetMode="External" /><Relationship Id="rId48" Type="http://schemas.openxmlformats.org/officeDocument/2006/relationships/hyperlink" Target="https://podminky.urs.cz/item/CS_URS_2022_02/172153103" TargetMode="External" /><Relationship Id="rId49" Type="http://schemas.openxmlformats.org/officeDocument/2006/relationships/hyperlink" Target="https://podminky.urs.cz/item/CS_URS_2022_02/174151101" TargetMode="External" /><Relationship Id="rId50" Type="http://schemas.openxmlformats.org/officeDocument/2006/relationships/hyperlink" Target="https://podminky.urs.cz/item/CS_URS_2022_02/174251201" TargetMode="External" /><Relationship Id="rId51" Type="http://schemas.openxmlformats.org/officeDocument/2006/relationships/hyperlink" Target="https://podminky.urs.cz/item/CS_URS_2022_02/174251202" TargetMode="External" /><Relationship Id="rId52" Type="http://schemas.openxmlformats.org/officeDocument/2006/relationships/hyperlink" Target="https://podminky.urs.cz/item/CS_URS_2022_02/174251203" TargetMode="External" /><Relationship Id="rId53" Type="http://schemas.openxmlformats.org/officeDocument/2006/relationships/hyperlink" Target="https://podminky.urs.cz/item/CS_URS_2022_02/174251204" TargetMode="External" /><Relationship Id="rId54" Type="http://schemas.openxmlformats.org/officeDocument/2006/relationships/hyperlink" Target="https://podminky.urs.cz/item/CS_URS_2022_02/175111101" TargetMode="External" /><Relationship Id="rId55" Type="http://schemas.openxmlformats.org/officeDocument/2006/relationships/hyperlink" Target="https://podminky.urs.cz/item/CS_URS_2022_02/181351113" TargetMode="External" /><Relationship Id="rId56" Type="http://schemas.openxmlformats.org/officeDocument/2006/relationships/hyperlink" Target="https://podminky.urs.cz/item/CS_URS_2022_02/181411121" TargetMode="External" /><Relationship Id="rId57" Type="http://schemas.openxmlformats.org/officeDocument/2006/relationships/hyperlink" Target="https://podminky.urs.cz/item/CS_URS_2022_02/181411122" TargetMode="External" /><Relationship Id="rId58" Type="http://schemas.openxmlformats.org/officeDocument/2006/relationships/hyperlink" Target="https://podminky.urs.cz/item/CS_URS_2022_02/181951113" TargetMode="External" /><Relationship Id="rId59" Type="http://schemas.openxmlformats.org/officeDocument/2006/relationships/hyperlink" Target="https://podminky.urs.cz/item/CS_URS_2022_02/182151112" TargetMode="External" /><Relationship Id="rId60" Type="http://schemas.openxmlformats.org/officeDocument/2006/relationships/hyperlink" Target="https://podminky.urs.cz/item/CS_URS_2022_02/182351133" TargetMode="External" /><Relationship Id="rId61" Type="http://schemas.openxmlformats.org/officeDocument/2006/relationships/hyperlink" Target="https://podminky.urs.cz/item/CS_URS_2022_02/183101214" TargetMode="External" /><Relationship Id="rId62" Type="http://schemas.openxmlformats.org/officeDocument/2006/relationships/hyperlink" Target="https://podminky.urs.cz/item/CS_URS_2022_02/184102113" TargetMode="External" /><Relationship Id="rId63" Type="http://schemas.openxmlformats.org/officeDocument/2006/relationships/hyperlink" Target="https://podminky.urs.cz/item/CS_URS_2022_02/184215132" TargetMode="External" /><Relationship Id="rId64" Type="http://schemas.openxmlformats.org/officeDocument/2006/relationships/hyperlink" Target="https://podminky.urs.cz/item/CS_URS_2022_02/184801121" TargetMode="External" /><Relationship Id="rId65" Type="http://schemas.openxmlformats.org/officeDocument/2006/relationships/hyperlink" Target="https://podminky.urs.cz/item/CS_URS_2022_02/184813121" TargetMode="External" /><Relationship Id="rId66" Type="http://schemas.openxmlformats.org/officeDocument/2006/relationships/hyperlink" Target="https://podminky.urs.cz/item/CS_URS_2022_02/184813134" TargetMode="External" /><Relationship Id="rId67" Type="http://schemas.openxmlformats.org/officeDocument/2006/relationships/hyperlink" Target="https://podminky.urs.cz/item/CS_URS_2022_02/184818233" TargetMode="External" /><Relationship Id="rId68" Type="http://schemas.openxmlformats.org/officeDocument/2006/relationships/hyperlink" Target="https://podminky.urs.cz/item/CS_URS_2022_02/184911111" TargetMode="External" /><Relationship Id="rId69" Type="http://schemas.openxmlformats.org/officeDocument/2006/relationships/hyperlink" Target="https://podminky.urs.cz/item/CS_URS_2022_02/184911431" TargetMode="External" /><Relationship Id="rId70" Type="http://schemas.openxmlformats.org/officeDocument/2006/relationships/hyperlink" Target="https://podminky.urs.cz/item/CS_URS_2022_02/185802114" TargetMode="External" /><Relationship Id="rId71" Type="http://schemas.openxmlformats.org/officeDocument/2006/relationships/hyperlink" Target="https://podminky.urs.cz/item/CS_URS_2022_02/185803106" TargetMode="External" /><Relationship Id="rId72" Type="http://schemas.openxmlformats.org/officeDocument/2006/relationships/hyperlink" Target="https://podminky.urs.cz/item/CS_URS_2022_02/185803111" TargetMode="External" /><Relationship Id="rId73" Type="http://schemas.openxmlformats.org/officeDocument/2006/relationships/hyperlink" Target="https://podminky.urs.cz/item/CS_URS_2022_02/185803112" TargetMode="External" /><Relationship Id="rId74" Type="http://schemas.openxmlformats.org/officeDocument/2006/relationships/hyperlink" Target="https://podminky.urs.cz/item/CS_URS_2022_02/185804312" TargetMode="External" /><Relationship Id="rId75" Type="http://schemas.openxmlformats.org/officeDocument/2006/relationships/hyperlink" Target="https://podminky.urs.cz/item/CS_URS_2022_02/185851121" TargetMode="External" /><Relationship Id="rId76" Type="http://schemas.openxmlformats.org/officeDocument/2006/relationships/hyperlink" Target="https://podminky.urs.cz/item/CS_URS_2022_02/185851129" TargetMode="External" /><Relationship Id="rId77" Type="http://schemas.openxmlformats.org/officeDocument/2006/relationships/hyperlink" Target="https://podminky.urs.cz/item/CS_URS_2022_02/211521111" TargetMode="External" /><Relationship Id="rId78" Type="http://schemas.openxmlformats.org/officeDocument/2006/relationships/hyperlink" Target="https://podminky.urs.cz/item/CS_URS_2022_02/348951256" TargetMode="External" /><Relationship Id="rId79" Type="http://schemas.openxmlformats.org/officeDocument/2006/relationships/hyperlink" Target="https://podminky.urs.cz/item/CS_URS_2022_02/451313111" TargetMode="External" /><Relationship Id="rId80" Type="http://schemas.openxmlformats.org/officeDocument/2006/relationships/hyperlink" Target="https://podminky.urs.cz/item/CS_URS_2022_02/451571211" TargetMode="External" /><Relationship Id="rId81" Type="http://schemas.openxmlformats.org/officeDocument/2006/relationships/hyperlink" Target="https://podminky.urs.cz/item/CS_URS_2022_02/451571212" TargetMode="External" /><Relationship Id="rId82" Type="http://schemas.openxmlformats.org/officeDocument/2006/relationships/hyperlink" Target="https://podminky.urs.cz/item/CS_URS_2022_02/457532112" TargetMode="External" /><Relationship Id="rId83" Type="http://schemas.openxmlformats.org/officeDocument/2006/relationships/hyperlink" Target="https://podminky.urs.cz/item/CS_URS_2022_02/457542111" TargetMode="External" /><Relationship Id="rId84" Type="http://schemas.openxmlformats.org/officeDocument/2006/relationships/hyperlink" Target="https://podminky.urs.cz/item/CS_URS_2022_02/457572111" TargetMode="External" /><Relationship Id="rId85" Type="http://schemas.openxmlformats.org/officeDocument/2006/relationships/hyperlink" Target="https://podminky.urs.cz/item/CS_URS_2022_02/457572114" TargetMode="External" /><Relationship Id="rId86" Type="http://schemas.openxmlformats.org/officeDocument/2006/relationships/hyperlink" Target="https://podminky.urs.cz/item/CS_URS_2022_02/462512270" TargetMode="External" /><Relationship Id="rId87" Type="http://schemas.openxmlformats.org/officeDocument/2006/relationships/hyperlink" Target="https://podminky.urs.cz/item/CS_URS_2022_02/462519002" TargetMode="External" /><Relationship Id="rId88" Type="http://schemas.openxmlformats.org/officeDocument/2006/relationships/hyperlink" Target="https://podminky.urs.cz/item/CS_URS_2022_02/462921210" TargetMode="External" /><Relationship Id="rId89" Type="http://schemas.openxmlformats.org/officeDocument/2006/relationships/hyperlink" Target="https://podminky.urs.cz/item/CS_URS_2022_02/463212121" TargetMode="External" /><Relationship Id="rId90" Type="http://schemas.openxmlformats.org/officeDocument/2006/relationships/hyperlink" Target="https://podminky.urs.cz/item/CS_URS_2022_02/465512127" TargetMode="External" /><Relationship Id="rId91" Type="http://schemas.openxmlformats.org/officeDocument/2006/relationships/hyperlink" Target="https://podminky.urs.cz/item/CS_URS_2022_02/465513127" TargetMode="External" /><Relationship Id="rId92" Type="http://schemas.openxmlformats.org/officeDocument/2006/relationships/hyperlink" Target="https://podminky.urs.cz/item/CS_URS_2022_02/465513327" TargetMode="External" /><Relationship Id="rId93" Type="http://schemas.openxmlformats.org/officeDocument/2006/relationships/hyperlink" Target="https://podminky.urs.cz/item/CS_URS_2022_02/465921122" TargetMode="External" /><Relationship Id="rId94" Type="http://schemas.openxmlformats.org/officeDocument/2006/relationships/hyperlink" Target="https://podminky.urs.cz/item/CS_URS_2022_02/564750111" TargetMode="External" /><Relationship Id="rId95" Type="http://schemas.openxmlformats.org/officeDocument/2006/relationships/hyperlink" Target="https://podminky.urs.cz/item/CS_URS_2022_02/569851111" TargetMode="External" /><Relationship Id="rId96" Type="http://schemas.openxmlformats.org/officeDocument/2006/relationships/hyperlink" Target="https://podminky.urs.cz/item/CS_URS_2022_02/584121111" TargetMode="External" /><Relationship Id="rId97" Type="http://schemas.openxmlformats.org/officeDocument/2006/relationships/hyperlink" Target="https://podminky.urs.cz/item/CS_URS_2022_02/871355241" TargetMode="External" /><Relationship Id="rId98" Type="http://schemas.openxmlformats.org/officeDocument/2006/relationships/hyperlink" Target="https://podminky.urs.cz/item/CS_URS_2022_02/891261811" TargetMode="External" /><Relationship Id="rId99" Type="http://schemas.openxmlformats.org/officeDocument/2006/relationships/hyperlink" Target="https://podminky.urs.cz/item/CS_URS_2022_02/891351811" TargetMode="External" /><Relationship Id="rId100" Type="http://schemas.openxmlformats.org/officeDocument/2006/relationships/hyperlink" Target="https://podminky.urs.cz/item/CS_URS_2022_02/891361811" TargetMode="External" /><Relationship Id="rId101" Type="http://schemas.openxmlformats.org/officeDocument/2006/relationships/hyperlink" Target="https://podminky.urs.cz/item/CS_URS_2022_02/899633151" TargetMode="External" /><Relationship Id="rId102" Type="http://schemas.openxmlformats.org/officeDocument/2006/relationships/hyperlink" Target="https://podminky.urs.cz/item/CS_URS_2022_02/899643111" TargetMode="External" /><Relationship Id="rId103" Type="http://schemas.openxmlformats.org/officeDocument/2006/relationships/hyperlink" Target="https://podminky.urs.cz/item/CS_URS_2022_02/899658211" TargetMode="External" /><Relationship Id="rId104" Type="http://schemas.openxmlformats.org/officeDocument/2006/relationships/hyperlink" Target="https://podminky.urs.cz/item/CS_URS_2022_02/919521120" TargetMode="External" /><Relationship Id="rId105" Type="http://schemas.openxmlformats.org/officeDocument/2006/relationships/hyperlink" Target="https://podminky.urs.cz/item/CS_URS_2022_02/935111211" TargetMode="External" /><Relationship Id="rId106" Type="http://schemas.openxmlformats.org/officeDocument/2006/relationships/hyperlink" Target="https://podminky.urs.cz/item/CS_URS_2022_02/963051111" TargetMode="External" /><Relationship Id="rId107" Type="http://schemas.openxmlformats.org/officeDocument/2006/relationships/hyperlink" Target="https://podminky.urs.cz/item/CS_URS_2022_02/966075141" TargetMode="External" /><Relationship Id="rId108" Type="http://schemas.openxmlformats.org/officeDocument/2006/relationships/hyperlink" Target="https://podminky.urs.cz/item/CS_URS_2022_02/977211115" TargetMode="External" /><Relationship Id="rId109" Type="http://schemas.openxmlformats.org/officeDocument/2006/relationships/hyperlink" Target="https://podminky.urs.cz/item/CS_URS_2022_02/977212111" TargetMode="External" /><Relationship Id="rId110" Type="http://schemas.openxmlformats.org/officeDocument/2006/relationships/hyperlink" Target="https://podminky.urs.cz/item/CS_URS_2022_02/997221861" TargetMode="External" /><Relationship Id="rId111" Type="http://schemas.openxmlformats.org/officeDocument/2006/relationships/hyperlink" Target="https://podminky.urs.cz/item/CS_URS_2022_02/997221862" TargetMode="External" /><Relationship Id="rId112" Type="http://schemas.openxmlformats.org/officeDocument/2006/relationships/hyperlink" Target="https://podminky.urs.cz/item/CS_URS_2022_02/997221873" TargetMode="External" /><Relationship Id="rId113" Type="http://schemas.openxmlformats.org/officeDocument/2006/relationships/hyperlink" Target="https://podminky.urs.cz/item/CS_URS_2022_02/997321511" TargetMode="External" /><Relationship Id="rId114" Type="http://schemas.openxmlformats.org/officeDocument/2006/relationships/hyperlink" Target="https://podminky.urs.cz/item/CS_URS_2022_02/997321519" TargetMode="External" /><Relationship Id="rId115" Type="http://schemas.openxmlformats.org/officeDocument/2006/relationships/hyperlink" Target="https://podminky.urs.cz/item/CS_URS_2022_02/997321611" TargetMode="External" /><Relationship Id="rId116" Type="http://schemas.openxmlformats.org/officeDocument/2006/relationships/hyperlink" Target="https://podminky.urs.cz/item/CS_URS_2022_02/998321011" TargetMode="External" /><Relationship Id="rId117" Type="http://schemas.openxmlformats.org/officeDocument/2006/relationships/hyperlink" Target="https://podminky.urs.cz/item/CS_URS_2022_02/230082103" TargetMode="External" /><Relationship Id="rId118" Type="http://schemas.openxmlformats.org/officeDocument/2006/relationships/hyperlink" Target="https://podminky.urs.cz/item/CS_URS_2022_02/230082113" TargetMode="External" /><Relationship Id="rId11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13107162" TargetMode="External" /><Relationship Id="rId2" Type="http://schemas.openxmlformats.org/officeDocument/2006/relationships/hyperlink" Target="https://podminky.urs.cz/item/CS_URS_2022_02/113107183" TargetMode="External" /><Relationship Id="rId3" Type="http://schemas.openxmlformats.org/officeDocument/2006/relationships/hyperlink" Target="https://podminky.urs.cz/item/CS_URS_2022_02/113107222" TargetMode="External" /><Relationship Id="rId4" Type="http://schemas.openxmlformats.org/officeDocument/2006/relationships/hyperlink" Target="https://podminky.urs.cz/item/CS_URS_2022_02/113107322" TargetMode="External" /><Relationship Id="rId5" Type="http://schemas.openxmlformats.org/officeDocument/2006/relationships/hyperlink" Target="https://podminky.urs.cz/item/CS_URS_2022_02/113202111" TargetMode="External" /><Relationship Id="rId6" Type="http://schemas.openxmlformats.org/officeDocument/2006/relationships/hyperlink" Target="https://podminky.urs.cz/item/CS_URS_2022_02/114203101" TargetMode="External" /><Relationship Id="rId7" Type="http://schemas.openxmlformats.org/officeDocument/2006/relationships/hyperlink" Target="https://podminky.urs.cz/item/CS_URS_2022_02/114203103" TargetMode="External" /><Relationship Id="rId8" Type="http://schemas.openxmlformats.org/officeDocument/2006/relationships/hyperlink" Target="https://podminky.urs.cz/item/CS_URS_2022_02/114203104" TargetMode="External" /><Relationship Id="rId9" Type="http://schemas.openxmlformats.org/officeDocument/2006/relationships/hyperlink" Target="https://podminky.urs.cz/item/CS_URS_2022_02/114203201" TargetMode="External" /><Relationship Id="rId10" Type="http://schemas.openxmlformats.org/officeDocument/2006/relationships/hyperlink" Target="https://podminky.urs.cz/item/CS_URS_2022_02/114203301" TargetMode="External" /><Relationship Id="rId11" Type="http://schemas.openxmlformats.org/officeDocument/2006/relationships/hyperlink" Target="https://podminky.urs.cz/item/CS_URS_2022_02/114203401" TargetMode="External" /><Relationship Id="rId12" Type="http://schemas.openxmlformats.org/officeDocument/2006/relationships/hyperlink" Target="https://podminky.urs.cz/item/CS_URS_2022_02/115101201" TargetMode="External" /><Relationship Id="rId13" Type="http://schemas.openxmlformats.org/officeDocument/2006/relationships/hyperlink" Target="https://podminky.urs.cz/item/CS_URS_2022_02/115101301" TargetMode="External" /><Relationship Id="rId14" Type="http://schemas.openxmlformats.org/officeDocument/2006/relationships/hyperlink" Target="https://podminky.urs.cz/item/CS_URS_2022_02/121151113" TargetMode="External" /><Relationship Id="rId15" Type="http://schemas.openxmlformats.org/officeDocument/2006/relationships/hyperlink" Target="https://podminky.urs.cz/item/CS_URS_2022_02/124253102" TargetMode="External" /><Relationship Id="rId16" Type="http://schemas.openxmlformats.org/officeDocument/2006/relationships/hyperlink" Target="https://podminky.urs.cz/item/CS_URS_2022_02/124353102" TargetMode="External" /><Relationship Id="rId17" Type="http://schemas.openxmlformats.org/officeDocument/2006/relationships/hyperlink" Target="https://podminky.urs.cz/item/CS_URS_2022_02/127751111" TargetMode="External" /><Relationship Id="rId18" Type="http://schemas.openxmlformats.org/officeDocument/2006/relationships/hyperlink" Target="https://podminky.urs.cz/item/CS_URS_2022_02/131213701" TargetMode="External" /><Relationship Id="rId19" Type="http://schemas.openxmlformats.org/officeDocument/2006/relationships/hyperlink" Target="https://podminky.urs.cz/item/CS_URS_2022_02/131213702" TargetMode="External" /><Relationship Id="rId20" Type="http://schemas.openxmlformats.org/officeDocument/2006/relationships/hyperlink" Target="https://podminky.urs.cz/item/CS_URS_2022_02/131251100" TargetMode="External" /><Relationship Id="rId21" Type="http://schemas.openxmlformats.org/officeDocument/2006/relationships/hyperlink" Target="https://podminky.urs.cz/item/CS_URS_2022_02/131351103" TargetMode="External" /><Relationship Id="rId22" Type="http://schemas.openxmlformats.org/officeDocument/2006/relationships/hyperlink" Target="https://podminky.urs.cz/item/CS_URS_2022_02/132351253" TargetMode="External" /><Relationship Id="rId23" Type="http://schemas.openxmlformats.org/officeDocument/2006/relationships/hyperlink" Target="https://podminky.urs.cz/item/CS_URS_2022_02/153111112" TargetMode="External" /><Relationship Id="rId24" Type="http://schemas.openxmlformats.org/officeDocument/2006/relationships/hyperlink" Target="https://podminky.urs.cz/item/CS_URS_2022_02/153111132" TargetMode="External" /><Relationship Id="rId25" Type="http://schemas.openxmlformats.org/officeDocument/2006/relationships/hyperlink" Target="https://podminky.urs.cz/item/CS_URS_2022_02/153112111" TargetMode="External" /><Relationship Id="rId26" Type="http://schemas.openxmlformats.org/officeDocument/2006/relationships/hyperlink" Target="https://podminky.urs.cz/item/CS_URS_2022_02/153112122" TargetMode="External" /><Relationship Id="rId27" Type="http://schemas.openxmlformats.org/officeDocument/2006/relationships/hyperlink" Target="https://podminky.urs.cz/item/CS_URS_2022_02/153112123" TargetMode="External" /><Relationship Id="rId28" Type="http://schemas.openxmlformats.org/officeDocument/2006/relationships/hyperlink" Target="https://podminky.urs.cz/item/CS_URS_2022_02/153113112" TargetMode="External" /><Relationship Id="rId29" Type="http://schemas.openxmlformats.org/officeDocument/2006/relationships/hyperlink" Target="https://podminky.urs.cz/item/CS_URS_2022_02/153113113" TargetMode="External" /><Relationship Id="rId30" Type="http://schemas.openxmlformats.org/officeDocument/2006/relationships/hyperlink" Target="https://podminky.urs.cz/item/CS_URS_2022_02/153116111" TargetMode="External" /><Relationship Id="rId31" Type="http://schemas.openxmlformats.org/officeDocument/2006/relationships/hyperlink" Target="https://podminky.urs.cz/item/CS_URS_2022_02/153116112" TargetMode="External" /><Relationship Id="rId32" Type="http://schemas.openxmlformats.org/officeDocument/2006/relationships/hyperlink" Target="https://podminky.urs.cz/item/CS_URS_2022_02/153116113" TargetMode="External" /><Relationship Id="rId33" Type="http://schemas.openxmlformats.org/officeDocument/2006/relationships/hyperlink" Target="https://podminky.urs.cz/item/CS_URS_2022_02/155131312" TargetMode="External" /><Relationship Id="rId34" Type="http://schemas.openxmlformats.org/officeDocument/2006/relationships/hyperlink" Target="https://podminky.urs.cz/item/CS_URS_2022_02/162351103" TargetMode="External" /><Relationship Id="rId35" Type="http://schemas.openxmlformats.org/officeDocument/2006/relationships/hyperlink" Target="https://podminky.urs.cz/item/CS_URS_2022_02/162351123" TargetMode="External" /><Relationship Id="rId36" Type="http://schemas.openxmlformats.org/officeDocument/2006/relationships/hyperlink" Target="https://podminky.urs.cz/item/CS_URS_2022_02/162351104" TargetMode="External" /><Relationship Id="rId37" Type="http://schemas.openxmlformats.org/officeDocument/2006/relationships/hyperlink" Target="https://podminky.urs.cz/item/CS_URS_2022_02/162351124" TargetMode="External" /><Relationship Id="rId38" Type="http://schemas.openxmlformats.org/officeDocument/2006/relationships/hyperlink" Target="https://podminky.urs.cz/item/CS_URS_2022_02/162751139" TargetMode="External" /><Relationship Id="rId39" Type="http://schemas.openxmlformats.org/officeDocument/2006/relationships/hyperlink" Target="https://podminky.urs.cz/item/CS_URS_2022_02/167151111" TargetMode="External" /><Relationship Id="rId40" Type="http://schemas.openxmlformats.org/officeDocument/2006/relationships/hyperlink" Target="https://podminky.urs.cz/item/CS_URS_2022_02/167151112" TargetMode="External" /><Relationship Id="rId41" Type="http://schemas.openxmlformats.org/officeDocument/2006/relationships/hyperlink" Target="https://podminky.urs.cz/item/CS_URS_2022_02/171103201" TargetMode="External" /><Relationship Id="rId42" Type="http://schemas.openxmlformats.org/officeDocument/2006/relationships/hyperlink" Target="https://podminky.urs.cz/item/CS_URS_2022_02/171103212" TargetMode="External" /><Relationship Id="rId43" Type="http://schemas.openxmlformats.org/officeDocument/2006/relationships/hyperlink" Target="https://podminky.urs.cz/item/CS_URS_2022_02/171151103" TargetMode="External" /><Relationship Id="rId44" Type="http://schemas.openxmlformats.org/officeDocument/2006/relationships/hyperlink" Target="https://podminky.urs.cz/item/CS_URS_2022_02/171151101" TargetMode="External" /><Relationship Id="rId45" Type="http://schemas.openxmlformats.org/officeDocument/2006/relationships/hyperlink" Target="https://podminky.urs.cz/item/CS_URS_2022_02/171151131" TargetMode="External" /><Relationship Id="rId46" Type="http://schemas.openxmlformats.org/officeDocument/2006/relationships/hyperlink" Target="https://podminky.urs.cz/item/CS_URS_2022_02/171251201" TargetMode="External" /><Relationship Id="rId47" Type="http://schemas.openxmlformats.org/officeDocument/2006/relationships/hyperlink" Target="https://podminky.urs.cz/item/CS_URS_2022_02/172153102" TargetMode="External" /><Relationship Id="rId48" Type="http://schemas.openxmlformats.org/officeDocument/2006/relationships/hyperlink" Target="https://podminky.urs.cz/item/CS_URS_2022_02/172153103" TargetMode="External" /><Relationship Id="rId49" Type="http://schemas.openxmlformats.org/officeDocument/2006/relationships/hyperlink" Target="https://podminky.urs.cz/item/CS_URS_2022_02/174111101" TargetMode="External" /><Relationship Id="rId50" Type="http://schemas.openxmlformats.org/officeDocument/2006/relationships/hyperlink" Target="https://podminky.urs.cz/item/CS_URS_2022_02/174151101" TargetMode="External" /><Relationship Id="rId51" Type="http://schemas.openxmlformats.org/officeDocument/2006/relationships/hyperlink" Target="https://podminky.urs.cz/item/CS_URS_2022_02/175111101" TargetMode="External" /><Relationship Id="rId52" Type="http://schemas.openxmlformats.org/officeDocument/2006/relationships/hyperlink" Target="https://podminky.urs.cz/item/CS_URS_2022_02/181351113" TargetMode="External" /><Relationship Id="rId53" Type="http://schemas.openxmlformats.org/officeDocument/2006/relationships/hyperlink" Target="https://podminky.urs.cz/item/CS_URS_2022_02/181351117" TargetMode="External" /><Relationship Id="rId54" Type="http://schemas.openxmlformats.org/officeDocument/2006/relationships/hyperlink" Target="https://podminky.urs.cz/item/CS_URS_2022_02/181951111" TargetMode="External" /><Relationship Id="rId55" Type="http://schemas.openxmlformats.org/officeDocument/2006/relationships/hyperlink" Target="https://podminky.urs.cz/item/CS_URS_2022_02/181951112" TargetMode="External" /><Relationship Id="rId56" Type="http://schemas.openxmlformats.org/officeDocument/2006/relationships/hyperlink" Target="https://podminky.urs.cz/item/CS_URS_2022_02/182151111" TargetMode="External" /><Relationship Id="rId57" Type="http://schemas.openxmlformats.org/officeDocument/2006/relationships/hyperlink" Target="https://podminky.urs.cz/item/CS_URS_2022_02/182351133" TargetMode="External" /><Relationship Id="rId58" Type="http://schemas.openxmlformats.org/officeDocument/2006/relationships/hyperlink" Target="https://podminky.urs.cz/item/CS_URS_2022_02/182911131" TargetMode="External" /><Relationship Id="rId59" Type="http://schemas.openxmlformats.org/officeDocument/2006/relationships/hyperlink" Target="https://podminky.urs.cz/item/CS_URS_2022_02/185803111" TargetMode="External" /><Relationship Id="rId60" Type="http://schemas.openxmlformats.org/officeDocument/2006/relationships/hyperlink" Target="https://podminky.urs.cz/item/CS_URS_2022_02/185803112" TargetMode="External" /><Relationship Id="rId61" Type="http://schemas.openxmlformats.org/officeDocument/2006/relationships/hyperlink" Target="https://podminky.urs.cz/item/CS_URS_2022_02/185804312" TargetMode="External" /><Relationship Id="rId62" Type="http://schemas.openxmlformats.org/officeDocument/2006/relationships/hyperlink" Target="https://podminky.urs.cz/item/CS_URS_2022_02/185851121" TargetMode="External" /><Relationship Id="rId63" Type="http://schemas.openxmlformats.org/officeDocument/2006/relationships/hyperlink" Target="https://podminky.urs.cz/item/CS_URS_2022_02/185851129" TargetMode="External" /><Relationship Id="rId64" Type="http://schemas.openxmlformats.org/officeDocument/2006/relationships/hyperlink" Target="https://podminky.urs.cz/item/CS_URS_2022_02/211971122" TargetMode="External" /><Relationship Id="rId65" Type="http://schemas.openxmlformats.org/officeDocument/2006/relationships/hyperlink" Target="https://podminky.urs.cz/item/CS_URS_2022_02/212751107" TargetMode="External" /><Relationship Id="rId66" Type="http://schemas.openxmlformats.org/officeDocument/2006/relationships/hyperlink" Target="https://podminky.urs.cz/item/CS_URS_2022_02/213141131" TargetMode="External" /><Relationship Id="rId67" Type="http://schemas.openxmlformats.org/officeDocument/2006/relationships/hyperlink" Target="https://podminky.urs.cz/item/CS_URS_2022_02/213311113" TargetMode="External" /><Relationship Id="rId68" Type="http://schemas.openxmlformats.org/officeDocument/2006/relationships/hyperlink" Target="https://podminky.urs.cz/item/CS_URS_2022_02/225411114" TargetMode="External" /><Relationship Id="rId69" Type="http://schemas.openxmlformats.org/officeDocument/2006/relationships/hyperlink" Target="https://podminky.urs.cz/item/CS_URS_2022_02/225511114" TargetMode="External" /><Relationship Id="rId70" Type="http://schemas.openxmlformats.org/officeDocument/2006/relationships/hyperlink" Target="https://podminky.urs.cz/item/CS_URS_2022_02/227111114" TargetMode="External" /><Relationship Id="rId71" Type="http://schemas.openxmlformats.org/officeDocument/2006/relationships/hyperlink" Target="https://podminky.urs.cz/item/CS_URS_2022_02/242741113" TargetMode="External" /><Relationship Id="rId72" Type="http://schemas.openxmlformats.org/officeDocument/2006/relationships/hyperlink" Target="https://podminky.urs.cz/item/CS_URS_2022_02/242791111" TargetMode="External" /><Relationship Id="rId73" Type="http://schemas.openxmlformats.org/officeDocument/2006/relationships/hyperlink" Target="https://podminky.urs.cz/item/CS_URS_2022_02/247681114" TargetMode="External" /><Relationship Id="rId74" Type="http://schemas.openxmlformats.org/officeDocument/2006/relationships/hyperlink" Target="https://podminky.urs.cz/item/CS_URS_2022_02/275313711" TargetMode="External" /><Relationship Id="rId75" Type="http://schemas.openxmlformats.org/officeDocument/2006/relationships/hyperlink" Target="https://podminky.urs.cz/item/CS_URS_2022_02/275351121" TargetMode="External" /><Relationship Id="rId76" Type="http://schemas.openxmlformats.org/officeDocument/2006/relationships/hyperlink" Target="https://podminky.urs.cz/item/CS_URS_2022_02/275351122" TargetMode="External" /><Relationship Id="rId77" Type="http://schemas.openxmlformats.org/officeDocument/2006/relationships/hyperlink" Target="https://podminky.urs.cz/item/CS_URS_2022_02/292111111" TargetMode="External" /><Relationship Id="rId78" Type="http://schemas.openxmlformats.org/officeDocument/2006/relationships/hyperlink" Target="https://podminky.urs.cz/item/CS_URS_2022_02/292111112" TargetMode="External" /><Relationship Id="rId79" Type="http://schemas.openxmlformats.org/officeDocument/2006/relationships/hyperlink" Target="https://podminky.urs.cz/item/CS_URS_2022_02/320101112" TargetMode="External" /><Relationship Id="rId80" Type="http://schemas.openxmlformats.org/officeDocument/2006/relationships/hyperlink" Target="https://podminky.urs.cz/item/CS_URS_2022_02/320360532" TargetMode="External" /><Relationship Id="rId81" Type="http://schemas.openxmlformats.org/officeDocument/2006/relationships/hyperlink" Target="https://podminky.urs.cz/item/CS_URS_2022_02/321311115" TargetMode="External" /><Relationship Id="rId82" Type="http://schemas.openxmlformats.org/officeDocument/2006/relationships/hyperlink" Target="https://podminky.urs.cz/item/CS_URS_2022_02/321321115" TargetMode="External" /><Relationship Id="rId83" Type="http://schemas.openxmlformats.org/officeDocument/2006/relationships/hyperlink" Target="https://podminky.urs.cz/item/CS_URS_2022_02/321321116" TargetMode="External" /><Relationship Id="rId84" Type="http://schemas.openxmlformats.org/officeDocument/2006/relationships/hyperlink" Target="https://podminky.urs.cz/item/CS_URS_2022_02/321351010" TargetMode="External" /><Relationship Id="rId85" Type="http://schemas.openxmlformats.org/officeDocument/2006/relationships/hyperlink" Target="https://podminky.urs.cz/item/CS_URS_2022_02/321351020" TargetMode="External" /><Relationship Id="rId86" Type="http://schemas.openxmlformats.org/officeDocument/2006/relationships/hyperlink" Target="https://podminky.urs.cz/item/CS_URS_2022_02/321352010" TargetMode="External" /><Relationship Id="rId87" Type="http://schemas.openxmlformats.org/officeDocument/2006/relationships/hyperlink" Target="https://podminky.urs.cz/item/CS_URS_2022_02/321352020" TargetMode="External" /><Relationship Id="rId88" Type="http://schemas.openxmlformats.org/officeDocument/2006/relationships/hyperlink" Target="https://podminky.urs.cz/item/CS_URS_2022_02/321366111" TargetMode="External" /><Relationship Id="rId89" Type="http://schemas.openxmlformats.org/officeDocument/2006/relationships/hyperlink" Target="https://podminky.urs.cz/item/CS_URS_2022_02/321366112" TargetMode="External" /><Relationship Id="rId90" Type="http://schemas.openxmlformats.org/officeDocument/2006/relationships/hyperlink" Target="https://podminky.urs.cz/item/CS_URS_2022_02/321368211" TargetMode="External" /><Relationship Id="rId91" Type="http://schemas.openxmlformats.org/officeDocument/2006/relationships/hyperlink" Target="https://podminky.urs.cz/item/CS_URS_2022_02/348172111" TargetMode="External" /><Relationship Id="rId92" Type="http://schemas.openxmlformats.org/officeDocument/2006/relationships/hyperlink" Target="https://podminky.urs.cz/item/CS_URS_2022_02/389121112" TargetMode="External" /><Relationship Id="rId93" Type="http://schemas.openxmlformats.org/officeDocument/2006/relationships/hyperlink" Target="https://podminky.urs.cz/item/CS_URS_2022_02/451313111" TargetMode="External" /><Relationship Id="rId94" Type="http://schemas.openxmlformats.org/officeDocument/2006/relationships/hyperlink" Target="https://podminky.urs.cz/item/CS_URS_2022_02/451317113" TargetMode="External" /><Relationship Id="rId95" Type="http://schemas.openxmlformats.org/officeDocument/2006/relationships/hyperlink" Target="https://podminky.urs.cz/item/CS_URS_2022_02/451561111" TargetMode="External" /><Relationship Id="rId96" Type="http://schemas.openxmlformats.org/officeDocument/2006/relationships/hyperlink" Target="https://podminky.urs.cz/item/CS_URS_2022_02/451577121" TargetMode="External" /><Relationship Id="rId97" Type="http://schemas.openxmlformats.org/officeDocument/2006/relationships/hyperlink" Target="https://podminky.urs.cz/item/CS_URS_2022_02/452112112" TargetMode="External" /><Relationship Id="rId98" Type="http://schemas.openxmlformats.org/officeDocument/2006/relationships/hyperlink" Target="https://podminky.urs.cz/item/CS_URS_2022_02/452112122" TargetMode="External" /><Relationship Id="rId99" Type="http://schemas.openxmlformats.org/officeDocument/2006/relationships/hyperlink" Target="https://podminky.urs.cz/item/CS_URS_2022_02/452311141" TargetMode="External" /><Relationship Id="rId100" Type="http://schemas.openxmlformats.org/officeDocument/2006/relationships/hyperlink" Target="https://podminky.urs.cz/item/CS_URS_2022_02/452351101" TargetMode="External" /><Relationship Id="rId101" Type="http://schemas.openxmlformats.org/officeDocument/2006/relationships/hyperlink" Target="https://podminky.urs.cz/item/CS_URS_2022_02/457532112" TargetMode="External" /><Relationship Id="rId102" Type="http://schemas.openxmlformats.org/officeDocument/2006/relationships/hyperlink" Target="https://podminky.urs.cz/item/CS_URS_2022_02/457571111" TargetMode="External" /><Relationship Id="rId103" Type="http://schemas.openxmlformats.org/officeDocument/2006/relationships/hyperlink" Target="https://podminky.urs.cz/item/CS_URS_2022_02/457572311" TargetMode="External" /><Relationship Id="rId104" Type="http://schemas.openxmlformats.org/officeDocument/2006/relationships/hyperlink" Target="https://podminky.urs.cz/item/CS_URS_2022_02/462511370" TargetMode="External" /><Relationship Id="rId105" Type="http://schemas.openxmlformats.org/officeDocument/2006/relationships/hyperlink" Target="https://podminky.urs.cz/item/CS_URS_2022_02/462512370" TargetMode="External" /><Relationship Id="rId106" Type="http://schemas.openxmlformats.org/officeDocument/2006/relationships/hyperlink" Target="https://podminky.urs.cz/item/CS_URS_2022_02/462519003" TargetMode="External" /><Relationship Id="rId107" Type="http://schemas.openxmlformats.org/officeDocument/2006/relationships/hyperlink" Target="https://podminky.urs.cz/item/CS_URS_2022_02/462921310" TargetMode="External" /><Relationship Id="rId108" Type="http://schemas.openxmlformats.org/officeDocument/2006/relationships/hyperlink" Target="https://podminky.urs.cz/item/CS_URS_2022_02/464511111" TargetMode="External" /><Relationship Id="rId109" Type="http://schemas.openxmlformats.org/officeDocument/2006/relationships/hyperlink" Target="https://podminky.urs.cz/item/CS_URS_2022_02/465220111" TargetMode="External" /><Relationship Id="rId110" Type="http://schemas.openxmlformats.org/officeDocument/2006/relationships/hyperlink" Target="https://podminky.urs.cz/item/CS_URS_2022_02/465513127" TargetMode="External" /><Relationship Id="rId111" Type="http://schemas.openxmlformats.org/officeDocument/2006/relationships/hyperlink" Target="https://podminky.urs.cz/item/CS_URS_2022_02/465513327" TargetMode="External" /><Relationship Id="rId112" Type="http://schemas.openxmlformats.org/officeDocument/2006/relationships/hyperlink" Target="https://podminky.urs.cz/item/CS_URS_2022_02/465921121" TargetMode="External" /><Relationship Id="rId113" Type="http://schemas.openxmlformats.org/officeDocument/2006/relationships/hyperlink" Target="https://podminky.urs.cz/item/CS_URS_2022_02/465921122" TargetMode="External" /><Relationship Id="rId114" Type="http://schemas.openxmlformats.org/officeDocument/2006/relationships/hyperlink" Target="https://podminky.urs.cz/item/CS_URS_2022_02/564261011" TargetMode="External" /><Relationship Id="rId115" Type="http://schemas.openxmlformats.org/officeDocument/2006/relationships/hyperlink" Target="https://podminky.urs.cz/item/CS_URS_2022_02/564861011" TargetMode="External" /><Relationship Id="rId116" Type="http://schemas.openxmlformats.org/officeDocument/2006/relationships/hyperlink" Target="https://podminky.urs.cz/item/CS_URS_2022_02/565155111" TargetMode="External" /><Relationship Id="rId117" Type="http://schemas.openxmlformats.org/officeDocument/2006/relationships/hyperlink" Target="https://podminky.urs.cz/item/CS_URS_2022_02/573111112" TargetMode="External" /><Relationship Id="rId118" Type="http://schemas.openxmlformats.org/officeDocument/2006/relationships/hyperlink" Target="https://podminky.urs.cz/item/CS_URS_2022_02/573231106" TargetMode="External" /><Relationship Id="rId119" Type="http://schemas.openxmlformats.org/officeDocument/2006/relationships/hyperlink" Target="https://podminky.urs.cz/item/CS_URS_2022_02/577134111" TargetMode="External" /><Relationship Id="rId120" Type="http://schemas.openxmlformats.org/officeDocument/2006/relationships/hyperlink" Target="https://podminky.urs.cz/item/CS_URS_2022_02/584121112" TargetMode="External" /><Relationship Id="rId121" Type="http://schemas.openxmlformats.org/officeDocument/2006/relationships/hyperlink" Target="https://podminky.urs.cz/item/CS_URS_2022_02/628642122" TargetMode="External" /><Relationship Id="rId122" Type="http://schemas.openxmlformats.org/officeDocument/2006/relationships/hyperlink" Target="https://podminky.urs.cz/item/CS_URS_2022_02/642942611" TargetMode="External" /><Relationship Id="rId123" Type="http://schemas.openxmlformats.org/officeDocument/2006/relationships/hyperlink" Target="https://podminky.urs.cz/item/CS_URS_2022_02/871355241" TargetMode="External" /><Relationship Id="rId124" Type="http://schemas.openxmlformats.org/officeDocument/2006/relationships/hyperlink" Target="https://podminky.urs.cz/item/CS_URS_2022_02/871365811" TargetMode="External" /><Relationship Id="rId125" Type="http://schemas.openxmlformats.org/officeDocument/2006/relationships/hyperlink" Target="https://podminky.urs.cz/item/CS_URS_2022_02/877355211" TargetMode="External" /><Relationship Id="rId126" Type="http://schemas.openxmlformats.org/officeDocument/2006/relationships/hyperlink" Target="https://podminky.urs.cz/item/CS_URS_2022_02/871395231" TargetMode="External" /><Relationship Id="rId127" Type="http://schemas.openxmlformats.org/officeDocument/2006/relationships/hyperlink" Target="https://podminky.urs.cz/item/CS_URS_2022_02/877395211" TargetMode="External" /><Relationship Id="rId128" Type="http://schemas.openxmlformats.org/officeDocument/2006/relationships/hyperlink" Target="https://podminky.urs.cz/item/CS_URS_2022_02/877395241" TargetMode="External" /><Relationship Id="rId129" Type="http://schemas.openxmlformats.org/officeDocument/2006/relationships/hyperlink" Target="https://podminky.urs.cz/item/CS_URS_2022_02/894138001" TargetMode="External" /><Relationship Id="rId130" Type="http://schemas.openxmlformats.org/officeDocument/2006/relationships/hyperlink" Target="https://podminky.urs.cz/item/CS_URS_2022_02/894411111" TargetMode="External" /><Relationship Id="rId131" Type="http://schemas.openxmlformats.org/officeDocument/2006/relationships/hyperlink" Target="https://podminky.urs.cz/item/CS_URS_2022_02/894608211" TargetMode="External" /><Relationship Id="rId132" Type="http://schemas.openxmlformats.org/officeDocument/2006/relationships/hyperlink" Target="https://podminky.urs.cz/item/CS_URS_2022_02/899640112" TargetMode="External" /><Relationship Id="rId133" Type="http://schemas.openxmlformats.org/officeDocument/2006/relationships/hyperlink" Target="https://podminky.urs.cz/item/CS_URS_2022_02/911121111" TargetMode="External" /><Relationship Id="rId134" Type="http://schemas.openxmlformats.org/officeDocument/2006/relationships/hyperlink" Target="https://podminky.urs.cz/item/CS_URS_2022_02/916231213" TargetMode="External" /><Relationship Id="rId135" Type="http://schemas.openxmlformats.org/officeDocument/2006/relationships/hyperlink" Target="https://podminky.urs.cz/item/CS_URS_2022_02/931992121" TargetMode="External" /><Relationship Id="rId136" Type="http://schemas.openxmlformats.org/officeDocument/2006/relationships/hyperlink" Target="https://podminky.urs.cz/item/CS_URS_2022_02/931994105" TargetMode="External" /><Relationship Id="rId137" Type="http://schemas.openxmlformats.org/officeDocument/2006/relationships/hyperlink" Target="https://podminky.urs.cz/item/CS_URS_2022_02/931994106" TargetMode="External" /><Relationship Id="rId138" Type="http://schemas.openxmlformats.org/officeDocument/2006/relationships/hyperlink" Target="https://podminky.urs.cz/item/CS_URS_2022_02/931994142" TargetMode="External" /><Relationship Id="rId139" Type="http://schemas.openxmlformats.org/officeDocument/2006/relationships/hyperlink" Target="https://podminky.urs.cz/item/CS_URS_2022_02/936501111" TargetMode="External" /><Relationship Id="rId140" Type="http://schemas.openxmlformats.org/officeDocument/2006/relationships/hyperlink" Target="https://podminky.urs.cz/item/CS_URS_2022_02/941111122" TargetMode="External" /><Relationship Id="rId141" Type="http://schemas.openxmlformats.org/officeDocument/2006/relationships/hyperlink" Target="https://podminky.urs.cz/item/CS_URS_2022_02/941112222" TargetMode="External" /><Relationship Id="rId142" Type="http://schemas.openxmlformats.org/officeDocument/2006/relationships/hyperlink" Target="https://podminky.urs.cz/item/CS_URS_2022_02/941111822" TargetMode="External" /><Relationship Id="rId143" Type="http://schemas.openxmlformats.org/officeDocument/2006/relationships/hyperlink" Target="https://podminky.urs.cz/item/CS_URS_2022_02/979024443" TargetMode="External" /><Relationship Id="rId144" Type="http://schemas.openxmlformats.org/officeDocument/2006/relationships/hyperlink" Target="https://podminky.urs.cz/item/CS_URS_2022_02/992114112" TargetMode="External" /><Relationship Id="rId145" Type="http://schemas.openxmlformats.org/officeDocument/2006/relationships/hyperlink" Target="https://podminky.urs.cz/item/CS_URS_2022_02/997013813" TargetMode="External" /><Relationship Id="rId146" Type="http://schemas.openxmlformats.org/officeDocument/2006/relationships/hyperlink" Target="https://podminky.urs.cz/item/CS_URS_2022_02/997221551" TargetMode="External" /><Relationship Id="rId147" Type="http://schemas.openxmlformats.org/officeDocument/2006/relationships/hyperlink" Target="https://podminky.urs.cz/item/CS_URS_2022_02/997221559" TargetMode="External" /><Relationship Id="rId148" Type="http://schemas.openxmlformats.org/officeDocument/2006/relationships/hyperlink" Target="https://podminky.urs.cz/item/CS_URS_2022_02/997221561" TargetMode="External" /><Relationship Id="rId149" Type="http://schemas.openxmlformats.org/officeDocument/2006/relationships/hyperlink" Target="https://podminky.urs.cz/item/CS_URS_2022_02/997221569" TargetMode="External" /><Relationship Id="rId150" Type="http://schemas.openxmlformats.org/officeDocument/2006/relationships/hyperlink" Target="https://podminky.urs.cz/item/CS_URS_2022_02/997221861" TargetMode="External" /><Relationship Id="rId151" Type="http://schemas.openxmlformats.org/officeDocument/2006/relationships/hyperlink" Target="https://podminky.urs.cz/item/CS_URS_2022_02/997221862" TargetMode="External" /><Relationship Id="rId152" Type="http://schemas.openxmlformats.org/officeDocument/2006/relationships/hyperlink" Target="https://podminky.urs.cz/item/CS_URS_2022_02/997221873" TargetMode="External" /><Relationship Id="rId153" Type="http://schemas.openxmlformats.org/officeDocument/2006/relationships/hyperlink" Target="https://podminky.urs.cz/item/CS_URS_2022_02/997221875" TargetMode="External" /><Relationship Id="rId154" Type="http://schemas.openxmlformats.org/officeDocument/2006/relationships/hyperlink" Target="https://podminky.urs.cz/item/CS_URS_2022_02/997321511" TargetMode="External" /><Relationship Id="rId155" Type="http://schemas.openxmlformats.org/officeDocument/2006/relationships/hyperlink" Target="https://podminky.urs.cz/item/CS_URS_2022_02/997321519" TargetMode="External" /><Relationship Id="rId156" Type="http://schemas.openxmlformats.org/officeDocument/2006/relationships/hyperlink" Target="https://podminky.urs.cz/item/CS_URS_2022_02/997321611" TargetMode="External" /><Relationship Id="rId157" Type="http://schemas.openxmlformats.org/officeDocument/2006/relationships/hyperlink" Target="https://podminky.urs.cz/item/CS_URS_2022_02/998324011" TargetMode="External" /><Relationship Id="rId158" Type="http://schemas.openxmlformats.org/officeDocument/2006/relationships/hyperlink" Target="https://podminky.urs.cz/item/CS_URS_2022_02/762083121" TargetMode="External" /><Relationship Id="rId159" Type="http://schemas.openxmlformats.org/officeDocument/2006/relationships/hyperlink" Target="https://podminky.urs.cz/item/CS_URS_2022_02/762332132" TargetMode="External" /><Relationship Id="rId160" Type="http://schemas.openxmlformats.org/officeDocument/2006/relationships/hyperlink" Target="https://podminky.urs.cz/item/CS_URS_2022_02/762332133" TargetMode="External" /><Relationship Id="rId161" Type="http://schemas.openxmlformats.org/officeDocument/2006/relationships/hyperlink" Target="https://podminky.urs.cz/item/CS_URS_2022_02/762341260" TargetMode="External" /><Relationship Id="rId162" Type="http://schemas.openxmlformats.org/officeDocument/2006/relationships/hyperlink" Target="https://podminky.urs.cz/item/CS_URS_2022_02/762342214" TargetMode="External" /><Relationship Id="rId163" Type="http://schemas.openxmlformats.org/officeDocument/2006/relationships/hyperlink" Target="https://podminky.urs.cz/item/CS_URS_2022_02/762395000" TargetMode="External" /><Relationship Id="rId164" Type="http://schemas.openxmlformats.org/officeDocument/2006/relationships/hyperlink" Target="https://podminky.urs.cz/item/CS_URS_2022_02/998762102" TargetMode="External" /><Relationship Id="rId165" Type="http://schemas.openxmlformats.org/officeDocument/2006/relationships/hyperlink" Target="https://podminky.urs.cz/item/CS_URS_2022_02/764212434" TargetMode="External" /><Relationship Id="rId166" Type="http://schemas.openxmlformats.org/officeDocument/2006/relationships/hyperlink" Target="https://podminky.urs.cz/item/CS_URS_2022_02/998764102" TargetMode="External" /><Relationship Id="rId167" Type="http://schemas.openxmlformats.org/officeDocument/2006/relationships/hyperlink" Target="https://podminky.urs.cz/item/CS_URS_2022_02/765113011" TargetMode="External" /><Relationship Id="rId168" Type="http://schemas.openxmlformats.org/officeDocument/2006/relationships/hyperlink" Target="https://podminky.urs.cz/item/CS_URS_2022_02/765113121" TargetMode="External" /><Relationship Id="rId169" Type="http://schemas.openxmlformats.org/officeDocument/2006/relationships/hyperlink" Target="https://podminky.urs.cz/item/CS_URS_2022_02/765113311" TargetMode="External" /><Relationship Id="rId170" Type="http://schemas.openxmlformats.org/officeDocument/2006/relationships/hyperlink" Target="https://podminky.urs.cz/item/CS_URS_2022_02/765113511" TargetMode="External" /><Relationship Id="rId171" Type="http://schemas.openxmlformats.org/officeDocument/2006/relationships/hyperlink" Target="https://podminky.urs.cz/item/CS_URS_2022_02/765191013" TargetMode="External" /><Relationship Id="rId172" Type="http://schemas.openxmlformats.org/officeDocument/2006/relationships/hyperlink" Target="https://podminky.urs.cz/item/CS_URS_2022_02/998765102" TargetMode="External" /><Relationship Id="rId173" Type="http://schemas.openxmlformats.org/officeDocument/2006/relationships/hyperlink" Target="https://podminky.urs.cz/item/CS_URS_2022_02/767590120" TargetMode="External" /><Relationship Id="rId174" Type="http://schemas.openxmlformats.org/officeDocument/2006/relationships/hyperlink" Target="https://podminky.urs.cz/item/CS_URS_2022_02/767610126" TargetMode="External" /><Relationship Id="rId175" Type="http://schemas.openxmlformats.org/officeDocument/2006/relationships/hyperlink" Target="https://podminky.urs.cz/item/CS_URS_2022_02/767640111" TargetMode="External" /><Relationship Id="rId176" Type="http://schemas.openxmlformats.org/officeDocument/2006/relationships/hyperlink" Target="https://podminky.urs.cz/item/CS_URS_2022_02/767832122" TargetMode="External" /><Relationship Id="rId177" Type="http://schemas.openxmlformats.org/officeDocument/2006/relationships/hyperlink" Target="https://podminky.urs.cz/item/CS_URS_2022_02/767995111" TargetMode="External" /><Relationship Id="rId178" Type="http://schemas.openxmlformats.org/officeDocument/2006/relationships/hyperlink" Target="https://podminky.urs.cz/item/CS_URS_2022_02/767995113" TargetMode="External" /><Relationship Id="rId179" Type="http://schemas.openxmlformats.org/officeDocument/2006/relationships/hyperlink" Target="https://podminky.urs.cz/item/CS_URS_2022_02/767995114" TargetMode="External" /><Relationship Id="rId180" Type="http://schemas.openxmlformats.org/officeDocument/2006/relationships/hyperlink" Target="https://podminky.urs.cz/item/CS_URS_2022_02/767995116" TargetMode="External" /><Relationship Id="rId181" Type="http://schemas.openxmlformats.org/officeDocument/2006/relationships/hyperlink" Target="https://podminky.urs.cz/item/CS_URS_2022_02/767995117" TargetMode="External" /><Relationship Id="rId182" Type="http://schemas.openxmlformats.org/officeDocument/2006/relationships/hyperlink" Target="https://podminky.urs.cz/item/CS_URS_2022_02/998767102" TargetMode="External" /><Relationship Id="rId183" Type="http://schemas.openxmlformats.org/officeDocument/2006/relationships/hyperlink" Target="https://podminky.urs.cz/item/CS_URS_2022_02/781731112" TargetMode="External" /><Relationship Id="rId184" Type="http://schemas.openxmlformats.org/officeDocument/2006/relationships/hyperlink" Target="https://podminky.urs.cz/item/CS_URS_2022_02/998781102" TargetMode="External" /><Relationship Id="rId185" Type="http://schemas.openxmlformats.org/officeDocument/2006/relationships/hyperlink" Target="https://podminky.urs.cz/item/CS_URS_2022_02/783218111" TargetMode="External" /><Relationship Id="rId186" Type="http://schemas.openxmlformats.org/officeDocument/2006/relationships/hyperlink" Target="https://podminky.urs.cz/item/CS_URS_2022_02/210220001" TargetMode="External" /><Relationship Id="rId187" Type="http://schemas.openxmlformats.org/officeDocument/2006/relationships/hyperlink" Target="https://podminky.urs.cz/item/CS_URS_2022_02/460431233" TargetMode="External" /><Relationship Id="rId18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114203103" TargetMode="External" /><Relationship Id="rId2" Type="http://schemas.openxmlformats.org/officeDocument/2006/relationships/hyperlink" Target="https://podminky.urs.cz/item/CS_URS_2022_02/115101201" TargetMode="External" /><Relationship Id="rId3" Type="http://schemas.openxmlformats.org/officeDocument/2006/relationships/hyperlink" Target="https://podminky.urs.cz/item/CS_URS_2022_02/115101301" TargetMode="External" /><Relationship Id="rId4" Type="http://schemas.openxmlformats.org/officeDocument/2006/relationships/hyperlink" Target="https://podminky.urs.cz/item/CS_URS_2022_02/121151103" TargetMode="External" /><Relationship Id="rId5" Type="http://schemas.openxmlformats.org/officeDocument/2006/relationships/hyperlink" Target="https://podminky.urs.cz/item/CS_URS_2022_02/122211101" TargetMode="External" /><Relationship Id="rId6" Type="http://schemas.openxmlformats.org/officeDocument/2006/relationships/hyperlink" Target="https://podminky.urs.cz/item/CS_URS_2022_02/124253101" TargetMode="External" /><Relationship Id="rId7" Type="http://schemas.openxmlformats.org/officeDocument/2006/relationships/hyperlink" Target="https://podminky.urs.cz/item/CS_URS_2022_02/132251253" TargetMode="External" /><Relationship Id="rId8" Type="http://schemas.openxmlformats.org/officeDocument/2006/relationships/hyperlink" Target="https://podminky.urs.cz/item/CS_URS_2022_02/162351103" TargetMode="External" /><Relationship Id="rId9" Type="http://schemas.openxmlformats.org/officeDocument/2006/relationships/hyperlink" Target="https://podminky.urs.cz/item/CS_URS_2022_02/167151111" TargetMode="External" /><Relationship Id="rId10" Type="http://schemas.openxmlformats.org/officeDocument/2006/relationships/hyperlink" Target="https://podminky.urs.cz/item/CS_URS_2022_02/171251201" TargetMode="External" /><Relationship Id="rId11" Type="http://schemas.openxmlformats.org/officeDocument/2006/relationships/hyperlink" Target="https://podminky.urs.cz/item/CS_URS_2022_02/174151101" TargetMode="External" /><Relationship Id="rId12" Type="http://schemas.openxmlformats.org/officeDocument/2006/relationships/hyperlink" Target="https://podminky.urs.cz/item/CS_URS_2022_02/181351003" TargetMode="External" /><Relationship Id="rId13" Type="http://schemas.openxmlformats.org/officeDocument/2006/relationships/hyperlink" Target="https://podminky.urs.cz/item/CS_URS_2022_02/181411121" TargetMode="External" /><Relationship Id="rId14" Type="http://schemas.openxmlformats.org/officeDocument/2006/relationships/hyperlink" Target="https://podminky.urs.cz/item/CS_URS_2022_02/181411122" TargetMode="External" /><Relationship Id="rId15" Type="http://schemas.openxmlformats.org/officeDocument/2006/relationships/hyperlink" Target="https://podminky.urs.cz/item/CS_URS_2022_02/181951111" TargetMode="External" /><Relationship Id="rId16" Type="http://schemas.openxmlformats.org/officeDocument/2006/relationships/hyperlink" Target="https://podminky.urs.cz/item/CS_URS_2022_02/182151111" TargetMode="External" /><Relationship Id="rId17" Type="http://schemas.openxmlformats.org/officeDocument/2006/relationships/hyperlink" Target="https://podminky.urs.cz/item/CS_URS_2022_02/182351023" TargetMode="External" /><Relationship Id="rId18" Type="http://schemas.openxmlformats.org/officeDocument/2006/relationships/hyperlink" Target="https://podminky.urs.cz/item/CS_URS_2022_02/185803111" TargetMode="External" /><Relationship Id="rId19" Type="http://schemas.openxmlformats.org/officeDocument/2006/relationships/hyperlink" Target="https://podminky.urs.cz/item/CS_URS_2022_02/185803112" TargetMode="External" /><Relationship Id="rId20" Type="http://schemas.openxmlformats.org/officeDocument/2006/relationships/hyperlink" Target="https://podminky.urs.cz/item/CS_URS_2022_02/185804312" TargetMode="External" /><Relationship Id="rId21" Type="http://schemas.openxmlformats.org/officeDocument/2006/relationships/hyperlink" Target="https://podminky.urs.cz/item/CS_URS_2022_02/185851121" TargetMode="External" /><Relationship Id="rId22" Type="http://schemas.openxmlformats.org/officeDocument/2006/relationships/hyperlink" Target="https://podminky.urs.cz/item/CS_URS_2022_02/185851129" TargetMode="External" /><Relationship Id="rId23" Type="http://schemas.openxmlformats.org/officeDocument/2006/relationships/hyperlink" Target="https://podminky.urs.cz/item/CS_URS_2022_02/275313611" TargetMode="External" /><Relationship Id="rId24" Type="http://schemas.openxmlformats.org/officeDocument/2006/relationships/hyperlink" Target="https://podminky.urs.cz/item/CS_URS_2022_02/275351121" TargetMode="External" /><Relationship Id="rId25" Type="http://schemas.openxmlformats.org/officeDocument/2006/relationships/hyperlink" Target="https://podminky.urs.cz/item/CS_URS_2022_02/275351122" TargetMode="External" /><Relationship Id="rId26" Type="http://schemas.openxmlformats.org/officeDocument/2006/relationships/hyperlink" Target="https://podminky.urs.cz/item/CS_URS_2022_02/321213345" TargetMode="External" /><Relationship Id="rId27" Type="http://schemas.openxmlformats.org/officeDocument/2006/relationships/hyperlink" Target="https://podminky.urs.cz/item/CS_URS_2022_02/321321115" TargetMode="External" /><Relationship Id="rId28" Type="http://schemas.openxmlformats.org/officeDocument/2006/relationships/hyperlink" Target="https://podminky.urs.cz/item/CS_URS_2022_02/321351010" TargetMode="External" /><Relationship Id="rId29" Type="http://schemas.openxmlformats.org/officeDocument/2006/relationships/hyperlink" Target="https://podminky.urs.cz/item/CS_URS_2022_02/321352010" TargetMode="External" /><Relationship Id="rId30" Type="http://schemas.openxmlformats.org/officeDocument/2006/relationships/hyperlink" Target="https://podminky.urs.cz/item/CS_URS_2022_02/321366111" TargetMode="External" /><Relationship Id="rId31" Type="http://schemas.openxmlformats.org/officeDocument/2006/relationships/hyperlink" Target="https://podminky.urs.cz/item/CS_URS_2022_02/321366112" TargetMode="External" /><Relationship Id="rId32" Type="http://schemas.openxmlformats.org/officeDocument/2006/relationships/hyperlink" Target="https://podminky.urs.cz/item/CS_URS_2022_02/321368211" TargetMode="External" /><Relationship Id="rId33" Type="http://schemas.openxmlformats.org/officeDocument/2006/relationships/hyperlink" Target="https://podminky.urs.cz/item/CS_URS_2022_02/451315125" TargetMode="External" /><Relationship Id="rId34" Type="http://schemas.openxmlformats.org/officeDocument/2006/relationships/hyperlink" Target="https://podminky.urs.cz/item/CS_URS_2022_02/457532112" TargetMode="External" /><Relationship Id="rId35" Type="http://schemas.openxmlformats.org/officeDocument/2006/relationships/hyperlink" Target="https://podminky.urs.cz/item/CS_URS_2022_02/462511270" TargetMode="External" /><Relationship Id="rId36" Type="http://schemas.openxmlformats.org/officeDocument/2006/relationships/hyperlink" Target="https://podminky.urs.cz/item/CS_URS_2022_02/462519002" TargetMode="External" /><Relationship Id="rId37" Type="http://schemas.openxmlformats.org/officeDocument/2006/relationships/hyperlink" Target="https://podminky.urs.cz/item/CS_URS_2022_02/465220111" TargetMode="External" /><Relationship Id="rId38" Type="http://schemas.openxmlformats.org/officeDocument/2006/relationships/hyperlink" Target="https://podminky.urs.cz/item/CS_URS_2022_02/467510111" TargetMode="External" /><Relationship Id="rId39" Type="http://schemas.openxmlformats.org/officeDocument/2006/relationships/hyperlink" Target="https://podminky.urs.cz/item/CS_URS_2022_02/469571111" TargetMode="External" /><Relationship Id="rId40" Type="http://schemas.openxmlformats.org/officeDocument/2006/relationships/hyperlink" Target="https://podminky.urs.cz/item/CS_URS_2022_02/911121111" TargetMode="External" /><Relationship Id="rId41" Type="http://schemas.openxmlformats.org/officeDocument/2006/relationships/hyperlink" Target="https://podminky.urs.cz/item/CS_URS_2022_02/931992121" TargetMode="External" /><Relationship Id="rId42" Type="http://schemas.openxmlformats.org/officeDocument/2006/relationships/hyperlink" Target="https://podminky.urs.cz/item/CS_URS_2022_02/931994142" TargetMode="External" /><Relationship Id="rId43" Type="http://schemas.openxmlformats.org/officeDocument/2006/relationships/hyperlink" Target="https://podminky.urs.cz/item/CS_URS_2022_02/953241213" TargetMode="External" /><Relationship Id="rId44" Type="http://schemas.openxmlformats.org/officeDocument/2006/relationships/hyperlink" Target="https://podminky.urs.cz/item/CS_URS_2022_02/997321511" TargetMode="External" /><Relationship Id="rId45" Type="http://schemas.openxmlformats.org/officeDocument/2006/relationships/hyperlink" Target="https://podminky.urs.cz/item/CS_URS_2022_02/997321611" TargetMode="External" /><Relationship Id="rId46" Type="http://schemas.openxmlformats.org/officeDocument/2006/relationships/hyperlink" Target="https://podminky.urs.cz/item/CS_URS_2022_02/998324011" TargetMode="External" /><Relationship Id="rId47" Type="http://schemas.openxmlformats.org/officeDocument/2006/relationships/hyperlink" Target="https://podminky.urs.cz/item/CS_URS_2022_02/210220001" TargetMode="External" /><Relationship Id="rId48" Type="http://schemas.openxmlformats.org/officeDocument/2006/relationships/hyperlink" Target="https://podminky.urs.cz/item/CS_URS_2022_02/210220302" TargetMode="External" /><Relationship Id="rId49"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210220302" TargetMode="External" /><Relationship Id="rId2" Type="http://schemas.openxmlformats.org/officeDocument/2006/relationships/hyperlink" Target="https://podminky.urs.cz/item/CS_URS_2022_02/469972111" TargetMode="External" /><Relationship Id="rId3" Type="http://schemas.openxmlformats.org/officeDocument/2006/relationships/hyperlink" Target="https://podminky.urs.cz/item/CS_URS_2022_02/469972121" TargetMode="External" /><Relationship Id="rId4" Type="http://schemas.openxmlformats.org/officeDocument/2006/relationships/hyperlink" Target="https://podminky.urs.cz/item/CS_URS_2022_02/469973120" TargetMode="External" /><Relationship Id="rId5"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113106242" TargetMode="External" /><Relationship Id="rId2" Type="http://schemas.openxmlformats.org/officeDocument/2006/relationships/hyperlink" Target="https://podminky.urs.cz/item/CS_URS_2022_02/113107152" TargetMode="External" /><Relationship Id="rId3" Type="http://schemas.openxmlformats.org/officeDocument/2006/relationships/hyperlink" Target="https://podminky.urs.cz/item/CS_URS_2022_02/113107163" TargetMode="External" /><Relationship Id="rId4" Type="http://schemas.openxmlformats.org/officeDocument/2006/relationships/hyperlink" Target="https://podminky.urs.cz/item/CS_URS_2022_02/113107221" TargetMode="External" /><Relationship Id="rId5" Type="http://schemas.openxmlformats.org/officeDocument/2006/relationships/hyperlink" Target="https://podminky.urs.cz/item/CS_URS_2022_02/113151111" TargetMode="External" /><Relationship Id="rId6" Type="http://schemas.openxmlformats.org/officeDocument/2006/relationships/hyperlink" Target="https://podminky.urs.cz/item/CS_URS_2022_02/113154123" TargetMode="External" /><Relationship Id="rId7" Type="http://schemas.openxmlformats.org/officeDocument/2006/relationships/hyperlink" Target="https://podminky.urs.cz/item/CS_URS_2022_02/113154124" TargetMode="External" /><Relationship Id="rId8" Type="http://schemas.openxmlformats.org/officeDocument/2006/relationships/hyperlink" Target="https://podminky.urs.cz/item/CS_URS_2022_02/113202111" TargetMode="External" /><Relationship Id="rId9" Type="http://schemas.openxmlformats.org/officeDocument/2006/relationships/hyperlink" Target="https://podminky.urs.cz/item/CS_URS_2022_02/114203104" TargetMode="External" /><Relationship Id="rId10" Type="http://schemas.openxmlformats.org/officeDocument/2006/relationships/hyperlink" Target="https://podminky.urs.cz/item/CS_URS_2022_02/121151113" TargetMode="External" /><Relationship Id="rId11" Type="http://schemas.openxmlformats.org/officeDocument/2006/relationships/hyperlink" Target="https://podminky.urs.cz/item/CS_URS_2022_02/121151123" TargetMode="External" /><Relationship Id="rId12" Type="http://schemas.openxmlformats.org/officeDocument/2006/relationships/hyperlink" Target="https://podminky.urs.cz/item/CS_URS_2022_02/122251105" TargetMode="External" /><Relationship Id="rId13" Type="http://schemas.openxmlformats.org/officeDocument/2006/relationships/hyperlink" Target="https://podminky.urs.cz/item/CS_URS_2022_02/122252205" TargetMode="External" /><Relationship Id="rId14" Type="http://schemas.openxmlformats.org/officeDocument/2006/relationships/hyperlink" Target="https://podminky.urs.cz/item/CS_URS_2022_02/131251103" TargetMode="External" /><Relationship Id="rId15" Type="http://schemas.openxmlformats.org/officeDocument/2006/relationships/hyperlink" Target="https://podminky.urs.cz/item/CS_URS_2022_02/162351104" TargetMode="External" /><Relationship Id="rId16" Type="http://schemas.openxmlformats.org/officeDocument/2006/relationships/hyperlink" Target="https://podminky.urs.cz/item/CS_URS_2022_02/167151101" TargetMode="External" /><Relationship Id="rId17" Type="http://schemas.openxmlformats.org/officeDocument/2006/relationships/hyperlink" Target="https://podminky.urs.cz/item/CS_URS_2022_02/171151131" TargetMode="External" /><Relationship Id="rId18" Type="http://schemas.openxmlformats.org/officeDocument/2006/relationships/hyperlink" Target="https://podminky.urs.cz/item/CS_URS_2022_02/171152111" TargetMode="External" /><Relationship Id="rId19" Type="http://schemas.openxmlformats.org/officeDocument/2006/relationships/hyperlink" Target="https://podminky.urs.cz/item/CS_URS_2022_02/171251201" TargetMode="External" /><Relationship Id="rId20" Type="http://schemas.openxmlformats.org/officeDocument/2006/relationships/hyperlink" Target="https://podminky.urs.cz/item/CS_URS_2022_02/174151101" TargetMode="External" /><Relationship Id="rId21" Type="http://schemas.openxmlformats.org/officeDocument/2006/relationships/hyperlink" Target="https://podminky.urs.cz/item/CS_URS_2022_02/181351113" TargetMode="External" /><Relationship Id="rId22" Type="http://schemas.openxmlformats.org/officeDocument/2006/relationships/hyperlink" Target="https://podminky.urs.cz/item/CS_URS_2022_02/181411121" TargetMode="External" /><Relationship Id="rId23" Type="http://schemas.openxmlformats.org/officeDocument/2006/relationships/hyperlink" Target="https://podminky.urs.cz/item/CS_URS_2022_02/181411123" TargetMode="External" /><Relationship Id="rId24" Type="http://schemas.openxmlformats.org/officeDocument/2006/relationships/hyperlink" Target="https://podminky.urs.cz/item/CS_URS_2022_02/181951111" TargetMode="External" /><Relationship Id="rId25" Type="http://schemas.openxmlformats.org/officeDocument/2006/relationships/hyperlink" Target="https://podminky.urs.cz/item/CS_URS_2022_02/181951112" TargetMode="External" /><Relationship Id="rId26" Type="http://schemas.openxmlformats.org/officeDocument/2006/relationships/hyperlink" Target="https://podminky.urs.cz/item/CS_URS_2022_02/185803111" TargetMode="External" /><Relationship Id="rId27" Type="http://schemas.openxmlformats.org/officeDocument/2006/relationships/hyperlink" Target="https://podminky.urs.cz/item/CS_URS_2022_02/185803113" TargetMode="External" /><Relationship Id="rId28" Type="http://schemas.openxmlformats.org/officeDocument/2006/relationships/hyperlink" Target="https://podminky.urs.cz/item/CS_URS_2022_02/185804312" TargetMode="External" /><Relationship Id="rId29" Type="http://schemas.openxmlformats.org/officeDocument/2006/relationships/hyperlink" Target="https://podminky.urs.cz/item/CS_URS_2022_02/185851121" TargetMode="External" /><Relationship Id="rId30" Type="http://schemas.openxmlformats.org/officeDocument/2006/relationships/hyperlink" Target="https://podminky.urs.cz/item/CS_URS_2022_02/185851129" TargetMode="External" /><Relationship Id="rId31" Type="http://schemas.openxmlformats.org/officeDocument/2006/relationships/hyperlink" Target="https://podminky.urs.cz/item/CS_URS_2022_02/291211111" TargetMode="External" /><Relationship Id="rId32" Type="http://schemas.openxmlformats.org/officeDocument/2006/relationships/hyperlink" Target="https://podminky.urs.cz/item/CS_URS_2022_02/462511370" TargetMode="External" /><Relationship Id="rId33" Type="http://schemas.openxmlformats.org/officeDocument/2006/relationships/hyperlink" Target="https://podminky.urs.cz/item/CS_URS_2022_02/464511111" TargetMode="External" /><Relationship Id="rId34" Type="http://schemas.openxmlformats.org/officeDocument/2006/relationships/hyperlink" Target="https://podminky.urs.cz/item/CS_URS_2022_02/564261111" TargetMode="External" /><Relationship Id="rId35" Type="http://schemas.openxmlformats.org/officeDocument/2006/relationships/hyperlink" Target="https://podminky.urs.cz/item/CS_URS_2022_02/564730101" TargetMode="External" /><Relationship Id="rId36" Type="http://schemas.openxmlformats.org/officeDocument/2006/relationships/hyperlink" Target="https://podminky.urs.cz/item/CS_URS_2022_02/564750101" TargetMode="External" /><Relationship Id="rId37" Type="http://schemas.openxmlformats.org/officeDocument/2006/relationships/hyperlink" Target="https://podminky.urs.cz/item/CS_URS_2022_02/564811111" TargetMode="External" /><Relationship Id="rId38" Type="http://schemas.openxmlformats.org/officeDocument/2006/relationships/hyperlink" Target="https://podminky.urs.cz/item/CS_URS_2022_02/564831111" TargetMode="External" /><Relationship Id="rId39" Type="http://schemas.openxmlformats.org/officeDocument/2006/relationships/hyperlink" Target="https://podminky.urs.cz/item/CS_URS_2022_02/564861111" TargetMode="External" /><Relationship Id="rId40" Type="http://schemas.openxmlformats.org/officeDocument/2006/relationships/hyperlink" Target="https://podminky.urs.cz/item/CS_URS_2022_02/564861113" TargetMode="External" /><Relationship Id="rId41" Type="http://schemas.openxmlformats.org/officeDocument/2006/relationships/hyperlink" Target="https://podminky.urs.cz/item/CS_URS_2022_02/564871116" TargetMode="External" /><Relationship Id="rId42" Type="http://schemas.openxmlformats.org/officeDocument/2006/relationships/hyperlink" Target="https://podminky.urs.cz/item/CS_URS_2022_02/569903321" TargetMode="External" /><Relationship Id="rId43" Type="http://schemas.openxmlformats.org/officeDocument/2006/relationships/hyperlink" Target="https://podminky.urs.cz/item/CS_URS_2022_02/573111111" TargetMode="External" /><Relationship Id="rId44" Type="http://schemas.openxmlformats.org/officeDocument/2006/relationships/hyperlink" Target="https://podminky.urs.cz/item/CS_URS_2022_02/573231109" TargetMode="External" /><Relationship Id="rId45" Type="http://schemas.openxmlformats.org/officeDocument/2006/relationships/hyperlink" Target="https://podminky.urs.cz/item/CS_URS_2022_02/577144111" TargetMode="External" /><Relationship Id="rId46" Type="http://schemas.openxmlformats.org/officeDocument/2006/relationships/hyperlink" Target="https://podminky.urs.cz/item/CS_URS_2022_02/577175112" TargetMode="External" /><Relationship Id="rId47" Type="http://schemas.openxmlformats.org/officeDocument/2006/relationships/hyperlink" Target="https://podminky.urs.cz/item/CS_URS_2022_02/584121112" TargetMode="External" /><Relationship Id="rId48" Type="http://schemas.openxmlformats.org/officeDocument/2006/relationships/hyperlink" Target="https://podminky.urs.cz/item/CS_URS_2022_02/916131213" TargetMode="External" /><Relationship Id="rId49" Type="http://schemas.openxmlformats.org/officeDocument/2006/relationships/hyperlink" Target="https://podminky.urs.cz/item/CS_URS_2022_02/919541111" TargetMode="External" /><Relationship Id="rId50" Type="http://schemas.openxmlformats.org/officeDocument/2006/relationships/hyperlink" Target="https://podminky.urs.cz/item/CS_URS_2022_02/919541141" TargetMode="External" /><Relationship Id="rId51" Type="http://schemas.openxmlformats.org/officeDocument/2006/relationships/hyperlink" Target="https://podminky.urs.cz/item/CS_URS_2022_02/997221551" TargetMode="External" /><Relationship Id="rId52" Type="http://schemas.openxmlformats.org/officeDocument/2006/relationships/hyperlink" Target="https://podminky.urs.cz/item/CS_URS_2022_02/997221559" TargetMode="External" /><Relationship Id="rId53" Type="http://schemas.openxmlformats.org/officeDocument/2006/relationships/hyperlink" Target="https://podminky.urs.cz/item/CS_URS_2022_02/997221561" TargetMode="External" /><Relationship Id="rId54" Type="http://schemas.openxmlformats.org/officeDocument/2006/relationships/hyperlink" Target="https://podminky.urs.cz/item/CS_URS_2022_02/997221569" TargetMode="External" /><Relationship Id="rId55" Type="http://schemas.openxmlformats.org/officeDocument/2006/relationships/hyperlink" Target="https://podminky.urs.cz/item/CS_URS_2022_02/997221571" TargetMode="External" /><Relationship Id="rId56" Type="http://schemas.openxmlformats.org/officeDocument/2006/relationships/hyperlink" Target="https://podminky.urs.cz/item/CS_URS_2022_02/997221612" TargetMode="External" /><Relationship Id="rId57" Type="http://schemas.openxmlformats.org/officeDocument/2006/relationships/hyperlink" Target="https://podminky.urs.cz/item/CS_URS_2022_02/997221861" TargetMode="External" /><Relationship Id="rId58" Type="http://schemas.openxmlformats.org/officeDocument/2006/relationships/hyperlink" Target="https://podminky.urs.cz/item/CS_URS_2022_02/997221873" TargetMode="External" /><Relationship Id="rId59" Type="http://schemas.openxmlformats.org/officeDocument/2006/relationships/hyperlink" Target="https://podminky.urs.cz/item/CS_URS_2022_02/997221875" TargetMode="External" /><Relationship Id="rId60" Type="http://schemas.openxmlformats.org/officeDocument/2006/relationships/hyperlink" Target="https://podminky.urs.cz/item/CS_URS_2022_02/998226011" TargetMode="External" /><Relationship Id="rId6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303"/>
      <c r="AS2" s="303"/>
      <c r="AT2" s="303"/>
      <c r="AU2" s="303"/>
      <c r="AV2" s="303"/>
      <c r="AW2" s="303"/>
      <c r="AX2" s="303"/>
      <c r="AY2" s="303"/>
      <c r="AZ2" s="303"/>
      <c r="BA2" s="303"/>
      <c r="BB2" s="303"/>
      <c r="BC2" s="303"/>
      <c r="BD2" s="303"/>
      <c r="BE2" s="303"/>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1"/>
      <c r="D4" s="22" t="s">
        <v>9</v>
      </c>
      <c r="AR4" s="21"/>
      <c r="AS4" s="23" t="s">
        <v>10</v>
      </c>
      <c r="BE4" s="24" t="s">
        <v>11</v>
      </c>
      <c r="BS4" s="18" t="s">
        <v>12</v>
      </c>
    </row>
    <row r="5" spans="2:71" ht="12" customHeight="1">
      <c r="B5" s="21"/>
      <c r="D5" s="25" t="s">
        <v>13</v>
      </c>
      <c r="K5" s="311" t="s">
        <v>14</v>
      </c>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R5" s="21"/>
      <c r="BE5" s="308" t="s">
        <v>15</v>
      </c>
      <c r="BS5" s="18" t="s">
        <v>6</v>
      </c>
    </row>
    <row r="6" spans="2:71" ht="36.95" customHeight="1">
      <c r="B6" s="21"/>
      <c r="D6" s="27" t="s">
        <v>16</v>
      </c>
      <c r="K6" s="312" t="s">
        <v>17</v>
      </c>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R6" s="21"/>
      <c r="BE6" s="309"/>
      <c r="BS6" s="18" t="s">
        <v>6</v>
      </c>
    </row>
    <row r="7" spans="2:71" ht="12" customHeight="1">
      <c r="B7" s="21"/>
      <c r="D7" s="28" t="s">
        <v>18</v>
      </c>
      <c r="K7" s="26" t="s">
        <v>19</v>
      </c>
      <c r="AK7" s="28" t="s">
        <v>20</v>
      </c>
      <c r="AN7" s="26" t="s">
        <v>19</v>
      </c>
      <c r="AR7" s="21"/>
      <c r="BE7" s="309"/>
      <c r="BS7" s="18" t="s">
        <v>6</v>
      </c>
    </row>
    <row r="8" spans="2:71" ht="12" customHeight="1">
      <c r="B8" s="21"/>
      <c r="D8" s="28" t="s">
        <v>21</v>
      </c>
      <c r="K8" s="26" t="s">
        <v>22</v>
      </c>
      <c r="AK8" s="28" t="s">
        <v>23</v>
      </c>
      <c r="AN8" s="29" t="s">
        <v>24</v>
      </c>
      <c r="AR8" s="21"/>
      <c r="BE8" s="309"/>
      <c r="BS8" s="18" t="s">
        <v>6</v>
      </c>
    </row>
    <row r="9" spans="2:71" ht="14.45" customHeight="1">
      <c r="B9" s="21"/>
      <c r="AR9" s="21"/>
      <c r="BE9" s="309"/>
      <c r="BS9" s="18" t="s">
        <v>6</v>
      </c>
    </row>
    <row r="10" spans="2:71" ht="12" customHeight="1">
      <c r="B10" s="21"/>
      <c r="D10" s="28" t="s">
        <v>25</v>
      </c>
      <c r="AK10" s="28" t="s">
        <v>26</v>
      </c>
      <c r="AN10" s="26" t="s">
        <v>27</v>
      </c>
      <c r="AR10" s="21"/>
      <c r="BE10" s="309"/>
      <c r="BS10" s="18" t="s">
        <v>6</v>
      </c>
    </row>
    <row r="11" spans="2:71" ht="18.4" customHeight="1">
      <c r="B11" s="21"/>
      <c r="E11" s="26" t="s">
        <v>28</v>
      </c>
      <c r="AK11" s="28" t="s">
        <v>29</v>
      </c>
      <c r="AN11" s="26" t="s">
        <v>30</v>
      </c>
      <c r="AR11" s="21"/>
      <c r="BE11" s="309"/>
      <c r="BS11" s="18" t="s">
        <v>6</v>
      </c>
    </row>
    <row r="12" spans="2:71" ht="6.95" customHeight="1">
      <c r="B12" s="21"/>
      <c r="AR12" s="21"/>
      <c r="BE12" s="309"/>
      <c r="BS12" s="18" t="s">
        <v>6</v>
      </c>
    </row>
    <row r="13" spans="2:71" ht="12" customHeight="1">
      <c r="B13" s="21"/>
      <c r="D13" s="28" t="s">
        <v>31</v>
      </c>
      <c r="AK13" s="28" t="s">
        <v>26</v>
      </c>
      <c r="AN13" s="30" t="s">
        <v>32</v>
      </c>
      <c r="AR13" s="21"/>
      <c r="BE13" s="309"/>
      <c r="BS13" s="18" t="s">
        <v>6</v>
      </c>
    </row>
    <row r="14" spans="2:71" ht="12.75">
      <c r="B14" s="21"/>
      <c r="E14" s="313" t="s">
        <v>32</v>
      </c>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28" t="s">
        <v>29</v>
      </c>
      <c r="AN14" s="30" t="s">
        <v>32</v>
      </c>
      <c r="AR14" s="21"/>
      <c r="BE14" s="309"/>
      <c r="BS14" s="18" t="s">
        <v>6</v>
      </c>
    </row>
    <row r="15" spans="2:71" ht="6.95" customHeight="1">
      <c r="B15" s="21"/>
      <c r="AR15" s="21"/>
      <c r="BE15" s="309"/>
      <c r="BS15" s="18" t="s">
        <v>4</v>
      </c>
    </row>
    <row r="16" spans="2:71" ht="12" customHeight="1">
      <c r="B16" s="21"/>
      <c r="D16" s="28" t="s">
        <v>33</v>
      </c>
      <c r="AK16" s="28" t="s">
        <v>26</v>
      </c>
      <c r="AN16" s="26" t="s">
        <v>34</v>
      </c>
      <c r="AR16" s="21"/>
      <c r="BE16" s="309"/>
      <c r="BS16" s="18" t="s">
        <v>4</v>
      </c>
    </row>
    <row r="17" spans="2:71" ht="18.4" customHeight="1">
      <c r="B17" s="21"/>
      <c r="E17" s="26" t="s">
        <v>35</v>
      </c>
      <c r="AK17" s="28" t="s">
        <v>29</v>
      </c>
      <c r="AN17" s="26" t="s">
        <v>36</v>
      </c>
      <c r="AR17" s="21"/>
      <c r="BE17" s="309"/>
      <c r="BS17" s="18" t="s">
        <v>37</v>
      </c>
    </row>
    <row r="18" spans="2:71" ht="6.95" customHeight="1">
      <c r="B18" s="21"/>
      <c r="AR18" s="21"/>
      <c r="BE18" s="309"/>
      <c r="BS18" s="18" t="s">
        <v>6</v>
      </c>
    </row>
    <row r="19" spans="2:71" ht="12" customHeight="1">
      <c r="B19" s="21"/>
      <c r="D19" s="28" t="s">
        <v>38</v>
      </c>
      <c r="AK19" s="28" t="s">
        <v>26</v>
      </c>
      <c r="AN19" s="26" t="s">
        <v>19</v>
      </c>
      <c r="AR19" s="21"/>
      <c r="BE19" s="309"/>
      <c r="BS19" s="18" t="s">
        <v>6</v>
      </c>
    </row>
    <row r="20" spans="2:71" ht="18.4" customHeight="1">
      <c r="B20" s="21"/>
      <c r="E20" s="26" t="s">
        <v>39</v>
      </c>
      <c r="AK20" s="28" t="s">
        <v>29</v>
      </c>
      <c r="AN20" s="26" t="s">
        <v>19</v>
      </c>
      <c r="AR20" s="21"/>
      <c r="BE20" s="309"/>
      <c r="BS20" s="18" t="s">
        <v>37</v>
      </c>
    </row>
    <row r="21" spans="2:57" ht="6.95" customHeight="1">
      <c r="B21" s="21"/>
      <c r="AR21" s="21"/>
      <c r="BE21" s="309"/>
    </row>
    <row r="22" spans="2:57" ht="12" customHeight="1">
      <c r="B22" s="21"/>
      <c r="D22" s="28" t="s">
        <v>40</v>
      </c>
      <c r="AR22" s="21"/>
      <c r="BE22" s="309"/>
    </row>
    <row r="23" spans="2:57" ht="84.75" customHeight="1">
      <c r="B23" s="21"/>
      <c r="E23" s="315" t="s">
        <v>41</v>
      </c>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R23" s="21"/>
      <c r="BE23" s="309"/>
    </row>
    <row r="24" spans="2:57" ht="6.95" customHeight="1">
      <c r="B24" s="21"/>
      <c r="AR24" s="21"/>
      <c r="BE24" s="309"/>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09"/>
    </row>
    <row r="26" spans="2:57" s="1" customFormat="1" ht="25.9" customHeight="1">
      <c r="B26" s="33"/>
      <c r="D26" s="34" t="s">
        <v>42</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0">
        <f>ROUND(AG54,2)</f>
        <v>0</v>
      </c>
      <c r="AL26" s="301"/>
      <c r="AM26" s="301"/>
      <c r="AN26" s="301"/>
      <c r="AO26" s="301"/>
      <c r="AR26" s="33"/>
      <c r="BE26" s="309"/>
    </row>
    <row r="27" spans="2:57" s="1" customFormat="1" ht="6.95" customHeight="1">
      <c r="B27" s="33"/>
      <c r="AR27" s="33"/>
      <c r="BE27" s="309"/>
    </row>
    <row r="28" spans="2:57" s="1" customFormat="1" ht="12.75">
      <c r="B28" s="33"/>
      <c r="L28" s="302" t="s">
        <v>43</v>
      </c>
      <c r="M28" s="302"/>
      <c r="N28" s="302"/>
      <c r="O28" s="302"/>
      <c r="P28" s="302"/>
      <c r="W28" s="302" t="s">
        <v>44</v>
      </c>
      <c r="X28" s="302"/>
      <c r="Y28" s="302"/>
      <c r="Z28" s="302"/>
      <c r="AA28" s="302"/>
      <c r="AB28" s="302"/>
      <c r="AC28" s="302"/>
      <c r="AD28" s="302"/>
      <c r="AE28" s="302"/>
      <c r="AK28" s="302" t="s">
        <v>45</v>
      </c>
      <c r="AL28" s="302"/>
      <c r="AM28" s="302"/>
      <c r="AN28" s="302"/>
      <c r="AO28" s="302"/>
      <c r="AR28" s="33"/>
      <c r="BE28" s="309"/>
    </row>
    <row r="29" spans="2:57" s="2" customFormat="1" ht="14.45" customHeight="1">
      <c r="B29" s="37"/>
      <c r="D29" s="28" t="s">
        <v>46</v>
      </c>
      <c r="F29" s="28" t="s">
        <v>47</v>
      </c>
      <c r="L29" s="296">
        <v>0.21</v>
      </c>
      <c r="M29" s="295"/>
      <c r="N29" s="295"/>
      <c r="O29" s="295"/>
      <c r="P29" s="295"/>
      <c r="W29" s="294">
        <f>ROUND(AZ54,2)</f>
        <v>0</v>
      </c>
      <c r="X29" s="295"/>
      <c r="Y29" s="295"/>
      <c r="Z29" s="295"/>
      <c r="AA29" s="295"/>
      <c r="AB29" s="295"/>
      <c r="AC29" s="295"/>
      <c r="AD29" s="295"/>
      <c r="AE29" s="295"/>
      <c r="AK29" s="294">
        <f>ROUND(AV54,2)</f>
        <v>0</v>
      </c>
      <c r="AL29" s="295"/>
      <c r="AM29" s="295"/>
      <c r="AN29" s="295"/>
      <c r="AO29" s="295"/>
      <c r="AR29" s="37"/>
      <c r="BE29" s="310"/>
    </row>
    <row r="30" spans="2:57" s="2" customFormat="1" ht="14.45" customHeight="1">
      <c r="B30" s="37"/>
      <c r="F30" s="28" t="s">
        <v>48</v>
      </c>
      <c r="L30" s="296">
        <v>0.15</v>
      </c>
      <c r="M30" s="295"/>
      <c r="N30" s="295"/>
      <c r="O30" s="295"/>
      <c r="P30" s="295"/>
      <c r="W30" s="294">
        <f>ROUND(BA54,2)</f>
        <v>0</v>
      </c>
      <c r="X30" s="295"/>
      <c r="Y30" s="295"/>
      <c r="Z30" s="295"/>
      <c r="AA30" s="295"/>
      <c r="AB30" s="295"/>
      <c r="AC30" s="295"/>
      <c r="AD30" s="295"/>
      <c r="AE30" s="295"/>
      <c r="AK30" s="294">
        <f>ROUND(AW54,2)</f>
        <v>0</v>
      </c>
      <c r="AL30" s="295"/>
      <c r="AM30" s="295"/>
      <c r="AN30" s="295"/>
      <c r="AO30" s="295"/>
      <c r="AR30" s="37"/>
      <c r="BE30" s="310"/>
    </row>
    <row r="31" spans="2:57" s="2" customFormat="1" ht="14.45" customHeight="1" hidden="1">
      <c r="B31" s="37"/>
      <c r="F31" s="28" t="s">
        <v>49</v>
      </c>
      <c r="L31" s="296">
        <v>0.21</v>
      </c>
      <c r="M31" s="295"/>
      <c r="N31" s="295"/>
      <c r="O31" s="295"/>
      <c r="P31" s="295"/>
      <c r="W31" s="294">
        <f>ROUND(BB54,2)</f>
        <v>0</v>
      </c>
      <c r="X31" s="295"/>
      <c r="Y31" s="295"/>
      <c r="Z31" s="295"/>
      <c r="AA31" s="295"/>
      <c r="AB31" s="295"/>
      <c r="AC31" s="295"/>
      <c r="AD31" s="295"/>
      <c r="AE31" s="295"/>
      <c r="AK31" s="294">
        <v>0</v>
      </c>
      <c r="AL31" s="295"/>
      <c r="AM31" s="295"/>
      <c r="AN31" s="295"/>
      <c r="AO31" s="295"/>
      <c r="AR31" s="37"/>
      <c r="BE31" s="310"/>
    </row>
    <row r="32" spans="2:57" s="2" customFormat="1" ht="14.45" customHeight="1" hidden="1">
      <c r="B32" s="37"/>
      <c r="F32" s="28" t="s">
        <v>50</v>
      </c>
      <c r="L32" s="296">
        <v>0.15</v>
      </c>
      <c r="M32" s="295"/>
      <c r="N32" s="295"/>
      <c r="O32" s="295"/>
      <c r="P32" s="295"/>
      <c r="W32" s="294">
        <f>ROUND(BC54,2)</f>
        <v>0</v>
      </c>
      <c r="X32" s="295"/>
      <c r="Y32" s="295"/>
      <c r="Z32" s="295"/>
      <c r="AA32" s="295"/>
      <c r="AB32" s="295"/>
      <c r="AC32" s="295"/>
      <c r="AD32" s="295"/>
      <c r="AE32" s="295"/>
      <c r="AK32" s="294">
        <v>0</v>
      </c>
      <c r="AL32" s="295"/>
      <c r="AM32" s="295"/>
      <c r="AN32" s="295"/>
      <c r="AO32" s="295"/>
      <c r="AR32" s="37"/>
      <c r="BE32" s="310"/>
    </row>
    <row r="33" spans="2:44" s="2" customFormat="1" ht="14.45" customHeight="1" hidden="1">
      <c r="B33" s="37"/>
      <c r="F33" s="28" t="s">
        <v>51</v>
      </c>
      <c r="L33" s="296">
        <v>0</v>
      </c>
      <c r="M33" s="295"/>
      <c r="N33" s="295"/>
      <c r="O33" s="295"/>
      <c r="P33" s="295"/>
      <c r="W33" s="294">
        <f>ROUND(BD54,2)</f>
        <v>0</v>
      </c>
      <c r="X33" s="295"/>
      <c r="Y33" s="295"/>
      <c r="Z33" s="295"/>
      <c r="AA33" s="295"/>
      <c r="AB33" s="295"/>
      <c r="AC33" s="295"/>
      <c r="AD33" s="295"/>
      <c r="AE33" s="295"/>
      <c r="AK33" s="294">
        <v>0</v>
      </c>
      <c r="AL33" s="295"/>
      <c r="AM33" s="295"/>
      <c r="AN33" s="295"/>
      <c r="AO33" s="295"/>
      <c r="AR33" s="37"/>
    </row>
    <row r="34" spans="2:44" s="1" customFormat="1" ht="6.95" customHeight="1">
      <c r="B34" s="33"/>
      <c r="AR34" s="33"/>
    </row>
    <row r="35" spans="2:44" s="1" customFormat="1" ht="25.9" customHeight="1">
      <c r="B35" s="33"/>
      <c r="C35" s="38"/>
      <c r="D35" s="39" t="s">
        <v>52</v>
      </c>
      <c r="E35" s="40"/>
      <c r="F35" s="40"/>
      <c r="G35" s="40"/>
      <c r="H35" s="40"/>
      <c r="I35" s="40"/>
      <c r="J35" s="40"/>
      <c r="K35" s="40"/>
      <c r="L35" s="40"/>
      <c r="M35" s="40"/>
      <c r="N35" s="40"/>
      <c r="O35" s="40"/>
      <c r="P35" s="40"/>
      <c r="Q35" s="40"/>
      <c r="R35" s="40"/>
      <c r="S35" s="40"/>
      <c r="T35" s="41" t="s">
        <v>53</v>
      </c>
      <c r="U35" s="40"/>
      <c r="V35" s="40"/>
      <c r="W35" s="40"/>
      <c r="X35" s="307" t="s">
        <v>54</v>
      </c>
      <c r="Y35" s="305"/>
      <c r="Z35" s="305"/>
      <c r="AA35" s="305"/>
      <c r="AB35" s="305"/>
      <c r="AC35" s="40"/>
      <c r="AD35" s="40"/>
      <c r="AE35" s="40"/>
      <c r="AF35" s="40"/>
      <c r="AG35" s="40"/>
      <c r="AH35" s="40"/>
      <c r="AI35" s="40"/>
      <c r="AJ35" s="40"/>
      <c r="AK35" s="304">
        <f>SUM(AK26:AK33)</f>
        <v>0</v>
      </c>
      <c r="AL35" s="305"/>
      <c r="AM35" s="305"/>
      <c r="AN35" s="305"/>
      <c r="AO35" s="306"/>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55</v>
      </c>
      <c r="AR42" s="33"/>
    </row>
    <row r="43" spans="2:44" s="1" customFormat="1" ht="6.95" customHeight="1">
      <c r="B43" s="33"/>
      <c r="AR43" s="33"/>
    </row>
    <row r="44" spans="2:44" s="3" customFormat="1" ht="12" customHeight="1">
      <c r="B44" s="46"/>
      <c r="C44" s="28" t="s">
        <v>13</v>
      </c>
      <c r="L44" s="3" t="str">
        <f>K5</f>
        <v>bas_dps</v>
      </c>
      <c r="AR44" s="46"/>
    </row>
    <row r="45" spans="2:44" s="4" customFormat="1" ht="36.95" customHeight="1">
      <c r="B45" s="47"/>
      <c r="C45" s="48" t="s">
        <v>16</v>
      </c>
      <c r="L45" s="297" t="str">
        <f>K6</f>
        <v>VD Baška – převedení extrémních povodní, stavba č. 4142</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R45" s="47"/>
    </row>
    <row r="46" spans="2:44" s="1" customFormat="1" ht="6.95" customHeight="1">
      <c r="B46" s="33"/>
      <c r="AR46" s="33"/>
    </row>
    <row r="47" spans="2:44" s="1" customFormat="1" ht="12" customHeight="1">
      <c r="B47" s="33"/>
      <c r="C47" s="28" t="s">
        <v>21</v>
      </c>
      <c r="L47" s="49" t="str">
        <f>IF(K8="","",K8)</f>
        <v>k. ú. Baška</v>
      </c>
      <c r="AI47" s="28" t="s">
        <v>23</v>
      </c>
      <c r="AM47" s="299" t="str">
        <f>IF(AN8="","",AN8)</f>
        <v>30. 3. 2023</v>
      </c>
      <c r="AN47" s="299"/>
      <c r="AR47" s="33"/>
    </row>
    <row r="48" spans="2:44" s="1" customFormat="1" ht="6.95" customHeight="1">
      <c r="B48" s="33"/>
      <c r="AR48" s="33"/>
    </row>
    <row r="49" spans="2:56" s="1" customFormat="1" ht="15.2" customHeight="1">
      <c r="B49" s="33"/>
      <c r="C49" s="28" t="s">
        <v>25</v>
      </c>
      <c r="L49" s="3" t="str">
        <f>IF(E11="","",E11)</f>
        <v>Povodí Odry, státní podnik</v>
      </c>
      <c r="AI49" s="28" t="s">
        <v>33</v>
      </c>
      <c r="AM49" s="283" t="str">
        <f>IF(E17="","",E17)</f>
        <v>Ing. Pavel Golík, Ph.D.</v>
      </c>
      <c r="AN49" s="284"/>
      <c r="AO49" s="284"/>
      <c r="AP49" s="284"/>
      <c r="AR49" s="33"/>
      <c r="AS49" s="279" t="s">
        <v>56</v>
      </c>
      <c r="AT49" s="280"/>
      <c r="AU49" s="51"/>
      <c r="AV49" s="51"/>
      <c r="AW49" s="51"/>
      <c r="AX49" s="51"/>
      <c r="AY49" s="51"/>
      <c r="AZ49" s="51"/>
      <c r="BA49" s="51"/>
      <c r="BB49" s="51"/>
      <c r="BC49" s="51"/>
      <c r="BD49" s="52"/>
    </row>
    <row r="50" spans="2:56" s="1" customFormat="1" ht="15.2" customHeight="1">
      <c r="B50" s="33"/>
      <c r="C50" s="28" t="s">
        <v>31</v>
      </c>
      <c r="L50" s="3" t="str">
        <f>IF(E14="Vyplň údaj","",E14)</f>
        <v/>
      </c>
      <c r="AI50" s="28" t="s">
        <v>38</v>
      </c>
      <c r="AM50" s="283" t="str">
        <f>IF(E20="","",E20)</f>
        <v xml:space="preserve"> </v>
      </c>
      <c r="AN50" s="284"/>
      <c r="AO50" s="284"/>
      <c r="AP50" s="284"/>
      <c r="AR50" s="33"/>
      <c r="AS50" s="281"/>
      <c r="AT50" s="282"/>
      <c r="BD50" s="54"/>
    </row>
    <row r="51" spans="2:56" s="1" customFormat="1" ht="10.9" customHeight="1">
      <c r="B51" s="33"/>
      <c r="AR51" s="33"/>
      <c r="AS51" s="281"/>
      <c r="AT51" s="282"/>
      <c r="BD51" s="54"/>
    </row>
    <row r="52" spans="2:56" s="1" customFormat="1" ht="29.25" customHeight="1">
      <c r="B52" s="33"/>
      <c r="C52" s="288" t="s">
        <v>57</v>
      </c>
      <c r="D52" s="289"/>
      <c r="E52" s="289"/>
      <c r="F52" s="289"/>
      <c r="G52" s="289"/>
      <c r="H52" s="55"/>
      <c r="I52" s="291" t="s">
        <v>58</v>
      </c>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90" t="s">
        <v>59</v>
      </c>
      <c r="AH52" s="289"/>
      <c r="AI52" s="289"/>
      <c r="AJ52" s="289"/>
      <c r="AK52" s="289"/>
      <c r="AL52" s="289"/>
      <c r="AM52" s="289"/>
      <c r="AN52" s="291" t="s">
        <v>60</v>
      </c>
      <c r="AO52" s="289"/>
      <c r="AP52" s="289"/>
      <c r="AQ52" s="56" t="s">
        <v>61</v>
      </c>
      <c r="AR52" s="33"/>
      <c r="AS52" s="57" t="s">
        <v>62</v>
      </c>
      <c r="AT52" s="58" t="s">
        <v>63</v>
      </c>
      <c r="AU52" s="58" t="s">
        <v>64</v>
      </c>
      <c r="AV52" s="58" t="s">
        <v>65</v>
      </c>
      <c r="AW52" s="58" t="s">
        <v>66</v>
      </c>
      <c r="AX52" s="58" t="s">
        <v>67</v>
      </c>
      <c r="AY52" s="58" t="s">
        <v>68</v>
      </c>
      <c r="AZ52" s="58" t="s">
        <v>69</v>
      </c>
      <c r="BA52" s="58" t="s">
        <v>70</v>
      </c>
      <c r="BB52" s="58" t="s">
        <v>71</v>
      </c>
      <c r="BC52" s="58" t="s">
        <v>72</v>
      </c>
      <c r="BD52" s="59" t="s">
        <v>73</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74</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292">
        <f>ROUND(SUM(AG55:AG60),2)</f>
        <v>0</v>
      </c>
      <c r="AH54" s="292"/>
      <c r="AI54" s="292"/>
      <c r="AJ54" s="292"/>
      <c r="AK54" s="292"/>
      <c r="AL54" s="292"/>
      <c r="AM54" s="292"/>
      <c r="AN54" s="293">
        <f aca="true" t="shared" si="0" ref="AN54:AN60">SUM(AG54,AT54)</f>
        <v>0</v>
      </c>
      <c r="AO54" s="293"/>
      <c r="AP54" s="293"/>
      <c r="AQ54" s="65" t="s">
        <v>19</v>
      </c>
      <c r="AR54" s="61"/>
      <c r="AS54" s="66">
        <f>ROUND(SUM(AS55:AS60),2)</f>
        <v>0</v>
      </c>
      <c r="AT54" s="67">
        <f aca="true" t="shared" si="1" ref="AT54:AT60">ROUND(SUM(AV54:AW54),2)</f>
        <v>0</v>
      </c>
      <c r="AU54" s="68">
        <f>ROUND(SUM(AU55:AU60),5)</f>
        <v>0</v>
      </c>
      <c r="AV54" s="67">
        <f>ROUND(AZ54*L29,2)</f>
        <v>0</v>
      </c>
      <c r="AW54" s="67">
        <f>ROUND(BA54*L30,2)</f>
        <v>0</v>
      </c>
      <c r="AX54" s="67">
        <f>ROUND(BB54*L29,2)</f>
        <v>0</v>
      </c>
      <c r="AY54" s="67">
        <f>ROUND(BC54*L30,2)</f>
        <v>0</v>
      </c>
      <c r="AZ54" s="67">
        <f>ROUND(SUM(AZ55:AZ60),2)</f>
        <v>0</v>
      </c>
      <c r="BA54" s="67">
        <f>ROUND(SUM(BA55:BA60),2)</f>
        <v>0</v>
      </c>
      <c r="BB54" s="67">
        <f>ROUND(SUM(BB55:BB60),2)</f>
        <v>0</v>
      </c>
      <c r="BC54" s="67">
        <f>ROUND(SUM(BC55:BC60),2)</f>
        <v>0</v>
      </c>
      <c r="BD54" s="69">
        <f>ROUND(SUM(BD55:BD60),2)</f>
        <v>0</v>
      </c>
      <c r="BS54" s="70" t="s">
        <v>75</v>
      </c>
      <c r="BT54" s="70" t="s">
        <v>76</v>
      </c>
      <c r="BU54" s="71" t="s">
        <v>77</v>
      </c>
      <c r="BV54" s="70" t="s">
        <v>78</v>
      </c>
      <c r="BW54" s="70" t="s">
        <v>5</v>
      </c>
      <c r="BX54" s="70" t="s">
        <v>79</v>
      </c>
      <c r="CL54" s="70" t="s">
        <v>19</v>
      </c>
    </row>
    <row r="55" spans="1:91" s="6" customFormat="1" ht="16.5" customHeight="1">
      <c r="A55" s="72" t="s">
        <v>80</v>
      </c>
      <c r="B55" s="73"/>
      <c r="C55" s="74"/>
      <c r="D55" s="285" t="s">
        <v>81</v>
      </c>
      <c r="E55" s="285"/>
      <c r="F55" s="285"/>
      <c r="G55" s="285"/>
      <c r="H55" s="285"/>
      <c r="I55" s="75"/>
      <c r="J55" s="285" t="s">
        <v>82</v>
      </c>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6">
        <f>'SO 01 - Pravobřežní zaváz...'!J30</f>
        <v>0</v>
      </c>
      <c r="AH55" s="287"/>
      <c r="AI55" s="287"/>
      <c r="AJ55" s="287"/>
      <c r="AK55" s="287"/>
      <c r="AL55" s="287"/>
      <c r="AM55" s="287"/>
      <c r="AN55" s="286">
        <f t="shared" si="0"/>
        <v>0</v>
      </c>
      <c r="AO55" s="287"/>
      <c r="AP55" s="287"/>
      <c r="AQ55" s="76" t="s">
        <v>83</v>
      </c>
      <c r="AR55" s="73"/>
      <c r="AS55" s="77">
        <v>0</v>
      </c>
      <c r="AT55" s="78">
        <f t="shared" si="1"/>
        <v>0</v>
      </c>
      <c r="AU55" s="79">
        <f>'SO 01 - Pravobřežní zaváz...'!P91</f>
        <v>0</v>
      </c>
      <c r="AV55" s="78">
        <f>'SO 01 - Pravobřežní zaváz...'!J33</f>
        <v>0</v>
      </c>
      <c r="AW55" s="78">
        <f>'SO 01 - Pravobřežní zaváz...'!J34</f>
        <v>0</v>
      </c>
      <c r="AX55" s="78">
        <f>'SO 01 - Pravobřežní zaváz...'!J35</f>
        <v>0</v>
      </c>
      <c r="AY55" s="78">
        <f>'SO 01 - Pravobřežní zaváz...'!J36</f>
        <v>0</v>
      </c>
      <c r="AZ55" s="78">
        <f>'SO 01 - Pravobřežní zaváz...'!F33</f>
        <v>0</v>
      </c>
      <c r="BA55" s="78">
        <f>'SO 01 - Pravobřežní zaváz...'!F34</f>
        <v>0</v>
      </c>
      <c r="BB55" s="78">
        <f>'SO 01 - Pravobřežní zaváz...'!F35</f>
        <v>0</v>
      </c>
      <c r="BC55" s="78">
        <f>'SO 01 - Pravobřežní zaváz...'!F36</f>
        <v>0</v>
      </c>
      <c r="BD55" s="80">
        <f>'SO 01 - Pravobřežní zaváz...'!F37</f>
        <v>0</v>
      </c>
      <c r="BT55" s="81" t="s">
        <v>84</v>
      </c>
      <c r="BV55" s="81" t="s">
        <v>78</v>
      </c>
      <c r="BW55" s="81" t="s">
        <v>85</v>
      </c>
      <c r="BX55" s="81" t="s">
        <v>5</v>
      </c>
      <c r="CL55" s="81" t="s">
        <v>19</v>
      </c>
      <c r="CM55" s="81" t="s">
        <v>86</v>
      </c>
    </row>
    <row r="56" spans="1:91" s="6" customFormat="1" ht="16.5" customHeight="1">
      <c r="A56" s="72" t="s">
        <v>80</v>
      </c>
      <c r="B56" s="73"/>
      <c r="C56" s="74"/>
      <c r="D56" s="285" t="s">
        <v>87</v>
      </c>
      <c r="E56" s="285"/>
      <c r="F56" s="285"/>
      <c r="G56" s="285"/>
      <c r="H56" s="285"/>
      <c r="I56" s="75"/>
      <c r="J56" s="285" t="s">
        <v>88</v>
      </c>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6">
        <f>'SO 02 - Sdružený objekt'!J30</f>
        <v>0</v>
      </c>
      <c r="AH56" s="287"/>
      <c r="AI56" s="287"/>
      <c r="AJ56" s="287"/>
      <c r="AK56" s="287"/>
      <c r="AL56" s="287"/>
      <c r="AM56" s="287"/>
      <c r="AN56" s="286">
        <f t="shared" si="0"/>
        <v>0</v>
      </c>
      <c r="AO56" s="287"/>
      <c r="AP56" s="287"/>
      <c r="AQ56" s="76" t="s">
        <v>83</v>
      </c>
      <c r="AR56" s="73"/>
      <c r="AS56" s="77">
        <v>0</v>
      </c>
      <c r="AT56" s="78">
        <f t="shared" si="1"/>
        <v>0</v>
      </c>
      <c r="AU56" s="79">
        <f>'SO 02 - Sdružený objekt'!P110</f>
        <v>0</v>
      </c>
      <c r="AV56" s="78">
        <f>'SO 02 - Sdružený objekt'!J33</f>
        <v>0</v>
      </c>
      <c r="AW56" s="78">
        <f>'SO 02 - Sdružený objekt'!J34</f>
        <v>0</v>
      </c>
      <c r="AX56" s="78">
        <f>'SO 02 - Sdružený objekt'!J35</f>
        <v>0</v>
      </c>
      <c r="AY56" s="78">
        <f>'SO 02 - Sdružený objekt'!J36</f>
        <v>0</v>
      </c>
      <c r="AZ56" s="78">
        <f>'SO 02 - Sdružený objekt'!F33</f>
        <v>0</v>
      </c>
      <c r="BA56" s="78">
        <f>'SO 02 - Sdružený objekt'!F34</f>
        <v>0</v>
      </c>
      <c r="BB56" s="78">
        <f>'SO 02 - Sdružený objekt'!F35</f>
        <v>0</v>
      </c>
      <c r="BC56" s="78">
        <f>'SO 02 - Sdružený objekt'!F36</f>
        <v>0</v>
      </c>
      <c r="BD56" s="80">
        <f>'SO 02 - Sdružený objekt'!F37</f>
        <v>0</v>
      </c>
      <c r="BT56" s="81" t="s">
        <v>84</v>
      </c>
      <c r="BV56" s="81" t="s">
        <v>78</v>
      </c>
      <c r="BW56" s="81" t="s">
        <v>89</v>
      </c>
      <c r="BX56" s="81" t="s">
        <v>5</v>
      </c>
      <c r="CL56" s="81" t="s">
        <v>19</v>
      </c>
      <c r="CM56" s="81" t="s">
        <v>86</v>
      </c>
    </row>
    <row r="57" spans="1:91" s="6" customFormat="1" ht="16.5" customHeight="1">
      <c r="A57" s="72" t="s">
        <v>80</v>
      </c>
      <c r="B57" s="73"/>
      <c r="C57" s="74"/>
      <c r="D57" s="285" t="s">
        <v>90</v>
      </c>
      <c r="E57" s="285"/>
      <c r="F57" s="285"/>
      <c r="G57" s="285"/>
      <c r="H57" s="285"/>
      <c r="I57" s="75"/>
      <c r="J57" s="285" t="s">
        <v>91</v>
      </c>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6">
        <f>'SO 03 - Stabilizace abraz...'!J30</f>
        <v>0</v>
      </c>
      <c r="AH57" s="287"/>
      <c r="AI57" s="287"/>
      <c r="AJ57" s="287"/>
      <c r="AK57" s="287"/>
      <c r="AL57" s="287"/>
      <c r="AM57" s="287"/>
      <c r="AN57" s="286">
        <f t="shared" si="0"/>
        <v>0</v>
      </c>
      <c r="AO57" s="287"/>
      <c r="AP57" s="287"/>
      <c r="AQ57" s="76" t="s">
        <v>83</v>
      </c>
      <c r="AR57" s="73"/>
      <c r="AS57" s="77">
        <v>0</v>
      </c>
      <c r="AT57" s="78">
        <f t="shared" si="1"/>
        <v>0</v>
      </c>
      <c r="AU57" s="79">
        <f>'SO 03 - Stabilizace abraz...'!P90</f>
        <v>0</v>
      </c>
      <c r="AV57" s="78">
        <f>'SO 03 - Stabilizace abraz...'!J33</f>
        <v>0</v>
      </c>
      <c r="AW57" s="78">
        <f>'SO 03 - Stabilizace abraz...'!J34</f>
        <v>0</v>
      </c>
      <c r="AX57" s="78">
        <f>'SO 03 - Stabilizace abraz...'!J35</f>
        <v>0</v>
      </c>
      <c r="AY57" s="78">
        <f>'SO 03 - Stabilizace abraz...'!J36</f>
        <v>0</v>
      </c>
      <c r="AZ57" s="78">
        <f>'SO 03 - Stabilizace abraz...'!F33</f>
        <v>0</v>
      </c>
      <c r="BA57" s="78">
        <f>'SO 03 - Stabilizace abraz...'!F34</f>
        <v>0</v>
      </c>
      <c r="BB57" s="78">
        <f>'SO 03 - Stabilizace abraz...'!F35</f>
        <v>0</v>
      </c>
      <c r="BC57" s="78">
        <f>'SO 03 - Stabilizace abraz...'!F36</f>
        <v>0</v>
      </c>
      <c r="BD57" s="80">
        <f>'SO 03 - Stabilizace abraz...'!F37</f>
        <v>0</v>
      </c>
      <c r="BT57" s="81" t="s">
        <v>84</v>
      </c>
      <c r="BV57" s="81" t="s">
        <v>78</v>
      </c>
      <c r="BW57" s="81" t="s">
        <v>92</v>
      </c>
      <c r="BX57" s="81" t="s">
        <v>5</v>
      </c>
      <c r="CL57" s="81" t="s">
        <v>19</v>
      </c>
      <c r="CM57" s="81" t="s">
        <v>86</v>
      </c>
    </row>
    <row r="58" spans="1:91" s="6" customFormat="1" ht="16.5" customHeight="1">
      <c r="A58" s="72" t="s">
        <v>80</v>
      </c>
      <c r="B58" s="73"/>
      <c r="C58" s="74"/>
      <c r="D58" s="285" t="s">
        <v>93</v>
      </c>
      <c r="E58" s="285"/>
      <c r="F58" s="285"/>
      <c r="G58" s="285"/>
      <c r="H58" s="285"/>
      <c r="I58" s="75"/>
      <c r="J58" s="285" t="s">
        <v>94</v>
      </c>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6">
        <f>'SO 04 - Přípojka a přelož...'!J30</f>
        <v>0</v>
      </c>
      <c r="AH58" s="287"/>
      <c r="AI58" s="287"/>
      <c r="AJ58" s="287"/>
      <c r="AK58" s="287"/>
      <c r="AL58" s="287"/>
      <c r="AM58" s="287"/>
      <c r="AN58" s="286">
        <f t="shared" si="0"/>
        <v>0</v>
      </c>
      <c r="AO58" s="287"/>
      <c r="AP58" s="287"/>
      <c r="AQ58" s="76" t="s">
        <v>83</v>
      </c>
      <c r="AR58" s="73"/>
      <c r="AS58" s="77">
        <v>0</v>
      </c>
      <c r="AT58" s="78">
        <f t="shared" si="1"/>
        <v>0</v>
      </c>
      <c r="AU58" s="79">
        <f>'SO 04 - Přípojka a přelož...'!P83</f>
        <v>0</v>
      </c>
      <c r="AV58" s="78">
        <f>'SO 04 - Přípojka a přelož...'!J33</f>
        <v>0</v>
      </c>
      <c r="AW58" s="78">
        <f>'SO 04 - Přípojka a přelož...'!J34</f>
        <v>0</v>
      </c>
      <c r="AX58" s="78">
        <f>'SO 04 - Přípojka a přelož...'!J35</f>
        <v>0</v>
      </c>
      <c r="AY58" s="78">
        <f>'SO 04 - Přípojka a přelož...'!J36</f>
        <v>0</v>
      </c>
      <c r="AZ58" s="78">
        <f>'SO 04 - Přípojka a přelož...'!F33</f>
        <v>0</v>
      </c>
      <c r="BA58" s="78">
        <f>'SO 04 - Přípojka a přelož...'!F34</f>
        <v>0</v>
      </c>
      <c r="BB58" s="78">
        <f>'SO 04 - Přípojka a přelož...'!F35</f>
        <v>0</v>
      </c>
      <c r="BC58" s="78">
        <f>'SO 04 - Přípojka a přelož...'!F36</f>
        <v>0</v>
      </c>
      <c r="BD58" s="80">
        <f>'SO 04 - Přípojka a přelož...'!F37</f>
        <v>0</v>
      </c>
      <c r="BT58" s="81" t="s">
        <v>84</v>
      </c>
      <c r="BV58" s="81" t="s">
        <v>78</v>
      </c>
      <c r="BW58" s="81" t="s">
        <v>95</v>
      </c>
      <c r="BX58" s="81" t="s">
        <v>5</v>
      </c>
      <c r="CL58" s="81" t="s">
        <v>19</v>
      </c>
      <c r="CM58" s="81" t="s">
        <v>86</v>
      </c>
    </row>
    <row r="59" spans="1:91" s="6" customFormat="1" ht="16.5" customHeight="1">
      <c r="A59" s="72" t="s">
        <v>80</v>
      </c>
      <c r="B59" s="73"/>
      <c r="C59" s="74"/>
      <c r="D59" s="285" t="s">
        <v>96</v>
      </c>
      <c r="E59" s="285"/>
      <c r="F59" s="285"/>
      <c r="G59" s="285"/>
      <c r="H59" s="285"/>
      <c r="I59" s="75"/>
      <c r="J59" s="285" t="s">
        <v>97</v>
      </c>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6">
        <f>'SO 05 - Příjezdová komuni...'!J30</f>
        <v>0</v>
      </c>
      <c r="AH59" s="287"/>
      <c r="AI59" s="287"/>
      <c r="AJ59" s="287"/>
      <c r="AK59" s="287"/>
      <c r="AL59" s="287"/>
      <c r="AM59" s="287"/>
      <c r="AN59" s="286">
        <f t="shared" si="0"/>
        <v>0</v>
      </c>
      <c r="AO59" s="287"/>
      <c r="AP59" s="287"/>
      <c r="AQ59" s="76" t="s">
        <v>83</v>
      </c>
      <c r="AR59" s="73"/>
      <c r="AS59" s="77">
        <v>0</v>
      </c>
      <c r="AT59" s="78">
        <f t="shared" si="1"/>
        <v>0</v>
      </c>
      <c r="AU59" s="79">
        <f>'SO 05 - Příjezdová komuni...'!P87</f>
        <v>0</v>
      </c>
      <c r="AV59" s="78">
        <f>'SO 05 - Příjezdová komuni...'!J33</f>
        <v>0</v>
      </c>
      <c r="AW59" s="78">
        <f>'SO 05 - Příjezdová komuni...'!J34</f>
        <v>0</v>
      </c>
      <c r="AX59" s="78">
        <f>'SO 05 - Příjezdová komuni...'!J35</f>
        <v>0</v>
      </c>
      <c r="AY59" s="78">
        <f>'SO 05 - Příjezdová komuni...'!J36</f>
        <v>0</v>
      </c>
      <c r="AZ59" s="78">
        <f>'SO 05 - Příjezdová komuni...'!F33</f>
        <v>0</v>
      </c>
      <c r="BA59" s="78">
        <f>'SO 05 - Příjezdová komuni...'!F34</f>
        <v>0</v>
      </c>
      <c r="BB59" s="78">
        <f>'SO 05 - Příjezdová komuni...'!F35</f>
        <v>0</v>
      </c>
      <c r="BC59" s="78">
        <f>'SO 05 - Příjezdová komuni...'!F36</f>
        <v>0</v>
      </c>
      <c r="BD59" s="80">
        <f>'SO 05 - Příjezdová komuni...'!F37</f>
        <v>0</v>
      </c>
      <c r="BT59" s="81" t="s">
        <v>84</v>
      </c>
      <c r="BV59" s="81" t="s">
        <v>78</v>
      </c>
      <c r="BW59" s="81" t="s">
        <v>98</v>
      </c>
      <c r="BX59" s="81" t="s">
        <v>5</v>
      </c>
      <c r="CL59" s="81" t="s">
        <v>19</v>
      </c>
      <c r="CM59" s="81" t="s">
        <v>86</v>
      </c>
    </row>
    <row r="60" spans="1:91" s="6" customFormat="1" ht="16.5" customHeight="1">
      <c r="A60" s="72" t="s">
        <v>80</v>
      </c>
      <c r="B60" s="73"/>
      <c r="C60" s="74"/>
      <c r="D60" s="285" t="s">
        <v>99</v>
      </c>
      <c r="E60" s="285"/>
      <c r="F60" s="285"/>
      <c r="G60" s="285"/>
      <c r="H60" s="285"/>
      <c r="I60" s="75"/>
      <c r="J60" s="285" t="s">
        <v>100</v>
      </c>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6">
        <f>'VON - Vedlejší a ostatní ...'!J30</f>
        <v>0</v>
      </c>
      <c r="AH60" s="287"/>
      <c r="AI60" s="287"/>
      <c r="AJ60" s="287"/>
      <c r="AK60" s="287"/>
      <c r="AL60" s="287"/>
      <c r="AM60" s="287"/>
      <c r="AN60" s="286">
        <f t="shared" si="0"/>
        <v>0</v>
      </c>
      <c r="AO60" s="287"/>
      <c r="AP60" s="287"/>
      <c r="AQ60" s="76" t="s">
        <v>99</v>
      </c>
      <c r="AR60" s="73"/>
      <c r="AS60" s="82">
        <v>0</v>
      </c>
      <c r="AT60" s="83">
        <f t="shared" si="1"/>
        <v>0</v>
      </c>
      <c r="AU60" s="84">
        <f>'VON - Vedlejší a ostatní ...'!P80</f>
        <v>0</v>
      </c>
      <c r="AV60" s="83">
        <f>'VON - Vedlejší a ostatní ...'!J33</f>
        <v>0</v>
      </c>
      <c r="AW60" s="83">
        <f>'VON - Vedlejší a ostatní ...'!J34</f>
        <v>0</v>
      </c>
      <c r="AX60" s="83">
        <f>'VON - Vedlejší a ostatní ...'!J35</f>
        <v>0</v>
      </c>
      <c r="AY60" s="83">
        <f>'VON - Vedlejší a ostatní ...'!J36</f>
        <v>0</v>
      </c>
      <c r="AZ60" s="83">
        <f>'VON - Vedlejší a ostatní ...'!F33</f>
        <v>0</v>
      </c>
      <c r="BA60" s="83">
        <f>'VON - Vedlejší a ostatní ...'!F34</f>
        <v>0</v>
      </c>
      <c r="BB60" s="83">
        <f>'VON - Vedlejší a ostatní ...'!F35</f>
        <v>0</v>
      </c>
      <c r="BC60" s="83">
        <f>'VON - Vedlejší a ostatní ...'!F36</f>
        <v>0</v>
      </c>
      <c r="BD60" s="85">
        <f>'VON - Vedlejší a ostatní ...'!F37</f>
        <v>0</v>
      </c>
      <c r="BT60" s="81" t="s">
        <v>84</v>
      </c>
      <c r="BV60" s="81" t="s">
        <v>78</v>
      </c>
      <c r="BW60" s="81" t="s">
        <v>101</v>
      </c>
      <c r="BX60" s="81" t="s">
        <v>5</v>
      </c>
      <c r="CL60" s="81" t="s">
        <v>19</v>
      </c>
      <c r="CM60" s="81" t="s">
        <v>86</v>
      </c>
    </row>
    <row r="61" spans="2:44" s="1" customFormat="1" ht="30" customHeight="1">
      <c r="B61" s="33"/>
      <c r="AR61" s="33"/>
    </row>
    <row r="62" spans="2:44" s="1" customFormat="1" ht="6.95" customHeight="1">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33"/>
    </row>
  </sheetData>
  <sheetProtection algorithmName="SHA-512" hashValue="n2amxU3lwxlJ/NcwG14PZ6C0wi/KOSVRGZaFVQ/bQFrIABia2UFgrIxOSifJ9GGiKJFhh0uJkEZjPWx4lwQRfw==" saltValue="RhC8ECpB9K8BVGhIjZ7HPZuEXv4M/fpMmEw0//smVWBxwkMY+SkzcMOpr4vIWTQ35oDwguLt1nOC+2dwjY0hww=="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AN57:AP57"/>
    <mergeCell ref="AN52:AP52"/>
    <mergeCell ref="AN55:AP55"/>
    <mergeCell ref="L45:AO45"/>
    <mergeCell ref="AM47:AN47"/>
    <mergeCell ref="AM49:AP49"/>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S49:AT51"/>
    <mergeCell ref="AM50:AP50"/>
    <mergeCell ref="D57:H57"/>
    <mergeCell ref="J57:AF57"/>
    <mergeCell ref="AG57:AM57"/>
    <mergeCell ref="C52:G52"/>
    <mergeCell ref="AG52:AM52"/>
    <mergeCell ref="I52:AF52"/>
    <mergeCell ref="D55:H55"/>
    <mergeCell ref="AG55:AM55"/>
    <mergeCell ref="J55:AF55"/>
  </mergeCells>
  <hyperlinks>
    <hyperlink ref="A55" location="'SO 01 - Pravobřežní zaváz...'!C2" display="/"/>
    <hyperlink ref="A56" location="'SO 02 - Sdružený objekt'!C2" display="/"/>
    <hyperlink ref="A57" location="'SO 03 - Stabilizace abraz...'!C2" display="/"/>
    <hyperlink ref="A58" location="'SO 04 - Přípojka a přelož...'!C2" display="/"/>
    <hyperlink ref="A59" location="'SO 05 - Příjezdová komuni...'!C2" display="/"/>
    <hyperlink ref="A60"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11"/>
  <sheetViews>
    <sheetView showGridLines="0" tabSelected="1" workbookViewId="0" topLeftCell="A77">
      <selection activeCell="I94" sqref="I9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303"/>
      <c r="M2" s="303"/>
      <c r="N2" s="303"/>
      <c r="O2" s="303"/>
      <c r="P2" s="303"/>
      <c r="Q2" s="303"/>
      <c r="R2" s="303"/>
      <c r="S2" s="303"/>
      <c r="T2" s="303"/>
      <c r="U2" s="303"/>
      <c r="V2" s="303"/>
      <c r="AT2" s="18" t="s">
        <v>85</v>
      </c>
      <c r="AZ2" s="86" t="s">
        <v>102</v>
      </c>
      <c r="BA2" s="86" t="s">
        <v>103</v>
      </c>
      <c r="BB2" s="86" t="s">
        <v>104</v>
      </c>
      <c r="BC2" s="86" t="s">
        <v>105</v>
      </c>
      <c r="BD2" s="86" t="s">
        <v>86</v>
      </c>
    </row>
    <row r="3" spans="2:56" ht="6.95" customHeight="1">
      <c r="B3" s="19"/>
      <c r="C3" s="20"/>
      <c r="D3" s="20"/>
      <c r="E3" s="20"/>
      <c r="F3" s="20"/>
      <c r="G3" s="20"/>
      <c r="H3" s="20"/>
      <c r="I3" s="20"/>
      <c r="J3" s="20"/>
      <c r="K3" s="20"/>
      <c r="L3" s="21"/>
      <c r="AT3" s="18" t="s">
        <v>86</v>
      </c>
      <c r="AZ3" s="86" t="s">
        <v>106</v>
      </c>
      <c r="BA3" s="86" t="s">
        <v>107</v>
      </c>
      <c r="BB3" s="86" t="s">
        <v>104</v>
      </c>
      <c r="BC3" s="86" t="s">
        <v>108</v>
      </c>
      <c r="BD3" s="86" t="s">
        <v>86</v>
      </c>
    </row>
    <row r="4" spans="2:56" ht="24.95" customHeight="1">
      <c r="B4" s="21"/>
      <c r="D4" s="22" t="s">
        <v>109</v>
      </c>
      <c r="L4" s="21"/>
      <c r="M4" s="87" t="s">
        <v>10</v>
      </c>
      <c r="AT4" s="18" t="s">
        <v>4</v>
      </c>
      <c r="AZ4" s="86" t="s">
        <v>110</v>
      </c>
      <c r="BA4" s="86" t="s">
        <v>111</v>
      </c>
      <c r="BB4" s="86" t="s">
        <v>104</v>
      </c>
      <c r="BC4" s="86" t="s">
        <v>112</v>
      </c>
      <c r="BD4" s="86" t="s">
        <v>86</v>
      </c>
    </row>
    <row r="5" spans="2:56" ht="6.95" customHeight="1">
      <c r="B5" s="21"/>
      <c r="L5" s="21"/>
      <c r="AZ5" s="86" t="s">
        <v>113</v>
      </c>
      <c r="BA5" s="86" t="s">
        <v>114</v>
      </c>
      <c r="BB5" s="86" t="s">
        <v>115</v>
      </c>
      <c r="BC5" s="86" t="s">
        <v>116</v>
      </c>
      <c r="BD5" s="86" t="s">
        <v>86</v>
      </c>
    </row>
    <row r="6" spans="2:56" ht="12" customHeight="1">
      <c r="B6" s="21"/>
      <c r="D6" s="28" t="s">
        <v>16</v>
      </c>
      <c r="L6" s="21"/>
      <c r="AZ6" s="86" t="s">
        <v>117</v>
      </c>
      <c r="BA6" s="86" t="s">
        <v>118</v>
      </c>
      <c r="BB6" s="86" t="s">
        <v>115</v>
      </c>
      <c r="BC6" s="86" t="s">
        <v>119</v>
      </c>
      <c r="BD6" s="86" t="s">
        <v>86</v>
      </c>
    </row>
    <row r="7" spans="2:56" ht="16.5" customHeight="1">
      <c r="B7" s="21"/>
      <c r="E7" s="317" t="str">
        <f>'Rekapitulace stavby'!K6</f>
        <v>VD Baška – převedení extrémních povodní, stavba č. 4142</v>
      </c>
      <c r="F7" s="318"/>
      <c r="G7" s="318"/>
      <c r="H7" s="318"/>
      <c r="L7" s="21"/>
      <c r="AZ7" s="86" t="s">
        <v>120</v>
      </c>
      <c r="BA7" s="86" t="s">
        <v>121</v>
      </c>
      <c r="BB7" s="86" t="s">
        <v>115</v>
      </c>
      <c r="BC7" s="86" t="s">
        <v>122</v>
      </c>
      <c r="BD7" s="86" t="s">
        <v>86</v>
      </c>
    </row>
    <row r="8" spans="2:56" s="1" customFormat="1" ht="12" customHeight="1">
      <c r="B8" s="33"/>
      <c r="D8" s="28" t="s">
        <v>123</v>
      </c>
      <c r="L8" s="33"/>
      <c r="AZ8" s="86" t="s">
        <v>124</v>
      </c>
      <c r="BA8" s="86" t="s">
        <v>125</v>
      </c>
      <c r="BB8" s="86" t="s">
        <v>115</v>
      </c>
      <c r="BC8" s="86" t="s">
        <v>126</v>
      </c>
      <c r="BD8" s="86" t="s">
        <v>86</v>
      </c>
    </row>
    <row r="9" spans="2:56" s="1" customFormat="1" ht="16.5" customHeight="1">
      <c r="B9" s="33"/>
      <c r="E9" s="297" t="s">
        <v>127</v>
      </c>
      <c r="F9" s="316"/>
      <c r="G9" s="316"/>
      <c r="H9" s="316"/>
      <c r="L9" s="33"/>
      <c r="AZ9" s="86" t="s">
        <v>128</v>
      </c>
      <c r="BA9" s="86" t="s">
        <v>129</v>
      </c>
      <c r="BB9" s="86" t="s">
        <v>130</v>
      </c>
      <c r="BC9" s="86" t="s">
        <v>131</v>
      </c>
      <c r="BD9" s="86" t="s">
        <v>86</v>
      </c>
    </row>
    <row r="10" spans="2:56" s="1" customFormat="1" ht="12">
      <c r="B10" s="33"/>
      <c r="L10" s="33"/>
      <c r="AZ10" s="86" t="s">
        <v>132</v>
      </c>
      <c r="BA10" s="86" t="s">
        <v>133</v>
      </c>
      <c r="BB10" s="86" t="s">
        <v>134</v>
      </c>
      <c r="BC10" s="86" t="s">
        <v>135</v>
      </c>
      <c r="BD10" s="86" t="s">
        <v>86</v>
      </c>
    </row>
    <row r="11" spans="2:56" s="1" customFormat="1" ht="12" customHeight="1">
      <c r="B11" s="33"/>
      <c r="D11" s="28" t="s">
        <v>18</v>
      </c>
      <c r="F11" s="26" t="s">
        <v>19</v>
      </c>
      <c r="I11" s="28" t="s">
        <v>20</v>
      </c>
      <c r="J11" s="26" t="s">
        <v>19</v>
      </c>
      <c r="L11" s="33"/>
      <c r="AZ11" s="86" t="s">
        <v>136</v>
      </c>
      <c r="BA11" s="86" t="s">
        <v>137</v>
      </c>
      <c r="BB11" s="86" t="s">
        <v>134</v>
      </c>
      <c r="BC11" s="86" t="s">
        <v>138</v>
      </c>
      <c r="BD11" s="86" t="s">
        <v>86</v>
      </c>
    </row>
    <row r="12" spans="2:56" s="1" customFormat="1" ht="12" customHeight="1">
      <c r="B12" s="33"/>
      <c r="D12" s="28" t="s">
        <v>21</v>
      </c>
      <c r="F12" s="26" t="s">
        <v>22</v>
      </c>
      <c r="I12" s="28" t="s">
        <v>23</v>
      </c>
      <c r="J12" s="50" t="str">
        <f>'Rekapitulace stavby'!AN8</f>
        <v>30. 3. 2023</v>
      </c>
      <c r="L12" s="33"/>
      <c r="AZ12" s="86" t="s">
        <v>139</v>
      </c>
      <c r="BA12" s="86" t="s">
        <v>140</v>
      </c>
      <c r="BB12" s="86" t="s">
        <v>134</v>
      </c>
      <c r="BC12" s="86" t="s">
        <v>141</v>
      </c>
      <c r="BD12" s="86" t="s">
        <v>86</v>
      </c>
    </row>
    <row r="13" spans="2:56" s="1" customFormat="1" ht="10.9" customHeight="1">
      <c r="B13" s="33"/>
      <c r="L13" s="33"/>
      <c r="AZ13" s="86" t="s">
        <v>142</v>
      </c>
      <c r="BA13" s="86" t="s">
        <v>143</v>
      </c>
      <c r="BB13" s="86" t="s">
        <v>134</v>
      </c>
      <c r="BC13" s="86" t="s">
        <v>84</v>
      </c>
      <c r="BD13" s="86" t="s">
        <v>86</v>
      </c>
    </row>
    <row r="14" spans="2:56" s="1" customFormat="1" ht="12" customHeight="1">
      <c r="B14" s="33"/>
      <c r="D14" s="28" t="s">
        <v>25</v>
      </c>
      <c r="I14" s="28" t="s">
        <v>26</v>
      </c>
      <c r="J14" s="26" t="s">
        <v>27</v>
      </c>
      <c r="L14" s="33"/>
      <c r="AZ14" s="86" t="s">
        <v>144</v>
      </c>
      <c r="BA14" s="86" t="s">
        <v>145</v>
      </c>
      <c r="BB14" s="86" t="s">
        <v>146</v>
      </c>
      <c r="BC14" s="86" t="s">
        <v>147</v>
      </c>
      <c r="BD14" s="86" t="s">
        <v>86</v>
      </c>
    </row>
    <row r="15" spans="2:56" s="1" customFormat="1" ht="18" customHeight="1">
      <c r="B15" s="33"/>
      <c r="E15" s="26" t="s">
        <v>28</v>
      </c>
      <c r="I15" s="28" t="s">
        <v>29</v>
      </c>
      <c r="J15" s="26" t="s">
        <v>30</v>
      </c>
      <c r="L15" s="33"/>
      <c r="AZ15" s="86" t="s">
        <v>148</v>
      </c>
      <c r="BA15" s="86" t="s">
        <v>149</v>
      </c>
      <c r="BB15" s="86" t="s">
        <v>115</v>
      </c>
      <c r="BC15" s="86" t="s">
        <v>150</v>
      </c>
      <c r="BD15" s="86" t="s">
        <v>86</v>
      </c>
    </row>
    <row r="16" spans="2:56" s="1" customFormat="1" ht="6.95" customHeight="1">
      <c r="B16" s="33"/>
      <c r="L16" s="33"/>
      <c r="AZ16" s="86" t="s">
        <v>151</v>
      </c>
      <c r="BA16" s="86" t="s">
        <v>152</v>
      </c>
      <c r="BB16" s="86" t="s">
        <v>104</v>
      </c>
      <c r="BC16" s="86" t="s">
        <v>153</v>
      </c>
      <c r="BD16" s="86" t="s">
        <v>86</v>
      </c>
    </row>
    <row r="17" spans="2:56" s="1" customFormat="1" ht="12" customHeight="1">
      <c r="B17" s="33"/>
      <c r="D17" s="28" t="s">
        <v>31</v>
      </c>
      <c r="I17" s="28" t="s">
        <v>26</v>
      </c>
      <c r="J17" s="29" t="str">
        <f>'Rekapitulace stavby'!AN13</f>
        <v>Vyplň údaj</v>
      </c>
      <c r="L17" s="33"/>
      <c r="AZ17" s="86" t="s">
        <v>154</v>
      </c>
      <c r="BA17" s="86" t="s">
        <v>155</v>
      </c>
      <c r="BB17" s="86" t="s">
        <v>104</v>
      </c>
      <c r="BC17" s="86" t="s">
        <v>156</v>
      </c>
      <c r="BD17" s="86" t="s">
        <v>86</v>
      </c>
    </row>
    <row r="18" spans="2:56" s="1" customFormat="1" ht="18" customHeight="1">
      <c r="B18" s="33"/>
      <c r="E18" s="319" t="str">
        <f>'Rekapitulace stavby'!E14</f>
        <v>Vyplň údaj</v>
      </c>
      <c r="F18" s="311"/>
      <c r="G18" s="311"/>
      <c r="H18" s="311"/>
      <c r="I18" s="28" t="s">
        <v>29</v>
      </c>
      <c r="J18" s="29" t="str">
        <f>'Rekapitulace stavby'!AN14</f>
        <v>Vyplň údaj</v>
      </c>
      <c r="L18" s="33"/>
      <c r="AZ18" s="86" t="s">
        <v>157</v>
      </c>
      <c r="BA18" s="86" t="s">
        <v>158</v>
      </c>
      <c r="BB18" s="86" t="s">
        <v>104</v>
      </c>
      <c r="BC18" s="86" t="s">
        <v>159</v>
      </c>
      <c r="BD18" s="86" t="s">
        <v>86</v>
      </c>
    </row>
    <row r="19" spans="2:56" s="1" customFormat="1" ht="6.95" customHeight="1">
      <c r="B19" s="33"/>
      <c r="L19" s="33"/>
      <c r="AZ19" s="86" t="s">
        <v>160</v>
      </c>
      <c r="BA19" s="86" t="s">
        <v>161</v>
      </c>
      <c r="BB19" s="86" t="s">
        <v>162</v>
      </c>
      <c r="BC19" s="86" t="s">
        <v>163</v>
      </c>
      <c r="BD19" s="86" t="s">
        <v>86</v>
      </c>
    </row>
    <row r="20" spans="2:56" s="1" customFormat="1" ht="12" customHeight="1">
      <c r="B20" s="33"/>
      <c r="D20" s="28" t="s">
        <v>33</v>
      </c>
      <c r="I20" s="28" t="s">
        <v>26</v>
      </c>
      <c r="J20" s="26" t="s">
        <v>34</v>
      </c>
      <c r="L20" s="33"/>
      <c r="AZ20" s="86" t="s">
        <v>164</v>
      </c>
      <c r="BA20" s="86" t="s">
        <v>165</v>
      </c>
      <c r="BB20" s="86" t="s">
        <v>115</v>
      </c>
      <c r="BC20" s="86" t="s">
        <v>166</v>
      </c>
      <c r="BD20" s="86" t="s">
        <v>86</v>
      </c>
    </row>
    <row r="21" spans="2:56" s="1" customFormat="1" ht="18" customHeight="1">
      <c r="B21" s="33"/>
      <c r="E21" s="26" t="s">
        <v>35</v>
      </c>
      <c r="I21" s="28" t="s">
        <v>29</v>
      </c>
      <c r="J21" s="26" t="s">
        <v>36</v>
      </c>
      <c r="L21" s="33"/>
      <c r="AZ21" s="86" t="s">
        <v>167</v>
      </c>
      <c r="BA21" s="86" t="s">
        <v>168</v>
      </c>
      <c r="BB21" s="86" t="s">
        <v>115</v>
      </c>
      <c r="BC21" s="86" t="s">
        <v>169</v>
      </c>
      <c r="BD21" s="86" t="s">
        <v>86</v>
      </c>
    </row>
    <row r="22" spans="2:56" s="1" customFormat="1" ht="6.95" customHeight="1">
      <c r="B22" s="33"/>
      <c r="L22" s="33"/>
      <c r="AZ22" s="86" t="s">
        <v>170</v>
      </c>
      <c r="BA22" s="86" t="s">
        <v>171</v>
      </c>
      <c r="BB22" s="86" t="s">
        <v>162</v>
      </c>
      <c r="BC22" s="86" t="s">
        <v>122</v>
      </c>
      <c r="BD22" s="86" t="s">
        <v>86</v>
      </c>
    </row>
    <row r="23" spans="2:56" s="1" customFormat="1" ht="12" customHeight="1">
      <c r="B23" s="33"/>
      <c r="D23" s="28" t="s">
        <v>38</v>
      </c>
      <c r="I23" s="28" t="s">
        <v>26</v>
      </c>
      <c r="J23" s="26" t="str">
        <f>IF('Rekapitulace stavby'!AN19="","",'Rekapitulace stavby'!AN19)</f>
        <v/>
      </c>
      <c r="L23" s="33"/>
      <c r="AZ23" s="86" t="s">
        <v>172</v>
      </c>
      <c r="BA23" s="86" t="s">
        <v>173</v>
      </c>
      <c r="BB23" s="86" t="s">
        <v>115</v>
      </c>
      <c r="BC23" s="86" t="s">
        <v>174</v>
      </c>
      <c r="BD23" s="86" t="s">
        <v>86</v>
      </c>
    </row>
    <row r="24" spans="2:56" s="1" customFormat="1" ht="18" customHeight="1">
      <c r="B24" s="33"/>
      <c r="E24" s="26" t="str">
        <f>IF('Rekapitulace stavby'!E20="","",'Rekapitulace stavby'!E20)</f>
        <v xml:space="preserve"> </v>
      </c>
      <c r="I24" s="28" t="s">
        <v>29</v>
      </c>
      <c r="J24" s="26" t="str">
        <f>IF('Rekapitulace stavby'!AN20="","",'Rekapitulace stavby'!AN20)</f>
        <v/>
      </c>
      <c r="L24" s="33"/>
      <c r="AZ24" s="86" t="s">
        <v>175</v>
      </c>
      <c r="BA24" s="86" t="s">
        <v>176</v>
      </c>
      <c r="BB24" s="86" t="s">
        <v>115</v>
      </c>
      <c r="BC24" s="86" t="s">
        <v>177</v>
      </c>
      <c r="BD24" s="86" t="s">
        <v>86</v>
      </c>
    </row>
    <row r="25" spans="2:56" s="1" customFormat="1" ht="6.95" customHeight="1">
      <c r="B25" s="33"/>
      <c r="L25" s="33"/>
      <c r="AZ25" s="86" t="s">
        <v>178</v>
      </c>
      <c r="BA25" s="86" t="s">
        <v>179</v>
      </c>
      <c r="BB25" s="86" t="s">
        <v>104</v>
      </c>
      <c r="BC25" s="86" t="s">
        <v>177</v>
      </c>
      <c r="BD25" s="86" t="s">
        <v>86</v>
      </c>
    </row>
    <row r="26" spans="2:56" s="1" customFormat="1" ht="12" customHeight="1">
      <c r="B26" s="33"/>
      <c r="D26" s="28" t="s">
        <v>40</v>
      </c>
      <c r="L26" s="33"/>
      <c r="AZ26" s="86" t="s">
        <v>180</v>
      </c>
      <c r="BA26" s="86" t="s">
        <v>181</v>
      </c>
      <c r="BB26" s="86" t="s">
        <v>115</v>
      </c>
      <c r="BC26" s="86" t="s">
        <v>182</v>
      </c>
      <c r="BD26" s="86" t="s">
        <v>86</v>
      </c>
    </row>
    <row r="27" spans="2:56" s="7" customFormat="1" ht="16.5" customHeight="1">
      <c r="B27" s="88"/>
      <c r="E27" s="315" t="s">
        <v>19</v>
      </c>
      <c r="F27" s="315"/>
      <c r="G27" s="315"/>
      <c r="H27" s="315"/>
      <c r="L27" s="88"/>
      <c r="AZ27" s="89" t="s">
        <v>183</v>
      </c>
      <c r="BA27" s="89" t="s">
        <v>184</v>
      </c>
      <c r="BB27" s="89" t="s">
        <v>115</v>
      </c>
      <c r="BC27" s="89" t="s">
        <v>185</v>
      </c>
      <c r="BD27" s="89" t="s">
        <v>86</v>
      </c>
    </row>
    <row r="28" spans="2:56" s="1" customFormat="1" ht="6.95" customHeight="1">
      <c r="B28" s="33"/>
      <c r="L28" s="33"/>
      <c r="AZ28" s="86" t="s">
        <v>186</v>
      </c>
      <c r="BA28" s="86" t="s">
        <v>187</v>
      </c>
      <c r="BB28" s="86" t="s">
        <v>115</v>
      </c>
      <c r="BC28" s="86" t="s">
        <v>188</v>
      </c>
      <c r="BD28" s="86" t="s">
        <v>86</v>
      </c>
    </row>
    <row r="29" spans="2:56" s="1" customFormat="1" ht="6.95" customHeight="1">
      <c r="B29" s="33"/>
      <c r="D29" s="51"/>
      <c r="E29" s="51"/>
      <c r="F29" s="51"/>
      <c r="G29" s="51"/>
      <c r="H29" s="51"/>
      <c r="I29" s="51"/>
      <c r="J29" s="51"/>
      <c r="K29" s="51"/>
      <c r="L29" s="33"/>
      <c r="AZ29" s="86" t="s">
        <v>189</v>
      </c>
      <c r="BA29" s="86" t="s">
        <v>190</v>
      </c>
      <c r="BB29" s="86" t="s">
        <v>115</v>
      </c>
      <c r="BC29" s="86" t="s">
        <v>191</v>
      </c>
      <c r="BD29" s="86" t="s">
        <v>86</v>
      </c>
    </row>
    <row r="30" spans="2:56" s="1" customFormat="1" ht="25.35" customHeight="1">
      <c r="B30" s="33"/>
      <c r="D30" s="90" t="s">
        <v>42</v>
      </c>
      <c r="J30" s="64">
        <f>ROUND(J91,2)</f>
        <v>0</v>
      </c>
      <c r="L30" s="33"/>
      <c r="AZ30" s="86" t="s">
        <v>192</v>
      </c>
      <c r="BA30" s="86" t="s">
        <v>193</v>
      </c>
      <c r="BB30" s="86" t="s">
        <v>115</v>
      </c>
      <c r="BC30" s="86" t="s">
        <v>194</v>
      </c>
      <c r="BD30" s="86" t="s">
        <v>86</v>
      </c>
    </row>
    <row r="31" spans="2:56" s="1" customFormat="1" ht="6.95" customHeight="1">
      <c r="B31" s="33"/>
      <c r="D31" s="51"/>
      <c r="E31" s="51"/>
      <c r="F31" s="51"/>
      <c r="G31" s="51"/>
      <c r="H31" s="51"/>
      <c r="I31" s="51"/>
      <c r="J31" s="51"/>
      <c r="K31" s="51"/>
      <c r="L31" s="33"/>
      <c r="AZ31" s="86" t="s">
        <v>195</v>
      </c>
      <c r="BA31" s="86" t="s">
        <v>196</v>
      </c>
      <c r="BB31" s="86" t="s">
        <v>104</v>
      </c>
      <c r="BC31" s="86" t="s">
        <v>197</v>
      </c>
      <c r="BD31" s="86" t="s">
        <v>86</v>
      </c>
    </row>
    <row r="32" spans="2:56" s="1" customFormat="1" ht="14.45" customHeight="1">
      <c r="B32" s="33"/>
      <c r="F32" s="36" t="s">
        <v>44</v>
      </c>
      <c r="I32" s="36" t="s">
        <v>43</v>
      </c>
      <c r="J32" s="36" t="s">
        <v>45</v>
      </c>
      <c r="L32" s="33"/>
      <c r="AZ32" s="86" t="s">
        <v>198</v>
      </c>
      <c r="BA32" s="86" t="s">
        <v>199</v>
      </c>
      <c r="BB32" s="86" t="s">
        <v>104</v>
      </c>
      <c r="BC32" s="86" t="s">
        <v>200</v>
      </c>
      <c r="BD32" s="86" t="s">
        <v>86</v>
      </c>
    </row>
    <row r="33" spans="2:56" s="1" customFormat="1" ht="14.45" customHeight="1">
      <c r="B33" s="33"/>
      <c r="D33" s="53" t="s">
        <v>46</v>
      </c>
      <c r="E33" s="28" t="s">
        <v>47</v>
      </c>
      <c r="F33" s="91">
        <f>ROUND((SUM(BE91:BE1110)),2)</f>
        <v>0</v>
      </c>
      <c r="I33" s="92">
        <v>0.21</v>
      </c>
      <c r="J33" s="91">
        <f>ROUND(((SUM(BE91:BE1110))*I33),2)</f>
        <v>0</v>
      </c>
      <c r="L33" s="33"/>
      <c r="AZ33" s="86" t="s">
        <v>201</v>
      </c>
      <c r="BA33" s="86" t="s">
        <v>202</v>
      </c>
      <c r="BB33" s="86" t="s">
        <v>104</v>
      </c>
      <c r="BC33" s="86" t="s">
        <v>203</v>
      </c>
      <c r="BD33" s="86" t="s">
        <v>86</v>
      </c>
    </row>
    <row r="34" spans="2:56" s="1" customFormat="1" ht="14.45" customHeight="1">
      <c r="B34" s="33"/>
      <c r="E34" s="28" t="s">
        <v>48</v>
      </c>
      <c r="F34" s="91">
        <f>ROUND((SUM(BF91:BF1110)),2)</f>
        <v>0</v>
      </c>
      <c r="I34" s="92">
        <v>0.15</v>
      </c>
      <c r="J34" s="91">
        <f>ROUND(((SUM(BF91:BF1110))*I34),2)</f>
        <v>0</v>
      </c>
      <c r="L34" s="33"/>
      <c r="AZ34" s="86" t="s">
        <v>204</v>
      </c>
      <c r="BA34" s="86" t="s">
        <v>205</v>
      </c>
      <c r="BB34" s="86" t="s">
        <v>115</v>
      </c>
      <c r="BC34" s="86" t="s">
        <v>206</v>
      </c>
      <c r="BD34" s="86" t="s">
        <v>86</v>
      </c>
    </row>
    <row r="35" spans="2:56" s="1" customFormat="1" ht="14.45" customHeight="1" hidden="1">
      <c r="B35" s="33"/>
      <c r="E35" s="28" t="s">
        <v>49</v>
      </c>
      <c r="F35" s="91">
        <f>ROUND((SUM(BG91:BG1110)),2)</f>
        <v>0</v>
      </c>
      <c r="I35" s="92">
        <v>0.21</v>
      </c>
      <c r="J35" s="91">
        <f>0</f>
        <v>0</v>
      </c>
      <c r="L35" s="33"/>
      <c r="AZ35" s="86" t="s">
        <v>207</v>
      </c>
      <c r="BA35" s="86" t="s">
        <v>208</v>
      </c>
      <c r="BB35" s="86" t="s">
        <v>115</v>
      </c>
      <c r="BC35" s="86" t="s">
        <v>209</v>
      </c>
      <c r="BD35" s="86" t="s">
        <v>86</v>
      </c>
    </row>
    <row r="36" spans="2:56" s="1" customFormat="1" ht="14.45" customHeight="1" hidden="1">
      <c r="B36" s="33"/>
      <c r="E36" s="28" t="s">
        <v>50</v>
      </c>
      <c r="F36" s="91">
        <f>ROUND((SUM(BH91:BH1110)),2)</f>
        <v>0</v>
      </c>
      <c r="I36" s="92">
        <v>0.15</v>
      </c>
      <c r="J36" s="91">
        <f>0</f>
        <v>0</v>
      </c>
      <c r="L36" s="33"/>
      <c r="AZ36" s="86" t="s">
        <v>210</v>
      </c>
      <c r="BA36" s="86" t="s">
        <v>211</v>
      </c>
      <c r="BB36" s="86" t="s">
        <v>134</v>
      </c>
      <c r="BC36" s="86" t="s">
        <v>212</v>
      </c>
      <c r="BD36" s="86" t="s">
        <v>86</v>
      </c>
    </row>
    <row r="37" spans="2:56" s="1" customFormat="1" ht="14.45" customHeight="1" hidden="1">
      <c r="B37" s="33"/>
      <c r="E37" s="28" t="s">
        <v>51</v>
      </c>
      <c r="F37" s="91">
        <f>ROUND((SUM(BI91:BI1110)),2)</f>
        <v>0</v>
      </c>
      <c r="I37" s="92">
        <v>0</v>
      </c>
      <c r="J37" s="91">
        <f>0</f>
        <v>0</v>
      </c>
      <c r="L37" s="33"/>
      <c r="AZ37" s="86" t="s">
        <v>213</v>
      </c>
      <c r="BA37" s="86" t="s">
        <v>214</v>
      </c>
      <c r="BB37" s="86" t="s">
        <v>104</v>
      </c>
      <c r="BC37" s="86" t="s">
        <v>215</v>
      </c>
      <c r="BD37" s="86" t="s">
        <v>86</v>
      </c>
    </row>
    <row r="38" spans="2:56" s="1" customFormat="1" ht="6.95" customHeight="1">
      <c r="B38" s="33"/>
      <c r="L38" s="33"/>
      <c r="AZ38" s="86" t="s">
        <v>216</v>
      </c>
      <c r="BA38" s="86" t="s">
        <v>217</v>
      </c>
      <c r="BB38" s="86" t="s">
        <v>104</v>
      </c>
      <c r="BC38" s="86" t="s">
        <v>218</v>
      </c>
      <c r="BD38" s="86" t="s">
        <v>86</v>
      </c>
    </row>
    <row r="39" spans="2:56" s="1" customFormat="1" ht="25.35" customHeight="1">
      <c r="B39" s="33"/>
      <c r="C39" s="93"/>
      <c r="D39" s="94" t="s">
        <v>52</v>
      </c>
      <c r="E39" s="55"/>
      <c r="F39" s="55"/>
      <c r="G39" s="95" t="s">
        <v>53</v>
      </c>
      <c r="H39" s="96" t="s">
        <v>54</v>
      </c>
      <c r="I39" s="55"/>
      <c r="J39" s="97">
        <f>SUM(J30:J37)</f>
        <v>0</v>
      </c>
      <c r="K39" s="98"/>
      <c r="L39" s="33"/>
      <c r="AZ39" s="86" t="s">
        <v>219</v>
      </c>
      <c r="BA39" s="86" t="s">
        <v>220</v>
      </c>
      <c r="BB39" s="86" t="s">
        <v>104</v>
      </c>
      <c r="BC39" s="86" t="s">
        <v>221</v>
      </c>
      <c r="BD39" s="86" t="s">
        <v>86</v>
      </c>
    </row>
    <row r="40" spans="2:56" s="1" customFormat="1" ht="14.45" customHeight="1">
      <c r="B40" s="42"/>
      <c r="C40" s="43"/>
      <c r="D40" s="43"/>
      <c r="E40" s="43"/>
      <c r="F40" s="43"/>
      <c r="G40" s="43"/>
      <c r="H40" s="43"/>
      <c r="I40" s="43"/>
      <c r="J40" s="43"/>
      <c r="K40" s="43"/>
      <c r="L40" s="33"/>
      <c r="AZ40" s="86" t="s">
        <v>222</v>
      </c>
      <c r="BA40" s="86" t="s">
        <v>223</v>
      </c>
      <c r="BB40" s="86" t="s">
        <v>104</v>
      </c>
      <c r="BC40" s="86" t="s">
        <v>224</v>
      </c>
      <c r="BD40" s="86" t="s">
        <v>86</v>
      </c>
    </row>
    <row r="41" spans="52:56" ht="12">
      <c r="AZ41" s="86" t="s">
        <v>225</v>
      </c>
      <c r="BA41" s="86" t="s">
        <v>226</v>
      </c>
      <c r="BB41" s="86" t="s">
        <v>104</v>
      </c>
      <c r="BC41" s="86" t="s">
        <v>227</v>
      </c>
      <c r="BD41" s="86" t="s">
        <v>86</v>
      </c>
    </row>
    <row r="42" spans="52:56" ht="12">
      <c r="AZ42" s="86" t="s">
        <v>228</v>
      </c>
      <c r="BA42" s="86" t="s">
        <v>229</v>
      </c>
      <c r="BB42" s="86" t="s">
        <v>162</v>
      </c>
      <c r="BC42" s="86" t="s">
        <v>230</v>
      </c>
      <c r="BD42" s="86" t="s">
        <v>86</v>
      </c>
    </row>
    <row r="43" spans="52:56" ht="12">
      <c r="AZ43" s="86" t="s">
        <v>231</v>
      </c>
      <c r="BA43" s="86" t="s">
        <v>232</v>
      </c>
      <c r="BB43" s="86" t="s">
        <v>115</v>
      </c>
      <c r="BC43" s="86" t="s">
        <v>233</v>
      </c>
      <c r="BD43" s="86" t="s">
        <v>86</v>
      </c>
    </row>
    <row r="44" spans="2:12" s="1" customFormat="1" ht="6.95" customHeight="1">
      <c r="B44" s="44"/>
      <c r="C44" s="45"/>
      <c r="D44" s="45"/>
      <c r="E44" s="45"/>
      <c r="F44" s="45"/>
      <c r="G44" s="45"/>
      <c r="H44" s="45"/>
      <c r="I44" s="45"/>
      <c r="J44" s="45"/>
      <c r="K44" s="45"/>
      <c r="L44" s="33"/>
    </row>
    <row r="45" spans="2:12" s="1" customFormat="1" ht="24.95" customHeight="1">
      <c r="B45" s="33"/>
      <c r="C45" s="22" t="s">
        <v>234</v>
      </c>
      <c r="L45" s="33"/>
    </row>
    <row r="46" spans="2:12" s="1" customFormat="1" ht="6.95" customHeight="1">
      <c r="B46" s="33"/>
      <c r="L46" s="33"/>
    </row>
    <row r="47" spans="2:12" s="1" customFormat="1" ht="12" customHeight="1">
      <c r="B47" s="33"/>
      <c r="C47" s="28" t="s">
        <v>16</v>
      </c>
      <c r="L47" s="33"/>
    </row>
    <row r="48" spans="2:12" s="1" customFormat="1" ht="16.5" customHeight="1">
      <c r="B48" s="33"/>
      <c r="E48" s="317" t="str">
        <f>E7</f>
        <v>VD Baška – převedení extrémních povodní, stavba č. 4142</v>
      </c>
      <c r="F48" s="318"/>
      <c r="G48" s="318"/>
      <c r="H48" s="318"/>
      <c r="L48" s="33"/>
    </row>
    <row r="49" spans="2:12" s="1" customFormat="1" ht="12" customHeight="1">
      <c r="B49" s="33"/>
      <c r="C49" s="28" t="s">
        <v>123</v>
      </c>
      <c r="L49" s="33"/>
    </row>
    <row r="50" spans="2:12" s="1" customFormat="1" ht="16.5" customHeight="1">
      <c r="B50" s="33"/>
      <c r="E50" s="297" t="str">
        <f>E9</f>
        <v>SO 01 - Pravobřežní zavázání hráze</v>
      </c>
      <c r="F50" s="316"/>
      <c r="G50" s="316"/>
      <c r="H50" s="316"/>
      <c r="L50" s="33"/>
    </row>
    <row r="51" spans="2:12" s="1" customFormat="1" ht="6.95" customHeight="1">
      <c r="B51" s="33"/>
      <c r="L51" s="33"/>
    </row>
    <row r="52" spans="2:12" s="1" customFormat="1" ht="12" customHeight="1">
      <c r="B52" s="33"/>
      <c r="C52" s="28" t="s">
        <v>21</v>
      </c>
      <c r="F52" s="26" t="str">
        <f>F12</f>
        <v>k. ú. Baška</v>
      </c>
      <c r="I52" s="28" t="s">
        <v>23</v>
      </c>
      <c r="J52" s="50" t="str">
        <f>IF(J12="","",J12)</f>
        <v>30. 3. 2023</v>
      </c>
      <c r="L52" s="33"/>
    </row>
    <row r="53" spans="2:12" s="1" customFormat="1" ht="6.95" customHeight="1">
      <c r="B53" s="33"/>
      <c r="L53" s="33"/>
    </row>
    <row r="54" spans="2:12" s="1" customFormat="1" ht="25.7" customHeight="1">
      <c r="B54" s="33"/>
      <c r="C54" s="28" t="s">
        <v>25</v>
      </c>
      <c r="F54" s="26" t="str">
        <f>E15</f>
        <v>Povodí Odry, státní podnik</v>
      </c>
      <c r="I54" s="28" t="s">
        <v>33</v>
      </c>
      <c r="J54" s="31" t="str">
        <f>E21</f>
        <v>Ing. Pavel Golík, Ph.D.</v>
      </c>
      <c r="L54" s="33"/>
    </row>
    <row r="55" spans="2:12" s="1" customFormat="1" ht="15.2" customHeight="1">
      <c r="B55" s="33"/>
      <c r="C55" s="28" t="s">
        <v>31</v>
      </c>
      <c r="F55" s="26" t="str">
        <f>IF(E18="","",E18)</f>
        <v>Vyplň údaj</v>
      </c>
      <c r="I55" s="28" t="s">
        <v>38</v>
      </c>
      <c r="J55" s="31" t="str">
        <f>E24</f>
        <v xml:space="preserve"> </v>
      </c>
      <c r="L55" s="33"/>
    </row>
    <row r="56" spans="2:12" s="1" customFormat="1" ht="10.35" customHeight="1">
      <c r="B56" s="33"/>
      <c r="L56" s="33"/>
    </row>
    <row r="57" spans="2:12" s="1" customFormat="1" ht="29.25" customHeight="1">
      <c r="B57" s="33"/>
      <c r="C57" s="99" t="s">
        <v>235</v>
      </c>
      <c r="D57" s="93"/>
      <c r="E57" s="93"/>
      <c r="F57" s="93"/>
      <c r="G57" s="93"/>
      <c r="H57" s="93"/>
      <c r="I57" s="93"/>
      <c r="J57" s="100" t="s">
        <v>236</v>
      </c>
      <c r="K57" s="93"/>
      <c r="L57" s="33"/>
    </row>
    <row r="58" spans="2:12" s="1" customFormat="1" ht="10.35" customHeight="1">
      <c r="B58" s="33"/>
      <c r="L58" s="33"/>
    </row>
    <row r="59" spans="2:47" s="1" customFormat="1" ht="22.9" customHeight="1">
      <c r="B59" s="33"/>
      <c r="C59" s="101" t="s">
        <v>74</v>
      </c>
      <c r="J59" s="64">
        <f>J91</f>
        <v>0</v>
      </c>
      <c r="L59" s="33"/>
      <c r="AU59" s="18" t="s">
        <v>237</v>
      </c>
    </row>
    <row r="60" spans="2:12" s="8" customFormat="1" ht="24.95" customHeight="1">
      <c r="B60" s="102"/>
      <c r="D60" s="103" t="s">
        <v>238</v>
      </c>
      <c r="E60" s="104"/>
      <c r="F60" s="104"/>
      <c r="G60" s="104"/>
      <c r="H60" s="104"/>
      <c r="I60" s="104"/>
      <c r="J60" s="105">
        <f>J92</f>
        <v>0</v>
      </c>
      <c r="L60" s="102"/>
    </row>
    <row r="61" spans="2:12" s="9" customFormat="1" ht="19.9" customHeight="1">
      <c r="B61" s="106"/>
      <c r="D61" s="107" t="s">
        <v>239</v>
      </c>
      <c r="E61" s="108"/>
      <c r="F61" s="108"/>
      <c r="G61" s="108"/>
      <c r="H61" s="108"/>
      <c r="I61" s="108"/>
      <c r="J61" s="109">
        <f>J93</f>
        <v>0</v>
      </c>
      <c r="L61" s="106"/>
    </row>
    <row r="62" spans="2:12" s="9" customFormat="1" ht="19.9" customHeight="1">
      <c r="B62" s="106"/>
      <c r="D62" s="107" t="s">
        <v>240</v>
      </c>
      <c r="E62" s="108"/>
      <c r="F62" s="108"/>
      <c r="G62" s="108"/>
      <c r="H62" s="108"/>
      <c r="I62" s="108"/>
      <c r="J62" s="109">
        <f>J722</f>
        <v>0</v>
      </c>
      <c r="L62" s="106"/>
    </row>
    <row r="63" spans="2:12" s="9" customFormat="1" ht="19.9" customHeight="1">
      <c r="B63" s="106"/>
      <c r="D63" s="107" t="s">
        <v>241</v>
      </c>
      <c r="E63" s="108"/>
      <c r="F63" s="108"/>
      <c r="G63" s="108"/>
      <c r="H63" s="108"/>
      <c r="I63" s="108"/>
      <c r="J63" s="109">
        <f>J740</f>
        <v>0</v>
      </c>
      <c r="L63" s="106"/>
    </row>
    <row r="64" spans="2:12" s="9" customFormat="1" ht="19.9" customHeight="1">
      <c r="B64" s="106"/>
      <c r="D64" s="107" t="s">
        <v>242</v>
      </c>
      <c r="E64" s="108"/>
      <c r="F64" s="108"/>
      <c r="G64" s="108"/>
      <c r="H64" s="108"/>
      <c r="I64" s="108"/>
      <c r="J64" s="109">
        <f>J747</f>
        <v>0</v>
      </c>
      <c r="L64" s="106"/>
    </row>
    <row r="65" spans="2:12" s="9" customFormat="1" ht="19.9" customHeight="1">
      <c r="B65" s="106"/>
      <c r="D65" s="107" t="s">
        <v>243</v>
      </c>
      <c r="E65" s="108"/>
      <c r="F65" s="108"/>
      <c r="G65" s="108"/>
      <c r="H65" s="108"/>
      <c r="I65" s="108"/>
      <c r="J65" s="109">
        <f>J857</f>
        <v>0</v>
      </c>
      <c r="L65" s="106"/>
    </row>
    <row r="66" spans="2:12" s="9" customFormat="1" ht="19.9" customHeight="1">
      <c r="B66" s="106"/>
      <c r="D66" s="107" t="s">
        <v>244</v>
      </c>
      <c r="E66" s="108"/>
      <c r="F66" s="108"/>
      <c r="G66" s="108"/>
      <c r="H66" s="108"/>
      <c r="I66" s="108"/>
      <c r="J66" s="109">
        <f>J881</f>
        <v>0</v>
      </c>
      <c r="L66" s="106"/>
    </row>
    <row r="67" spans="2:12" s="9" customFormat="1" ht="19.9" customHeight="1">
      <c r="B67" s="106"/>
      <c r="D67" s="107" t="s">
        <v>245</v>
      </c>
      <c r="E67" s="108"/>
      <c r="F67" s="108"/>
      <c r="G67" s="108"/>
      <c r="H67" s="108"/>
      <c r="I67" s="108"/>
      <c r="J67" s="109">
        <f>J927</f>
        <v>0</v>
      </c>
      <c r="L67" s="106"/>
    </row>
    <row r="68" spans="2:12" s="9" customFormat="1" ht="19.9" customHeight="1">
      <c r="B68" s="106"/>
      <c r="D68" s="107" t="s">
        <v>246</v>
      </c>
      <c r="E68" s="108"/>
      <c r="F68" s="108"/>
      <c r="G68" s="108"/>
      <c r="H68" s="108"/>
      <c r="I68" s="108"/>
      <c r="J68" s="109">
        <f>J1036</f>
        <v>0</v>
      </c>
      <c r="L68" s="106"/>
    </row>
    <row r="69" spans="2:12" s="9" customFormat="1" ht="19.9" customHeight="1">
      <c r="B69" s="106"/>
      <c r="D69" s="107" t="s">
        <v>247</v>
      </c>
      <c r="E69" s="108"/>
      <c r="F69" s="108"/>
      <c r="G69" s="108"/>
      <c r="H69" s="108"/>
      <c r="I69" s="108"/>
      <c r="J69" s="109">
        <f>J1087</f>
        <v>0</v>
      </c>
      <c r="L69" s="106"/>
    </row>
    <row r="70" spans="2:12" s="8" customFormat="1" ht="24.95" customHeight="1">
      <c r="B70" s="102"/>
      <c r="D70" s="103" t="s">
        <v>248</v>
      </c>
      <c r="E70" s="104"/>
      <c r="F70" s="104"/>
      <c r="G70" s="104"/>
      <c r="H70" s="104"/>
      <c r="I70" s="104"/>
      <c r="J70" s="105">
        <f>J1091</f>
        <v>0</v>
      </c>
      <c r="L70" s="102"/>
    </row>
    <row r="71" spans="2:12" s="9" customFormat="1" ht="19.9" customHeight="1">
      <c r="B71" s="106"/>
      <c r="D71" s="107" t="s">
        <v>249</v>
      </c>
      <c r="E71" s="108"/>
      <c r="F71" s="108"/>
      <c r="G71" s="108"/>
      <c r="H71" s="108"/>
      <c r="I71" s="108"/>
      <c r="J71" s="109">
        <f>J1092</f>
        <v>0</v>
      </c>
      <c r="L71" s="106"/>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250</v>
      </c>
      <c r="L78" s="33"/>
    </row>
    <row r="79" spans="2:12" s="1" customFormat="1" ht="6.95" customHeight="1">
      <c r="B79" s="33"/>
      <c r="L79" s="33"/>
    </row>
    <row r="80" spans="2:12" s="1" customFormat="1" ht="12" customHeight="1">
      <c r="B80" s="33"/>
      <c r="C80" s="28" t="s">
        <v>16</v>
      </c>
      <c r="L80" s="33"/>
    </row>
    <row r="81" spans="2:12" s="1" customFormat="1" ht="16.5" customHeight="1">
      <c r="B81" s="33"/>
      <c r="E81" s="317" t="str">
        <f>E7</f>
        <v>VD Baška – převedení extrémních povodní, stavba č. 4142</v>
      </c>
      <c r="F81" s="318"/>
      <c r="G81" s="318"/>
      <c r="H81" s="318"/>
      <c r="L81" s="33"/>
    </row>
    <row r="82" spans="2:12" s="1" customFormat="1" ht="12" customHeight="1">
      <c r="B82" s="33"/>
      <c r="C82" s="28" t="s">
        <v>123</v>
      </c>
      <c r="L82" s="33"/>
    </row>
    <row r="83" spans="2:12" s="1" customFormat="1" ht="16.5" customHeight="1">
      <c r="B83" s="33"/>
      <c r="E83" s="297" t="str">
        <f>E9</f>
        <v>SO 01 - Pravobřežní zavázání hráze</v>
      </c>
      <c r="F83" s="316"/>
      <c r="G83" s="316"/>
      <c r="H83" s="316"/>
      <c r="L83" s="33"/>
    </row>
    <row r="84" spans="2:12" s="1" customFormat="1" ht="6.95" customHeight="1">
      <c r="B84" s="33"/>
      <c r="L84" s="33"/>
    </row>
    <row r="85" spans="2:12" s="1" customFormat="1" ht="12" customHeight="1">
      <c r="B85" s="33"/>
      <c r="C85" s="28" t="s">
        <v>21</v>
      </c>
      <c r="F85" s="26" t="str">
        <f>F12</f>
        <v>k. ú. Baška</v>
      </c>
      <c r="I85" s="28" t="s">
        <v>23</v>
      </c>
      <c r="J85" s="50" t="str">
        <f>IF(J12="","",J12)</f>
        <v>30. 3. 2023</v>
      </c>
      <c r="L85" s="33"/>
    </row>
    <row r="86" spans="2:12" s="1" customFormat="1" ht="6.95" customHeight="1">
      <c r="B86" s="33"/>
      <c r="L86" s="33"/>
    </row>
    <row r="87" spans="2:12" s="1" customFormat="1" ht="25.7" customHeight="1">
      <c r="B87" s="33"/>
      <c r="C87" s="28" t="s">
        <v>25</v>
      </c>
      <c r="F87" s="26" t="str">
        <f>E15</f>
        <v>Povodí Odry, státní podnik</v>
      </c>
      <c r="I87" s="28" t="s">
        <v>33</v>
      </c>
      <c r="J87" s="31" t="str">
        <f>E21</f>
        <v>Ing. Pavel Golík, Ph.D.</v>
      </c>
      <c r="L87" s="33"/>
    </row>
    <row r="88" spans="2:12" s="1" customFormat="1" ht="15.2" customHeight="1">
      <c r="B88" s="33"/>
      <c r="C88" s="28" t="s">
        <v>31</v>
      </c>
      <c r="F88" s="26" t="str">
        <f>IF(E18="","",E18)</f>
        <v>Vyplň údaj</v>
      </c>
      <c r="I88" s="28" t="s">
        <v>38</v>
      </c>
      <c r="J88" s="31" t="str">
        <f>E24</f>
        <v xml:space="preserve"> </v>
      </c>
      <c r="L88" s="33"/>
    </row>
    <row r="89" spans="2:12" s="1" customFormat="1" ht="10.35" customHeight="1">
      <c r="B89" s="33"/>
      <c r="L89" s="33"/>
    </row>
    <row r="90" spans="2:20" s="10" customFormat="1" ht="29.25" customHeight="1">
      <c r="B90" s="110"/>
      <c r="C90" s="111" t="s">
        <v>251</v>
      </c>
      <c r="D90" s="112" t="s">
        <v>61</v>
      </c>
      <c r="E90" s="112" t="s">
        <v>57</v>
      </c>
      <c r="F90" s="112" t="s">
        <v>58</v>
      </c>
      <c r="G90" s="112" t="s">
        <v>252</v>
      </c>
      <c r="H90" s="112" t="s">
        <v>253</v>
      </c>
      <c r="I90" s="112" t="s">
        <v>254</v>
      </c>
      <c r="J90" s="112" t="s">
        <v>236</v>
      </c>
      <c r="K90" s="113" t="s">
        <v>255</v>
      </c>
      <c r="L90" s="110"/>
      <c r="M90" s="57" t="s">
        <v>19</v>
      </c>
      <c r="N90" s="58" t="s">
        <v>46</v>
      </c>
      <c r="O90" s="58" t="s">
        <v>256</v>
      </c>
      <c r="P90" s="58" t="s">
        <v>257</v>
      </c>
      <c r="Q90" s="58" t="s">
        <v>258</v>
      </c>
      <c r="R90" s="58" t="s">
        <v>259</v>
      </c>
      <c r="S90" s="58" t="s">
        <v>260</v>
      </c>
      <c r="T90" s="59" t="s">
        <v>261</v>
      </c>
    </row>
    <row r="91" spans="2:63" s="1" customFormat="1" ht="22.9" customHeight="1">
      <c r="B91" s="33"/>
      <c r="C91" s="62" t="s">
        <v>262</v>
      </c>
      <c r="J91" s="114">
        <f>BK91</f>
        <v>0</v>
      </c>
      <c r="L91" s="33"/>
      <c r="M91" s="60"/>
      <c r="N91" s="51"/>
      <c r="O91" s="51"/>
      <c r="P91" s="115">
        <f>P92+P1091</f>
        <v>0</v>
      </c>
      <c r="Q91" s="51"/>
      <c r="R91" s="115">
        <f>R92+R1091</f>
        <v>3192.62034795</v>
      </c>
      <c r="S91" s="51"/>
      <c r="T91" s="116">
        <f>T92+T1091</f>
        <v>625.0645500000002</v>
      </c>
      <c r="AT91" s="18" t="s">
        <v>75</v>
      </c>
      <c r="AU91" s="18" t="s">
        <v>237</v>
      </c>
      <c r="BK91" s="117">
        <f>BK92+BK1091</f>
        <v>0</v>
      </c>
    </row>
    <row r="92" spans="2:63" s="11" customFormat="1" ht="25.9" customHeight="1">
      <c r="B92" s="118"/>
      <c r="D92" s="119" t="s">
        <v>75</v>
      </c>
      <c r="E92" s="120" t="s">
        <v>263</v>
      </c>
      <c r="F92" s="120" t="s">
        <v>264</v>
      </c>
      <c r="I92" s="121"/>
      <c r="J92" s="122">
        <f>BK92</f>
        <v>0</v>
      </c>
      <c r="L92" s="118"/>
      <c r="M92" s="123"/>
      <c r="P92" s="124">
        <f>P93+P722+P740+P747+P857+P881+P927+P1036+P1087</f>
        <v>0</v>
      </c>
      <c r="R92" s="124">
        <f>R93+R722+R740+R747+R857+R881+R927+R1036+R1087</f>
        <v>3192.61834795</v>
      </c>
      <c r="T92" s="125">
        <f>T93+T722+T740+T747+T857+T881+T927+T1036+T1087</f>
        <v>625.0645500000002</v>
      </c>
      <c r="AR92" s="119" t="s">
        <v>84</v>
      </c>
      <c r="AT92" s="126" t="s">
        <v>75</v>
      </c>
      <c r="AU92" s="126" t="s">
        <v>76</v>
      </c>
      <c r="AY92" s="119" t="s">
        <v>265</v>
      </c>
      <c r="BK92" s="127">
        <f>BK93+BK722+BK740+BK747+BK857+BK881+BK927+BK1036+BK1087</f>
        <v>0</v>
      </c>
    </row>
    <row r="93" spans="2:63" s="11" customFormat="1" ht="22.9" customHeight="1">
      <c r="B93" s="118"/>
      <c r="D93" s="119" t="s">
        <v>75</v>
      </c>
      <c r="E93" s="128" t="s">
        <v>84</v>
      </c>
      <c r="F93" s="128" t="s">
        <v>266</v>
      </c>
      <c r="I93" s="121"/>
      <c r="J93" s="129">
        <f>BK93</f>
        <v>0</v>
      </c>
      <c r="L93" s="118"/>
      <c r="M93" s="123"/>
      <c r="P93" s="124">
        <f>SUM(P94:P721)</f>
        <v>0</v>
      </c>
      <c r="R93" s="124">
        <f>SUM(R94:R721)</f>
        <v>610.5742059</v>
      </c>
      <c r="T93" s="125">
        <f>SUM(T94:T721)</f>
        <v>67.27799999999999</v>
      </c>
      <c r="AR93" s="119" t="s">
        <v>84</v>
      </c>
      <c r="AT93" s="126" t="s">
        <v>75</v>
      </c>
      <c r="AU93" s="126" t="s">
        <v>84</v>
      </c>
      <c r="AY93" s="119" t="s">
        <v>265</v>
      </c>
      <c r="BK93" s="127">
        <f>SUM(BK94:BK721)</f>
        <v>0</v>
      </c>
    </row>
    <row r="94" spans="2:65" s="1" customFormat="1" ht="16.5" customHeight="1">
      <c r="B94" s="33"/>
      <c r="C94" s="130" t="s">
        <v>84</v>
      </c>
      <c r="D94" s="130" t="s">
        <v>267</v>
      </c>
      <c r="E94" s="131" t="s">
        <v>268</v>
      </c>
      <c r="F94" s="132" t="s">
        <v>269</v>
      </c>
      <c r="G94" s="133" t="s">
        <v>146</v>
      </c>
      <c r="H94" s="134">
        <v>79.5</v>
      </c>
      <c r="I94" s="135"/>
      <c r="J94" s="136">
        <f>ROUND(I94*H94,2)</f>
        <v>0</v>
      </c>
      <c r="K94" s="132" t="s">
        <v>270</v>
      </c>
      <c r="L94" s="33"/>
      <c r="M94" s="137" t="s">
        <v>19</v>
      </c>
      <c r="N94" s="138" t="s">
        <v>47</v>
      </c>
      <c r="P94" s="139">
        <f>O94*H94</f>
        <v>0</v>
      </c>
      <c r="Q94" s="139">
        <v>0</v>
      </c>
      <c r="R94" s="139">
        <f>Q94*H94</f>
        <v>0</v>
      </c>
      <c r="S94" s="139">
        <v>0</v>
      </c>
      <c r="T94" s="140">
        <f>S94*H94</f>
        <v>0</v>
      </c>
      <c r="AR94" s="141" t="s">
        <v>271</v>
      </c>
      <c r="AT94" s="141" t="s">
        <v>267</v>
      </c>
      <c r="AU94" s="141" t="s">
        <v>86</v>
      </c>
      <c r="AY94" s="18" t="s">
        <v>265</v>
      </c>
      <c r="BE94" s="142">
        <f>IF(N94="základní",J94,0)</f>
        <v>0</v>
      </c>
      <c r="BF94" s="142">
        <f>IF(N94="snížená",J94,0)</f>
        <v>0</v>
      </c>
      <c r="BG94" s="142">
        <f>IF(N94="zákl. přenesená",J94,0)</f>
        <v>0</v>
      </c>
      <c r="BH94" s="142">
        <f>IF(N94="sníž. přenesená",J94,0)</f>
        <v>0</v>
      </c>
      <c r="BI94" s="142">
        <f>IF(N94="nulová",J94,0)</f>
        <v>0</v>
      </c>
      <c r="BJ94" s="18" t="s">
        <v>84</v>
      </c>
      <c r="BK94" s="142">
        <f>ROUND(I94*H94,2)</f>
        <v>0</v>
      </c>
      <c r="BL94" s="18" t="s">
        <v>271</v>
      </c>
      <c r="BM94" s="141" t="s">
        <v>272</v>
      </c>
    </row>
    <row r="95" spans="2:47" s="1" customFormat="1" ht="12">
      <c r="B95" s="33"/>
      <c r="D95" s="143" t="s">
        <v>273</v>
      </c>
      <c r="F95" s="144" t="s">
        <v>274</v>
      </c>
      <c r="I95" s="145"/>
      <c r="L95" s="33"/>
      <c r="M95" s="146"/>
      <c r="T95" s="54"/>
      <c r="AT95" s="18" t="s">
        <v>273</v>
      </c>
      <c r="AU95" s="18" t="s">
        <v>86</v>
      </c>
    </row>
    <row r="96" spans="2:47" s="1" customFormat="1" ht="12">
      <c r="B96" s="33"/>
      <c r="D96" s="147" t="s">
        <v>275</v>
      </c>
      <c r="F96" s="148" t="s">
        <v>276</v>
      </c>
      <c r="I96" s="145"/>
      <c r="L96" s="33"/>
      <c r="M96" s="146"/>
      <c r="T96" s="54"/>
      <c r="AT96" s="18" t="s">
        <v>275</v>
      </c>
      <c r="AU96" s="18" t="s">
        <v>86</v>
      </c>
    </row>
    <row r="97" spans="2:51" s="12" customFormat="1" ht="12">
      <c r="B97" s="149"/>
      <c r="D97" s="143" t="s">
        <v>277</v>
      </c>
      <c r="E97" s="150" t="s">
        <v>19</v>
      </c>
      <c r="F97" s="151" t="s">
        <v>278</v>
      </c>
      <c r="H97" s="150" t="s">
        <v>19</v>
      </c>
      <c r="I97" s="152"/>
      <c r="L97" s="149"/>
      <c r="M97" s="153"/>
      <c r="T97" s="154"/>
      <c r="AT97" s="150" t="s">
        <v>277</v>
      </c>
      <c r="AU97" s="150" t="s">
        <v>86</v>
      </c>
      <c r="AV97" s="12" t="s">
        <v>84</v>
      </c>
      <c r="AW97" s="12" t="s">
        <v>37</v>
      </c>
      <c r="AX97" s="12" t="s">
        <v>76</v>
      </c>
      <c r="AY97" s="150" t="s">
        <v>265</v>
      </c>
    </row>
    <row r="98" spans="2:51" s="13" customFormat="1" ht="12">
      <c r="B98" s="155"/>
      <c r="D98" s="143" t="s">
        <v>277</v>
      </c>
      <c r="E98" s="156" t="s">
        <v>19</v>
      </c>
      <c r="F98" s="157" t="s">
        <v>279</v>
      </c>
      <c r="H98" s="158">
        <v>79.5</v>
      </c>
      <c r="I98" s="159"/>
      <c r="L98" s="155"/>
      <c r="M98" s="160"/>
      <c r="T98" s="161"/>
      <c r="AT98" s="156" t="s">
        <v>277</v>
      </c>
      <c r="AU98" s="156" t="s">
        <v>86</v>
      </c>
      <c r="AV98" s="13" t="s">
        <v>86</v>
      </c>
      <c r="AW98" s="13" t="s">
        <v>37</v>
      </c>
      <c r="AX98" s="13" t="s">
        <v>76</v>
      </c>
      <c r="AY98" s="156" t="s">
        <v>265</v>
      </c>
    </row>
    <row r="99" spans="2:51" s="14" customFormat="1" ht="12">
      <c r="B99" s="162"/>
      <c r="D99" s="143" t="s">
        <v>277</v>
      </c>
      <c r="E99" s="163" t="s">
        <v>144</v>
      </c>
      <c r="F99" s="164" t="s">
        <v>280</v>
      </c>
      <c r="H99" s="165">
        <v>79.5</v>
      </c>
      <c r="I99" s="166"/>
      <c r="L99" s="162"/>
      <c r="M99" s="167"/>
      <c r="T99" s="168"/>
      <c r="AT99" s="163" t="s">
        <v>277</v>
      </c>
      <c r="AU99" s="163" t="s">
        <v>86</v>
      </c>
      <c r="AV99" s="14" t="s">
        <v>271</v>
      </c>
      <c r="AW99" s="14" t="s">
        <v>37</v>
      </c>
      <c r="AX99" s="14" t="s">
        <v>84</v>
      </c>
      <c r="AY99" s="163" t="s">
        <v>265</v>
      </c>
    </row>
    <row r="100" spans="2:65" s="1" customFormat="1" ht="16.5" customHeight="1">
      <c r="B100" s="33"/>
      <c r="C100" s="130" t="s">
        <v>86</v>
      </c>
      <c r="D100" s="130" t="s">
        <v>267</v>
      </c>
      <c r="E100" s="131" t="s">
        <v>281</v>
      </c>
      <c r="F100" s="132" t="s">
        <v>282</v>
      </c>
      <c r="G100" s="133" t="s">
        <v>146</v>
      </c>
      <c r="H100" s="134">
        <v>0.001</v>
      </c>
      <c r="I100" s="135"/>
      <c r="J100" s="136">
        <f>ROUND(I100*H100,2)</f>
        <v>0</v>
      </c>
      <c r="K100" s="132" t="s">
        <v>270</v>
      </c>
      <c r="L100" s="33"/>
      <c r="M100" s="137" t="s">
        <v>19</v>
      </c>
      <c r="N100" s="138" t="s">
        <v>47</v>
      </c>
      <c r="P100" s="139">
        <f>O100*H100</f>
        <v>0</v>
      </c>
      <c r="Q100" s="139">
        <v>0</v>
      </c>
      <c r="R100" s="139">
        <f>Q100*H100</f>
        <v>0</v>
      </c>
      <c r="S100" s="139">
        <v>0</v>
      </c>
      <c r="T100" s="140">
        <f>S100*H100</f>
        <v>0</v>
      </c>
      <c r="AR100" s="141" t="s">
        <v>271</v>
      </c>
      <c r="AT100" s="141" t="s">
        <v>267</v>
      </c>
      <c r="AU100" s="141" t="s">
        <v>86</v>
      </c>
      <c r="AY100" s="18" t="s">
        <v>265</v>
      </c>
      <c r="BE100" s="142">
        <f>IF(N100="základní",J100,0)</f>
        <v>0</v>
      </c>
      <c r="BF100" s="142">
        <f>IF(N100="snížená",J100,0)</f>
        <v>0</v>
      </c>
      <c r="BG100" s="142">
        <f>IF(N100="zákl. přenesená",J100,0)</f>
        <v>0</v>
      </c>
      <c r="BH100" s="142">
        <f>IF(N100="sníž. přenesená",J100,0)</f>
        <v>0</v>
      </c>
      <c r="BI100" s="142">
        <f>IF(N100="nulová",J100,0)</f>
        <v>0</v>
      </c>
      <c r="BJ100" s="18" t="s">
        <v>84</v>
      </c>
      <c r="BK100" s="142">
        <f>ROUND(I100*H100,2)</f>
        <v>0</v>
      </c>
      <c r="BL100" s="18" t="s">
        <v>271</v>
      </c>
      <c r="BM100" s="141" t="s">
        <v>283</v>
      </c>
    </row>
    <row r="101" spans="2:47" s="1" customFormat="1" ht="12">
      <c r="B101" s="33"/>
      <c r="D101" s="143" t="s">
        <v>273</v>
      </c>
      <c r="F101" s="144" t="s">
        <v>284</v>
      </c>
      <c r="I101" s="145"/>
      <c r="L101" s="33"/>
      <c r="M101" s="146"/>
      <c r="T101" s="54"/>
      <c r="AT101" s="18" t="s">
        <v>273</v>
      </c>
      <c r="AU101" s="18" t="s">
        <v>86</v>
      </c>
    </row>
    <row r="102" spans="2:47" s="1" customFormat="1" ht="12">
      <c r="B102" s="33"/>
      <c r="D102" s="147" t="s">
        <v>275</v>
      </c>
      <c r="F102" s="148" t="s">
        <v>285</v>
      </c>
      <c r="I102" s="145"/>
      <c r="L102" s="33"/>
      <c r="M102" s="146"/>
      <c r="T102" s="54"/>
      <c r="AT102" s="18" t="s">
        <v>275</v>
      </c>
      <c r="AU102" s="18" t="s">
        <v>86</v>
      </c>
    </row>
    <row r="103" spans="2:51" s="13" customFormat="1" ht="12">
      <c r="B103" s="155"/>
      <c r="D103" s="143" t="s">
        <v>277</v>
      </c>
      <c r="E103" s="156" t="s">
        <v>19</v>
      </c>
      <c r="F103" s="157" t="s">
        <v>286</v>
      </c>
      <c r="H103" s="158">
        <v>0.001</v>
      </c>
      <c r="I103" s="159"/>
      <c r="L103" s="155"/>
      <c r="M103" s="160"/>
      <c r="T103" s="161"/>
      <c r="AT103" s="156" t="s">
        <v>277</v>
      </c>
      <c r="AU103" s="156" t="s">
        <v>86</v>
      </c>
      <c r="AV103" s="13" t="s">
        <v>86</v>
      </c>
      <c r="AW103" s="13" t="s">
        <v>37</v>
      </c>
      <c r="AX103" s="13" t="s">
        <v>84</v>
      </c>
      <c r="AY103" s="156" t="s">
        <v>265</v>
      </c>
    </row>
    <row r="104" spans="2:65" s="1" customFormat="1" ht="24.2" customHeight="1">
      <c r="B104" s="33"/>
      <c r="C104" s="130" t="s">
        <v>287</v>
      </c>
      <c r="D104" s="130" t="s">
        <v>267</v>
      </c>
      <c r="E104" s="131" t="s">
        <v>288</v>
      </c>
      <c r="F104" s="132" t="s">
        <v>289</v>
      </c>
      <c r="G104" s="133" t="s">
        <v>115</v>
      </c>
      <c r="H104" s="134">
        <v>1640</v>
      </c>
      <c r="I104" s="135"/>
      <c r="J104" s="136">
        <f>ROUND(I104*H104,2)</f>
        <v>0</v>
      </c>
      <c r="K104" s="132" t="s">
        <v>270</v>
      </c>
      <c r="L104" s="33"/>
      <c r="M104" s="137" t="s">
        <v>19</v>
      </c>
      <c r="N104" s="138" t="s">
        <v>47</v>
      </c>
      <c r="P104" s="139">
        <f>O104*H104</f>
        <v>0</v>
      </c>
      <c r="Q104" s="139">
        <v>0</v>
      </c>
      <c r="R104" s="139">
        <f>Q104*H104</f>
        <v>0</v>
      </c>
      <c r="S104" s="139">
        <v>0</v>
      </c>
      <c r="T104" s="140">
        <f>S104*H104</f>
        <v>0</v>
      </c>
      <c r="AR104" s="141" t="s">
        <v>271</v>
      </c>
      <c r="AT104" s="141" t="s">
        <v>267</v>
      </c>
      <c r="AU104" s="141" t="s">
        <v>86</v>
      </c>
      <c r="AY104" s="18" t="s">
        <v>265</v>
      </c>
      <c r="BE104" s="142">
        <f>IF(N104="základní",J104,0)</f>
        <v>0</v>
      </c>
      <c r="BF104" s="142">
        <f>IF(N104="snížená",J104,0)</f>
        <v>0</v>
      </c>
      <c r="BG104" s="142">
        <f>IF(N104="zákl. přenesená",J104,0)</f>
        <v>0</v>
      </c>
      <c r="BH104" s="142">
        <f>IF(N104="sníž. přenesená",J104,0)</f>
        <v>0</v>
      </c>
      <c r="BI104" s="142">
        <f>IF(N104="nulová",J104,0)</f>
        <v>0</v>
      </c>
      <c r="BJ104" s="18" t="s">
        <v>84</v>
      </c>
      <c r="BK104" s="142">
        <f>ROUND(I104*H104,2)</f>
        <v>0</v>
      </c>
      <c r="BL104" s="18" t="s">
        <v>271</v>
      </c>
      <c r="BM104" s="141" t="s">
        <v>290</v>
      </c>
    </row>
    <row r="105" spans="2:47" s="1" customFormat="1" ht="19.5">
      <c r="B105" s="33"/>
      <c r="D105" s="143" t="s">
        <v>273</v>
      </c>
      <c r="F105" s="144" t="s">
        <v>291</v>
      </c>
      <c r="I105" s="145"/>
      <c r="L105" s="33"/>
      <c r="M105" s="146"/>
      <c r="T105" s="54"/>
      <c r="AT105" s="18" t="s">
        <v>273</v>
      </c>
      <c r="AU105" s="18" t="s">
        <v>86</v>
      </c>
    </row>
    <row r="106" spans="2:47" s="1" customFormat="1" ht="12">
      <c r="B106" s="33"/>
      <c r="D106" s="147" t="s">
        <v>275</v>
      </c>
      <c r="F106" s="148" t="s">
        <v>292</v>
      </c>
      <c r="I106" s="145"/>
      <c r="L106" s="33"/>
      <c r="M106" s="146"/>
      <c r="T106" s="54"/>
      <c r="AT106" s="18" t="s">
        <v>275</v>
      </c>
      <c r="AU106" s="18" t="s">
        <v>86</v>
      </c>
    </row>
    <row r="107" spans="2:51" s="12" customFormat="1" ht="12">
      <c r="B107" s="149"/>
      <c r="D107" s="143" t="s">
        <v>277</v>
      </c>
      <c r="E107" s="150" t="s">
        <v>19</v>
      </c>
      <c r="F107" s="151" t="s">
        <v>293</v>
      </c>
      <c r="H107" s="150" t="s">
        <v>19</v>
      </c>
      <c r="I107" s="152"/>
      <c r="L107" s="149"/>
      <c r="M107" s="153"/>
      <c r="T107" s="154"/>
      <c r="AT107" s="150" t="s">
        <v>277</v>
      </c>
      <c r="AU107" s="150" t="s">
        <v>86</v>
      </c>
      <c r="AV107" s="12" t="s">
        <v>84</v>
      </c>
      <c r="AW107" s="12" t="s">
        <v>37</v>
      </c>
      <c r="AX107" s="12" t="s">
        <v>76</v>
      </c>
      <c r="AY107" s="150" t="s">
        <v>265</v>
      </c>
    </row>
    <row r="108" spans="2:51" s="13" customFormat="1" ht="12">
      <c r="B108" s="155"/>
      <c r="D108" s="143" t="s">
        <v>277</v>
      </c>
      <c r="E108" s="156" t="s">
        <v>19</v>
      </c>
      <c r="F108" s="157" t="s">
        <v>294</v>
      </c>
      <c r="H108" s="158">
        <v>1000</v>
      </c>
      <c r="I108" s="159"/>
      <c r="L108" s="155"/>
      <c r="M108" s="160"/>
      <c r="T108" s="161"/>
      <c r="AT108" s="156" t="s">
        <v>277</v>
      </c>
      <c r="AU108" s="156" t="s">
        <v>86</v>
      </c>
      <c r="AV108" s="13" t="s">
        <v>86</v>
      </c>
      <c r="AW108" s="13" t="s">
        <v>37</v>
      </c>
      <c r="AX108" s="13" t="s">
        <v>76</v>
      </c>
      <c r="AY108" s="156" t="s">
        <v>265</v>
      </c>
    </row>
    <row r="109" spans="2:51" s="13" customFormat="1" ht="12">
      <c r="B109" s="155"/>
      <c r="D109" s="143" t="s">
        <v>277</v>
      </c>
      <c r="E109" s="156" t="s">
        <v>19</v>
      </c>
      <c r="F109" s="157" t="s">
        <v>295</v>
      </c>
      <c r="H109" s="158">
        <v>640</v>
      </c>
      <c r="I109" s="159"/>
      <c r="L109" s="155"/>
      <c r="M109" s="160"/>
      <c r="T109" s="161"/>
      <c r="AT109" s="156" t="s">
        <v>277</v>
      </c>
      <c r="AU109" s="156" t="s">
        <v>86</v>
      </c>
      <c r="AV109" s="13" t="s">
        <v>86</v>
      </c>
      <c r="AW109" s="13" t="s">
        <v>37</v>
      </c>
      <c r="AX109" s="13" t="s">
        <v>76</v>
      </c>
      <c r="AY109" s="156" t="s">
        <v>265</v>
      </c>
    </row>
    <row r="110" spans="2:51" s="14" customFormat="1" ht="12">
      <c r="B110" s="162"/>
      <c r="D110" s="143" t="s">
        <v>277</v>
      </c>
      <c r="E110" s="163" t="s">
        <v>164</v>
      </c>
      <c r="F110" s="164" t="s">
        <v>280</v>
      </c>
      <c r="H110" s="165">
        <v>1640</v>
      </c>
      <c r="I110" s="166"/>
      <c r="L110" s="162"/>
      <c r="M110" s="167"/>
      <c r="T110" s="168"/>
      <c r="AT110" s="163" t="s">
        <v>277</v>
      </c>
      <c r="AU110" s="163" t="s">
        <v>86</v>
      </c>
      <c r="AV110" s="14" t="s">
        <v>271</v>
      </c>
      <c r="AW110" s="14" t="s">
        <v>37</v>
      </c>
      <c r="AX110" s="14" t="s">
        <v>84</v>
      </c>
      <c r="AY110" s="163" t="s">
        <v>265</v>
      </c>
    </row>
    <row r="111" spans="2:65" s="1" customFormat="1" ht="16.5" customHeight="1">
      <c r="B111" s="33"/>
      <c r="C111" s="130" t="s">
        <v>271</v>
      </c>
      <c r="D111" s="130" t="s">
        <v>267</v>
      </c>
      <c r="E111" s="131" t="s">
        <v>296</v>
      </c>
      <c r="F111" s="132" t="s">
        <v>297</v>
      </c>
      <c r="G111" s="133" t="s">
        <v>134</v>
      </c>
      <c r="H111" s="134">
        <v>52</v>
      </c>
      <c r="I111" s="135"/>
      <c r="J111" s="136">
        <f>ROUND(I111*H111,2)</f>
        <v>0</v>
      </c>
      <c r="K111" s="132" t="s">
        <v>270</v>
      </c>
      <c r="L111" s="33"/>
      <c r="M111" s="137" t="s">
        <v>19</v>
      </c>
      <c r="N111" s="138" t="s">
        <v>47</v>
      </c>
      <c r="P111" s="139">
        <f>O111*H111</f>
        <v>0</v>
      </c>
      <c r="Q111" s="139">
        <v>0</v>
      </c>
      <c r="R111" s="139">
        <f>Q111*H111</f>
        <v>0</v>
      </c>
      <c r="S111" s="139">
        <v>0</v>
      </c>
      <c r="T111" s="140">
        <f>S111*H111</f>
        <v>0</v>
      </c>
      <c r="AR111" s="141" t="s">
        <v>271</v>
      </c>
      <c r="AT111" s="141" t="s">
        <v>267</v>
      </c>
      <c r="AU111" s="141" t="s">
        <v>86</v>
      </c>
      <c r="AY111" s="18" t="s">
        <v>265</v>
      </c>
      <c r="BE111" s="142">
        <f>IF(N111="základní",J111,0)</f>
        <v>0</v>
      </c>
      <c r="BF111" s="142">
        <f>IF(N111="snížená",J111,0)</f>
        <v>0</v>
      </c>
      <c r="BG111" s="142">
        <f>IF(N111="zákl. přenesená",J111,0)</f>
        <v>0</v>
      </c>
      <c r="BH111" s="142">
        <f>IF(N111="sníž. přenesená",J111,0)</f>
        <v>0</v>
      </c>
      <c r="BI111" s="142">
        <f>IF(N111="nulová",J111,0)</f>
        <v>0</v>
      </c>
      <c r="BJ111" s="18" t="s">
        <v>84</v>
      </c>
      <c r="BK111" s="142">
        <f>ROUND(I111*H111,2)</f>
        <v>0</v>
      </c>
      <c r="BL111" s="18" t="s">
        <v>271</v>
      </c>
      <c r="BM111" s="141" t="s">
        <v>298</v>
      </c>
    </row>
    <row r="112" spans="2:47" s="1" customFormat="1" ht="12">
      <c r="B112" s="33"/>
      <c r="D112" s="143" t="s">
        <v>273</v>
      </c>
      <c r="F112" s="144" t="s">
        <v>299</v>
      </c>
      <c r="I112" s="145"/>
      <c r="L112" s="33"/>
      <c r="M112" s="146"/>
      <c r="T112" s="54"/>
      <c r="AT112" s="18" t="s">
        <v>273</v>
      </c>
      <c r="AU112" s="18" t="s">
        <v>86</v>
      </c>
    </row>
    <row r="113" spans="2:47" s="1" customFormat="1" ht="12">
      <c r="B113" s="33"/>
      <c r="D113" s="147" t="s">
        <v>275</v>
      </c>
      <c r="F113" s="148" t="s">
        <v>300</v>
      </c>
      <c r="I113" s="145"/>
      <c r="L113" s="33"/>
      <c r="M113" s="146"/>
      <c r="T113" s="54"/>
      <c r="AT113" s="18" t="s">
        <v>275</v>
      </c>
      <c r="AU113" s="18" t="s">
        <v>86</v>
      </c>
    </row>
    <row r="114" spans="2:51" s="13" customFormat="1" ht="12">
      <c r="B114" s="155"/>
      <c r="D114" s="143" t="s">
        <v>277</v>
      </c>
      <c r="E114" s="156" t="s">
        <v>19</v>
      </c>
      <c r="F114" s="157" t="s">
        <v>301</v>
      </c>
      <c r="H114" s="158">
        <v>52</v>
      </c>
      <c r="I114" s="159"/>
      <c r="L114" s="155"/>
      <c r="M114" s="160"/>
      <c r="T114" s="161"/>
      <c r="AT114" s="156" t="s">
        <v>277</v>
      </c>
      <c r="AU114" s="156" t="s">
        <v>86</v>
      </c>
      <c r="AV114" s="13" t="s">
        <v>86</v>
      </c>
      <c r="AW114" s="13" t="s">
        <v>37</v>
      </c>
      <c r="AX114" s="13" t="s">
        <v>76</v>
      </c>
      <c r="AY114" s="156" t="s">
        <v>265</v>
      </c>
    </row>
    <row r="115" spans="2:51" s="14" customFormat="1" ht="12">
      <c r="B115" s="162"/>
      <c r="D115" s="143" t="s">
        <v>277</v>
      </c>
      <c r="E115" s="163" t="s">
        <v>132</v>
      </c>
      <c r="F115" s="164" t="s">
        <v>280</v>
      </c>
      <c r="H115" s="165">
        <v>52</v>
      </c>
      <c r="I115" s="166"/>
      <c r="L115" s="162"/>
      <c r="M115" s="167"/>
      <c r="T115" s="168"/>
      <c r="AT115" s="163" t="s">
        <v>277</v>
      </c>
      <c r="AU115" s="163" t="s">
        <v>86</v>
      </c>
      <c r="AV115" s="14" t="s">
        <v>271</v>
      </c>
      <c r="AW115" s="14" t="s">
        <v>37</v>
      </c>
      <c r="AX115" s="14" t="s">
        <v>84</v>
      </c>
      <c r="AY115" s="163" t="s">
        <v>265</v>
      </c>
    </row>
    <row r="116" spans="2:65" s="1" customFormat="1" ht="16.5" customHeight="1">
      <c r="B116" s="33"/>
      <c r="C116" s="130" t="s">
        <v>302</v>
      </c>
      <c r="D116" s="130" t="s">
        <v>267</v>
      </c>
      <c r="E116" s="131" t="s">
        <v>303</v>
      </c>
      <c r="F116" s="132" t="s">
        <v>304</v>
      </c>
      <c r="G116" s="133" t="s">
        <v>134</v>
      </c>
      <c r="H116" s="134">
        <v>26</v>
      </c>
      <c r="I116" s="135"/>
      <c r="J116" s="136">
        <f>ROUND(I116*H116,2)</f>
        <v>0</v>
      </c>
      <c r="K116" s="132" t="s">
        <v>270</v>
      </c>
      <c r="L116" s="33"/>
      <c r="M116" s="137" t="s">
        <v>19</v>
      </c>
      <c r="N116" s="138" t="s">
        <v>47</v>
      </c>
      <c r="P116" s="139">
        <f>O116*H116</f>
        <v>0</v>
      </c>
      <c r="Q116" s="139">
        <v>0</v>
      </c>
      <c r="R116" s="139">
        <f>Q116*H116</f>
        <v>0</v>
      </c>
      <c r="S116" s="139">
        <v>0</v>
      </c>
      <c r="T116" s="140">
        <f>S116*H116</f>
        <v>0</v>
      </c>
      <c r="AR116" s="141" t="s">
        <v>271</v>
      </c>
      <c r="AT116" s="141" t="s">
        <v>267</v>
      </c>
      <c r="AU116" s="141" t="s">
        <v>86</v>
      </c>
      <c r="AY116" s="18" t="s">
        <v>265</v>
      </c>
      <c r="BE116" s="142">
        <f>IF(N116="základní",J116,0)</f>
        <v>0</v>
      </c>
      <c r="BF116" s="142">
        <f>IF(N116="snížená",J116,0)</f>
        <v>0</v>
      </c>
      <c r="BG116" s="142">
        <f>IF(N116="zákl. přenesená",J116,0)</f>
        <v>0</v>
      </c>
      <c r="BH116" s="142">
        <f>IF(N116="sníž. přenesená",J116,0)</f>
        <v>0</v>
      </c>
      <c r="BI116" s="142">
        <f>IF(N116="nulová",J116,0)</f>
        <v>0</v>
      </c>
      <c r="BJ116" s="18" t="s">
        <v>84</v>
      </c>
      <c r="BK116" s="142">
        <f>ROUND(I116*H116,2)</f>
        <v>0</v>
      </c>
      <c r="BL116" s="18" t="s">
        <v>271</v>
      </c>
      <c r="BM116" s="141" t="s">
        <v>305</v>
      </c>
    </row>
    <row r="117" spans="2:47" s="1" customFormat="1" ht="12">
      <c r="B117" s="33"/>
      <c r="D117" s="143" t="s">
        <v>273</v>
      </c>
      <c r="F117" s="144" t="s">
        <v>306</v>
      </c>
      <c r="I117" s="145"/>
      <c r="L117" s="33"/>
      <c r="M117" s="146"/>
      <c r="T117" s="54"/>
      <c r="AT117" s="18" t="s">
        <v>273</v>
      </c>
      <c r="AU117" s="18" t="s">
        <v>86</v>
      </c>
    </row>
    <row r="118" spans="2:47" s="1" customFormat="1" ht="12">
      <c r="B118" s="33"/>
      <c r="D118" s="147" t="s">
        <v>275</v>
      </c>
      <c r="F118" s="148" t="s">
        <v>307</v>
      </c>
      <c r="I118" s="145"/>
      <c r="L118" s="33"/>
      <c r="M118" s="146"/>
      <c r="T118" s="54"/>
      <c r="AT118" s="18" t="s">
        <v>275</v>
      </c>
      <c r="AU118" s="18" t="s">
        <v>86</v>
      </c>
    </row>
    <row r="119" spans="2:51" s="13" customFormat="1" ht="12">
      <c r="B119" s="155"/>
      <c r="D119" s="143" t="s">
        <v>277</v>
      </c>
      <c r="E119" s="156" t="s">
        <v>19</v>
      </c>
      <c r="F119" s="157" t="s">
        <v>308</v>
      </c>
      <c r="H119" s="158">
        <v>26</v>
      </c>
      <c r="I119" s="159"/>
      <c r="L119" s="155"/>
      <c r="M119" s="160"/>
      <c r="T119" s="161"/>
      <c r="AT119" s="156" t="s">
        <v>277</v>
      </c>
      <c r="AU119" s="156" t="s">
        <v>86</v>
      </c>
      <c r="AV119" s="13" t="s">
        <v>86</v>
      </c>
      <c r="AW119" s="13" t="s">
        <v>37</v>
      </c>
      <c r="AX119" s="13" t="s">
        <v>76</v>
      </c>
      <c r="AY119" s="156" t="s">
        <v>265</v>
      </c>
    </row>
    <row r="120" spans="2:51" s="14" customFormat="1" ht="12">
      <c r="B120" s="162"/>
      <c r="D120" s="143" t="s">
        <v>277</v>
      </c>
      <c r="E120" s="163" t="s">
        <v>136</v>
      </c>
      <c r="F120" s="164" t="s">
        <v>280</v>
      </c>
      <c r="H120" s="165">
        <v>26</v>
      </c>
      <c r="I120" s="166"/>
      <c r="L120" s="162"/>
      <c r="M120" s="167"/>
      <c r="T120" s="168"/>
      <c r="AT120" s="163" t="s">
        <v>277</v>
      </c>
      <c r="AU120" s="163" t="s">
        <v>86</v>
      </c>
      <c r="AV120" s="14" t="s">
        <v>271</v>
      </c>
      <c r="AW120" s="14" t="s">
        <v>37</v>
      </c>
      <c r="AX120" s="14" t="s">
        <v>84</v>
      </c>
      <c r="AY120" s="163" t="s">
        <v>265</v>
      </c>
    </row>
    <row r="121" spans="2:65" s="1" customFormat="1" ht="16.5" customHeight="1">
      <c r="B121" s="33"/>
      <c r="C121" s="130" t="s">
        <v>309</v>
      </c>
      <c r="D121" s="130" t="s">
        <v>267</v>
      </c>
      <c r="E121" s="131" t="s">
        <v>310</v>
      </c>
      <c r="F121" s="132" t="s">
        <v>311</v>
      </c>
      <c r="G121" s="133" t="s">
        <v>134</v>
      </c>
      <c r="H121" s="134">
        <v>9</v>
      </c>
      <c r="I121" s="135"/>
      <c r="J121" s="136">
        <f>ROUND(I121*H121,2)</f>
        <v>0</v>
      </c>
      <c r="K121" s="132" t="s">
        <v>270</v>
      </c>
      <c r="L121" s="33"/>
      <c r="M121" s="137" t="s">
        <v>19</v>
      </c>
      <c r="N121" s="138" t="s">
        <v>47</v>
      </c>
      <c r="P121" s="139">
        <f>O121*H121</f>
        <v>0</v>
      </c>
      <c r="Q121" s="139">
        <v>0</v>
      </c>
      <c r="R121" s="139">
        <f>Q121*H121</f>
        <v>0</v>
      </c>
      <c r="S121" s="139">
        <v>0</v>
      </c>
      <c r="T121" s="140">
        <f>S121*H121</f>
        <v>0</v>
      </c>
      <c r="AR121" s="141" t="s">
        <v>271</v>
      </c>
      <c r="AT121" s="141" t="s">
        <v>267</v>
      </c>
      <c r="AU121" s="141" t="s">
        <v>86</v>
      </c>
      <c r="AY121" s="18" t="s">
        <v>265</v>
      </c>
      <c r="BE121" s="142">
        <f>IF(N121="základní",J121,0)</f>
        <v>0</v>
      </c>
      <c r="BF121" s="142">
        <f>IF(N121="snížená",J121,0)</f>
        <v>0</v>
      </c>
      <c r="BG121" s="142">
        <f>IF(N121="zákl. přenesená",J121,0)</f>
        <v>0</v>
      </c>
      <c r="BH121" s="142">
        <f>IF(N121="sníž. přenesená",J121,0)</f>
        <v>0</v>
      </c>
      <c r="BI121" s="142">
        <f>IF(N121="nulová",J121,0)</f>
        <v>0</v>
      </c>
      <c r="BJ121" s="18" t="s">
        <v>84</v>
      </c>
      <c r="BK121" s="142">
        <f>ROUND(I121*H121,2)</f>
        <v>0</v>
      </c>
      <c r="BL121" s="18" t="s">
        <v>271</v>
      </c>
      <c r="BM121" s="141" t="s">
        <v>312</v>
      </c>
    </row>
    <row r="122" spans="2:47" s="1" customFormat="1" ht="12">
      <c r="B122" s="33"/>
      <c r="D122" s="143" t="s">
        <v>273</v>
      </c>
      <c r="F122" s="144" t="s">
        <v>313</v>
      </c>
      <c r="I122" s="145"/>
      <c r="L122" s="33"/>
      <c r="M122" s="146"/>
      <c r="T122" s="54"/>
      <c r="AT122" s="18" t="s">
        <v>273</v>
      </c>
      <c r="AU122" s="18" t="s">
        <v>86</v>
      </c>
    </row>
    <row r="123" spans="2:47" s="1" customFormat="1" ht="12">
      <c r="B123" s="33"/>
      <c r="D123" s="147" t="s">
        <v>275</v>
      </c>
      <c r="F123" s="148" t="s">
        <v>314</v>
      </c>
      <c r="I123" s="145"/>
      <c r="L123" s="33"/>
      <c r="M123" s="146"/>
      <c r="T123" s="54"/>
      <c r="AT123" s="18" t="s">
        <v>275</v>
      </c>
      <c r="AU123" s="18" t="s">
        <v>86</v>
      </c>
    </row>
    <row r="124" spans="2:51" s="13" customFormat="1" ht="12">
      <c r="B124" s="155"/>
      <c r="D124" s="143" t="s">
        <v>277</v>
      </c>
      <c r="E124" s="156" t="s">
        <v>19</v>
      </c>
      <c r="F124" s="157" t="s">
        <v>315</v>
      </c>
      <c r="H124" s="158">
        <v>9</v>
      </c>
      <c r="I124" s="159"/>
      <c r="L124" s="155"/>
      <c r="M124" s="160"/>
      <c r="T124" s="161"/>
      <c r="AT124" s="156" t="s">
        <v>277</v>
      </c>
      <c r="AU124" s="156" t="s">
        <v>86</v>
      </c>
      <c r="AV124" s="13" t="s">
        <v>86</v>
      </c>
      <c r="AW124" s="13" t="s">
        <v>37</v>
      </c>
      <c r="AX124" s="13" t="s">
        <v>76</v>
      </c>
      <c r="AY124" s="156" t="s">
        <v>265</v>
      </c>
    </row>
    <row r="125" spans="2:51" s="14" customFormat="1" ht="12">
      <c r="B125" s="162"/>
      <c r="D125" s="143" t="s">
        <v>277</v>
      </c>
      <c r="E125" s="163" t="s">
        <v>139</v>
      </c>
      <c r="F125" s="164" t="s">
        <v>280</v>
      </c>
      <c r="H125" s="165">
        <v>9</v>
      </c>
      <c r="I125" s="166"/>
      <c r="L125" s="162"/>
      <c r="M125" s="167"/>
      <c r="T125" s="168"/>
      <c r="AT125" s="163" t="s">
        <v>277</v>
      </c>
      <c r="AU125" s="163" t="s">
        <v>86</v>
      </c>
      <c r="AV125" s="14" t="s">
        <v>271</v>
      </c>
      <c r="AW125" s="14" t="s">
        <v>37</v>
      </c>
      <c r="AX125" s="14" t="s">
        <v>84</v>
      </c>
      <c r="AY125" s="163" t="s">
        <v>265</v>
      </c>
    </row>
    <row r="126" spans="2:65" s="1" customFormat="1" ht="16.5" customHeight="1">
      <c r="B126" s="33"/>
      <c r="C126" s="130" t="s">
        <v>316</v>
      </c>
      <c r="D126" s="130" t="s">
        <v>267</v>
      </c>
      <c r="E126" s="131" t="s">
        <v>317</v>
      </c>
      <c r="F126" s="132" t="s">
        <v>318</v>
      </c>
      <c r="G126" s="133" t="s">
        <v>134</v>
      </c>
      <c r="H126" s="134">
        <v>1</v>
      </c>
      <c r="I126" s="135"/>
      <c r="J126" s="136">
        <f>ROUND(I126*H126,2)</f>
        <v>0</v>
      </c>
      <c r="K126" s="132" t="s">
        <v>270</v>
      </c>
      <c r="L126" s="33"/>
      <c r="M126" s="137" t="s">
        <v>19</v>
      </c>
      <c r="N126" s="138" t="s">
        <v>47</v>
      </c>
      <c r="P126" s="139">
        <f>O126*H126</f>
        <v>0</v>
      </c>
      <c r="Q126" s="139">
        <v>0</v>
      </c>
      <c r="R126" s="139">
        <f>Q126*H126</f>
        <v>0</v>
      </c>
      <c r="S126" s="139">
        <v>0</v>
      </c>
      <c r="T126" s="140">
        <f>S126*H126</f>
        <v>0</v>
      </c>
      <c r="AR126" s="141" t="s">
        <v>271</v>
      </c>
      <c r="AT126" s="141" t="s">
        <v>267</v>
      </c>
      <c r="AU126" s="141" t="s">
        <v>86</v>
      </c>
      <c r="AY126" s="18" t="s">
        <v>265</v>
      </c>
      <c r="BE126" s="142">
        <f>IF(N126="základní",J126,0)</f>
        <v>0</v>
      </c>
      <c r="BF126" s="142">
        <f>IF(N126="snížená",J126,0)</f>
        <v>0</v>
      </c>
      <c r="BG126" s="142">
        <f>IF(N126="zákl. přenesená",J126,0)</f>
        <v>0</v>
      </c>
      <c r="BH126" s="142">
        <f>IF(N126="sníž. přenesená",J126,0)</f>
        <v>0</v>
      </c>
      <c r="BI126" s="142">
        <f>IF(N126="nulová",J126,0)</f>
        <v>0</v>
      </c>
      <c r="BJ126" s="18" t="s">
        <v>84</v>
      </c>
      <c r="BK126" s="142">
        <f>ROUND(I126*H126,2)</f>
        <v>0</v>
      </c>
      <c r="BL126" s="18" t="s">
        <v>271</v>
      </c>
      <c r="BM126" s="141" t="s">
        <v>319</v>
      </c>
    </row>
    <row r="127" spans="2:47" s="1" customFormat="1" ht="12">
      <c r="B127" s="33"/>
      <c r="D127" s="143" t="s">
        <v>273</v>
      </c>
      <c r="F127" s="144" t="s">
        <v>320</v>
      </c>
      <c r="I127" s="145"/>
      <c r="L127" s="33"/>
      <c r="M127" s="146"/>
      <c r="T127" s="54"/>
      <c r="AT127" s="18" t="s">
        <v>273</v>
      </c>
      <c r="AU127" s="18" t="s">
        <v>86</v>
      </c>
    </row>
    <row r="128" spans="2:47" s="1" customFormat="1" ht="12">
      <c r="B128" s="33"/>
      <c r="D128" s="147" t="s">
        <v>275</v>
      </c>
      <c r="F128" s="148" t="s">
        <v>321</v>
      </c>
      <c r="I128" s="145"/>
      <c r="L128" s="33"/>
      <c r="M128" s="146"/>
      <c r="T128" s="54"/>
      <c r="AT128" s="18" t="s">
        <v>275</v>
      </c>
      <c r="AU128" s="18" t="s">
        <v>86</v>
      </c>
    </row>
    <row r="129" spans="2:51" s="13" customFormat="1" ht="12">
      <c r="B129" s="155"/>
      <c r="D129" s="143" t="s">
        <v>277</v>
      </c>
      <c r="E129" s="156" t="s">
        <v>19</v>
      </c>
      <c r="F129" s="157" t="s">
        <v>322</v>
      </c>
      <c r="H129" s="158">
        <v>1</v>
      </c>
      <c r="I129" s="159"/>
      <c r="L129" s="155"/>
      <c r="M129" s="160"/>
      <c r="T129" s="161"/>
      <c r="AT129" s="156" t="s">
        <v>277</v>
      </c>
      <c r="AU129" s="156" t="s">
        <v>86</v>
      </c>
      <c r="AV129" s="13" t="s">
        <v>86</v>
      </c>
      <c r="AW129" s="13" t="s">
        <v>37</v>
      </c>
      <c r="AX129" s="13" t="s">
        <v>76</v>
      </c>
      <c r="AY129" s="156" t="s">
        <v>265</v>
      </c>
    </row>
    <row r="130" spans="2:51" s="14" customFormat="1" ht="12">
      <c r="B130" s="162"/>
      <c r="D130" s="143" t="s">
        <v>277</v>
      </c>
      <c r="E130" s="163" t="s">
        <v>142</v>
      </c>
      <c r="F130" s="164" t="s">
        <v>280</v>
      </c>
      <c r="H130" s="165">
        <v>1</v>
      </c>
      <c r="I130" s="166"/>
      <c r="L130" s="162"/>
      <c r="M130" s="167"/>
      <c r="T130" s="168"/>
      <c r="AT130" s="163" t="s">
        <v>277</v>
      </c>
      <c r="AU130" s="163" t="s">
        <v>86</v>
      </c>
      <c r="AV130" s="14" t="s">
        <v>271</v>
      </c>
      <c r="AW130" s="14" t="s">
        <v>37</v>
      </c>
      <c r="AX130" s="14" t="s">
        <v>84</v>
      </c>
      <c r="AY130" s="163" t="s">
        <v>265</v>
      </c>
    </row>
    <row r="131" spans="2:65" s="1" customFormat="1" ht="16.5" customHeight="1">
      <c r="B131" s="33"/>
      <c r="C131" s="130" t="s">
        <v>323</v>
      </c>
      <c r="D131" s="130" t="s">
        <v>267</v>
      </c>
      <c r="E131" s="131" t="s">
        <v>324</v>
      </c>
      <c r="F131" s="132" t="s">
        <v>325</v>
      </c>
      <c r="G131" s="133" t="s">
        <v>134</v>
      </c>
      <c r="H131" s="134">
        <v>52</v>
      </c>
      <c r="I131" s="135"/>
      <c r="J131" s="136">
        <f>ROUND(I131*H131,2)</f>
        <v>0</v>
      </c>
      <c r="K131" s="132" t="s">
        <v>270</v>
      </c>
      <c r="L131" s="33"/>
      <c r="M131" s="137" t="s">
        <v>19</v>
      </c>
      <c r="N131" s="138" t="s">
        <v>47</v>
      </c>
      <c r="P131" s="139">
        <f>O131*H131</f>
        <v>0</v>
      </c>
      <c r="Q131" s="139">
        <v>0</v>
      </c>
      <c r="R131" s="139">
        <f>Q131*H131</f>
        <v>0</v>
      </c>
      <c r="S131" s="139">
        <v>0</v>
      </c>
      <c r="T131" s="140">
        <f>S131*H131</f>
        <v>0</v>
      </c>
      <c r="AR131" s="141" t="s">
        <v>271</v>
      </c>
      <c r="AT131" s="141" t="s">
        <v>267</v>
      </c>
      <c r="AU131" s="141" t="s">
        <v>86</v>
      </c>
      <c r="AY131" s="18" t="s">
        <v>265</v>
      </c>
      <c r="BE131" s="142">
        <f>IF(N131="základní",J131,0)</f>
        <v>0</v>
      </c>
      <c r="BF131" s="142">
        <f>IF(N131="snížená",J131,0)</f>
        <v>0</v>
      </c>
      <c r="BG131" s="142">
        <f>IF(N131="zákl. přenesená",J131,0)</f>
        <v>0</v>
      </c>
      <c r="BH131" s="142">
        <f>IF(N131="sníž. přenesená",J131,0)</f>
        <v>0</v>
      </c>
      <c r="BI131" s="142">
        <f>IF(N131="nulová",J131,0)</f>
        <v>0</v>
      </c>
      <c r="BJ131" s="18" t="s">
        <v>84</v>
      </c>
      <c r="BK131" s="142">
        <f>ROUND(I131*H131,2)</f>
        <v>0</v>
      </c>
      <c r="BL131" s="18" t="s">
        <v>271</v>
      </c>
      <c r="BM131" s="141" t="s">
        <v>326</v>
      </c>
    </row>
    <row r="132" spans="2:47" s="1" customFormat="1" ht="12">
      <c r="B132" s="33"/>
      <c r="D132" s="143" t="s">
        <v>273</v>
      </c>
      <c r="F132" s="144" t="s">
        <v>327</v>
      </c>
      <c r="I132" s="145"/>
      <c r="L132" s="33"/>
      <c r="M132" s="146"/>
      <c r="T132" s="54"/>
      <c r="AT132" s="18" t="s">
        <v>273</v>
      </c>
      <c r="AU132" s="18" t="s">
        <v>86</v>
      </c>
    </row>
    <row r="133" spans="2:47" s="1" customFormat="1" ht="12">
      <c r="B133" s="33"/>
      <c r="D133" s="147" t="s">
        <v>275</v>
      </c>
      <c r="F133" s="148" t="s">
        <v>328</v>
      </c>
      <c r="I133" s="145"/>
      <c r="L133" s="33"/>
      <c r="M133" s="146"/>
      <c r="T133" s="54"/>
      <c r="AT133" s="18" t="s">
        <v>275</v>
      </c>
      <c r="AU133" s="18" t="s">
        <v>86</v>
      </c>
    </row>
    <row r="134" spans="2:51" s="13" customFormat="1" ht="12">
      <c r="B134" s="155"/>
      <c r="D134" s="143" t="s">
        <v>277</v>
      </c>
      <c r="E134" s="156" t="s">
        <v>19</v>
      </c>
      <c r="F134" s="157" t="s">
        <v>132</v>
      </c>
      <c r="H134" s="158">
        <v>52</v>
      </c>
      <c r="I134" s="159"/>
      <c r="L134" s="155"/>
      <c r="M134" s="160"/>
      <c r="T134" s="161"/>
      <c r="AT134" s="156" t="s">
        <v>277</v>
      </c>
      <c r="AU134" s="156" t="s">
        <v>86</v>
      </c>
      <c r="AV134" s="13" t="s">
        <v>86</v>
      </c>
      <c r="AW134" s="13" t="s">
        <v>37</v>
      </c>
      <c r="AX134" s="13" t="s">
        <v>84</v>
      </c>
      <c r="AY134" s="156" t="s">
        <v>265</v>
      </c>
    </row>
    <row r="135" spans="2:65" s="1" customFormat="1" ht="16.5" customHeight="1">
      <c r="B135" s="33"/>
      <c r="C135" s="130" t="s">
        <v>141</v>
      </c>
      <c r="D135" s="130" t="s">
        <v>267</v>
      </c>
      <c r="E135" s="131" t="s">
        <v>329</v>
      </c>
      <c r="F135" s="132" t="s">
        <v>330</v>
      </c>
      <c r="G135" s="133" t="s">
        <v>134</v>
      </c>
      <c r="H135" s="134">
        <v>26</v>
      </c>
      <c r="I135" s="135"/>
      <c r="J135" s="136">
        <f>ROUND(I135*H135,2)</f>
        <v>0</v>
      </c>
      <c r="K135" s="132" t="s">
        <v>270</v>
      </c>
      <c r="L135" s="33"/>
      <c r="M135" s="137" t="s">
        <v>19</v>
      </c>
      <c r="N135" s="138" t="s">
        <v>47</v>
      </c>
      <c r="P135" s="139">
        <f>O135*H135</f>
        <v>0</v>
      </c>
      <c r="Q135" s="139">
        <v>0</v>
      </c>
      <c r="R135" s="139">
        <f>Q135*H135</f>
        <v>0</v>
      </c>
      <c r="S135" s="139">
        <v>0</v>
      </c>
      <c r="T135" s="140">
        <f>S135*H135</f>
        <v>0</v>
      </c>
      <c r="AR135" s="141" t="s">
        <v>271</v>
      </c>
      <c r="AT135" s="141" t="s">
        <v>267</v>
      </c>
      <c r="AU135" s="141" t="s">
        <v>86</v>
      </c>
      <c r="AY135" s="18" t="s">
        <v>265</v>
      </c>
      <c r="BE135" s="142">
        <f>IF(N135="základní",J135,0)</f>
        <v>0</v>
      </c>
      <c r="BF135" s="142">
        <f>IF(N135="snížená",J135,0)</f>
        <v>0</v>
      </c>
      <c r="BG135" s="142">
        <f>IF(N135="zákl. přenesená",J135,0)</f>
        <v>0</v>
      </c>
      <c r="BH135" s="142">
        <f>IF(N135="sníž. přenesená",J135,0)</f>
        <v>0</v>
      </c>
      <c r="BI135" s="142">
        <f>IF(N135="nulová",J135,0)</f>
        <v>0</v>
      </c>
      <c r="BJ135" s="18" t="s">
        <v>84</v>
      </c>
      <c r="BK135" s="142">
        <f>ROUND(I135*H135,2)</f>
        <v>0</v>
      </c>
      <c r="BL135" s="18" t="s">
        <v>271</v>
      </c>
      <c r="BM135" s="141" t="s">
        <v>331</v>
      </c>
    </row>
    <row r="136" spans="2:47" s="1" customFormat="1" ht="12">
      <c r="B136" s="33"/>
      <c r="D136" s="143" t="s">
        <v>273</v>
      </c>
      <c r="F136" s="144" t="s">
        <v>332</v>
      </c>
      <c r="I136" s="145"/>
      <c r="L136" s="33"/>
      <c r="M136" s="146"/>
      <c r="T136" s="54"/>
      <c r="AT136" s="18" t="s">
        <v>273</v>
      </c>
      <c r="AU136" s="18" t="s">
        <v>86</v>
      </c>
    </row>
    <row r="137" spans="2:47" s="1" customFormat="1" ht="12">
      <c r="B137" s="33"/>
      <c r="D137" s="147" t="s">
        <v>275</v>
      </c>
      <c r="F137" s="148" t="s">
        <v>333</v>
      </c>
      <c r="I137" s="145"/>
      <c r="L137" s="33"/>
      <c r="M137" s="146"/>
      <c r="T137" s="54"/>
      <c r="AT137" s="18" t="s">
        <v>275</v>
      </c>
      <c r="AU137" s="18" t="s">
        <v>86</v>
      </c>
    </row>
    <row r="138" spans="2:51" s="13" customFormat="1" ht="12">
      <c r="B138" s="155"/>
      <c r="D138" s="143" t="s">
        <v>277</v>
      </c>
      <c r="E138" s="156" t="s">
        <v>19</v>
      </c>
      <c r="F138" s="157" t="s">
        <v>136</v>
      </c>
      <c r="H138" s="158">
        <v>26</v>
      </c>
      <c r="I138" s="159"/>
      <c r="L138" s="155"/>
      <c r="M138" s="160"/>
      <c r="T138" s="161"/>
      <c r="AT138" s="156" t="s">
        <v>277</v>
      </c>
      <c r="AU138" s="156" t="s">
        <v>86</v>
      </c>
      <c r="AV138" s="13" t="s">
        <v>86</v>
      </c>
      <c r="AW138" s="13" t="s">
        <v>37</v>
      </c>
      <c r="AX138" s="13" t="s">
        <v>84</v>
      </c>
      <c r="AY138" s="156" t="s">
        <v>265</v>
      </c>
    </row>
    <row r="139" spans="2:65" s="1" customFormat="1" ht="16.5" customHeight="1">
      <c r="B139" s="33"/>
      <c r="C139" s="130" t="s">
        <v>334</v>
      </c>
      <c r="D139" s="130" t="s">
        <v>267</v>
      </c>
      <c r="E139" s="131" t="s">
        <v>335</v>
      </c>
      <c r="F139" s="132" t="s">
        <v>336</v>
      </c>
      <c r="G139" s="133" t="s">
        <v>134</v>
      </c>
      <c r="H139" s="134">
        <v>9</v>
      </c>
      <c r="I139" s="135"/>
      <c r="J139" s="136">
        <f>ROUND(I139*H139,2)</f>
        <v>0</v>
      </c>
      <c r="K139" s="132" t="s">
        <v>270</v>
      </c>
      <c r="L139" s="33"/>
      <c r="M139" s="137" t="s">
        <v>19</v>
      </c>
      <c r="N139" s="138" t="s">
        <v>47</v>
      </c>
      <c r="P139" s="139">
        <f>O139*H139</f>
        <v>0</v>
      </c>
      <c r="Q139" s="139">
        <v>0</v>
      </c>
      <c r="R139" s="139">
        <f>Q139*H139</f>
        <v>0</v>
      </c>
      <c r="S139" s="139">
        <v>0</v>
      </c>
      <c r="T139" s="140">
        <f>S139*H139</f>
        <v>0</v>
      </c>
      <c r="AR139" s="141" t="s">
        <v>271</v>
      </c>
      <c r="AT139" s="141" t="s">
        <v>267</v>
      </c>
      <c r="AU139" s="141" t="s">
        <v>86</v>
      </c>
      <c r="AY139" s="18" t="s">
        <v>265</v>
      </c>
      <c r="BE139" s="142">
        <f>IF(N139="základní",J139,0)</f>
        <v>0</v>
      </c>
      <c r="BF139" s="142">
        <f>IF(N139="snížená",J139,0)</f>
        <v>0</v>
      </c>
      <c r="BG139" s="142">
        <f>IF(N139="zákl. přenesená",J139,0)</f>
        <v>0</v>
      </c>
      <c r="BH139" s="142">
        <f>IF(N139="sníž. přenesená",J139,0)</f>
        <v>0</v>
      </c>
      <c r="BI139" s="142">
        <f>IF(N139="nulová",J139,0)</f>
        <v>0</v>
      </c>
      <c r="BJ139" s="18" t="s">
        <v>84</v>
      </c>
      <c r="BK139" s="142">
        <f>ROUND(I139*H139,2)</f>
        <v>0</v>
      </c>
      <c r="BL139" s="18" t="s">
        <v>271</v>
      </c>
      <c r="BM139" s="141" t="s">
        <v>337</v>
      </c>
    </row>
    <row r="140" spans="2:47" s="1" customFormat="1" ht="12">
      <c r="B140" s="33"/>
      <c r="D140" s="143" t="s">
        <v>273</v>
      </c>
      <c r="F140" s="144" t="s">
        <v>338</v>
      </c>
      <c r="I140" s="145"/>
      <c r="L140" s="33"/>
      <c r="M140" s="146"/>
      <c r="T140" s="54"/>
      <c r="AT140" s="18" t="s">
        <v>273</v>
      </c>
      <c r="AU140" s="18" t="s">
        <v>86</v>
      </c>
    </row>
    <row r="141" spans="2:47" s="1" customFormat="1" ht="12">
      <c r="B141" s="33"/>
      <c r="D141" s="147" t="s">
        <v>275</v>
      </c>
      <c r="F141" s="148" t="s">
        <v>339</v>
      </c>
      <c r="I141" s="145"/>
      <c r="L141" s="33"/>
      <c r="M141" s="146"/>
      <c r="T141" s="54"/>
      <c r="AT141" s="18" t="s">
        <v>275</v>
      </c>
      <c r="AU141" s="18" t="s">
        <v>86</v>
      </c>
    </row>
    <row r="142" spans="2:51" s="13" customFormat="1" ht="12">
      <c r="B142" s="155"/>
      <c r="D142" s="143" t="s">
        <v>277</v>
      </c>
      <c r="E142" s="156" t="s">
        <v>19</v>
      </c>
      <c r="F142" s="157" t="s">
        <v>139</v>
      </c>
      <c r="H142" s="158">
        <v>9</v>
      </c>
      <c r="I142" s="159"/>
      <c r="L142" s="155"/>
      <c r="M142" s="160"/>
      <c r="T142" s="161"/>
      <c r="AT142" s="156" t="s">
        <v>277</v>
      </c>
      <c r="AU142" s="156" t="s">
        <v>86</v>
      </c>
      <c r="AV142" s="13" t="s">
        <v>86</v>
      </c>
      <c r="AW142" s="13" t="s">
        <v>37</v>
      </c>
      <c r="AX142" s="13" t="s">
        <v>84</v>
      </c>
      <c r="AY142" s="156" t="s">
        <v>265</v>
      </c>
    </row>
    <row r="143" spans="2:65" s="1" customFormat="1" ht="16.5" customHeight="1">
      <c r="B143" s="33"/>
      <c r="C143" s="130" t="s">
        <v>340</v>
      </c>
      <c r="D143" s="130" t="s">
        <v>267</v>
      </c>
      <c r="E143" s="131" t="s">
        <v>341</v>
      </c>
      <c r="F143" s="132" t="s">
        <v>342</v>
      </c>
      <c r="G143" s="133" t="s">
        <v>134</v>
      </c>
      <c r="H143" s="134">
        <v>1</v>
      </c>
      <c r="I143" s="135"/>
      <c r="J143" s="136">
        <f>ROUND(I143*H143,2)</f>
        <v>0</v>
      </c>
      <c r="K143" s="132" t="s">
        <v>19</v>
      </c>
      <c r="L143" s="33"/>
      <c r="M143" s="137" t="s">
        <v>19</v>
      </c>
      <c r="N143" s="138" t="s">
        <v>47</v>
      </c>
      <c r="P143" s="139">
        <f>O143*H143</f>
        <v>0</v>
      </c>
      <c r="Q143" s="139">
        <v>0</v>
      </c>
      <c r="R143" s="139">
        <f>Q143*H143</f>
        <v>0</v>
      </c>
      <c r="S143" s="139">
        <v>0</v>
      </c>
      <c r="T143" s="140">
        <f>S143*H143</f>
        <v>0</v>
      </c>
      <c r="AR143" s="141" t="s">
        <v>271</v>
      </c>
      <c r="AT143" s="141" t="s">
        <v>267</v>
      </c>
      <c r="AU143" s="141" t="s">
        <v>86</v>
      </c>
      <c r="AY143" s="18" t="s">
        <v>265</v>
      </c>
      <c r="BE143" s="142">
        <f>IF(N143="základní",J143,0)</f>
        <v>0</v>
      </c>
      <c r="BF143" s="142">
        <f>IF(N143="snížená",J143,0)</f>
        <v>0</v>
      </c>
      <c r="BG143" s="142">
        <f>IF(N143="zákl. přenesená",J143,0)</f>
        <v>0</v>
      </c>
      <c r="BH143" s="142">
        <f>IF(N143="sníž. přenesená",J143,0)</f>
        <v>0</v>
      </c>
      <c r="BI143" s="142">
        <f>IF(N143="nulová",J143,0)</f>
        <v>0</v>
      </c>
      <c r="BJ143" s="18" t="s">
        <v>84</v>
      </c>
      <c r="BK143" s="142">
        <f>ROUND(I143*H143,2)</f>
        <v>0</v>
      </c>
      <c r="BL143" s="18" t="s">
        <v>271</v>
      </c>
      <c r="BM143" s="141" t="s">
        <v>343</v>
      </c>
    </row>
    <row r="144" spans="2:47" s="1" customFormat="1" ht="12">
      <c r="B144" s="33"/>
      <c r="D144" s="143" t="s">
        <v>273</v>
      </c>
      <c r="F144" s="144" t="s">
        <v>344</v>
      </c>
      <c r="I144" s="145"/>
      <c r="L144" s="33"/>
      <c r="M144" s="146"/>
      <c r="T144" s="54"/>
      <c r="AT144" s="18" t="s">
        <v>273</v>
      </c>
      <c r="AU144" s="18" t="s">
        <v>86</v>
      </c>
    </row>
    <row r="145" spans="2:51" s="13" customFormat="1" ht="12">
      <c r="B145" s="155"/>
      <c r="D145" s="143" t="s">
        <v>277</v>
      </c>
      <c r="E145" s="156" t="s">
        <v>19</v>
      </c>
      <c r="F145" s="157" t="s">
        <v>142</v>
      </c>
      <c r="H145" s="158">
        <v>1</v>
      </c>
      <c r="I145" s="159"/>
      <c r="L145" s="155"/>
      <c r="M145" s="160"/>
      <c r="T145" s="161"/>
      <c r="AT145" s="156" t="s">
        <v>277</v>
      </c>
      <c r="AU145" s="156" t="s">
        <v>86</v>
      </c>
      <c r="AV145" s="13" t="s">
        <v>86</v>
      </c>
      <c r="AW145" s="13" t="s">
        <v>37</v>
      </c>
      <c r="AX145" s="13" t="s">
        <v>84</v>
      </c>
      <c r="AY145" s="156" t="s">
        <v>265</v>
      </c>
    </row>
    <row r="146" spans="2:65" s="1" customFormat="1" ht="16.5" customHeight="1">
      <c r="B146" s="33"/>
      <c r="C146" s="130" t="s">
        <v>169</v>
      </c>
      <c r="D146" s="130" t="s">
        <v>267</v>
      </c>
      <c r="E146" s="131" t="s">
        <v>345</v>
      </c>
      <c r="F146" s="132" t="s">
        <v>346</v>
      </c>
      <c r="G146" s="133" t="s">
        <v>115</v>
      </c>
      <c r="H146" s="134">
        <v>1640</v>
      </c>
      <c r="I146" s="135"/>
      <c r="J146" s="136">
        <f>ROUND(I146*H146,2)</f>
        <v>0</v>
      </c>
      <c r="K146" s="132" t="s">
        <v>270</v>
      </c>
      <c r="L146" s="33"/>
      <c r="M146" s="137" t="s">
        <v>19</v>
      </c>
      <c r="N146" s="138" t="s">
        <v>47</v>
      </c>
      <c r="P146" s="139">
        <f>O146*H146</f>
        <v>0</v>
      </c>
      <c r="Q146" s="139">
        <v>0</v>
      </c>
      <c r="R146" s="139">
        <f>Q146*H146</f>
        <v>0</v>
      </c>
      <c r="S146" s="139">
        <v>0</v>
      </c>
      <c r="T146" s="140">
        <f>S146*H146</f>
        <v>0</v>
      </c>
      <c r="AR146" s="141" t="s">
        <v>271</v>
      </c>
      <c r="AT146" s="141" t="s">
        <v>267</v>
      </c>
      <c r="AU146" s="141" t="s">
        <v>86</v>
      </c>
      <c r="AY146" s="18" t="s">
        <v>265</v>
      </c>
      <c r="BE146" s="142">
        <f>IF(N146="základní",J146,0)</f>
        <v>0</v>
      </c>
      <c r="BF146" s="142">
        <f>IF(N146="snížená",J146,0)</f>
        <v>0</v>
      </c>
      <c r="BG146" s="142">
        <f>IF(N146="zákl. přenesená",J146,0)</f>
        <v>0</v>
      </c>
      <c r="BH146" s="142">
        <f>IF(N146="sníž. přenesená",J146,0)</f>
        <v>0</v>
      </c>
      <c r="BI146" s="142">
        <f>IF(N146="nulová",J146,0)</f>
        <v>0</v>
      </c>
      <c r="BJ146" s="18" t="s">
        <v>84</v>
      </c>
      <c r="BK146" s="142">
        <f>ROUND(I146*H146,2)</f>
        <v>0</v>
      </c>
      <c r="BL146" s="18" t="s">
        <v>271</v>
      </c>
      <c r="BM146" s="141" t="s">
        <v>347</v>
      </c>
    </row>
    <row r="147" spans="2:47" s="1" customFormat="1" ht="12">
      <c r="B147" s="33"/>
      <c r="D147" s="143" t="s">
        <v>273</v>
      </c>
      <c r="F147" s="144" t="s">
        <v>348</v>
      </c>
      <c r="I147" s="145"/>
      <c r="L147" s="33"/>
      <c r="M147" s="146"/>
      <c r="T147" s="54"/>
      <c r="AT147" s="18" t="s">
        <v>273</v>
      </c>
      <c r="AU147" s="18" t="s">
        <v>86</v>
      </c>
    </row>
    <row r="148" spans="2:47" s="1" customFormat="1" ht="12">
      <c r="B148" s="33"/>
      <c r="D148" s="147" t="s">
        <v>275</v>
      </c>
      <c r="F148" s="148" t="s">
        <v>349</v>
      </c>
      <c r="I148" s="145"/>
      <c r="L148" s="33"/>
      <c r="M148" s="146"/>
      <c r="T148" s="54"/>
      <c r="AT148" s="18" t="s">
        <v>275</v>
      </c>
      <c r="AU148" s="18" t="s">
        <v>86</v>
      </c>
    </row>
    <row r="149" spans="2:51" s="13" customFormat="1" ht="12">
      <c r="B149" s="155"/>
      <c r="D149" s="143" t="s">
        <v>277</v>
      </c>
      <c r="E149" s="156" t="s">
        <v>19</v>
      </c>
      <c r="F149" s="157" t="s">
        <v>164</v>
      </c>
      <c r="H149" s="158">
        <v>1640</v>
      </c>
      <c r="I149" s="159"/>
      <c r="L149" s="155"/>
      <c r="M149" s="160"/>
      <c r="T149" s="161"/>
      <c r="AT149" s="156" t="s">
        <v>277</v>
      </c>
      <c r="AU149" s="156" t="s">
        <v>86</v>
      </c>
      <c r="AV149" s="13" t="s">
        <v>86</v>
      </c>
      <c r="AW149" s="13" t="s">
        <v>37</v>
      </c>
      <c r="AX149" s="13" t="s">
        <v>84</v>
      </c>
      <c r="AY149" s="156" t="s">
        <v>265</v>
      </c>
    </row>
    <row r="150" spans="2:65" s="1" customFormat="1" ht="16.5" customHeight="1">
      <c r="B150" s="33"/>
      <c r="C150" s="130" t="s">
        <v>159</v>
      </c>
      <c r="D150" s="130" t="s">
        <v>267</v>
      </c>
      <c r="E150" s="131" t="s">
        <v>350</v>
      </c>
      <c r="F150" s="132" t="s">
        <v>351</v>
      </c>
      <c r="G150" s="133" t="s">
        <v>134</v>
      </c>
      <c r="H150" s="134">
        <v>52</v>
      </c>
      <c r="I150" s="135"/>
      <c r="J150" s="136">
        <f>ROUND(I150*H150,2)</f>
        <v>0</v>
      </c>
      <c r="K150" s="132" t="s">
        <v>270</v>
      </c>
      <c r="L150" s="33"/>
      <c r="M150" s="137" t="s">
        <v>19</v>
      </c>
      <c r="N150" s="138" t="s">
        <v>47</v>
      </c>
      <c r="P150" s="139">
        <f>O150*H150</f>
        <v>0</v>
      </c>
      <c r="Q150" s="139">
        <v>0</v>
      </c>
      <c r="R150" s="139">
        <f>Q150*H150</f>
        <v>0</v>
      </c>
      <c r="S150" s="139">
        <v>0</v>
      </c>
      <c r="T150" s="140">
        <f>S150*H150</f>
        <v>0</v>
      </c>
      <c r="AR150" s="141" t="s">
        <v>271</v>
      </c>
      <c r="AT150" s="141" t="s">
        <v>267</v>
      </c>
      <c r="AU150" s="141" t="s">
        <v>86</v>
      </c>
      <c r="AY150" s="18" t="s">
        <v>265</v>
      </c>
      <c r="BE150" s="142">
        <f>IF(N150="základní",J150,0)</f>
        <v>0</v>
      </c>
      <c r="BF150" s="142">
        <f>IF(N150="snížená",J150,0)</f>
        <v>0</v>
      </c>
      <c r="BG150" s="142">
        <f>IF(N150="zákl. přenesená",J150,0)</f>
        <v>0</v>
      </c>
      <c r="BH150" s="142">
        <f>IF(N150="sníž. přenesená",J150,0)</f>
        <v>0</v>
      </c>
      <c r="BI150" s="142">
        <f>IF(N150="nulová",J150,0)</f>
        <v>0</v>
      </c>
      <c r="BJ150" s="18" t="s">
        <v>84</v>
      </c>
      <c r="BK150" s="142">
        <f>ROUND(I150*H150,2)</f>
        <v>0</v>
      </c>
      <c r="BL150" s="18" t="s">
        <v>271</v>
      </c>
      <c r="BM150" s="141" t="s">
        <v>352</v>
      </c>
    </row>
    <row r="151" spans="2:47" s="1" customFormat="1" ht="12">
      <c r="B151" s="33"/>
      <c r="D151" s="143" t="s">
        <v>273</v>
      </c>
      <c r="F151" s="144" t="s">
        <v>353</v>
      </c>
      <c r="I151" s="145"/>
      <c r="L151" s="33"/>
      <c r="M151" s="146"/>
      <c r="T151" s="54"/>
      <c r="AT151" s="18" t="s">
        <v>273</v>
      </c>
      <c r="AU151" s="18" t="s">
        <v>86</v>
      </c>
    </row>
    <row r="152" spans="2:47" s="1" customFormat="1" ht="12">
      <c r="B152" s="33"/>
      <c r="D152" s="147" t="s">
        <v>275</v>
      </c>
      <c r="F152" s="148" t="s">
        <v>354</v>
      </c>
      <c r="I152" s="145"/>
      <c r="L152" s="33"/>
      <c r="M152" s="146"/>
      <c r="T152" s="54"/>
      <c r="AT152" s="18" t="s">
        <v>275</v>
      </c>
      <c r="AU152" s="18" t="s">
        <v>86</v>
      </c>
    </row>
    <row r="153" spans="2:51" s="13" customFormat="1" ht="12">
      <c r="B153" s="155"/>
      <c r="D153" s="143" t="s">
        <v>277</v>
      </c>
      <c r="E153" s="156" t="s">
        <v>19</v>
      </c>
      <c r="F153" s="157" t="s">
        <v>132</v>
      </c>
      <c r="H153" s="158">
        <v>52</v>
      </c>
      <c r="I153" s="159"/>
      <c r="L153" s="155"/>
      <c r="M153" s="160"/>
      <c r="T153" s="161"/>
      <c r="AT153" s="156" t="s">
        <v>277</v>
      </c>
      <c r="AU153" s="156" t="s">
        <v>86</v>
      </c>
      <c r="AV153" s="13" t="s">
        <v>86</v>
      </c>
      <c r="AW153" s="13" t="s">
        <v>37</v>
      </c>
      <c r="AX153" s="13" t="s">
        <v>84</v>
      </c>
      <c r="AY153" s="156" t="s">
        <v>265</v>
      </c>
    </row>
    <row r="154" spans="2:65" s="1" customFormat="1" ht="16.5" customHeight="1">
      <c r="B154" s="33"/>
      <c r="C154" s="130" t="s">
        <v>355</v>
      </c>
      <c r="D154" s="130" t="s">
        <v>267</v>
      </c>
      <c r="E154" s="131" t="s">
        <v>356</v>
      </c>
      <c r="F154" s="132" t="s">
        <v>357</v>
      </c>
      <c r="G154" s="133" t="s">
        <v>134</v>
      </c>
      <c r="H154" s="134">
        <v>26</v>
      </c>
      <c r="I154" s="135"/>
      <c r="J154" s="136">
        <f>ROUND(I154*H154,2)</f>
        <v>0</v>
      </c>
      <c r="K154" s="132" t="s">
        <v>270</v>
      </c>
      <c r="L154" s="33"/>
      <c r="M154" s="137" t="s">
        <v>19</v>
      </c>
      <c r="N154" s="138" t="s">
        <v>47</v>
      </c>
      <c r="P154" s="139">
        <f>O154*H154</f>
        <v>0</v>
      </c>
      <c r="Q154" s="139">
        <v>0</v>
      </c>
      <c r="R154" s="139">
        <f>Q154*H154</f>
        <v>0</v>
      </c>
      <c r="S154" s="139">
        <v>0</v>
      </c>
      <c r="T154" s="140">
        <f>S154*H154</f>
        <v>0</v>
      </c>
      <c r="AR154" s="141" t="s">
        <v>271</v>
      </c>
      <c r="AT154" s="141" t="s">
        <v>267</v>
      </c>
      <c r="AU154" s="141" t="s">
        <v>86</v>
      </c>
      <c r="AY154" s="18" t="s">
        <v>265</v>
      </c>
      <c r="BE154" s="142">
        <f>IF(N154="základní",J154,0)</f>
        <v>0</v>
      </c>
      <c r="BF154" s="142">
        <f>IF(N154="snížená",J154,0)</f>
        <v>0</v>
      </c>
      <c r="BG154" s="142">
        <f>IF(N154="zákl. přenesená",J154,0)</f>
        <v>0</v>
      </c>
      <c r="BH154" s="142">
        <f>IF(N154="sníž. přenesená",J154,0)</f>
        <v>0</v>
      </c>
      <c r="BI154" s="142">
        <f>IF(N154="nulová",J154,0)</f>
        <v>0</v>
      </c>
      <c r="BJ154" s="18" t="s">
        <v>84</v>
      </c>
      <c r="BK154" s="142">
        <f>ROUND(I154*H154,2)</f>
        <v>0</v>
      </c>
      <c r="BL154" s="18" t="s">
        <v>271</v>
      </c>
      <c r="BM154" s="141" t="s">
        <v>358</v>
      </c>
    </row>
    <row r="155" spans="2:47" s="1" customFormat="1" ht="12">
      <c r="B155" s="33"/>
      <c r="D155" s="143" t="s">
        <v>273</v>
      </c>
      <c r="F155" s="144" t="s">
        <v>359</v>
      </c>
      <c r="I155" s="145"/>
      <c r="L155" s="33"/>
      <c r="M155" s="146"/>
      <c r="T155" s="54"/>
      <c r="AT155" s="18" t="s">
        <v>273</v>
      </c>
      <c r="AU155" s="18" t="s">
        <v>86</v>
      </c>
    </row>
    <row r="156" spans="2:47" s="1" customFormat="1" ht="12">
      <c r="B156" s="33"/>
      <c r="D156" s="147" t="s">
        <v>275</v>
      </c>
      <c r="F156" s="148" t="s">
        <v>360</v>
      </c>
      <c r="I156" s="145"/>
      <c r="L156" s="33"/>
      <c r="M156" s="146"/>
      <c r="T156" s="54"/>
      <c r="AT156" s="18" t="s">
        <v>275</v>
      </c>
      <c r="AU156" s="18" t="s">
        <v>86</v>
      </c>
    </row>
    <row r="157" spans="2:51" s="13" customFormat="1" ht="12">
      <c r="B157" s="155"/>
      <c r="D157" s="143" t="s">
        <v>277</v>
      </c>
      <c r="E157" s="156" t="s">
        <v>19</v>
      </c>
      <c r="F157" s="157" t="s">
        <v>136</v>
      </c>
      <c r="H157" s="158">
        <v>26</v>
      </c>
      <c r="I157" s="159"/>
      <c r="L157" s="155"/>
      <c r="M157" s="160"/>
      <c r="T157" s="161"/>
      <c r="AT157" s="156" t="s">
        <v>277</v>
      </c>
      <c r="AU157" s="156" t="s">
        <v>86</v>
      </c>
      <c r="AV157" s="13" t="s">
        <v>86</v>
      </c>
      <c r="AW157" s="13" t="s">
        <v>37</v>
      </c>
      <c r="AX157" s="13" t="s">
        <v>84</v>
      </c>
      <c r="AY157" s="156" t="s">
        <v>265</v>
      </c>
    </row>
    <row r="158" spans="2:65" s="1" customFormat="1" ht="16.5" customHeight="1">
      <c r="B158" s="33"/>
      <c r="C158" s="130" t="s">
        <v>8</v>
      </c>
      <c r="D158" s="130" t="s">
        <v>267</v>
      </c>
      <c r="E158" s="131" t="s">
        <v>361</v>
      </c>
      <c r="F158" s="132" t="s">
        <v>362</v>
      </c>
      <c r="G158" s="133" t="s">
        <v>134</v>
      </c>
      <c r="H158" s="134">
        <v>9</v>
      </c>
      <c r="I158" s="135"/>
      <c r="J158" s="136">
        <f>ROUND(I158*H158,2)</f>
        <v>0</v>
      </c>
      <c r="K158" s="132" t="s">
        <v>270</v>
      </c>
      <c r="L158" s="33"/>
      <c r="M158" s="137" t="s">
        <v>19</v>
      </c>
      <c r="N158" s="138" t="s">
        <v>47</v>
      </c>
      <c r="P158" s="139">
        <f>O158*H158</f>
        <v>0</v>
      </c>
      <c r="Q158" s="139">
        <v>0</v>
      </c>
      <c r="R158" s="139">
        <f>Q158*H158</f>
        <v>0</v>
      </c>
      <c r="S158" s="139">
        <v>0</v>
      </c>
      <c r="T158" s="140">
        <f>S158*H158</f>
        <v>0</v>
      </c>
      <c r="AR158" s="141" t="s">
        <v>271</v>
      </c>
      <c r="AT158" s="141" t="s">
        <v>267</v>
      </c>
      <c r="AU158" s="141" t="s">
        <v>86</v>
      </c>
      <c r="AY158" s="18" t="s">
        <v>265</v>
      </c>
      <c r="BE158" s="142">
        <f>IF(N158="základní",J158,0)</f>
        <v>0</v>
      </c>
      <c r="BF158" s="142">
        <f>IF(N158="snížená",J158,0)</f>
        <v>0</v>
      </c>
      <c r="BG158" s="142">
        <f>IF(N158="zákl. přenesená",J158,0)</f>
        <v>0</v>
      </c>
      <c r="BH158" s="142">
        <f>IF(N158="sníž. přenesená",J158,0)</f>
        <v>0</v>
      </c>
      <c r="BI158" s="142">
        <f>IF(N158="nulová",J158,0)</f>
        <v>0</v>
      </c>
      <c r="BJ158" s="18" t="s">
        <v>84</v>
      </c>
      <c r="BK158" s="142">
        <f>ROUND(I158*H158,2)</f>
        <v>0</v>
      </c>
      <c r="BL158" s="18" t="s">
        <v>271</v>
      </c>
      <c r="BM158" s="141" t="s">
        <v>363</v>
      </c>
    </row>
    <row r="159" spans="2:47" s="1" customFormat="1" ht="12">
      <c r="B159" s="33"/>
      <c r="D159" s="143" t="s">
        <v>273</v>
      </c>
      <c r="F159" s="144" t="s">
        <v>364</v>
      </c>
      <c r="I159" s="145"/>
      <c r="L159" s="33"/>
      <c r="M159" s="146"/>
      <c r="T159" s="54"/>
      <c r="AT159" s="18" t="s">
        <v>273</v>
      </c>
      <c r="AU159" s="18" t="s">
        <v>86</v>
      </c>
    </row>
    <row r="160" spans="2:47" s="1" customFormat="1" ht="12">
      <c r="B160" s="33"/>
      <c r="D160" s="147" t="s">
        <v>275</v>
      </c>
      <c r="F160" s="148" t="s">
        <v>365</v>
      </c>
      <c r="I160" s="145"/>
      <c r="L160" s="33"/>
      <c r="M160" s="146"/>
      <c r="T160" s="54"/>
      <c r="AT160" s="18" t="s">
        <v>275</v>
      </c>
      <c r="AU160" s="18" t="s">
        <v>86</v>
      </c>
    </row>
    <row r="161" spans="2:51" s="13" customFormat="1" ht="12">
      <c r="B161" s="155"/>
      <c r="D161" s="143" t="s">
        <v>277</v>
      </c>
      <c r="E161" s="156" t="s">
        <v>19</v>
      </c>
      <c r="F161" s="157" t="s">
        <v>139</v>
      </c>
      <c r="H161" s="158">
        <v>9</v>
      </c>
      <c r="I161" s="159"/>
      <c r="L161" s="155"/>
      <c r="M161" s="160"/>
      <c r="T161" s="161"/>
      <c r="AT161" s="156" t="s">
        <v>277</v>
      </c>
      <c r="AU161" s="156" t="s">
        <v>86</v>
      </c>
      <c r="AV161" s="13" t="s">
        <v>86</v>
      </c>
      <c r="AW161" s="13" t="s">
        <v>37</v>
      </c>
      <c r="AX161" s="13" t="s">
        <v>84</v>
      </c>
      <c r="AY161" s="156" t="s">
        <v>265</v>
      </c>
    </row>
    <row r="162" spans="2:65" s="1" customFormat="1" ht="16.5" customHeight="1">
      <c r="B162" s="33"/>
      <c r="C162" s="130" t="s">
        <v>366</v>
      </c>
      <c r="D162" s="130" t="s">
        <v>267</v>
      </c>
      <c r="E162" s="131" t="s">
        <v>367</v>
      </c>
      <c r="F162" s="132" t="s">
        <v>368</v>
      </c>
      <c r="G162" s="133" t="s">
        <v>134</v>
      </c>
      <c r="H162" s="134">
        <v>1</v>
      </c>
      <c r="I162" s="135"/>
      <c r="J162" s="136">
        <f>ROUND(I162*H162,2)</f>
        <v>0</v>
      </c>
      <c r="K162" s="132" t="s">
        <v>270</v>
      </c>
      <c r="L162" s="33"/>
      <c r="M162" s="137" t="s">
        <v>19</v>
      </c>
      <c r="N162" s="138" t="s">
        <v>47</v>
      </c>
      <c r="P162" s="139">
        <f>O162*H162</f>
        <v>0</v>
      </c>
      <c r="Q162" s="139">
        <v>0</v>
      </c>
      <c r="R162" s="139">
        <f>Q162*H162</f>
        <v>0</v>
      </c>
      <c r="S162" s="139">
        <v>0</v>
      </c>
      <c r="T162" s="140">
        <f>S162*H162</f>
        <v>0</v>
      </c>
      <c r="AR162" s="141" t="s">
        <v>271</v>
      </c>
      <c r="AT162" s="141" t="s">
        <v>267</v>
      </c>
      <c r="AU162" s="141" t="s">
        <v>86</v>
      </c>
      <c r="AY162" s="18" t="s">
        <v>265</v>
      </c>
      <c r="BE162" s="142">
        <f>IF(N162="základní",J162,0)</f>
        <v>0</v>
      </c>
      <c r="BF162" s="142">
        <f>IF(N162="snížená",J162,0)</f>
        <v>0</v>
      </c>
      <c r="BG162" s="142">
        <f>IF(N162="zákl. přenesená",J162,0)</f>
        <v>0</v>
      </c>
      <c r="BH162" s="142">
        <f>IF(N162="sníž. přenesená",J162,0)</f>
        <v>0</v>
      </c>
      <c r="BI162" s="142">
        <f>IF(N162="nulová",J162,0)</f>
        <v>0</v>
      </c>
      <c r="BJ162" s="18" t="s">
        <v>84</v>
      </c>
      <c r="BK162" s="142">
        <f>ROUND(I162*H162,2)</f>
        <v>0</v>
      </c>
      <c r="BL162" s="18" t="s">
        <v>271</v>
      </c>
      <c r="BM162" s="141" t="s">
        <v>369</v>
      </c>
    </row>
    <row r="163" spans="2:47" s="1" customFormat="1" ht="12">
      <c r="B163" s="33"/>
      <c r="D163" s="143" t="s">
        <v>273</v>
      </c>
      <c r="F163" s="144" t="s">
        <v>370</v>
      </c>
      <c r="I163" s="145"/>
      <c r="L163" s="33"/>
      <c r="M163" s="146"/>
      <c r="T163" s="54"/>
      <c r="AT163" s="18" t="s">
        <v>273</v>
      </c>
      <c r="AU163" s="18" t="s">
        <v>86</v>
      </c>
    </row>
    <row r="164" spans="2:47" s="1" customFormat="1" ht="12">
      <c r="B164" s="33"/>
      <c r="D164" s="147" t="s">
        <v>275</v>
      </c>
      <c r="F164" s="148" t="s">
        <v>371</v>
      </c>
      <c r="I164" s="145"/>
      <c r="L164" s="33"/>
      <c r="M164" s="146"/>
      <c r="T164" s="54"/>
      <c r="AT164" s="18" t="s">
        <v>275</v>
      </c>
      <c r="AU164" s="18" t="s">
        <v>86</v>
      </c>
    </row>
    <row r="165" spans="2:51" s="13" customFormat="1" ht="12">
      <c r="B165" s="155"/>
      <c r="D165" s="143" t="s">
        <v>277</v>
      </c>
      <c r="E165" s="156" t="s">
        <v>19</v>
      </c>
      <c r="F165" s="157" t="s">
        <v>142</v>
      </c>
      <c r="H165" s="158">
        <v>1</v>
      </c>
      <c r="I165" s="159"/>
      <c r="L165" s="155"/>
      <c r="M165" s="160"/>
      <c r="T165" s="161"/>
      <c r="AT165" s="156" t="s">
        <v>277</v>
      </c>
      <c r="AU165" s="156" t="s">
        <v>86</v>
      </c>
      <c r="AV165" s="13" t="s">
        <v>86</v>
      </c>
      <c r="AW165" s="13" t="s">
        <v>37</v>
      </c>
      <c r="AX165" s="13" t="s">
        <v>84</v>
      </c>
      <c r="AY165" s="156" t="s">
        <v>265</v>
      </c>
    </row>
    <row r="166" spans="2:65" s="1" customFormat="1" ht="21.75" customHeight="1">
      <c r="B166" s="33"/>
      <c r="C166" s="130" t="s">
        <v>372</v>
      </c>
      <c r="D166" s="130" t="s">
        <v>267</v>
      </c>
      <c r="E166" s="131" t="s">
        <v>373</v>
      </c>
      <c r="F166" s="132" t="s">
        <v>374</v>
      </c>
      <c r="G166" s="133" t="s">
        <v>115</v>
      </c>
      <c r="H166" s="134">
        <v>106</v>
      </c>
      <c r="I166" s="135"/>
      <c r="J166" s="136">
        <f>ROUND(I166*H166,2)</f>
        <v>0</v>
      </c>
      <c r="K166" s="132" t="s">
        <v>270</v>
      </c>
      <c r="L166" s="33"/>
      <c r="M166" s="137" t="s">
        <v>19</v>
      </c>
      <c r="N166" s="138" t="s">
        <v>47</v>
      </c>
      <c r="P166" s="139">
        <f>O166*H166</f>
        <v>0</v>
      </c>
      <c r="Q166" s="139">
        <v>0</v>
      </c>
      <c r="R166" s="139">
        <f>Q166*H166</f>
        <v>0</v>
      </c>
      <c r="S166" s="139">
        <v>0.425</v>
      </c>
      <c r="T166" s="140">
        <f>S166*H166</f>
        <v>45.05</v>
      </c>
      <c r="AR166" s="141" t="s">
        <v>271</v>
      </c>
      <c r="AT166" s="141" t="s">
        <v>267</v>
      </c>
      <c r="AU166" s="141" t="s">
        <v>86</v>
      </c>
      <c r="AY166" s="18" t="s">
        <v>265</v>
      </c>
      <c r="BE166" s="142">
        <f>IF(N166="základní",J166,0)</f>
        <v>0</v>
      </c>
      <c r="BF166" s="142">
        <f>IF(N166="snížená",J166,0)</f>
        <v>0</v>
      </c>
      <c r="BG166" s="142">
        <f>IF(N166="zákl. přenesená",J166,0)</f>
        <v>0</v>
      </c>
      <c r="BH166" s="142">
        <f>IF(N166="sníž. přenesená",J166,0)</f>
        <v>0</v>
      </c>
      <c r="BI166" s="142">
        <f>IF(N166="nulová",J166,0)</f>
        <v>0</v>
      </c>
      <c r="BJ166" s="18" t="s">
        <v>84</v>
      </c>
      <c r="BK166" s="142">
        <f>ROUND(I166*H166,2)</f>
        <v>0</v>
      </c>
      <c r="BL166" s="18" t="s">
        <v>271</v>
      </c>
      <c r="BM166" s="141" t="s">
        <v>375</v>
      </c>
    </row>
    <row r="167" spans="2:47" s="1" customFormat="1" ht="29.25">
      <c r="B167" s="33"/>
      <c r="D167" s="143" t="s">
        <v>273</v>
      </c>
      <c r="F167" s="144" t="s">
        <v>376</v>
      </c>
      <c r="I167" s="145"/>
      <c r="L167" s="33"/>
      <c r="M167" s="146"/>
      <c r="T167" s="54"/>
      <c r="AT167" s="18" t="s">
        <v>273</v>
      </c>
      <c r="AU167" s="18" t="s">
        <v>86</v>
      </c>
    </row>
    <row r="168" spans="2:47" s="1" customFormat="1" ht="12">
      <c r="B168" s="33"/>
      <c r="D168" s="147" t="s">
        <v>275</v>
      </c>
      <c r="F168" s="148" t="s">
        <v>377</v>
      </c>
      <c r="I168" s="145"/>
      <c r="L168" s="33"/>
      <c r="M168" s="146"/>
      <c r="T168" s="54"/>
      <c r="AT168" s="18" t="s">
        <v>275</v>
      </c>
      <c r="AU168" s="18" t="s">
        <v>86</v>
      </c>
    </row>
    <row r="169" spans="2:51" s="12" customFormat="1" ht="12">
      <c r="B169" s="149"/>
      <c r="D169" s="143" t="s">
        <v>277</v>
      </c>
      <c r="E169" s="150" t="s">
        <v>19</v>
      </c>
      <c r="F169" s="151" t="s">
        <v>378</v>
      </c>
      <c r="H169" s="150" t="s">
        <v>19</v>
      </c>
      <c r="I169" s="152"/>
      <c r="L169" s="149"/>
      <c r="M169" s="153"/>
      <c r="T169" s="154"/>
      <c r="AT169" s="150" t="s">
        <v>277</v>
      </c>
      <c r="AU169" s="150" t="s">
        <v>86</v>
      </c>
      <c r="AV169" s="12" t="s">
        <v>84</v>
      </c>
      <c r="AW169" s="12" t="s">
        <v>37</v>
      </c>
      <c r="AX169" s="12" t="s">
        <v>76</v>
      </c>
      <c r="AY169" s="150" t="s">
        <v>265</v>
      </c>
    </row>
    <row r="170" spans="2:51" s="13" customFormat="1" ht="12">
      <c r="B170" s="155"/>
      <c r="D170" s="143" t="s">
        <v>277</v>
      </c>
      <c r="E170" s="156" t="s">
        <v>172</v>
      </c>
      <c r="F170" s="157" t="s">
        <v>174</v>
      </c>
      <c r="H170" s="158">
        <v>70</v>
      </c>
      <c r="I170" s="159"/>
      <c r="L170" s="155"/>
      <c r="M170" s="160"/>
      <c r="T170" s="161"/>
      <c r="AT170" s="156" t="s">
        <v>277</v>
      </c>
      <c r="AU170" s="156" t="s">
        <v>86</v>
      </c>
      <c r="AV170" s="13" t="s">
        <v>86</v>
      </c>
      <c r="AW170" s="13" t="s">
        <v>37</v>
      </c>
      <c r="AX170" s="13" t="s">
        <v>76</v>
      </c>
      <c r="AY170" s="156" t="s">
        <v>265</v>
      </c>
    </row>
    <row r="171" spans="2:51" s="12" customFormat="1" ht="12">
      <c r="B171" s="149"/>
      <c r="D171" s="143" t="s">
        <v>277</v>
      </c>
      <c r="E171" s="150" t="s">
        <v>19</v>
      </c>
      <c r="F171" s="151" t="s">
        <v>379</v>
      </c>
      <c r="H171" s="150" t="s">
        <v>19</v>
      </c>
      <c r="I171" s="152"/>
      <c r="L171" s="149"/>
      <c r="M171" s="153"/>
      <c r="T171" s="154"/>
      <c r="AT171" s="150" t="s">
        <v>277</v>
      </c>
      <c r="AU171" s="150" t="s">
        <v>86</v>
      </c>
      <c r="AV171" s="12" t="s">
        <v>84</v>
      </c>
      <c r="AW171" s="12" t="s">
        <v>37</v>
      </c>
      <c r="AX171" s="12" t="s">
        <v>76</v>
      </c>
      <c r="AY171" s="150" t="s">
        <v>265</v>
      </c>
    </row>
    <row r="172" spans="2:51" s="13" customFormat="1" ht="12">
      <c r="B172" s="155"/>
      <c r="D172" s="143" t="s">
        <v>277</v>
      </c>
      <c r="E172" s="156" t="s">
        <v>124</v>
      </c>
      <c r="F172" s="157" t="s">
        <v>380</v>
      </c>
      <c r="H172" s="158">
        <v>36</v>
      </c>
      <c r="I172" s="159"/>
      <c r="L172" s="155"/>
      <c r="M172" s="160"/>
      <c r="T172" s="161"/>
      <c r="AT172" s="156" t="s">
        <v>277</v>
      </c>
      <c r="AU172" s="156" t="s">
        <v>86</v>
      </c>
      <c r="AV172" s="13" t="s">
        <v>86</v>
      </c>
      <c r="AW172" s="13" t="s">
        <v>37</v>
      </c>
      <c r="AX172" s="13" t="s">
        <v>76</v>
      </c>
      <c r="AY172" s="156" t="s">
        <v>265</v>
      </c>
    </row>
    <row r="173" spans="2:51" s="14" customFormat="1" ht="12">
      <c r="B173" s="162"/>
      <c r="D173" s="143" t="s">
        <v>277</v>
      </c>
      <c r="E173" s="163" t="s">
        <v>19</v>
      </c>
      <c r="F173" s="164" t="s">
        <v>280</v>
      </c>
      <c r="H173" s="165">
        <v>106</v>
      </c>
      <c r="I173" s="166"/>
      <c r="L173" s="162"/>
      <c r="M173" s="167"/>
      <c r="T173" s="168"/>
      <c r="AT173" s="163" t="s">
        <v>277</v>
      </c>
      <c r="AU173" s="163" t="s">
        <v>86</v>
      </c>
      <c r="AV173" s="14" t="s">
        <v>271</v>
      </c>
      <c r="AW173" s="14" t="s">
        <v>37</v>
      </c>
      <c r="AX173" s="14" t="s">
        <v>84</v>
      </c>
      <c r="AY173" s="163" t="s">
        <v>265</v>
      </c>
    </row>
    <row r="174" spans="2:65" s="1" customFormat="1" ht="16.5" customHeight="1">
      <c r="B174" s="33"/>
      <c r="C174" s="130" t="s">
        <v>381</v>
      </c>
      <c r="D174" s="130" t="s">
        <v>267</v>
      </c>
      <c r="E174" s="131" t="s">
        <v>382</v>
      </c>
      <c r="F174" s="132" t="s">
        <v>383</v>
      </c>
      <c r="G174" s="133" t="s">
        <v>162</v>
      </c>
      <c r="H174" s="134">
        <v>22</v>
      </c>
      <c r="I174" s="135"/>
      <c r="J174" s="136">
        <f>ROUND(I174*H174,2)</f>
        <v>0</v>
      </c>
      <c r="K174" s="132" t="s">
        <v>270</v>
      </c>
      <c r="L174" s="33"/>
      <c r="M174" s="137" t="s">
        <v>19</v>
      </c>
      <c r="N174" s="138" t="s">
        <v>47</v>
      </c>
      <c r="P174" s="139">
        <f>O174*H174</f>
        <v>0</v>
      </c>
      <c r="Q174" s="139">
        <v>0</v>
      </c>
      <c r="R174" s="139">
        <f>Q174*H174</f>
        <v>0</v>
      </c>
      <c r="S174" s="139">
        <v>0.205</v>
      </c>
      <c r="T174" s="140">
        <f>S174*H174</f>
        <v>4.51</v>
      </c>
      <c r="AR174" s="141" t="s">
        <v>271</v>
      </c>
      <c r="AT174" s="141" t="s">
        <v>267</v>
      </c>
      <c r="AU174" s="141" t="s">
        <v>86</v>
      </c>
      <c r="AY174" s="18" t="s">
        <v>265</v>
      </c>
      <c r="BE174" s="142">
        <f>IF(N174="základní",J174,0)</f>
        <v>0</v>
      </c>
      <c r="BF174" s="142">
        <f>IF(N174="snížená",J174,0)</f>
        <v>0</v>
      </c>
      <c r="BG174" s="142">
        <f>IF(N174="zákl. přenesená",J174,0)</f>
        <v>0</v>
      </c>
      <c r="BH174" s="142">
        <f>IF(N174="sníž. přenesená",J174,0)</f>
        <v>0</v>
      </c>
      <c r="BI174" s="142">
        <f>IF(N174="nulová",J174,0)</f>
        <v>0</v>
      </c>
      <c r="BJ174" s="18" t="s">
        <v>84</v>
      </c>
      <c r="BK174" s="142">
        <f>ROUND(I174*H174,2)</f>
        <v>0</v>
      </c>
      <c r="BL174" s="18" t="s">
        <v>271</v>
      </c>
      <c r="BM174" s="141" t="s">
        <v>384</v>
      </c>
    </row>
    <row r="175" spans="2:47" s="1" customFormat="1" ht="19.5">
      <c r="B175" s="33"/>
      <c r="D175" s="143" t="s">
        <v>273</v>
      </c>
      <c r="F175" s="144" t="s">
        <v>385</v>
      </c>
      <c r="I175" s="145"/>
      <c r="L175" s="33"/>
      <c r="M175" s="146"/>
      <c r="T175" s="54"/>
      <c r="AT175" s="18" t="s">
        <v>273</v>
      </c>
      <c r="AU175" s="18" t="s">
        <v>86</v>
      </c>
    </row>
    <row r="176" spans="2:47" s="1" customFormat="1" ht="12">
      <c r="B176" s="33"/>
      <c r="D176" s="147" t="s">
        <v>275</v>
      </c>
      <c r="F176" s="148" t="s">
        <v>386</v>
      </c>
      <c r="I176" s="145"/>
      <c r="L176" s="33"/>
      <c r="M176" s="146"/>
      <c r="T176" s="54"/>
      <c r="AT176" s="18" t="s">
        <v>275</v>
      </c>
      <c r="AU176" s="18" t="s">
        <v>86</v>
      </c>
    </row>
    <row r="177" spans="2:51" s="12" customFormat="1" ht="12">
      <c r="B177" s="149"/>
      <c r="D177" s="143" t="s">
        <v>277</v>
      </c>
      <c r="E177" s="150" t="s">
        <v>19</v>
      </c>
      <c r="F177" s="151" t="s">
        <v>387</v>
      </c>
      <c r="H177" s="150" t="s">
        <v>19</v>
      </c>
      <c r="I177" s="152"/>
      <c r="L177" s="149"/>
      <c r="M177" s="153"/>
      <c r="T177" s="154"/>
      <c r="AT177" s="150" t="s">
        <v>277</v>
      </c>
      <c r="AU177" s="150" t="s">
        <v>86</v>
      </c>
      <c r="AV177" s="12" t="s">
        <v>84</v>
      </c>
      <c r="AW177" s="12" t="s">
        <v>37</v>
      </c>
      <c r="AX177" s="12" t="s">
        <v>76</v>
      </c>
      <c r="AY177" s="150" t="s">
        <v>265</v>
      </c>
    </row>
    <row r="178" spans="2:51" s="13" customFormat="1" ht="12">
      <c r="B178" s="155"/>
      <c r="D178" s="143" t="s">
        <v>277</v>
      </c>
      <c r="E178" s="156" t="s">
        <v>19</v>
      </c>
      <c r="F178" s="157" t="s">
        <v>122</v>
      </c>
      <c r="H178" s="158">
        <v>22</v>
      </c>
      <c r="I178" s="159"/>
      <c r="L178" s="155"/>
      <c r="M178" s="160"/>
      <c r="T178" s="161"/>
      <c r="AT178" s="156" t="s">
        <v>277</v>
      </c>
      <c r="AU178" s="156" t="s">
        <v>86</v>
      </c>
      <c r="AV178" s="13" t="s">
        <v>86</v>
      </c>
      <c r="AW178" s="13" t="s">
        <v>37</v>
      </c>
      <c r="AX178" s="13" t="s">
        <v>76</v>
      </c>
      <c r="AY178" s="156" t="s">
        <v>265</v>
      </c>
    </row>
    <row r="179" spans="2:51" s="14" customFormat="1" ht="12">
      <c r="B179" s="162"/>
      <c r="D179" s="143" t="s">
        <v>277</v>
      </c>
      <c r="E179" s="163" t="s">
        <v>170</v>
      </c>
      <c r="F179" s="164" t="s">
        <v>280</v>
      </c>
      <c r="H179" s="165">
        <v>22</v>
      </c>
      <c r="I179" s="166"/>
      <c r="L179" s="162"/>
      <c r="M179" s="167"/>
      <c r="T179" s="168"/>
      <c r="AT179" s="163" t="s">
        <v>277</v>
      </c>
      <c r="AU179" s="163" t="s">
        <v>86</v>
      </c>
      <c r="AV179" s="14" t="s">
        <v>271</v>
      </c>
      <c r="AW179" s="14" t="s">
        <v>37</v>
      </c>
      <c r="AX179" s="14" t="s">
        <v>84</v>
      </c>
      <c r="AY179" s="163" t="s">
        <v>265</v>
      </c>
    </row>
    <row r="180" spans="2:65" s="1" customFormat="1" ht="16.5" customHeight="1">
      <c r="B180" s="33"/>
      <c r="C180" s="130" t="s">
        <v>388</v>
      </c>
      <c r="D180" s="130" t="s">
        <v>267</v>
      </c>
      <c r="E180" s="131" t="s">
        <v>389</v>
      </c>
      <c r="F180" s="132" t="s">
        <v>390</v>
      </c>
      <c r="G180" s="133" t="s">
        <v>104</v>
      </c>
      <c r="H180" s="134">
        <v>8.64</v>
      </c>
      <c r="I180" s="135"/>
      <c r="J180" s="136">
        <f>ROUND(I180*H180,2)</f>
        <v>0</v>
      </c>
      <c r="K180" s="132" t="s">
        <v>270</v>
      </c>
      <c r="L180" s="33"/>
      <c r="M180" s="137" t="s">
        <v>19</v>
      </c>
      <c r="N180" s="138" t="s">
        <v>47</v>
      </c>
      <c r="P180" s="139">
        <f>O180*H180</f>
        <v>0</v>
      </c>
      <c r="Q180" s="139">
        <v>0</v>
      </c>
      <c r="R180" s="139">
        <f>Q180*H180</f>
        <v>0</v>
      </c>
      <c r="S180" s="139">
        <v>1.8</v>
      </c>
      <c r="T180" s="140">
        <f>S180*H180</f>
        <v>15.552000000000001</v>
      </c>
      <c r="AR180" s="141" t="s">
        <v>271</v>
      </c>
      <c r="AT180" s="141" t="s">
        <v>267</v>
      </c>
      <c r="AU180" s="141" t="s">
        <v>86</v>
      </c>
      <c r="AY180" s="18" t="s">
        <v>265</v>
      </c>
      <c r="BE180" s="142">
        <f>IF(N180="základní",J180,0)</f>
        <v>0</v>
      </c>
      <c r="BF180" s="142">
        <f>IF(N180="snížená",J180,0)</f>
        <v>0</v>
      </c>
      <c r="BG180" s="142">
        <f>IF(N180="zákl. přenesená",J180,0)</f>
        <v>0</v>
      </c>
      <c r="BH180" s="142">
        <f>IF(N180="sníž. přenesená",J180,0)</f>
        <v>0</v>
      </c>
      <c r="BI180" s="142">
        <f>IF(N180="nulová",J180,0)</f>
        <v>0</v>
      </c>
      <c r="BJ180" s="18" t="s">
        <v>84</v>
      </c>
      <c r="BK180" s="142">
        <f>ROUND(I180*H180,2)</f>
        <v>0</v>
      </c>
      <c r="BL180" s="18" t="s">
        <v>271</v>
      </c>
      <c r="BM180" s="141" t="s">
        <v>391</v>
      </c>
    </row>
    <row r="181" spans="2:47" s="1" customFormat="1" ht="19.5">
      <c r="B181" s="33"/>
      <c r="D181" s="143" t="s">
        <v>273</v>
      </c>
      <c r="F181" s="144" t="s">
        <v>392</v>
      </c>
      <c r="I181" s="145"/>
      <c r="L181" s="33"/>
      <c r="M181" s="146"/>
      <c r="T181" s="54"/>
      <c r="AT181" s="18" t="s">
        <v>273</v>
      </c>
      <c r="AU181" s="18" t="s">
        <v>86</v>
      </c>
    </row>
    <row r="182" spans="2:47" s="1" customFormat="1" ht="12">
      <c r="B182" s="33"/>
      <c r="D182" s="147" t="s">
        <v>275</v>
      </c>
      <c r="F182" s="148" t="s">
        <v>393</v>
      </c>
      <c r="I182" s="145"/>
      <c r="L182" s="33"/>
      <c r="M182" s="146"/>
      <c r="T182" s="54"/>
      <c r="AT182" s="18" t="s">
        <v>275</v>
      </c>
      <c r="AU182" s="18" t="s">
        <v>86</v>
      </c>
    </row>
    <row r="183" spans="2:51" s="12" customFormat="1" ht="12">
      <c r="B183" s="149"/>
      <c r="D183" s="143" t="s">
        <v>277</v>
      </c>
      <c r="E183" s="150" t="s">
        <v>19</v>
      </c>
      <c r="F183" s="151" t="s">
        <v>394</v>
      </c>
      <c r="H183" s="150" t="s">
        <v>19</v>
      </c>
      <c r="I183" s="152"/>
      <c r="L183" s="149"/>
      <c r="M183" s="153"/>
      <c r="T183" s="154"/>
      <c r="AT183" s="150" t="s">
        <v>277</v>
      </c>
      <c r="AU183" s="150" t="s">
        <v>86</v>
      </c>
      <c r="AV183" s="12" t="s">
        <v>84</v>
      </c>
      <c r="AW183" s="12" t="s">
        <v>37</v>
      </c>
      <c r="AX183" s="12" t="s">
        <v>76</v>
      </c>
      <c r="AY183" s="150" t="s">
        <v>265</v>
      </c>
    </row>
    <row r="184" spans="2:51" s="12" customFormat="1" ht="12">
      <c r="B184" s="149"/>
      <c r="D184" s="143" t="s">
        <v>277</v>
      </c>
      <c r="E184" s="150" t="s">
        <v>19</v>
      </c>
      <c r="F184" s="151" t="s">
        <v>395</v>
      </c>
      <c r="H184" s="150" t="s">
        <v>19</v>
      </c>
      <c r="I184" s="152"/>
      <c r="L184" s="149"/>
      <c r="M184" s="153"/>
      <c r="T184" s="154"/>
      <c r="AT184" s="150" t="s">
        <v>277</v>
      </c>
      <c r="AU184" s="150" t="s">
        <v>86</v>
      </c>
      <c r="AV184" s="12" t="s">
        <v>84</v>
      </c>
      <c r="AW184" s="12" t="s">
        <v>37</v>
      </c>
      <c r="AX184" s="12" t="s">
        <v>76</v>
      </c>
      <c r="AY184" s="150" t="s">
        <v>265</v>
      </c>
    </row>
    <row r="185" spans="2:51" s="13" customFormat="1" ht="12">
      <c r="B185" s="155"/>
      <c r="D185" s="143" t="s">
        <v>277</v>
      </c>
      <c r="E185" s="156" t="s">
        <v>19</v>
      </c>
      <c r="F185" s="157" t="s">
        <v>396</v>
      </c>
      <c r="H185" s="158">
        <v>4.32</v>
      </c>
      <c r="I185" s="159"/>
      <c r="L185" s="155"/>
      <c r="M185" s="160"/>
      <c r="T185" s="161"/>
      <c r="AT185" s="156" t="s">
        <v>277</v>
      </c>
      <c r="AU185" s="156" t="s">
        <v>86</v>
      </c>
      <c r="AV185" s="13" t="s">
        <v>86</v>
      </c>
      <c r="AW185" s="13" t="s">
        <v>37</v>
      </c>
      <c r="AX185" s="13" t="s">
        <v>76</v>
      </c>
      <c r="AY185" s="156" t="s">
        <v>265</v>
      </c>
    </row>
    <row r="186" spans="2:51" s="15" customFormat="1" ht="12">
      <c r="B186" s="169"/>
      <c r="D186" s="143" t="s">
        <v>277</v>
      </c>
      <c r="E186" s="170" t="s">
        <v>175</v>
      </c>
      <c r="F186" s="171" t="s">
        <v>397</v>
      </c>
      <c r="H186" s="172">
        <v>4.32</v>
      </c>
      <c r="I186" s="173"/>
      <c r="L186" s="169"/>
      <c r="M186" s="174"/>
      <c r="T186" s="175"/>
      <c r="AT186" s="170" t="s">
        <v>277</v>
      </c>
      <c r="AU186" s="170" t="s">
        <v>86</v>
      </c>
      <c r="AV186" s="15" t="s">
        <v>287</v>
      </c>
      <c r="AW186" s="15" t="s">
        <v>37</v>
      </c>
      <c r="AX186" s="15" t="s">
        <v>76</v>
      </c>
      <c r="AY186" s="170" t="s">
        <v>265</v>
      </c>
    </row>
    <row r="187" spans="2:51" s="12" customFormat="1" ht="12">
      <c r="B187" s="149"/>
      <c r="D187" s="143" t="s">
        <v>277</v>
      </c>
      <c r="E187" s="150" t="s">
        <v>19</v>
      </c>
      <c r="F187" s="151" t="s">
        <v>398</v>
      </c>
      <c r="H187" s="150" t="s">
        <v>19</v>
      </c>
      <c r="I187" s="152"/>
      <c r="L187" s="149"/>
      <c r="M187" s="153"/>
      <c r="T187" s="154"/>
      <c r="AT187" s="150" t="s">
        <v>277</v>
      </c>
      <c r="AU187" s="150" t="s">
        <v>86</v>
      </c>
      <c r="AV187" s="12" t="s">
        <v>84</v>
      </c>
      <c r="AW187" s="12" t="s">
        <v>37</v>
      </c>
      <c r="AX187" s="12" t="s">
        <v>76</v>
      </c>
      <c r="AY187" s="150" t="s">
        <v>265</v>
      </c>
    </row>
    <row r="188" spans="2:51" s="13" customFormat="1" ht="12">
      <c r="B188" s="155"/>
      <c r="D188" s="143" t="s">
        <v>277</v>
      </c>
      <c r="E188" s="156" t="s">
        <v>19</v>
      </c>
      <c r="F188" s="157" t="s">
        <v>399</v>
      </c>
      <c r="H188" s="158">
        <v>4.32</v>
      </c>
      <c r="I188" s="159"/>
      <c r="L188" s="155"/>
      <c r="M188" s="160"/>
      <c r="T188" s="161"/>
      <c r="AT188" s="156" t="s">
        <v>277</v>
      </c>
      <c r="AU188" s="156" t="s">
        <v>86</v>
      </c>
      <c r="AV188" s="13" t="s">
        <v>86</v>
      </c>
      <c r="AW188" s="13" t="s">
        <v>37</v>
      </c>
      <c r="AX188" s="13" t="s">
        <v>76</v>
      </c>
      <c r="AY188" s="156" t="s">
        <v>265</v>
      </c>
    </row>
    <row r="189" spans="2:51" s="15" customFormat="1" ht="12">
      <c r="B189" s="169"/>
      <c r="D189" s="143" t="s">
        <v>277</v>
      </c>
      <c r="E189" s="170" t="s">
        <v>178</v>
      </c>
      <c r="F189" s="171" t="s">
        <v>397</v>
      </c>
      <c r="H189" s="172">
        <v>4.32</v>
      </c>
      <c r="I189" s="173"/>
      <c r="L189" s="169"/>
      <c r="M189" s="174"/>
      <c r="T189" s="175"/>
      <c r="AT189" s="170" t="s">
        <v>277</v>
      </c>
      <c r="AU189" s="170" t="s">
        <v>86</v>
      </c>
      <c r="AV189" s="15" t="s">
        <v>287</v>
      </c>
      <c r="AW189" s="15" t="s">
        <v>37</v>
      </c>
      <c r="AX189" s="15" t="s">
        <v>76</v>
      </c>
      <c r="AY189" s="170" t="s">
        <v>265</v>
      </c>
    </row>
    <row r="190" spans="2:51" s="14" customFormat="1" ht="12">
      <c r="B190" s="162"/>
      <c r="D190" s="143" t="s">
        <v>277</v>
      </c>
      <c r="E190" s="163" t="s">
        <v>19</v>
      </c>
      <c r="F190" s="164" t="s">
        <v>280</v>
      </c>
      <c r="H190" s="165">
        <v>8.64</v>
      </c>
      <c r="I190" s="166"/>
      <c r="L190" s="162"/>
      <c r="M190" s="167"/>
      <c r="T190" s="168"/>
      <c r="AT190" s="163" t="s">
        <v>277</v>
      </c>
      <c r="AU190" s="163" t="s">
        <v>86</v>
      </c>
      <c r="AV190" s="14" t="s">
        <v>271</v>
      </c>
      <c r="AW190" s="14" t="s">
        <v>37</v>
      </c>
      <c r="AX190" s="14" t="s">
        <v>84</v>
      </c>
      <c r="AY190" s="163" t="s">
        <v>265</v>
      </c>
    </row>
    <row r="191" spans="2:65" s="1" customFormat="1" ht="16.5" customHeight="1">
      <c r="B191" s="33"/>
      <c r="C191" s="130" t="s">
        <v>400</v>
      </c>
      <c r="D191" s="130" t="s">
        <v>267</v>
      </c>
      <c r="E191" s="131" t="s">
        <v>401</v>
      </c>
      <c r="F191" s="132" t="s">
        <v>402</v>
      </c>
      <c r="G191" s="133" t="s">
        <v>104</v>
      </c>
      <c r="H191" s="134">
        <v>1.14</v>
      </c>
      <c r="I191" s="135"/>
      <c r="J191" s="136">
        <f>ROUND(I191*H191,2)</f>
        <v>0</v>
      </c>
      <c r="K191" s="132" t="s">
        <v>270</v>
      </c>
      <c r="L191" s="33"/>
      <c r="M191" s="137" t="s">
        <v>19</v>
      </c>
      <c r="N191" s="138" t="s">
        <v>47</v>
      </c>
      <c r="P191" s="139">
        <f>O191*H191</f>
        <v>0</v>
      </c>
      <c r="Q191" s="139">
        <v>0</v>
      </c>
      <c r="R191" s="139">
        <f>Q191*H191</f>
        <v>0</v>
      </c>
      <c r="S191" s="139">
        <v>1.9</v>
      </c>
      <c r="T191" s="140">
        <f>S191*H191</f>
        <v>2.166</v>
      </c>
      <c r="AR191" s="141" t="s">
        <v>271</v>
      </c>
      <c r="AT191" s="141" t="s">
        <v>267</v>
      </c>
      <c r="AU191" s="141" t="s">
        <v>86</v>
      </c>
      <c r="AY191" s="18" t="s">
        <v>265</v>
      </c>
      <c r="BE191" s="142">
        <f>IF(N191="základní",J191,0)</f>
        <v>0</v>
      </c>
      <c r="BF191" s="142">
        <f>IF(N191="snížená",J191,0)</f>
        <v>0</v>
      </c>
      <c r="BG191" s="142">
        <f>IF(N191="zákl. přenesená",J191,0)</f>
        <v>0</v>
      </c>
      <c r="BH191" s="142">
        <f>IF(N191="sníž. přenesená",J191,0)</f>
        <v>0</v>
      </c>
      <c r="BI191" s="142">
        <f>IF(N191="nulová",J191,0)</f>
        <v>0</v>
      </c>
      <c r="BJ191" s="18" t="s">
        <v>84</v>
      </c>
      <c r="BK191" s="142">
        <f>ROUND(I191*H191,2)</f>
        <v>0</v>
      </c>
      <c r="BL191" s="18" t="s">
        <v>271</v>
      </c>
      <c r="BM191" s="141" t="s">
        <v>403</v>
      </c>
    </row>
    <row r="192" spans="2:47" s="1" customFormat="1" ht="19.5">
      <c r="B192" s="33"/>
      <c r="D192" s="143" t="s">
        <v>273</v>
      </c>
      <c r="F192" s="144" t="s">
        <v>404</v>
      </c>
      <c r="I192" s="145"/>
      <c r="L192" s="33"/>
      <c r="M192" s="146"/>
      <c r="T192" s="54"/>
      <c r="AT192" s="18" t="s">
        <v>273</v>
      </c>
      <c r="AU192" s="18" t="s">
        <v>86</v>
      </c>
    </row>
    <row r="193" spans="2:47" s="1" customFormat="1" ht="12">
      <c r="B193" s="33"/>
      <c r="D193" s="147" t="s">
        <v>275</v>
      </c>
      <c r="F193" s="148" t="s">
        <v>405</v>
      </c>
      <c r="I193" s="145"/>
      <c r="L193" s="33"/>
      <c r="M193" s="146"/>
      <c r="T193" s="54"/>
      <c r="AT193" s="18" t="s">
        <v>275</v>
      </c>
      <c r="AU193" s="18" t="s">
        <v>86</v>
      </c>
    </row>
    <row r="194" spans="2:51" s="12" customFormat="1" ht="12">
      <c r="B194" s="149"/>
      <c r="D194" s="143" t="s">
        <v>277</v>
      </c>
      <c r="E194" s="150" t="s">
        <v>19</v>
      </c>
      <c r="F194" s="151" t="s">
        <v>394</v>
      </c>
      <c r="H194" s="150" t="s">
        <v>19</v>
      </c>
      <c r="I194" s="152"/>
      <c r="L194" s="149"/>
      <c r="M194" s="153"/>
      <c r="T194" s="154"/>
      <c r="AT194" s="150" t="s">
        <v>277</v>
      </c>
      <c r="AU194" s="150" t="s">
        <v>86</v>
      </c>
      <c r="AV194" s="12" t="s">
        <v>84</v>
      </c>
      <c r="AW194" s="12" t="s">
        <v>37</v>
      </c>
      <c r="AX194" s="12" t="s">
        <v>76</v>
      </c>
      <c r="AY194" s="150" t="s">
        <v>265</v>
      </c>
    </row>
    <row r="195" spans="2:51" s="12" customFormat="1" ht="12">
      <c r="B195" s="149"/>
      <c r="D195" s="143" t="s">
        <v>277</v>
      </c>
      <c r="E195" s="150" t="s">
        <v>19</v>
      </c>
      <c r="F195" s="151" t="s">
        <v>406</v>
      </c>
      <c r="H195" s="150" t="s">
        <v>19</v>
      </c>
      <c r="I195" s="152"/>
      <c r="L195" s="149"/>
      <c r="M195" s="153"/>
      <c r="T195" s="154"/>
      <c r="AT195" s="150" t="s">
        <v>277</v>
      </c>
      <c r="AU195" s="150" t="s">
        <v>86</v>
      </c>
      <c r="AV195" s="12" t="s">
        <v>84</v>
      </c>
      <c r="AW195" s="12" t="s">
        <v>37</v>
      </c>
      <c r="AX195" s="12" t="s">
        <v>76</v>
      </c>
      <c r="AY195" s="150" t="s">
        <v>265</v>
      </c>
    </row>
    <row r="196" spans="2:51" s="13" customFormat="1" ht="12">
      <c r="B196" s="155"/>
      <c r="D196" s="143" t="s">
        <v>277</v>
      </c>
      <c r="E196" s="156" t="s">
        <v>19</v>
      </c>
      <c r="F196" s="157" t="s">
        <v>407</v>
      </c>
      <c r="H196" s="158">
        <v>1.14</v>
      </c>
      <c r="I196" s="159"/>
      <c r="L196" s="155"/>
      <c r="M196" s="160"/>
      <c r="T196" s="161"/>
      <c r="AT196" s="156" t="s">
        <v>277</v>
      </c>
      <c r="AU196" s="156" t="s">
        <v>86</v>
      </c>
      <c r="AV196" s="13" t="s">
        <v>86</v>
      </c>
      <c r="AW196" s="13" t="s">
        <v>37</v>
      </c>
      <c r="AX196" s="13" t="s">
        <v>76</v>
      </c>
      <c r="AY196" s="156" t="s">
        <v>265</v>
      </c>
    </row>
    <row r="197" spans="2:51" s="14" customFormat="1" ht="12">
      <c r="B197" s="162"/>
      <c r="D197" s="143" t="s">
        <v>277</v>
      </c>
      <c r="E197" s="163" t="s">
        <v>201</v>
      </c>
      <c r="F197" s="164" t="s">
        <v>280</v>
      </c>
      <c r="H197" s="165">
        <v>1.14</v>
      </c>
      <c r="I197" s="166"/>
      <c r="L197" s="162"/>
      <c r="M197" s="167"/>
      <c r="T197" s="168"/>
      <c r="AT197" s="163" t="s">
        <v>277</v>
      </c>
      <c r="AU197" s="163" t="s">
        <v>86</v>
      </c>
      <c r="AV197" s="14" t="s">
        <v>271</v>
      </c>
      <c r="AW197" s="14" t="s">
        <v>37</v>
      </c>
      <c r="AX197" s="14" t="s">
        <v>84</v>
      </c>
      <c r="AY197" s="163" t="s">
        <v>265</v>
      </c>
    </row>
    <row r="198" spans="2:65" s="1" customFormat="1" ht="16.5" customHeight="1">
      <c r="B198" s="33"/>
      <c r="C198" s="130" t="s">
        <v>7</v>
      </c>
      <c r="D198" s="130" t="s">
        <v>267</v>
      </c>
      <c r="E198" s="131" t="s">
        <v>408</v>
      </c>
      <c r="F198" s="132" t="s">
        <v>409</v>
      </c>
      <c r="G198" s="133" t="s">
        <v>104</v>
      </c>
      <c r="H198" s="134">
        <v>4.32</v>
      </c>
      <c r="I198" s="135"/>
      <c r="J198" s="136">
        <f>ROUND(I198*H198,2)</f>
        <v>0</v>
      </c>
      <c r="K198" s="132" t="s">
        <v>270</v>
      </c>
      <c r="L198" s="33"/>
      <c r="M198" s="137" t="s">
        <v>19</v>
      </c>
      <c r="N198" s="138" t="s">
        <v>47</v>
      </c>
      <c r="P198" s="139">
        <f>O198*H198</f>
        <v>0</v>
      </c>
      <c r="Q198" s="139">
        <v>0.4</v>
      </c>
      <c r="R198" s="139">
        <f>Q198*H198</f>
        <v>1.7280000000000002</v>
      </c>
      <c r="S198" s="139">
        <v>0</v>
      </c>
      <c r="T198" s="140">
        <f>S198*H198</f>
        <v>0</v>
      </c>
      <c r="AR198" s="141" t="s">
        <v>271</v>
      </c>
      <c r="AT198" s="141" t="s">
        <v>267</v>
      </c>
      <c r="AU198" s="141" t="s">
        <v>86</v>
      </c>
      <c r="AY198" s="18" t="s">
        <v>265</v>
      </c>
      <c r="BE198" s="142">
        <f>IF(N198="základní",J198,0)</f>
        <v>0</v>
      </c>
      <c r="BF198" s="142">
        <f>IF(N198="snížená",J198,0)</f>
        <v>0</v>
      </c>
      <c r="BG198" s="142">
        <f>IF(N198="zákl. přenesená",J198,0)</f>
        <v>0</v>
      </c>
      <c r="BH198" s="142">
        <f>IF(N198="sníž. přenesená",J198,0)</f>
        <v>0</v>
      </c>
      <c r="BI198" s="142">
        <f>IF(N198="nulová",J198,0)</f>
        <v>0</v>
      </c>
      <c r="BJ198" s="18" t="s">
        <v>84</v>
      </c>
      <c r="BK198" s="142">
        <f>ROUND(I198*H198,2)</f>
        <v>0</v>
      </c>
      <c r="BL198" s="18" t="s">
        <v>271</v>
      </c>
      <c r="BM198" s="141" t="s">
        <v>410</v>
      </c>
    </row>
    <row r="199" spans="2:47" s="1" customFormat="1" ht="19.5">
      <c r="B199" s="33"/>
      <c r="D199" s="143" t="s">
        <v>273</v>
      </c>
      <c r="F199" s="144" t="s">
        <v>411</v>
      </c>
      <c r="I199" s="145"/>
      <c r="L199" s="33"/>
      <c r="M199" s="146"/>
      <c r="T199" s="54"/>
      <c r="AT199" s="18" t="s">
        <v>273</v>
      </c>
      <c r="AU199" s="18" t="s">
        <v>86</v>
      </c>
    </row>
    <row r="200" spans="2:47" s="1" customFormat="1" ht="12">
      <c r="B200" s="33"/>
      <c r="D200" s="147" t="s">
        <v>275</v>
      </c>
      <c r="F200" s="148" t="s">
        <v>412</v>
      </c>
      <c r="I200" s="145"/>
      <c r="L200" s="33"/>
      <c r="M200" s="146"/>
      <c r="T200" s="54"/>
      <c r="AT200" s="18" t="s">
        <v>275</v>
      </c>
      <c r="AU200" s="18" t="s">
        <v>86</v>
      </c>
    </row>
    <row r="201" spans="2:51" s="13" customFormat="1" ht="12">
      <c r="B201" s="155"/>
      <c r="D201" s="143" t="s">
        <v>277</v>
      </c>
      <c r="E201" s="156" t="s">
        <v>19</v>
      </c>
      <c r="F201" s="157" t="s">
        <v>175</v>
      </c>
      <c r="H201" s="158">
        <v>4.32</v>
      </c>
      <c r="I201" s="159"/>
      <c r="L201" s="155"/>
      <c r="M201" s="160"/>
      <c r="T201" s="161"/>
      <c r="AT201" s="156" t="s">
        <v>277</v>
      </c>
      <c r="AU201" s="156" t="s">
        <v>86</v>
      </c>
      <c r="AV201" s="13" t="s">
        <v>86</v>
      </c>
      <c r="AW201" s="13" t="s">
        <v>37</v>
      </c>
      <c r="AX201" s="13" t="s">
        <v>84</v>
      </c>
      <c r="AY201" s="156" t="s">
        <v>265</v>
      </c>
    </row>
    <row r="202" spans="2:65" s="1" customFormat="1" ht="16.5" customHeight="1">
      <c r="B202" s="33"/>
      <c r="C202" s="130" t="s">
        <v>122</v>
      </c>
      <c r="D202" s="130" t="s">
        <v>267</v>
      </c>
      <c r="E202" s="131" t="s">
        <v>413</v>
      </c>
      <c r="F202" s="132" t="s">
        <v>414</v>
      </c>
      <c r="G202" s="133" t="s">
        <v>104</v>
      </c>
      <c r="H202" s="134">
        <v>4.32</v>
      </c>
      <c r="I202" s="135"/>
      <c r="J202" s="136">
        <f>ROUND(I202*H202,2)</f>
        <v>0</v>
      </c>
      <c r="K202" s="132" t="s">
        <v>270</v>
      </c>
      <c r="L202" s="33"/>
      <c r="M202" s="137" t="s">
        <v>19</v>
      </c>
      <c r="N202" s="138" t="s">
        <v>47</v>
      </c>
      <c r="P202" s="139">
        <f>O202*H202</f>
        <v>0</v>
      </c>
      <c r="Q202" s="139">
        <v>0</v>
      </c>
      <c r="R202" s="139">
        <f>Q202*H202</f>
        <v>0</v>
      </c>
      <c r="S202" s="139">
        <v>0</v>
      </c>
      <c r="T202" s="140">
        <f>S202*H202</f>
        <v>0</v>
      </c>
      <c r="AR202" s="141" t="s">
        <v>271</v>
      </c>
      <c r="AT202" s="141" t="s">
        <v>267</v>
      </c>
      <c r="AU202" s="141" t="s">
        <v>86</v>
      </c>
      <c r="AY202" s="18" t="s">
        <v>265</v>
      </c>
      <c r="BE202" s="142">
        <f>IF(N202="základní",J202,0)</f>
        <v>0</v>
      </c>
      <c r="BF202" s="142">
        <f>IF(N202="snížená",J202,0)</f>
        <v>0</v>
      </c>
      <c r="BG202" s="142">
        <f>IF(N202="zákl. přenesená",J202,0)</f>
        <v>0</v>
      </c>
      <c r="BH202" s="142">
        <f>IF(N202="sníž. přenesená",J202,0)</f>
        <v>0</v>
      </c>
      <c r="BI202" s="142">
        <f>IF(N202="nulová",J202,0)</f>
        <v>0</v>
      </c>
      <c r="BJ202" s="18" t="s">
        <v>84</v>
      </c>
      <c r="BK202" s="142">
        <f>ROUND(I202*H202,2)</f>
        <v>0</v>
      </c>
      <c r="BL202" s="18" t="s">
        <v>271</v>
      </c>
      <c r="BM202" s="141" t="s">
        <v>415</v>
      </c>
    </row>
    <row r="203" spans="2:47" s="1" customFormat="1" ht="12">
      <c r="B203" s="33"/>
      <c r="D203" s="143" t="s">
        <v>273</v>
      </c>
      <c r="F203" s="144" t="s">
        <v>416</v>
      </c>
      <c r="I203" s="145"/>
      <c r="L203" s="33"/>
      <c r="M203" s="146"/>
      <c r="T203" s="54"/>
      <c r="AT203" s="18" t="s">
        <v>273</v>
      </c>
      <c r="AU203" s="18" t="s">
        <v>86</v>
      </c>
    </row>
    <row r="204" spans="2:47" s="1" customFormat="1" ht="12">
      <c r="B204" s="33"/>
      <c r="D204" s="147" t="s">
        <v>275</v>
      </c>
      <c r="F204" s="148" t="s">
        <v>417</v>
      </c>
      <c r="I204" s="145"/>
      <c r="L204" s="33"/>
      <c r="M204" s="146"/>
      <c r="T204" s="54"/>
      <c r="AT204" s="18" t="s">
        <v>275</v>
      </c>
      <c r="AU204" s="18" t="s">
        <v>86</v>
      </c>
    </row>
    <row r="205" spans="2:51" s="13" customFormat="1" ht="12">
      <c r="B205" s="155"/>
      <c r="D205" s="143" t="s">
        <v>277</v>
      </c>
      <c r="E205" s="156" t="s">
        <v>19</v>
      </c>
      <c r="F205" s="157" t="s">
        <v>175</v>
      </c>
      <c r="H205" s="158">
        <v>4.32</v>
      </c>
      <c r="I205" s="159"/>
      <c r="L205" s="155"/>
      <c r="M205" s="160"/>
      <c r="T205" s="161"/>
      <c r="AT205" s="156" t="s">
        <v>277</v>
      </c>
      <c r="AU205" s="156" t="s">
        <v>86</v>
      </c>
      <c r="AV205" s="13" t="s">
        <v>86</v>
      </c>
      <c r="AW205" s="13" t="s">
        <v>37</v>
      </c>
      <c r="AX205" s="13" t="s">
        <v>84</v>
      </c>
      <c r="AY205" s="156" t="s">
        <v>265</v>
      </c>
    </row>
    <row r="206" spans="2:65" s="1" customFormat="1" ht="21.75" customHeight="1">
      <c r="B206" s="33"/>
      <c r="C206" s="130" t="s">
        <v>418</v>
      </c>
      <c r="D206" s="130" t="s">
        <v>267</v>
      </c>
      <c r="E206" s="131" t="s">
        <v>419</v>
      </c>
      <c r="F206" s="132" t="s">
        <v>420</v>
      </c>
      <c r="G206" s="133" t="s">
        <v>104</v>
      </c>
      <c r="H206" s="134">
        <v>4.32</v>
      </c>
      <c r="I206" s="135"/>
      <c r="J206" s="136">
        <f>ROUND(I206*H206,2)</f>
        <v>0</v>
      </c>
      <c r="K206" s="132" t="s">
        <v>270</v>
      </c>
      <c r="L206" s="33"/>
      <c r="M206" s="137" t="s">
        <v>19</v>
      </c>
      <c r="N206" s="138" t="s">
        <v>47</v>
      </c>
      <c r="P206" s="139">
        <f>O206*H206</f>
        <v>0</v>
      </c>
      <c r="Q206" s="139">
        <v>0</v>
      </c>
      <c r="R206" s="139">
        <f>Q206*H206</f>
        <v>0</v>
      </c>
      <c r="S206" s="139">
        <v>0</v>
      </c>
      <c r="T206" s="140">
        <f>S206*H206</f>
        <v>0</v>
      </c>
      <c r="AR206" s="141" t="s">
        <v>271</v>
      </c>
      <c r="AT206" s="141" t="s">
        <v>267</v>
      </c>
      <c r="AU206" s="141" t="s">
        <v>86</v>
      </c>
      <c r="AY206" s="18" t="s">
        <v>265</v>
      </c>
      <c r="BE206" s="142">
        <f>IF(N206="základní",J206,0)</f>
        <v>0</v>
      </c>
      <c r="BF206" s="142">
        <f>IF(N206="snížená",J206,0)</f>
        <v>0</v>
      </c>
      <c r="BG206" s="142">
        <f>IF(N206="zákl. přenesená",J206,0)</f>
        <v>0</v>
      </c>
      <c r="BH206" s="142">
        <f>IF(N206="sníž. přenesená",J206,0)</f>
        <v>0</v>
      </c>
      <c r="BI206" s="142">
        <f>IF(N206="nulová",J206,0)</f>
        <v>0</v>
      </c>
      <c r="BJ206" s="18" t="s">
        <v>84</v>
      </c>
      <c r="BK206" s="142">
        <f>ROUND(I206*H206,2)</f>
        <v>0</v>
      </c>
      <c r="BL206" s="18" t="s">
        <v>271</v>
      </c>
      <c r="BM206" s="141" t="s">
        <v>421</v>
      </c>
    </row>
    <row r="207" spans="2:47" s="1" customFormat="1" ht="12">
      <c r="B207" s="33"/>
      <c r="D207" s="143" t="s">
        <v>273</v>
      </c>
      <c r="F207" s="144" t="s">
        <v>422</v>
      </c>
      <c r="I207" s="145"/>
      <c r="L207" s="33"/>
      <c r="M207" s="146"/>
      <c r="T207" s="54"/>
      <c r="AT207" s="18" t="s">
        <v>273</v>
      </c>
      <c r="AU207" s="18" t="s">
        <v>86</v>
      </c>
    </row>
    <row r="208" spans="2:47" s="1" customFormat="1" ht="12">
      <c r="B208" s="33"/>
      <c r="D208" s="147" t="s">
        <v>275</v>
      </c>
      <c r="F208" s="148" t="s">
        <v>423</v>
      </c>
      <c r="I208" s="145"/>
      <c r="L208" s="33"/>
      <c r="M208" s="146"/>
      <c r="T208" s="54"/>
      <c r="AT208" s="18" t="s">
        <v>275</v>
      </c>
      <c r="AU208" s="18" t="s">
        <v>86</v>
      </c>
    </row>
    <row r="209" spans="2:51" s="13" customFormat="1" ht="12">
      <c r="B209" s="155"/>
      <c r="D209" s="143" t="s">
        <v>277</v>
      </c>
      <c r="E209" s="156" t="s">
        <v>19</v>
      </c>
      <c r="F209" s="157" t="s">
        <v>175</v>
      </c>
      <c r="H209" s="158">
        <v>4.32</v>
      </c>
      <c r="I209" s="159"/>
      <c r="L209" s="155"/>
      <c r="M209" s="160"/>
      <c r="T209" s="161"/>
      <c r="AT209" s="156" t="s">
        <v>277</v>
      </c>
      <c r="AU209" s="156" t="s">
        <v>86</v>
      </c>
      <c r="AV209" s="13" t="s">
        <v>86</v>
      </c>
      <c r="AW209" s="13" t="s">
        <v>37</v>
      </c>
      <c r="AX209" s="13" t="s">
        <v>84</v>
      </c>
      <c r="AY209" s="156" t="s">
        <v>265</v>
      </c>
    </row>
    <row r="210" spans="2:65" s="1" customFormat="1" ht="16.5" customHeight="1">
      <c r="B210" s="33"/>
      <c r="C210" s="130" t="s">
        <v>424</v>
      </c>
      <c r="D210" s="130" t="s">
        <v>267</v>
      </c>
      <c r="E210" s="131" t="s">
        <v>425</v>
      </c>
      <c r="F210" s="132" t="s">
        <v>426</v>
      </c>
      <c r="G210" s="133" t="s">
        <v>427</v>
      </c>
      <c r="H210" s="134">
        <v>2688</v>
      </c>
      <c r="I210" s="135"/>
      <c r="J210" s="136">
        <f>ROUND(I210*H210,2)</f>
        <v>0</v>
      </c>
      <c r="K210" s="132" t="s">
        <v>270</v>
      </c>
      <c r="L210" s="33"/>
      <c r="M210" s="137" t="s">
        <v>19</v>
      </c>
      <c r="N210" s="138" t="s">
        <v>47</v>
      </c>
      <c r="P210" s="139">
        <f>O210*H210</f>
        <v>0</v>
      </c>
      <c r="Q210" s="139">
        <v>3E-05</v>
      </c>
      <c r="R210" s="139">
        <f>Q210*H210</f>
        <v>0.08064</v>
      </c>
      <c r="S210" s="139">
        <v>0</v>
      </c>
      <c r="T210" s="140">
        <f>S210*H210</f>
        <v>0</v>
      </c>
      <c r="AR210" s="141" t="s">
        <v>271</v>
      </c>
      <c r="AT210" s="141" t="s">
        <v>267</v>
      </c>
      <c r="AU210" s="141" t="s">
        <v>86</v>
      </c>
      <c r="AY210" s="18" t="s">
        <v>265</v>
      </c>
      <c r="BE210" s="142">
        <f>IF(N210="základní",J210,0)</f>
        <v>0</v>
      </c>
      <c r="BF210" s="142">
        <f>IF(N210="snížená",J210,0)</f>
        <v>0</v>
      </c>
      <c r="BG210" s="142">
        <f>IF(N210="zákl. přenesená",J210,0)</f>
        <v>0</v>
      </c>
      <c r="BH210" s="142">
        <f>IF(N210="sníž. přenesená",J210,0)</f>
        <v>0</v>
      </c>
      <c r="BI210" s="142">
        <f>IF(N210="nulová",J210,0)</f>
        <v>0</v>
      </c>
      <c r="BJ210" s="18" t="s">
        <v>84</v>
      </c>
      <c r="BK210" s="142">
        <f>ROUND(I210*H210,2)</f>
        <v>0</v>
      </c>
      <c r="BL210" s="18" t="s">
        <v>271</v>
      </c>
      <c r="BM210" s="141" t="s">
        <v>428</v>
      </c>
    </row>
    <row r="211" spans="2:47" s="1" customFormat="1" ht="12">
      <c r="B211" s="33"/>
      <c r="D211" s="143" t="s">
        <v>273</v>
      </c>
      <c r="F211" s="144" t="s">
        <v>429</v>
      </c>
      <c r="I211" s="145"/>
      <c r="L211" s="33"/>
      <c r="M211" s="146"/>
      <c r="T211" s="54"/>
      <c r="AT211" s="18" t="s">
        <v>273</v>
      </c>
      <c r="AU211" s="18" t="s">
        <v>86</v>
      </c>
    </row>
    <row r="212" spans="2:47" s="1" customFormat="1" ht="12">
      <c r="B212" s="33"/>
      <c r="D212" s="147" t="s">
        <v>275</v>
      </c>
      <c r="F212" s="148" t="s">
        <v>430</v>
      </c>
      <c r="I212" s="145"/>
      <c r="L212" s="33"/>
      <c r="M212" s="146"/>
      <c r="T212" s="54"/>
      <c r="AT212" s="18" t="s">
        <v>275</v>
      </c>
      <c r="AU212" s="18" t="s">
        <v>86</v>
      </c>
    </row>
    <row r="213" spans="2:51" s="13" customFormat="1" ht="12">
      <c r="B213" s="155"/>
      <c r="D213" s="143" t="s">
        <v>277</v>
      </c>
      <c r="E213" s="156" t="s">
        <v>19</v>
      </c>
      <c r="F213" s="157" t="s">
        <v>431</v>
      </c>
      <c r="H213" s="158">
        <v>2688</v>
      </c>
      <c r="I213" s="159"/>
      <c r="L213" s="155"/>
      <c r="M213" s="160"/>
      <c r="T213" s="161"/>
      <c r="AT213" s="156" t="s">
        <v>277</v>
      </c>
      <c r="AU213" s="156" t="s">
        <v>86</v>
      </c>
      <c r="AV213" s="13" t="s">
        <v>86</v>
      </c>
      <c r="AW213" s="13" t="s">
        <v>37</v>
      </c>
      <c r="AX213" s="13" t="s">
        <v>84</v>
      </c>
      <c r="AY213" s="156" t="s">
        <v>265</v>
      </c>
    </row>
    <row r="214" spans="2:65" s="1" customFormat="1" ht="16.5" customHeight="1">
      <c r="B214" s="33"/>
      <c r="C214" s="130" t="s">
        <v>432</v>
      </c>
      <c r="D214" s="130" t="s">
        <v>267</v>
      </c>
      <c r="E214" s="131" t="s">
        <v>433</v>
      </c>
      <c r="F214" s="132" t="s">
        <v>434</v>
      </c>
      <c r="G214" s="133" t="s">
        <v>435</v>
      </c>
      <c r="H214" s="134">
        <v>56</v>
      </c>
      <c r="I214" s="135"/>
      <c r="J214" s="136">
        <f>ROUND(I214*H214,2)</f>
        <v>0</v>
      </c>
      <c r="K214" s="132" t="s">
        <v>270</v>
      </c>
      <c r="L214" s="33"/>
      <c r="M214" s="137" t="s">
        <v>19</v>
      </c>
      <c r="N214" s="138" t="s">
        <v>47</v>
      </c>
      <c r="P214" s="139">
        <f>O214*H214</f>
        <v>0</v>
      </c>
      <c r="Q214" s="139">
        <v>0</v>
      </c>
      <c r="R214" s="139">
        <f>Q214*H214</f>
        <v>0</v>
      </c>
      <c r="S214" s="139">
        <v>0</v>
      </c>
      <c r="T214" s="140">
        <f>S214*H214</f>
        <v>0</v>
      </c>
      <c r="AR214" s="141" t="s">
        <v>271</v>
      </c>
      <c r="AT214" s="141" t="s">
        <v>267</v>
      </c>
      <c r="AU214" s="141" t="s">
        <v>86</v>
      </c>
      <c r="AY214" s="18" t="s">
        <v>265</v>
      </c>
      <c r="BE214" s="142">
        <f>IF(N214="základní",J214,0)</f>
        <v>0</v>
      </c>
      <c r="BF214" s="142">
        <f>IF(N214="snížená",J214,0)</f>
        <v>0</v>
      </c>
      <c r="BG214" s="142">
        <f>IF(N214="zákl. přenesená",J214,0)</f>
        <v>0</v>
      </c>
      <c r="BH214" s="142">
        <f>IF(N214="sníž. přenesená",J214,0)</f>
        <v>0</v>
      </c>
      <c r="BI214" s="142">
        <f>IF(N214="nulová",J214,0)</f>
        <v>0</v>
      </c>
      <c r="BJ214" s="18" t="s">
        <v>84</v>
      </c>
      <c r="BK214" s="142">
        <f>ROUND(I214*H214,2)</f>
        <v>0</v>
      </c>
      <c r="BL214" s="18" t="s">
        <v>271</v>
      </c>
      <c r="BM214" s="141" t="s">
        <v>436</v>
      </c>
    </row>
    <row r="215" spans="2:47" s="1" customFormat="1" ht="12">
      <c r="B215" s="33"/>
      <c r="D215" s="143" t="s">
        <v>273</v>
      </c>
      <c r="F215" s="144" t="s">
        <v>437</v>
      </c>
      <c r="I215" s="145"/>
      <c r="L215" s="33"/>
      <c r="M215" s="146"/>
      <c r="T215" s="54"/>
      <c r="AT215" s="18" t="s">
        <v>273</v>
      </c>
      <c r="AU215" s="18" t="s">
        <v>86</v>
      </c>
    </row>
    <row r="216" spans="2:47" s="1" customFormat="1" ht="12">
      <c r="B216" s="33"/>
      <c r="D216" s="147" t="s">
        <v>275</v>
      </c>
      <c r="F216" s="148" t="s">
        <v>438</v>
      </c>
      <c r="I216" s="145"/>
      <c r="L216" s="33"/>
      <c r="M216" s="146"/>
      <c r="T216" s="54"/>
      <c r="AT216" s="18" t="s">
        <v>275</v>
      </c>
      <c r="AU216" s="18" t="s">
        <v>86</v>
      </c>
    </row>
    <row r="217" spans="2:51" s="13" customFormat="1" ht="12">
      <c r="B217" s="155"/>
      <c r="D217" s="143" t="s">
        <v>277</v>
      </c>
      <c r="E217" s="156" t="s">
        <v>19</v>
      </c>
      <c r="F217" s="157" t="s">
        <v>439</v>
      </c>
      <c r="H217" s="158">
        <v>56</v>
      </c>
      <c r="I217" s="159"/>
      <c r="L217" s="155"/>
      <c r="M217" s="160"/>
      <c r="T217" s="161"/>
      <c r="AT217" s="156" t="s">
        <v>277</v>
      </c>
      <c r="AU217" s="156" t="s">
        <v>86</v>
      </c>
      <c r="AV217" s="13" t="s">
        <v>86</v>
      </c>
      <c r="AW217" s="13" t="s">
        <v>37</v>
      </c>
      <c r="AX217" s="13" t="s">
        <v>84</v>
      </c>
      <c r="AY217" s="156" t="s">
        <v>265</v>
      </c>
    </row>
    <row r="218" spans="2:65" s="1" customFormat="1" ht="16.5" customHeight="1">
      <c r="B218" s="33"/>
      <c r="C218" s="130" t="s">
        <v>138</v>
      </c>
      <c r="D218" s="130" t="s">
        <v>267</v>
      </c>
      <c r="E218" s="131" t="s">
        <v>440</v>
      </c>
      <c r="F218" s="132" t="s">
        <v>441</v>
      </c>
      <c r="G218" s="133" t="s">
        <v>115</v>
      </c>
      <c r="H218" s="134">
        <v>5561.1</v>
      </c>
      <c r="I218" s="135"/>
      <c r="J218" s="136">
        <f>ROUND(I218*H218,2)</f>
        <v>0</v>
      </c>
      <c r="K218" s="132" t="s">
        <v>270</v>
      </c>
      <c r="L218" s="33"/>
      <c r="M218" s="137" t="s">
        <v>19</v>
      </c>
      <c r="N218" s="138" t="s">
        <v>47</v>
      </c>
      <c r="P218" s="139">
        <f>O218*H218</f>
        <v>0</v>
      </c>
      <c r="Q218" s="139">
        <v>0</v>
      </c>
      <c r="R218" s="139">
        <f>Q218*H218</f>
        <v>0</v>
      </c>
      <c r="S218" s="139">
        <v>0</v>
      </c>
      <c r="T218" s="140">
        <f>S218*H218</f>
        <v>0</v>
      </c>
      <c r="AR218" s="141" t="s">
        <v>271</v>
      </c>
      <c r="AT218" s="141" t="s">
        <v>267</v>
      </c>
      <c r="AU218" s="141" t="s">
        <v>86</v>
      </c>
      <c r="AY218" s="18" t="s">
        <v>265</v>
      </c>
      <c r="BE218" s="142">
        <f>IF(N218="základní",J218,0)</f>
        <v>0</v>
      </c>
      <c r="BF218" s="142">
        <f>IF(N218="snížená",J218,0)</f>
        <v>0</v>
      </c>
      <c r="BG218" s="142">
        <f>IF(N218="zákl. přenesená",J218,0)</f>
        <v>0</v>
      </c>
      <c r="BH218" s="142">
        <f>IF(N218="sníž. přenesená",J218,0)</f>
        <v>0</v>
      </c>
      <c r="BI218" s="142">
        <f>IF(N218="nulová",J218,0)</f>
        <v>0</v>
      </c>
      <c r="BJ218" s="18" t="s">
        <v>84</v>
      </c>
      <c r="BK218" s="142">
        <f>ROUND(I218*H218,2)</f>
        <v>0</v>
      </c>
      <c r="BL218" s="18" t="s">
        <v>271</v>
      </c>
      <c r="BM218" s="141" t="s">
        <v>442</v>
      </c>
    </row>
    <row r="219" spans="2:47" s="1" customFormat="1" ht="12">
      <c r="B219" s="33"/>
      <c r="D219" s="143" t="s">
        <v>273</v>
      </c>
      <c r="F219" s="144" t="s">
        <v>443</v>
      </c>
      <c r="I219" s="145"/>
      <c r="L219" s="33"/>
      <c r="M219" s="146"/>
      <c r="T219" s="54"/>
      <c r="AT219" s="18" t="s">
        <v>273</v>
      </c>
      <c r="AU219" s="18" t="s">
        <v>86</v>
      </c>
    </row>
    <row r="220" spans="2:47" s="1" customFormat="1" ht="12">
      <c r="B220" s="33"/>
      <c r="D220" s="147" t="s">
        <v>275</v>
      </c>
      <c r="F220" s="148" t="s">
        <v>444</v>
      </c>
      <c r="I220" s="145"/>
      <c r="L220" s="33"/>
      <c r="M220" s="146"/>
      <c r="T220" s="54"/>
      <c r="AT220" s="18" t="s">
        <v>275</v>
      </c>
      <c r="AU220" s="18" t="s">
        <v>86</v>
      </c>
    </row>
    <row r="221" spans="2:51" s="12" customFormat="1" ht="12">
      <c r="B221" s="149"/>
      <c r="D221" s="143" t="s">
        <v>277</v>
      </c>
      <c r="E221" s="150" t="s">
        <v>19</v>
      </c>
      <c r="F221" s="151" t="s">
        <v>445</v>
      </c>
      <c r="H221" s="150" t="s">
        <v>19</v>
      </c>
      <c r="I221" s="152"/>
      <c r="L221" s="149"/>
      <c r="M221" s="153"/>
      <c r="T221" s="154"/>
      <c r="AT221" s="150" t="s">
        <v>277</v>
      </c>
      <c r="AU221" s="150" t="s">
        <v>86</v>
      </c>
      <c r="AV221" s="12" t="s">
        <v>84</v>
      </c>
      <c r="AW221" s="12" t="s">
        <v>37</v>
      </c>
      <c r="AX221" s="12" t="s">
        <v>76</v>
      </c>
      <c r="AY221" s="150" t="s">
        <v>265</v>
      </c>
    </row>
    <row r="222" spans="2:51" s="13" customFormat="1" ht="12">
      <c r="B222" s="155"/>
      <c r="D222" s="143" t="s">
        <v>277</v>
      </c>
      <c r="E222" s="156" t="s">
        <v>19</v>
      </c>
      <c r="F222" s="157" t="s">
        <v>446</v>
      </c>
      <c r="H222" s="158">
        <v>3685</v>
      </c>
      <c r="I222" s="159"/>
      <c r="L222" s="155"/>
      <c r="M222" s="160"/>
      <c r="T222" s="161"/>
      <c r="AT222" s="156" t="s">
        <v>277</v>
      </c>
      <c r="AU222" s="156" t="s">
        <v>86</v>
      </c>
      <c r="AV222" s="13" t="s">
        <v>86</v>
      </c>
      <c r="AW222" s="13" t="s">
        <v>37</v>
      </c>
      <c r="AX222" s="13" t="s">
        <v>76</v>
      </c>
      <c r="AY222" s="156" t="s">
        <v>265</v>
      </c>
    </row>
    <row r="223" spans="2:51" s="13" customFormat="1" ht="12">
      <c r="B223" s="155"/>
      <c r="D223" s="143" t="s">
        <v>277</v>
      </c>
      <c r="E223" s="156" t="s">
        <v>19</v>
      </c>
      <c r="F223" s="157" t="s">
        <v>447</v>
      </c>
      <c r="H223" s="158">
        <v>50.6</v>
      </c>
      <c r="I223" s="159"/>
      <c r="L223" s="155"/>
      <c r="M223" s="160"/>
      <c r="T223" s="161"/>
      <c r="AT223" s="156" t="s">
        <v>277</v>
      </c>
      <c r="AU223" s="156" t="s">
        <v>86</v>
      </c>
      <c r="AV223" s="13" t="s">
        <v>86</v>
      </c>
      <c r="AW223" s="13" t="s">
        <v>37</v>
      </c>
      <c r="AX223" s="13" t="s">
        <v>76</v>
      </c>
      <c r="AY223" s="156" t="s">
        <v>265</v>
      </c>
    </row>
    <row r="224" spans="2:51" s="15" customFormat="1" ht="12">
      <c r="B224" s="169"/>
      <c r="D224" s="143" t="s">
        <v>277</v>
      </c>
      <c r="E224" s="170" t="s">
        <v>207</v>
      </c>
      <c r="F224" s="171" t="s">
        <v>397</v>
      </c>
      <c r="H224" s="172">
        <v>3735.6</v>
      </c>
      <c r="I224" s="173"/>
      <c r="L224" s="169"/>
      <c r="M224" s="174"/>
      <c r="T224" s="175"/>
      <c r="AT224" s="170" t="s">
        <v>277</v>
      </c>
      <c r="AU224" s="170" t="s">
        <v>86</v>
      </c>
      <c r="AV224" s="15" t="s">
        <v>287</v>
      </c>
      <c r="AW224" s="15" t="s">
        <v>37</v>
      </c>
      <c r="AX224" s="15" t="s">
        <v>76</v>
      </c>
      <c r="AY224" s="170" t="s">
        <v>265</v>
      </c>
    </row>
    <row r="225" spans="2:51" s="13" customFormat="1" ht="12">
      <c r="B225" s="155"/>
      <c r="D225" s="143" t="s">
        <v>277</v>
      </c>
      <c r="E225" s="156" t="s">
        <v>19</v>
      </c>
      <c r="F225" s="157" t="s">
        <v>448</v>
      </c>
      <c r="H225" s="158">
        <v>1561</v>
      </c>
      <c r="I225" s="159"/>
      <c r="L225" s="155"/>
      <c r="M225" s="160"/>
      <c r="T225" s="161"/>
      <c r="AT225" s="156" t="s">
        <v>277</v>
      </c>
      <c r="AU225" s="156" t="s">
        <v>86</v>
      </c>
      <c r="AV225" s="13" t="s">
        <v>86</v>
      </c>
      <c r="AW225" s="13" t="s">
        <v>37</v>
      </c>
      <c r="AX225" s="13" t="s">
        <v>76</v>
      </c>
      <c r="AY225" s="156" t="s">
        <v>265</v>
      </c>
    </row>
    <row r="226" spans="2:51" s="13" customFormat="1" ht="12">
      <c r="B226" s="155"/>
      <c r="D226" s="143" t="s">
        <v>277</v>
      </c>
      <c r="E226" s="156" t="s">
        <v>19</v>
      </c>
      <c r="F226" s="157" t="s">
        <v>449</v>
      </c>
      <c r="H226" s="158">
        <v>264.5</v>
      </c>
      <c r="I226" s="159"/>
      <c r="L226" s="155"/>
      <c r="M226" s="160"/>
      <c r="T226" s="161"/>
      <c r="AT226" s="156" t="s">
        <v>277</v>
      </c>
      <c r="AU226" s="156" t="s">
        <v>86</v>
      </c>
      <c r="AV226" s="13" t="s">
        <v>86</v>
      </c>
      <c r="AW226" s="13" t="s">
        <v>37</v>
      </c>
      <c r="AX226" s="13" t="s">
        <v>76</v>
      </c>
      <c r="AY226" s="156" t="s">
        <v>265</v>
      </c>
    </row>
    <row r="227" spans="2:51" s="15" customFormat="1" ht="12">
      <c r="B227" s="169"/>
      <c r="D227" s="143" t="s">
        <v>277</v>
      </c>
      <c r="E227" s="170" t="s">
        <v>204</v>
      </c>
      <c r="F227" s="171" t="s">
        <v>397</v>
      </c>
      <c r="H227" s="172">
        <v>1825.5</v>
      </c>
      <c r="I227" s="173"/>
      <c r="L227" s="169"/>
      <c r="M227" s="174"/>
      <c r="T227" s="175"/>
      <c r="AT227" s="170" t="s">
        <v>277</v>
      </c>
      <c r="AU227" s="170" t="s">
        <v>86</v>
      </c>
      <c r="AV227" s="15" t="s">
        <v>287</v>
      </c>
      <c r="AW227" s="15" t="s">
        <v>37</v>
      </c>
      <c r="AX227" s="15" t="s">
        <v>76</v>
      </c>
      <c r="AY227" s="170" t="s">
        <v>265</v>
      </c>
    </row>
    <row r="228" spans="2:51" s="14" customFormat="1" ht="12">
      <c r="B228" s="162"/>
      <c r="D228" s="143" t="s">
        <v>277</v>
      </c>
      <c r="E228" s="163" t="s">
        <v>19</v>
      </c>
      <c r="F228" s="164" t="s">
        <v>280</v>
      </c>
      <c r="H228" s="165">
        <v>5561.1</v>
      </c>
      <c r="I228" s="166"/>
      <c r="L228" s="162"/>
      <c r="M228" s="167"/>
      <c r="T228" s="168"/>
      <c r="AT228" s="163" t="s">
        <v>277</v>
      </c>
      <c r="AU228" s="163" t="s">
        <v>86</v>
      </c>
      <c r="AV228" s="14" t="s">
        <v>271</v>
      </c>
      <c r="AW228" s="14" t="s">
        <v>37</v>
      </c>
      <c r="AX228" s="14" t="s">
        <v>84</v>
      </c>
      <c r="AY228" s="163" t="s">
        <v>265</v>
      </c>
    </row>
    <row r="229" spans="2:65" s="1" customFormat="1" ht="16.5" customHeight="1">
      <c r="B229" s="33"/>
      <c r="C229" s="130" t="s">
        <v>450</v>
      </c>
      <c r="D229" s="130" t="s">
        <v>267</v>
      </c>
      <c r="E229" s="131" t="s">
        <v>451</v>
      </c>
      <c r="F229" s="132" t="s">
        <v>452</v>
      </c>
      <c r="G229" s="133" t="s">
        <v>104</v>
      </c>
      <c r="H229" s="134">
        <v>44.2</v>
      </c>
      <c r="I229" s="135"/>
      <c r="J229" s="136">
        <f>ROUND(I229*H229,2)</f>
        <v>0</v>
      </c>
      <c r="K229" s="132" t="s">
        <v>270</v>
      </c>
      <c r="L229" s="33"/>
      <c r="M229" s="137" t="s">
        <v>19</v>
      </c>
      <c r="N229" s="138" t="s">
        <v>47</v>
      </c>
      <c r="P229" s="139">
        <f>O229*H229</f>
        <v>0</v>
      </c>
      <c r="Q229" s="139">
        <v>0</v>
      </c>
      <c r="R229" s="139">
        <f>Q229*H229</f>
        <v>0</v>
      </c>
      <c r="S229" s="139">
        <v>0</v>
      </c>
      <c r="T229" s="140">
        <f>S229*H229</f>
        <v>0</v>
      </c>
      <c r="AR229" s="141" t="s">
        <v>271</v>
      </c>
      <c r="AT229" s="141" t="s">
        <v>267</v>
      </c>
      <c r="AU229" s="141" t="s">
        <v>86</v>
      </c>
      <c r="AY229" s="18" t="s">
        <v>265</v>
      </c>
      <c r="BE229" s="142">
        <f>IF(N229="základní",J229,0)</f>
        <v>0</v>
      </c>
      <c r="BF229" s="142">
        <f>IF(N229="snížená",J229,0)</f>
        <v>0</v>
      </c>
      <c r="BG229" s="142">
        <f>IF(N229="zákl. přenesená",J229,0)</f>
        <v>0</v>
      </c>
      <c r="BH229" s="142">
        <f>IF(N229="sníž. přenesená",J229,0)</f>
        <v>0</v>
      </c>
      <c r="BI229" s="142">
        <f>IF(N229="nulová",J229,0)</f>
        <v>0</v>
      </c>
      <c r="BJ229" s="18" t="s">
        <v>84</v>
      </c>
      <c r="BK229" s="142">
        <f>ROUND(I229*H229,2)</f>
        <v>0</v>
      </c>
      <c r="BL229" s="18" t="s">
        <v>271</v>
      </c>
      <c r="BM229" s="141" t="s">
        <v>453</v>
      </c>
    </row>
    <row r="230" spans="2:47" s="1" customFormat="1" ht="19.5">
      <c r="B230" s="33"/>
      <c r="D230" s="143" t="s">
        <v>273</v>
      </c>
      <c r="F230" s="144" t="s">
        <v>454</v>
      </c>
      <c r="I230" s="145"/>
      <c r="L230" s="33"/>
      <c r="M230" s="146"/>
      <c r="T230" s="54"/>
      <c r="AT230" s="18" t="s">
        <v>273</v>
      </c>
      <c r="AU230" s="18" t="s">
        <v>86</v>
      </c>
    </row>
    <row r="231" spans="2:47" s="1" customFormat="1" ht="12">
      <c r="B231" s="33"/>
      <c r="D231" s="147" t="s">
        <v>275</v>
      </c>
      <c r="F231" s="148" t="s">
        <v>455</v>
      </c>
      <c r="I231" s="145"/>
      <c r="L231" s="33"/>
      <c r="M231" s="146"/>
      <c r="T231" s="54"/>
      <c r="AT231" s="18" t="s">
        <v>275</v>
      </c>
      <c r="AU231" s="18" t="s">
        <v>86</v>
      </c>
    </row>
    <row r="232" spans="2:51" s="12" customFormat="1" ht="12">
      <c r="B232" s="149"/>
      <c r="D232" s="143" t="s">
        <v>277</v>
      </c>
      <c r="E232" s="150" t="s">
        <v>19</v>
      </c>
      <c r="F232" s="151" t="s">
        <v>445</v>
      </c>
      <c r="H232" s="150" t="s">
        <v>19</v>
      </c>
      <c r="I232" s="152"/>
      <c r="L232" s="149"/>
      <c r="M232" s="153"/>
      <c r="T232" s="154"/>
      <c r="AT232" s="150" t="s">
        <v>277</v>
      </c>
      <c r="AU232" s="150" t="s">
        <v>86</v>
      </c>
      <c r="AV232" s="12" t="s">
        <v>84</v>
      </c>
      <c r="AW232" s="12" t="s">
        <v>37</v>
      </c>
      <c r="AX232" s="12" t="s">
        <v>76</v>
      </c>
      <c r="AY232" s="150" t="s">
        <v>265</v>
      </c>
    </row>
    <row r="233" spans="2:51" s="12" customFormat="1" ht="12">
      <c r="B233" s="149"/>
      <c r="D233" s="143" t="s">
        <v>277</v>
      </c>
      <c r="E233" s="150" t="s">
        <v>19</v>
      </c>
      <c r="F233" s="151" t="s">
        <v>456</v>
      </c>
      <c r="H233" s="150" t="s">
        <v>19</v>
      </c>
      <c r="I233" s="152"/>
      <c r="L233" s="149"/>
      <c r="M233" s="153"/>
      <c r="T233" s="154"/>
      <c r="AT233" s="150" t="s">
        <v>277</v>
      </c>
      <c r="AU233" s="150" t="s">
        <v>86</v>
      </c>
      <c r="AV233" s="12" t="s">
        <v>84</v>
      </c>
      <c r="AW233" s="12" t="s">
        <v>37</v>
      </c>
      <c r="AX233" s="12" t="s">
        <v>76</v>
      </c>
      <c r="AY233" s="150" t="s">
        <v>265</v>
      </c>
    </row>
    <row r="234" spans="2:51" s="13" customFormat="1" ht="12">
      <c r="B234" s="155"/>
      <c r="D234" s="143" t="s">
        <v>277</v>
      </c>
      <c r="E234" s="156" t="s">
        <v>19</v>
      </c>
      <c r="F234" s="157" t="s">
        <v>457</v>
      </c>
      <c r="H234" s="158">
        <v>22.2</v>
      </c>
      <c r="I234" s="159"/>
      <c r="L234" s="155"/>
      <c r="M234" s="160"/>
      <c r="T234" s="161"/>
      <c r="AT234" s="156" t="s">
        <v>277</v>
      </c>
      <c r="AU234" s="156" t="s">
        <v>86</v>
      </c>
      <c r="AV234" s="13" t="s">
        <v>86</v>
      </c>
      <c r="AW234" s="13" t="s">
        <v>37</v>
      </c>
      <c r="AX234" s="13" t="s">
        <v>76</v>
      </c>
      <c r="AY234" s="156" t="s">
        <v>265</v>
      </c>
    </row>
    <row r="235" spans="2:51" s="12" customFormat="1" ht="12">
      <c r="B235" s="149"/>
      <c r="D235" s="143" t="s">
        <v>277</v>
      </c>
      <c r="E235" s="150" t="s">
        <v>19</v>
      </c>
      <c r="F235" s="151" t="s">
        <v>458</v>
      </c>
      <c r="H235" s="150" t="s">
        <v>19</v>
      </c>
      <c r="I235" s="152"/>
      <c r="L235" s="149"/>
      <c r="M235" s="153"/>
      <c r="T235" s="154"/>
      <c r="AT235" s="150" t="s">
        <v>277</v>
      </c>
      <c r="AU235" s="150" t="s">
        <v>86</v>
      </c>
      <c r="AV235" s="12" t="s">
        <v>84</v>
      </c>
      <c r="AW235" s="12" t="s">
        <v>37</v>
      </c>
      <c r="AX235" s="12" t="s">
        <v>76</v>
      </c>
      <c r="AY235" s="150" t="s">
        <v>265</v>
      </c>
    </row>
    <row r="236" spans="2:51" s="13" customFormat="1" ht="12">
      <c r="B236" s="155"/>
      <c r="D236" s="143" t="s">
        <v>277</v>
      </c>
      <c r="E236" s="156" t="s">
        <v>19</v>
      </c>
      <c r="F236" s="157" t="s">
        <v>459</v>
      </c>
      <c r="H236" s="158">
        <v>22</v>
      </c>
      <c r="I236" s="159"/>
      <c r="L236" s="155"/>
      <c r="M236" s="160"/>
      <c r="T236" s="161"/>
      <c r="AT236" s="156" t="s">
        <v>277</v>
      </c>
      <c r="AU236" s="156" t="s">
        <v>86</v>
      </c>
      <c r="AV236" s="13" t="s">
        <v>86</v>
      </c>
      <c r="AW236" s="13" t="s">
        <v>37</v>
      </c>
      <c r="AX236" s="13" t="s">
        <v>76</v>
      </c>
      <c r="AY236" s="156" t="s">
        <v>265</v>
      </c>
    </row>
    <row r="237" spans="2:51" s="14" customFormat="1" ht="12">
      <c r="B237" s="162"/>
      <c r="D237" s="143" t="s">
        <v>277</v>
      </c>
      <c r="E237" s="163" t="s">
        <v>222</v>
      </c>
      <c r="F237" s="164" t="s">
        <v>280</v>
      </c>
      <c r="H237" s="165">
        <v>44.2</v>
      </c>
      <c r="I237" s="166"/>
      <c r="L237" s="162"/>
      <c r="M237" s="167"/>
      <c r="T237" s="168"/>
      <c r="AT237" s="163" t="s">
        <v>277</v>
      </c>
      <c r="AU237" s="163" t="s">
        <v>86</v>
      </c>
      <c r="AV237" s="14" t="s">
        <v>271</v>
      </c>
      <c r="AW237" s="14" t="s">
        <v>37</v>
      </c>
      <c r="AX237" s="14" t="s">
        <v>84</v>
      </c>
      <c r="AY237" s="163" t="s">
        <v>265</v>
      </c>
    </row>
    <row r="238" spans="2:65" s="1" customFormat="1" ht="16.5" customHeight="1">
      <c r="B238" s="33"/>
      <c r="C238" s="130" t="s">
        <v>460</v>
      </c>
      <c r="D238" s="130" t="s">
        <v>267</v>
      </c>
      <c r="E238" s="131" t="s">
        <v>461</v>
      </c>
      <c r="F238" s="132" t="s">
        <v>462</v>
      </c>
      <c r="G238" s="133" t="s">
        <v>104</v>
      </c>
      <c r="H238" s="134">
        <v>412.644</v>
      </c>
      <c r="I238" s="135"/>
      <c r="J238" s="136">
        <f>ROUND(I238*H238,2)</f>
        <v>0</v>
      </c>
      <c r="K238" s="132" t="s">
        <v>270</v>
      </c>
      <c r="L238" s="33"/>
      <c r="M238" s="137" t="s">
        <v>19</v>
      </c>
      <c r="N238" s="138" t="s">
        <v>47</v>
      </c>
      <c r="P238" s="139">
        <f>O238*H238</f>
        <v>0</v>
      </c>
      <c r="Q238" s="139">
        <v>0</v>
      </c>
      <c r="R238" s="139">
        <f>Q238*H238</f>
        <v>0</v>
      </c>
      <c r="S238" s="139">
        <v>0</v>
      </c>
      <c r="T238" s="140">
        <f>S238*H238</f>
        <v>0</v>
      </c>
      <c r="AR238" s="141" t="s">
        <v>271</v>
      </c>
      <c r="AT238" s="141" t="s">
        <v>267</v>
      </c>
      <c r="AU238" s="141" t="s">
        <v>86</v>
      </c>
      <c r="AY238" s="18" t="s">
        <v>265</v>
      </c>
      <c r="BE238" s="142">
        <f>IF(N238="základní",J238,0)</f>
        <v>0</v>
      </c>
      <c r="BF238" s="142">
        <f>IF(N238="snížená",J238,0)</f>
        <v>0</v>
      </c>
      <c r="BG238" s="142">
        <f>IF(N238="zákl. přenesená",J238,0)</f>
        <v>0</v>
      </c>
      <c r="BH238" s="142">
        <f>IF(N238="sníž. přenesená",J238,0)</f>
        <v>0</v>
      </c>
      <c r="BI238" s="142">
        <f>IF(N238="nulová",J238,0)</f>
        <v>0</v>
      </c>
      <c r="BJ238" s="18" t="s">
        <v>84</v>
      </c>
      <c r="BK238" s="142">
        <f>ROUND(I238*H238,2)</f>
        <v>0</v>
      </c>
      <c r="BL238" s="18" t="s">
        <v>271</v>
      </c>
      <c r="BM238" s="141" t="s">
        <v>463</v>
      </c>
    </row>
    <row r="239" spans="2:47" s="1" customFormat="1" ht="19.5">
      <c r="B239" s="33"/>
      <c r="D239" s="143" t="s">
        <v>273</v>
      </c>
      <c r="F239" s="144" t="s">
        <v>464</v>
      </c>
      <c r="I239" s="145"/>
      <c r="L239" s="33"/>
      <c r="M239" s="146"/>
      <c r="T239" s="54"/>
      <c r="AT239" s="18" t="s">
        <v>273</v>
      </c>
      <c r="AU239" s="18" t="s">
        <v>86</v>
      </c>
    </row>
    <row r="240" spans="2:47" s="1" customFormat="1" ht="12">
      <c r="B240" s="33"/>
      <c r="D240" s="147" t="s">
        <v>275</v>
      </c>
      <c r="F240" s="148" t="s">
        <v>465</v>
      </c>
      <c r="I240" s="145"/>
      <c r="L240" s="33"/>
      <c r="M240" s="146"/>
      <c r="T240" s="54"/>
      <c r="AT240" s="18" t="s">
        <v>275</v>
      </c>
      <c r="AU240" s="18" t="s">
        <v>86</v>
      </c>
    </row>
    <row r="241" spans="2:51" s="12" customFormat="1" ht="12">
      <c r="B241" s="149"/>
      <c r="D241" s="143" t="s">
        <v>277</v>
      </c>
      <c r="E241" s="150" t="s">
        <v>19</v>
      </c>
      <c r="F241" s="151" t="s">
        <v>394</v>
      </c>
      <c r="H241" s="150" t="s">
        <v>19</v>
      </c>
      <c r="I241" s="152"/>
      <c r="L241" s="149"/>
      <c r="M241" s="153"/>
      <c r="T241" s="154"/>
      <c r="AT241" s="150" t="s">
        <v>277</v>
      </c>
      <c r="AU241" s="150" t="s">
        <v>86</v>
      </c>
      <c r="AV241" s="12" t="s">
        <v>84</v>
      </c>
      <c r="AW241" s="12" t="s">
        <v>37</v>
      </c>
      <c r="AX241" s="12" t="s">
        <v>76</v>
      </c>
      <c r="AY241" s="150" t="s">
        <v>265</v>
      </c>
    </row>
    <row r="242" spans="2:51" s="12" customFormat="1" ht="12">
      <c r="B242" s="149"/>
      <c r="D242" s="143" t="s">
        <v>277</v>
      </c>
      <c r="E242" s="150" t="s">
        <v>19</v>
      </c>
      <c r="F242" s="151" t="s">
        <v>466</v>
      </c>
      <c r="H242" s="150" t="s">
        <v>19</v>
      </c>
      <c r="I242" s="152"/>
      <c r="L242" s="149"/>
      <c r="M242" s="153"/>
      <c r="T242" s="154"/>
      <c r="AT242" s="150" t="s">
        <v>277</v>
      </c>
      <c r="AU242" s="150" t="s">
        <v>86</v>
      </c>
      <c r="AV242" s="12" t="s">
        <v>84</v>
      </c>
      <c r="AW242" s="12" t="s">
        <v>37</v>
      </c>
      <c r="AX242" s="12" t="s">
        <v>76</v>
      </c>
      <c r="AY242" s="150" t="s">
        <v>265</v>
      </c>
    </row>
    <row r="243" spans="2:51" s="13" customFormat="1" ht="12">
      <c r="B243" s="155"/>
      <c r="D243" s="143" t="s">
        <v>277</v>
      </c>
      <c r="E243" s="156" t="s">
        <v>19</v>
      </c>
      <c r="F243" s="157" t="s">
        <v>467</v>
      </c>
      <c r="H243" s="158">
        <v>412.644</v>
      </c>
      <c r="I243" s="159"/>
      <c r="L243" s="155"/>
      <c r="M243" s="160"/>
      <c r="T243" s="161"/>
      <c r="AT243" s="156" t="s">
        <v>277</v>
      </c>
      <c r="AU243" s="156" t="s">
        <v>86</v>
      </c>
      <c r="AV243" s="13" t="s">
        <v>86</v>
      </c>
      <c r="AW243" s="13" t="s">
        <v>37</v>
      </c>
      <c r="AX243" s="13" t="s">
        <v>76</v>
      </c>
      <c r="AY243" s="156" t="s">
        <v>265</v>
      </c>
    </row>
    <row r="244" spans="2:51" s="14" customFormat="1" ht="12">
      <c r="B244" s="162"/>
      <c r="D244" s="143" t="s">
        <v>277</v>
      </c>
      <c r="E244" s="163" t="s">
        <v>219</v>
      </c>
      <c r="F244" s="164" t="s">
        <v>280</v>
      </c>
      <c r="H244" s="165">
        <v>412.644</v>
      </c>
      <c r="I244" s="166"/>
      <c r="L244" s="162"/>
      <c r="M244" s="167"/>
      <c r="T244" s="168"/>
      <c r="AT244" s="163" t="s">
        <v>277</v>
      </c>
      <c r="AU244" s="163" t="s">
        <v>86</v>
      </c>
      <c r="AV244" s="14" t="s">
        <v>271</v>
      </c>
      <c r="AW244" s="14" t="s">
        <v>37</v>
      </c>
      <c r="AX244" s="14" t="s">
        <v>84</v>
      </c>
      <c r="AY244" s="163" t="s">
        <v>265</v>
      </c>
    </row>
    <row r="245" spans="2:65" s="1" customFormat="1" ht="21.75" customHeight="1">
      <c r="B245" s="33"/>
      <c r="C245" s="130" t="s">
        <v>468</v>
      </c>
      <c r="D245" s="130" t="s">
        <v>267</v>
      </c>
      <c r="E245" s="131" t="s">
        <v>469</v>
      </c>
      <c r="F245" s="132" t="s">
        <v>470</v>
      </c>
      <c r="G245" s="133" t="s">
        <v>104</v>
      </c>
      <c r="H245" s="134">
        <v>196.13</v>
      </c>
      <c r="I245" s="135"/>
      <c r="J245" s="136">
        <f>ROUND(I245*H245,2)</f>
        <v>0</v>
      </c>
      <c r="K245" s="132" t="s">
        <v>270</v>
      </c>
      <c r="L245" s="33"/>
      <c r="M245" s="137" t="s">
        <v>19</v>
      </c>
      <c r="N245" s="138" t="s">
        <v>47</v>
      </c>
      <c r="P245" s="139">
        <f>O245*H245</f>
        <v>0</v>
      </c>
      <c r="Q245" s="139">
        <v>0</v>
      </c>
      <c r="R245" s="139">
        <f>Q245*H245</f>
        <v>0</v>
      </c>
      <c r="S245" s="139">
        <v>0</v>
      </c>
      <c r="T245" s="140">
        <f>S245*H245</f>
        <v>0</v>
      </c>
      <c r="AR245" s="141" t="s">
        <v>271</v>
      </c>
      <c r="AT245" s="141" t="s">
        <v>267</v>
      </c>
      <c r="AU245" s="141" t="s">
        <v>86</v>
      </c>
      <c r="AY245" s="18" t="s">
        <v>265</v>
      </c>
      <c r="BE245" s="142">
        <f>IF(N245="základní",J245,0)</f>
        <v>0</v>
      </c>
      <c r="BF245" s="142">
        <f>IF(N245="snížená",J245,0)</f>
        <v>0</v>
      </c>
      <c r="BG245" s="142">
        <f>IF(N245="zákl. přenesená",J245,0)</f>
        <v>0</v>
      </c>
      <c r="BH245" s="142">
        <f>IF(N245="sníž. přenesená",J245,0)</f>
        <v>0</v>
      </c>
      <c r="BI245" s="142">
        <f>IF(N245="nulová",J245,0)</f>
        <v>0</v>
      </c>
      <c r="BJ245" s="18" t="s">
        <v>84</v>
      </c>
      <c r="BK245" s="142">
        <f>ROUND(I245*H245,2)</f>
        <v>0</v>
      </c>
      <c r="BL245" s="18" t="s">
        <v>271</v>
      </c>
      <c r="BM245" s="141" t="s">
        <v>471</v>
      </c>
    </row>
    <row r="246" spans="2:47" s="1" customFormat="1" ht="19.5">
      <c r="B246" s="33"/>
      <c r="D246" s="143" t="s">
        <v>273</v>
      </c>
      <c r="F246" s="144" t="s">
        <v>472</v>
      </c>
      <c r="I246" s="145"/>
      <c r="L246" s="33"/>
      <c r="M246" s="146"/>
      <c r="T246" s="54"/>
      <c r="AT246" s="18" t="s">
        <v>273</v>
      </c>
      <c r="AU246" s="18" t="s">
        <v>86</v>
      </c>
    </row>
    <row r="247" spans="2:47" s="1" customFormat="1" ht="12">
      <c r="B247" s="33"/>
      <c r="D247" s="147" t="s">
        <v>275</v>
      </c>
      <c r="F247" s="148" t="s">
        <v>473</v>
      </c>
      <c r="I247" s="145"/>
      <c r="L247" s="33"/>
      <c r="M247" s="146"/>
      <c r="T247" s="54"/>
      <c r="AT247" s="18" t="s">
        <v>275</v>
      </c>
      <c r="AU247" s="18" t="s">
        <v>86</v>
      </c>
    </row>
    <row r="248" spans="2:51" s="12" customFormat="1" ht="12">
      <c r="B248" s="149"/>
      <c r="D248" s="143" t="s">
        <v>277</v>
      </c>
      <c r="E248" s="150" t="s">
        <v>19</v>
      </c>
      <c r="F248" s="151" t="s">
        <v>445</v>
      </c>
      <c r="H248" s="150" t="s">
        <v>19</v>
      </c>
      <c r="I248" s="152"/>
      <c r="L248" s="149"/>
      <c r="M248" s="153"/>
      <c r="T248" s="154"/>
      <c r="AT248" s="150" t="s">
        <v>277</v>
      </c>
      <c r="AU248" s="150" t="s">
        <v>86</v>
      </c>
      <c r="AV248" s="12" t="s">
        <v>84</v>
      </c>
      <c r="AW248" s="12" t="s">
        <v>37</v>
      </c>
      <c r="AX248" s="12" t="s">
        <v>76</v>
      </c>
      <c r="AY248" s="150" t="s">
        <v>265</v>
      </c>
    </row>
    <row r="249" spans="2:51" s="12" customFormat="1" ht="12">
      <c r="B249" s="149"/>
      <c r="D249" s="143" t="s">
        <v>277</v>
      </c>
      <c r="E249" s="150" t="s">
        <v>19</v>
      </c>
      <c r="F249" s="151" t="s">
        <v>474</v>
      </c>
      <c r="H249" s="150" t="s">
        <v>19</v>
      </c>
      <c r="I249" s="152"/>
      <c r="L249" s="149"/>
      <c r="M249" s="153"/>
      <c r="T249" s="154"/>
      <c r="AT249" s="150" t="s">
        <v>277</v>
      </c>
      <c r="AU249" s="150" t="s">
        <v>86</v>
      </c>
      <c r="AV249" s="12" t="s">
        <v>84</v>
      </c>
      <c r="AW249" s="12" t="s">
        <v>37</v>
      </c>
      <c r="AX249" s="12" t="s">
        <v>76</v>
      </c>
      <c r="AY249" s="150" t="s">
        <v>265</v>
      </c>
    </row>
    <row r="250" spans="2:51" s="12" customFormat="1" ht="12">
      <c r="B250" s="149"/>
      <c r="D250" s="143" t="s">
        <v>277</v>
      </c>
      <c r="E250" s="150" t="s">
        <v>19</v>
      </c>
      <c r="F250" s="151" t="s">
        <v>475</v>
      </c>
      <c r="H250" s="150" t="s">
        <v>19</v>
      </c>
      <c r="I250" s="152"/>
      <c r="L250" s="149"/>
      <c r="M250" s="153"/>
      <c r="T250" s="154"/>
      <c r="AT250" s="150" t="s">
        <v>277</v>
      </c>
      <c r="AU250" s="150" t="s">
        <v>86</v>
      </c>
      <c r="AV250" s="12" t="s">
        <v>84</v>
      </c>
      <c r="AW250" s="12" t="s">
        <v>37</v>
      </c>
      <c r="AX250" s="12" t="s">
        <v>76</v>
      </c>
      <c r="AY250" s="150" t="s">
        <v>265</v>
      </c>
    </row>
    <row r="251" spans="2:51" s="13" customFormat="1" ht="12">
      <c r="B251" s="155"/>
      <c r="D251" s="143" t="s">
        <v>277</v>
      </c>
      <c r="E251" s="156" t="s">
        <v>19</v>
      </c>
      <c r="F251" s="157" t="s">
        <v>476</v>
      </c>
      <c r="H251" s="158">
        <v>3.625</v>
      </c>
      <c r="I251" s="159"/>
      <c r="L251" s="155"/>
      <c r="M251" s="160"/>
      <c r="T251" s="161"/>
      <c r="AT251" s="156" t="s">
        <v>277</v>
      </c>
      <c r="AU251" s="156" t="s">
        <v>86</v>
      </c>
      <c r="AV251" s="13" t="s">
        <v>86</v>
      </c>
      <c r="AW251" s="13" t="s">
        <v>37</v>
      </c>
      <c r="AX251" s="13" t="s">
        <v>76</v>
      </c>
      <c r="AY251" s="156" t="s">
        <v>265</v>
      </c>
    </row>
    <row r="252" spans="2:51" s="13" customFormat="1" ht="12">
      <c r="B252" s="155"/>
      <c r="D252" s="143" t="s">
        <v>277</v>
      </c>
      <c r="E252" s="156" t="s">
        <v>19</v>
      </c>
      <c r="F252" s="157" t="s">
        <v>477</v>
      </c>
      <c r="H252" s="158">
        <v>18.33</v>
      </c>
      <c r="I252" s="159"/>
      <c r="L252" s="155"/>
      <c r="M252" s="160"/>
      <c r="T252" s="161"/>
      <c r="AT252" s="156" t="s">
        <v>277</v>
      </c>
      <c r="AU252" s="156" t="s">
        <v>86</v>
      </c>
      <c r="AV252" s="13" t="s">
        <v>86</v>
      </c>
      <c r="AW252" s="13" t="s">
        <v>37</v>
      </c>
      <c r="AX252" s="13" t="s">
        <v>76</v>
      </c>
      <c r="AY252" s="156" t="s">
        <v>265</v>
      </c>
    </row>
    <row r="253" spans="2:51" s="13" customFormat="1" ht="12">
      <c r="B253" s="155"/>
      <c r="D253" s="143" t="s">
        <v>277</v>
      </c>
      <c r="E253" s="156" t="s">
        <v>19</v>
      </c>
      <c r="F253" s="157" t="s">
        <v>478</v>
      </c>
      <c r="H253" s="158">
        <v>27.6</v>
      </c>
      <c r="I253" s="159"/>
      <c r="L253" s="155"/>
      <c r="M253" s="160"/>
      <c r="T253" s="161"/>
      <c r="AT253" s="156" t="s">
        <v>277</v>
      </c>
      <c r="AU253" s="156" t="s">
        <v>86</v>
      </c>
      <c r="AV253" s="13" t="s">
        <v>86</v>
      </c>
      <c r="AW253" s="13" t="s">
        <v>37</v>
      </c>
      <c r="AX253" s="13" t="s">
        <v>76</v>
      </c>
      <c r="AY253" s="156" t="s">
        <v>265</v>
      </c>
    </row>
    <row r="254" spans="2:51" s="13" customFormat="1" ht="12">
      <c r="B254" s="155"/>
      <c r="D254" s="143" t="s">
        <v>277</v>
      </c>
      <c r="E254" s="156" t="s">
        <v>19</v>
      </c>
      <c r="F254" s="157" t="s">
        <v>479</v>
      </c>
      <c r="H254" s="158">
        <v>33.15</v>
      </c>
      <c r="I254" s="159"/>
      <c r="L254" s="155"/>
      <c r="M254" s="160"/>
      <c r="T254" s="161"/>
      <c r="AT254" s="156" t="s">
        <v>277</v>
      </c>
      <c r="AU254" s="156" t="s">
        <v>86</v>
      </c>
      <c r="AV254" s="13" t="s">
        <v>86</v>
      </c>
      <c r="AW254" s="13" t="s">
        <v>37</v>
      </c>
      <c r="AX254" s="13" t="s">
        <v>76</v>
      </c>
      <c r="AY254" s="156" t="s">
        <v>265</v>
      </c>
    </row>
    <row r="255" spans="2:51" s="13" customFormat="1" ht="12">
      <c r="B255" s="155"/>
      <c r="D255" s="143" t="s">
        <v>277</v>
      </c>
      <c r="E255" s="156" t="s">
        <v>19</v>
      </c>
      <c r="F255" s="157" t="s">
        <v>480</v>
      </c>
      <c r="H255" s="158">
        <v>37.105</v>
      </c>
      <c r="I255" s="159"/>
      <c r="L255" s="155"/>
      <c r="M255" s="160"/>
      <c r="T255" s="161"/>
      <c r="AT255" s="156" t="s">
        <v>277</v>
      </c>
      <c r="AU255" s="156" t="s">
        <v>86</v>
      </c>
      <c r="AV255" s="13" t="s">
        <v>86</v>
      </c>
      <c r="AW255" s="13" t="s">
        <v>37</v>
      </c>
      <c r="AX255" s="13" t="s">
        <v>76</v>
      </c>
      <c r="AY255" s="156" t="s">
        <v>265</v>
      </c>
    </row>
    <row r="256" spans="2:51" s="13" customFormat="1" ht="12">
      <c r="B256" s="155"/>
      <c r="D256" s="143" t="s">
        <v>277</v>
      </c>
      <c r="E256" s="156" t="s">
        <v>19</v>
      </c>
      <c r="F256" s="157" t="s">
        <v>481</v>
      </c>
      <c r="H256" s="158">
        <v>41.58</v>
      </c>
      <c r="I256" s="159"/>
      <c r="L256" s="155"/>
      <c r="M256" s="160"/>
      <c r="T256" s="161"/>
      <c r="AT256" s="156" t="s">
        <v>277</v>
      </c>
      <c r="AU256" s="156" t="s">
        <v>86</v>
      </c>
      <c r="AV256" s="13" t="s">
        <v>86</v>
      </c>
      <c r="AW256" s="13" t="s">
        <v>37</v>
      </c>
      <c r="AX256" s="13" t="s">
        <v>76</v>
      </c>
      <c r="AY256" s="156" t="s">
        <v>265</v>
      </c>
    </row>
    <row r="257" spans="2:51" s="15" customFormat="1" ht="12">
      <c r="B257" s="169"/>
      <c r="D257" s="143" t="s">
        <v>277</v>
      </c>
      <c r="E257" s="170" t="s">
        <v>19</v>
      </c>
      <c r="F257" s="171" t="s">
        <v>397</v>
      </c>
      <c r="H257" s="172">
        <v>161.39</v>
      </c>
      <c r="I257" s="173"/>
      <c r="L257" s="169"/>
      <c r="M257" s="174"/>
      <c r="T257" s="175"/>
      <c r="AT257" s="170" t="s">
        <v>277</v>
      </c>
      <c r="AU257" s="170" t="s">
        <v>86</v>
      </c>
      <c r="AV257" s="15" t="s">
        <v>287</v>
      </c>
      <c r="AW257" s="15" t="s">
        <v>37</v>
      </c>
      <c r="AX257" s="15" t="s">
        <v>76</v>
      </c>
      <c r="AY257" s="170" t="s">
        <v>265</v>
      </c>
    </row>
    <row r="258" spans="2:51" s="12" customFormat="1" ht="12">
      <c r="B258" s="149"/>
      <c r="D258" s="143" t="s">
        <v>277</v>
      </c>
      <c r="E258" s="150" t="s">
        <v>19</v>
      </c>
      <c r="F258" s="151" t="s">
        <v>482</v>
      </c>
      <c r="H258" s="150" t="s">
        <v>19</v>
      </c>
      <c r="I258" s="152"/>
      <c r="L258" s="149"/>
      <c r="M258" s="153"/>
      <c r="T258" s="154"/>
      <c r="AT258" s="150" t="s">
        <v>277</v>
      </c>
      <c r="AU258" s="150" t="s">
        <v>86</v>
      </c>
      <c r="AV258" s="12" t="s">
        <v>84</v>
      </c>
      <c r="AW258" s="12" t="s">
        <v>37</v>
      </c>
      <c r="AX258" s="12" t="s">
        <v>76</v>
      </c>
      <c r="AY258" s="150" t="s">
        <v>265</v>
      </c>
    </row>
    <row r="259" spans="2:51" s="13" customFormat="1" ht="12">
      <c r="B259" s="155"/>
      <c r="D259" s="143" t="s">
        <v>277</v>
      </c>
      <c r="E259" s="156" t="s">
        <v>19</v>
      </c>
      <c r="F259" s="157" t="s">
        <v>483</v>
      </c>
      <c r="H259" s="158">
        <v>3.9</v>
      </c>
      <c r="I259" s="159"/>
      <c r="L259" s="155"/>
      <c r="M259" s="160"/>
      <c r="T259" s="161"/>
      <c r="AT259" s="156" t="s">
        <v>277</v>
      </c>
      <c r="AU259" s="156" t="s">
        <v>86</v>
      </c>
      <c r="AV259" s="13" t="s">
        <v>86</v>
      </c>
      <c r="AW259" s="13" t="s">
        <v>37</v>
      </c>
      <c r="AX259" s="13" t="s">
        <v>76</v>
      </c>
      <c r="AY259" s="156" t="s">
        <v>265</v>
      </c>
    </row>
    <row r="260" spans="2:51" s="13" customFormat="1" ht="12">
      <c r="B260" s="155"/>
      <c r="D260" s="143" t="s">
        <v>277</v>
      </c>
      <c r="E260" s="156" t="s">
        <v>19</v>
      </c>
      <c r="F260" s="157" t="s">
        <v>484</v>
      </c>
      <c r="H260" s="158">
        <v>6</v>
      </c>
      <c r="I260" s="159"/>
      <c r="L260" s="155"/>
      <c r="M260" s="160"/>
      <c r="T260" s="161"/>
      <c r="AT260" s="156" t="s">
        <v>277</v>
      </c>
      <c r="AU260" s="156" t="s">
        <v>86</v>
      </c>
      <c r="AV260" s="13" t="s">
        <v>86</v>
      </c>
      <c r="AW260" s="13" t="s">
        <v>37</v>
      </c>
      <c r="AX260" s="13" t="s">
        <v>76</v>
      </c>
      <c r="AY260" s="156" t="s">
        <v>265</v>
      </c>
    </row>
    <row r="261" spans="2:51" s="13" customFormat="1" ht="12">
      <c r="B261" s="155"/>
      <c r="D261" s="143" t="s">
        <v>277</v>
      </c>
      <c r="E261" s="156" t="s">
        <v>19</v>
      </c>
      <c r="F261" s="157" t="s">
        <v>485</v>
      </c>
      <c r="H261" s="158">
        <v>9.2</v>
      </c>
      <c r="I261" s="159"/>
      <c r="L261" s="155"/>
      <c r="M261" s="160"/>
      <c r="T261" s="161"/>
      <c r="AT261" s="156" t="s">
        <v>277</v>
      </c>
      <c r="AU261" s="156" t="s">
        <v>86</v>
      </c>
      <c r="AV261" s="13" t="s">
        <v>86</v>
      </c>
      <c r="AW261" s="13" t="s">
        <v>37</v>
      </c>
      <c r="AX261" s="13" t="s">
        <v>76</v>
      </c>
      <c r="AY261" s="156" t="s">
        <v>265</v>
      </c>
    </row>
    <row r="262" spans="2:51" s="15" customFormat="1" ht="12">
      <c r="B262" s="169"/>
      <c r="D262" s="143" t="s">
        <v>277</v>
      </c>
      <c r="E262" s="170" t="s">
        <v>19</v>
      </c>
      <c r="F262" s="171" t="s">
        <v>397</v>
      </c>
      <c r="H262" s="172">
        <v>19.1</v>
      </c>
      <c r="I262" s="173"/>
      <c r="L262" s="169"/>
      <c r="M262" s="174"/>
      <c r="T262" s="175"/>
      <c r="AT262" s="170" t="s">
        <v>277</v>
      </c>
      <c r="AU262" s="170" t="s">
        <v>86</v>
      </c>
      <c r="AV262" s="15" t="s">
        <v>287</v>
      </c>
      <c r="AW262" s="15" t="s">
        <v>37</v>
      </c>
      <c r="AX262" s="15" t="s">
        <v>76</v>
      </c>
      <c r="AY262" s="170" t="s">
        <v>265</v>
      </c>
    </row>
    <row r="263" spans="2:51" s="13" customFormat="1" ht="12">
      <c r="B263" s="155"/>
      <c r="D263" s="143" t="s">
        <v>277</v>
      </c>
      <c r="E263" s="156" t="s">
        <v>19</v>
      </c>
      <c r="F263" s="157" t="s">
        <v>486</v>
      </c>
      <c r="H263" s="158">
        <v>15.64</v>
      </c>
      <c r="I263" s="159"/>
      <c r="L263" s="155"/>
      <c r="M263" s="160"/>
      <c r="T263" s="161"/>
      <c r="AT263" s="156" t="s">
        <v>277</v>
      </c>
      <c r="AU263" s="156" t="s">
        <v>86</v>
      </c>
      <c r="AV263" s="13" t="s">
        <v>86</v>
      </c>
      <c r="AW263" s="13" t="s">
        <v>37</v>
      </c>
      <c r="AX263" s="13" t="s">
        <v>76</v>
      </c>
      <c r="AY263" s="156" t="s">
        <v>265</v>
      </c>
    </row>
    <row r="264" spans="2:51" s="14" customFormat="1" ht="12">
      <c r="B264" s="162"/>
      <c r="D264" s="143" t="s">
        <v>277</v>
      </c>
      <c r="E264" s="163" t="s">
        <v>195</v>
      </c>
      <c r="F264" s="164" t="s">
        <v>280</v>
      </c>
      <c r="H264" s="165">
        <v>196.13</v>
      </c>
      <c r="I264" s="166"/>
      <c r="L264" s="162"/>
      <c r="M264" s="167"/>
      <c r="T264" s="168"/>
      <c r="AT264" s="163" t="s">
        <v>277</v>
      </c>
      <c r="AU264" s="163" t="s">
        <v>86</v>
      </c>
      <c r="AV264" s="14" t="s">
        <v>271</v>
      </c>
      <c r="AW264" s="14" t="s">
        <v>37</v>
      </c>
      <c r="AX264" s="14" t="s">
        <v>84</v>
      </c>
      <c r="AY264" s="163" t="s">
        <v>265</v>
      </c>
    </row>
    <row r="265" spans="2:65" s="1" customFormat="1" ht="21.75" customHeight="1">
      <c r="B265" s="33"/>
      <c r="C265" s="130" t="s">
        <v>487</v>
      </c>
      <c r="D265" s="130" t="s">
        <v>267</v>
      </c>
      <c r="E265" s="131" t="s">
        <v>488</v>
      </c>
      <c r="F265" s="132" t="s">
        <v>489</v>
      </c>
      <c r="G265" s="133" t="s">
        <v>104</v>
      </c>
      <c r="H265" s="134">
        <v>48.5</v>
      </c>
      <c r="I265" s="135"/>
      <c r="J265" s="136">
        <f>ROUND(I265*H265,2)</f>
        <v>0</v>
      </c>
      <c r="K265" s="132" t="s">
        <v>270</v>
      </c>
      <c r="L265" s="33"/>
      <c r="M265" s="137" t="s">
        <v>19</v>
      </c>
      <c r="N265" s="138" t="s">
        <v>47</v>
      </c>
      <c r="P265" s="139">
        <f>O265*H265</f>
        <v>0</v>
      </c>
      <c r="Q265" s="139">
        <v>0</v>
      </c>
      <c r="R265" s="139">
        <f>Q265*H265</f>
        <v>0</v>
      </c>
      <c r="S265" s="139">
        <v>0</v>
      </c>
      <c r="T265" s="140">
        <f>S265*H265</f>
        <v>0</v>
      </c>
      <c r="AR265" s="141" t="s">
        <v>271</v>
      </c>
      <c r="AT265" s="141" t="s">
        <v>267</v>
      </c>
      <c r="AU265" s="141" t="s">
        <v>86</v>
      </c>
      <c r="AY265" s="18" t="s">
        <v>265</v>
      </c>
      <c r="BE265" s="142">
        <f>IF(N265="základní",J265,0)</f>
        <v>0</v>
      </c>
      <c r="BF265" s="142">
        <f>IF(N265="snížená",J265,0)</f>
        <v>0</v>
      </c>
      <c r="BG265" s="142">
        <f>IF(N265="zákl. přenesená",J265,0)</f>
        <v>0</v>
      </c>
      <c r="BH265" s="142">
        <f>IF(N265="sníž. přenesená",J265,0)</f>
        <v>0</v>
      </c>
      <c r="BI265" s="142">
        <f>IF(N265="nulová",J265,0)</f>
        <v>0</v>
      </c>
      <c r="BJ265" s="18" t="s">
        <v>84</v>
      </c>
      <c r="BK265" s="142">
        <f>ROUND(I265*H265,2)</f>
        <v>0</v>
      </c>
      <c r="BL265" s="18" t="s">
        <v>271</v>
      </c>
      <c r="BM265" s="141" t="s">
        <v>490</v>
      </c>
    </row>
    <row r="266" spans="2:47" s="1" customFormat="1" ht="19.5">
      <c r="B266" s="33"/>
      <c r="D266" s="143" t="s">
        <v>273</v>
      </c>
      <c r="F266" s="144" t="s">
        <v>491</v>
      </c>
      <c r="I266" s="145"/>
      <c r="L266" s="33"/>
      <c r="M266" s="146"/>
      <c r="T266" s="54"/>
      <c r="AT266" s="18" t="s">
        <v>273</v>
      </c>
      <c r="AU266" s="18" t="s">
        <v>86</v>
      </c>
    </row>
    <row r="267" spans="2:47" s="1" customFormat="1" ht="12">
      <c r="B267" s="33"/>
      <c r="D267" s="147" t="s">
        <v>275</v>
      </c>
      <c r="F267" s="148" t="s">
        <v>492</v>
      </c>
      <c r="I267" s="145"/>
      <c r="L267" s="33"/>
      <c r="M267" s="146"/>
      <c r="T267" s="54"/>
      <c r="AT267" s="18" t="s">
        <v>275</v>
      </c>
      <c r="AU267" s="18" t="s">
        <v>86</v>
      </c>
    </row>
    <row r="268" spans="2:51" s="12" customFormat="1" ht="12">
      <c r="B268" s="149"/>
      <c r="D268" s="143" t="s">
        <v>277</v>
      </c>
      <c r="E268" s="150" t="s">
        <v>19</v>
      </c>
      <c r="F268" s="151" t="s">
        <v>445</v>
      </c>
      <c r="H268" s="150" t="s">
        <v>19</v>
      </c>
      <c r="I268" s="152"/>
      <c r="L268" s="149"/>
      <c r="M268" s="153"/>
      <c r="T268" s="154"/>
      <c r="AT268" s="150" t="s">
        <v>277</v>
      </c>
      <c r="AU268" s="150" t="s">
        <v>86</v>
      </c>
      <c r="AV268" s="12" t="s">
        <v>84</v>
      </c>
      <c r="AW268" s="12" t="s">
        <v>37</v>
      </c>
      <c r="AX268" s="12" t="s">
        <v>76</v>
      </c>
      <c r="AY268" s="150" t="s">
        <v>265</v>
      </c>
    </row>
    <row r="269" spans="2:51" s="12" customFormat="1" ht="12">
      <c r="B269" s="149"/>
      <c r="D269" s="143" t="s">
        <v>277</v>
      </c>
      <c r="E269" s="150" t="s">
        <v>19</v>
      </c>
      <c r="F269" s="151" t="s">
        <v>493</v>
      </c>
      <c r="H269" s="150" t="s">
        <v>19</v>
      </c>
      <c r="I269" s="152"/>
      <c r="L269" s="149"/>
      <c r="M269" s="153"/>
      <c r="T269" s="154"/>
      <c r="AT269" s="150" t="s">
        <v>277</v>
      </c>
      <c r="AU269" s="150" t="s">
        <v>86</v>
      </c>
      <c r="AV269" s="12" t="s">
        <v>84</v>
      </c>
      <c r="AW269" s="12" t="s">
        <v>37</v>
      </c>
      <c r="AX269" s="12" t="s">
        <v>76</v>
      </c>
      <c r="AY269" s="150" t="s">
        <v>265</v>
      </c>
    </row>
    <row r="270" spans="2:51" s="13" customFormat="1" ht="12">
      <c r="B270" s="155"/>
      <c r="D270" s="143" t="s">
        <v>277</v>
      </c>
      <c r="E270" s="156" t="s">
        <v>19</v>
      </c>
      <c r="F270" s="157" t="s">
        <v>494</v>
      </c>
      <c r="H270" s="158">
        <v>50.6</v>
      </c>
      <c r="I270" s="159"/>
      <c r="L270" s="155"/>
      <c r="M270" s="160"/>
      <c r="T270" s="161"/>
      <c r="AT270" s="156" t="s">
        <v>277</v>
      </c>
      <c r="AU270" s="156" t="s">
        <v>86</v>
      </c>
      <c r="AV270" s="13" t="s">
        <v>86</v>
      </c>
      <c r="AW270" s="13" t="s">
        <v>37</v>
      </c>
      <c r="AX270" s="13" t="s">
        <v>76</v>
      </c>
      <c r="AY270" s="156" t="s">
        <v>265</v>
      </c>
    </row>
    <row r="271" spans="2:51" s="13" customFormat="1" ht="12">
      <c r="B271" s="155"/>
      <c r="D271" s="143" t="s">
        <v>277</v>
      </c>
      <c r="E271" s="156" t="s">
        <v>19</v>
      </c>
      <c r="F271" s="157" t="s">
        <v>495</v>
      </c>
      <c r="H271" s="158">
        <v>-2.1</v>
      </c>
      <c r="I271" s="159"/>
      <c r="L271" s="155"/>
      <c r="M271" s="160"/>
      <c r="T271" s="161"/>
      <c r="AT271" s="156" t="s">
        <v>277</v>
      </c>
      <c r="AU271" s="156" t="s">
        <v>86</v>
      </c>
      <c r="AV271" s="13" t="s">
        <v>86</v>
      </c>
      <c r="AW271" s="13" t="s">
        <v>37</v>
      </c>
      <c r="AX271" s="13" t="s">
        <v>76</v>
      </c>
      <c r="AY271" s="156" t="s">
        <v>265</v>
      </c>
    </row>
    <row r="272" spans="2:51" s="14" customFormat="1" ht="12">
      <c r="B272" s="162"/>
      <c r="D272" s="143" t="s">
        <v>277</v>
      </c>
      <c r="E272" s="163" t="s">
        <v>198</v>
      </c>
      <c r="F272" s="164" t="s">
        <v>280</v>
      </c>
      <c r="H272" s="165">
        <v>48.5</v>
      </c>
      <c r="I272" s="166"/>
      <c r="L272" s="162"/>
      <c r="M272" s="167"/>
      <c r="T272" s="168"/>
      <c r="AT272" s="163" t="s">
        <v>277</v>
      </c>
      <c r="AU272" s="163" t="s">
        <v>86</v>
      </c>
      <c r="AV272" s="14" t="s">
        <v>271</v>
      </c>
      <c r="AW272" s="14" t="s">
        <v>37</v>
      </c>
      <c r="AX272" s="14" t="s">
        <v>84</v>
      </c>
      <c r="AY272" s="163" t="s">
        <v>265</v>
      </c>
    </row>
    <row r="273" spans="2:65" s="1" customFormat="1" ht="16.5" customHeight="1">
      <c r="B273" s="33"/>
      <c r="C273" s="130" t="s">
        <v>496</v>
      </c>
      <c r="D273" s="130" t="s">
        <v>267</v>
      </c>
      <c r="E273" s="131" t="s">
        <v>497</v>
      </c>
      <c r="F273" s="132" t="s">
        <v>498</v>
      </c>
      <c r="G273" s="133" t="s">
        <v>115</v>
      </c>
      <c r="H273" s="134">
        <v>1353.73</v>
      </c>
      <c r="I273" s="135"/>
      <c r="J273" s="136">
        <f>ROUND(I273*H273,2)</f>
        <v>0</v>
      </c>
      <c r="K273" s="132" t="s">
        <v>19</v>
      </c>
      <c r="L273" s="33"/>
      <c r="M273" s="137" t="s">
        <v>19</v>
      </c>
      <c r="N273" s="138" t="s">
        <v>47</v>
      </c>
      <c r="P273" s="139">
        <f>O273*H273</f>
        <v>0</v>
      </c>
      <c r="Q273" s="139">
        <v>0.00014</v>
      </c>
      <c r="R273" s="139">
        <f>Q273*H273</f>
        <v>0.18952219999999997</v>
      </c>
      <c r="S273" s="139">
        <v>0</v>
      </c>
      <c r="T273" s="140">
        <f>S273*H273</f>
        <v>0</v>
      </c>
      <c r="AR273" s="141" t="s">
        <v>271</v>
      </c>
      <c r="AT273" s="141" t="s">
        <v>267</v>
      </c>
      <c r="AU273" s="141" t="s">
        <v>86</v>
      </c>
      <c r="AY273" s="18" t="s">
        <v>265</v>
      </c>
      <c r="BE273" s="142">
        <f>IF(N273="základní",J273,0)</f>
        <v>0</v>
      </c>
      <c r="BF273" s="142">
        <f>IF(N273="snížená",J273,0)</f>
        <v>0</v>
      </c>
      <c r="BG273" s="142">
        <f>IF(N273="zákl. přenesená",J273,0)</f>
        <v>0</v>
      </c>
      <c r="BH273" s="142">
        <f>IF(N273="sníž. přenesená",J273,0)</f>
        <v>0</v>
      </c>
      <c r="BI273" s="142">
        <f>IF(N273="nulová",J273,0)</f>
        <v>0</v>
      </c>
      <c r="BJ273" s="18" t="s">
        <v>84</v>
      </c>
      <c r="BK273" s="142">
        <f>ROUND(I273*H273,2)</f>
        <v>0</v>
      </c>
      <c r="BL273" s="18" t="s">
        <v>271</v>
      </c>
      <c r="BM273" s="141" t="s">
        <v>499</v>
      </c>
    </row>
    <row r="274" spans="2:47" s="1" customFormat="1" ht="12">
      <c r="B274" s="33"/>
      <c r="D274" s="143" t="s">
        <v>273</v>
      </c>
      <c r="F274" s="144" t="s">
        <v>500</v>
      </c>
      <c r="I274" s="145"/>
      <c r="L274" s="33"/>
      <c r="M274" s="146"/>
      <c r="T274" s="54"/>
      <c r="AT274" s="18" t="s">
        <v>273</v>
      </c>
      <c r="AU274" s="18" t="s">
        <v>86</v>
      </c>
    </row>
    <row r="275" spans="2:47" s="1" customFormat="1" ht="39">
      <c r="B275" s="33"/>
      <c r="D275" s="143" t="s">
        <v>501</v>
      </c>
      <c r="F275" s="176" t="s">
        <v>502</v>
      </c>
      <c r="I275" s="145"/>
      <c r="L275" s="33"/>
      <c r="M275" s="146"/>
      <c r="T275" s="54"/>
      <c r="AT275" s="18" t="s">
        <v>501</v>
      </c>
      <c r="AU275" s="18" t="s">
        <v>86</v>
      </c>
    </row>
    <row r="276" spans="2:51" s="13" customFormat="1" ht="12">
      <c r="B276" s="155"/>
      <c r="D276" s="143" t="s">
        <v>277</v>
      </c>
      <c r="E276" s="156" t="s">
        <v>19</v>
      </c>
      <c r="F276" s="157" t="s">
        <v>189</v>
      </c>
      <c r="H276" s="158">
        <v>1087.53</v>
      </c>
      <c r="I276" s="159"/>
      <c r="L276" s="155"/>
      <c r="M276" s="160"/>
      <c r="T276" s="161"/>
      <c r="AT276" s="156" t="s">
        <v>277</v>
      </c>
      <c r="AU276" s="156" t="s">
        <v>86</v>
      </c>
      <c r="AV276" s="13" t="s">
        <v>86</v>
      </c>
      <c r="AW276" s="13" t="s">
        <v>37</v>
      </c>
      <c r="AX276" s="13" t="s">
        <v>76</v>
      </c>
      <c r="AY276" s="156" t="s">
        <v>265</v>
      </c>
    </row>
    <row r="277" spans="2:51" s="13" customFormat="1" ht="12">
      <c r="B277" s="155"/>
      <c r="D277" s="143" t="s">
        <v>277</v>
      </c>
      <c r="E277" s="156" t="s">
        <v>19</v>
      </c>
      <c r="F277" s="157" t="s">
        <v>186</v>
      </c>
      <c r="H277" s="158">
        <v>266.2</v>
      </c>
      <c r="I277" s="159"/>
      <c r="L277" s="155"/>
      <c r="M277" s="160"/>
      <c r="T277" s="161"/>
      <c r="AT277" s="156" t="s">
        <v>277</v>
      </c>
      <c r="AU277" s="156" t="s">
        <v>86</v>
      </c>
      <c r="AV277" s="13" t="s">
        <v>86</v>
      </c>
      <c r="AW277" s="13" t="s">
        <v>37</v>
      </c>
      <c r="AX277" s="13" t="s">
        <v>76</v>
      </c>
      <c r="AY277" s="156" t="s">
        <v>265</v>
      </c>
    </row>
    <row r="278" spans="2:51" s="14" customFormat="1" ht="12">
      <c r="B278" s="162"/>
      <c r="D278" s="143" t="s">
        <v>277</v>
      </c>
      <c r="E278" s="163" t="s">
        <v>231</v>
      </c>
      <c r="F278" s="164" t="s">
        <v>280</v>
      </c>
      <c r="H278" s="165">
        <v>1353.73</v>
      </c>
      <c r="I278" s="166"/>
      <c r="L278" s="162"/>
      <c r="M278" s="167"/>
      <c r="T278" s="168"/>
      <c r="AT278" s="163" t="s">
        <v>277</v>
      </c>
      <c r="AU278" s="163" t="s">
        <v>86</v>
      </c>
      <c r="AV278" s="14" t="s">
        <v>271</v>
      </c>
      <c r="AW278" s="14" t="s">
        <v>37</v>
      </c>
      <c r="AX278" s="14" t="s">
        <v>84</v>
      </c>
      <c r="AY278" s="163" t="s">
        <v>265</v>
      </c>
    </row>
    <row r="279" spans="2:65" s="1" customFormat="1" ht="16.5" customHeight="1">
      <c r="B279" s="33"/>
      <c r="C279" s="177" t="s">
        <v>503</v>
      </c>
      <c r="D279" s="177" t="s">
        <v>504</v>
      </c>
      <c r="E279" s="178" t="s">
        <v>505</v>
      </c>
      <c r="F279" s="179" t="s">
        <v>506</v>
      </c>
      <c r="G279" s="180" t="s">
        <v>115</v>
      </c>
      <c r="H279" s="181">
        <v>1624.476</v>
      </c>
      <c r="I279" s="182"/>
      <c r="J279" s="183">
        <f>ROUND(I279*H279,2)</f>
        <v>0</v>
      </c>
      <c r="K279" s="179" t="s">
        <v>19</v>
      </c>
      <c r="L279" s="184"/>
      <c r="M279" s="185" t="s">
        <v>19</v>
      </c>
      <c r="N279" s="186" t="s">
        <v>47</v>
      </c>
      <c r="P279" s="139">
        <f>O279*H279</f>
        <v>0</v>
      </c>
      <c r="Q279" s="139">
        <v>0.0007</v>
      </c>
      <c r="R279" s="139">
        <f>Q279*H279</f>
        <v>1.1371332</v>
      </c>
      <c r="S279" s="139">
        <v>0</v>
      </c>
      <c r="T279" s="140">
        <f>S279*H279</f>
        <v>0</v>
      </c>
      <c r="AR279" s="141" t="s">
        <v>323</v>
      </c>
      <c r="AT279" s="141" t="s">
        <v>504</v>
      </c>
      <c r="AU279" s="141" t="s">
        <v>86</v>
      </c>
      <c r="AY279" s="18" t="s">
        <v>265</v>
      </c>
      <c r="BE279" s="142">
        <f>IF(N279="základní",J279,0)</f>
        <v>0</v>
      </c>
      <c r="BF279" s="142">
        <f>IF(N279="snížená",J279,0)</f>
        <v>0</v>
      </c>
      <c r="BG279" s="142">
        <f>IF(N279="zákl. přenesená",J279,0)</f>
        <v>0</v>
      </c>
      <c r="BH279" s="142">
        <f>IF(N279="sníž. přenesená",J279,0)</f>
        <v>0</v>
      </c>
      <c r="BI279" s="142">
        <f>IF(N279="nulová",J279,0)</f>
        <v>0</v>
      </c>
      <c r="BJ279" s="18" t="s">
        <v>84</v>
      </c>
      <c r="BK279" s="142">
        <f>ROUND(I279*H279,2)</f>
        <v>0</v>
      </c>
      <c r="BL279" s="18" t="s">
        <v>271</v>
      </c>
      <c r="BM279" s="141" t="s">
        <v>507</v>
      </c>
    </row>
    <row r="280" spans="2:47" s="1" customFormat="1" ht="12">
      <c r="B280" s="33"/>
      <c r="D280" s="143" t="s">
        <v>273</v>
      </c>
      <c r="F280" s="144" t="s">
        <v>506</v>
      </c>
      <c r="I280" s="145"/>
      <c r="L280" s="33"/>
      <c r="M280" s="146"/>
      <c r="T280" s="54"/>
      <c r="AT280" s="18" t="s">
        <v>273</v>
      </c>
      <c r="AU280" s="18" t="s">
        <v>86</v>
      </c>
    </row>
    <row r="281" spans="2:51" s="13" customFormat="1" ht="12">
      <c r="B281" s="155"/>
      <c r="D281" s="143" t="s">
        <v>277</v>
      </c>
      <c r="E281" s="156" t="s">
        <v>19</v>
      </c>
      <c r="F281" s="157" t="s">
        <v>508</v>
      </c>
      <c r="H281" s="158">
        <v>1624.476</v>
      </c>
      <c r="I281" s="159"/>
      <c r="L281" s="155"/>
      <c r="M281" s="160"/>
      <c r="T281" s="161"/>
      <c r="AT281" s="156" t="s">
        <v>277</v>
      </c>
      <c r="AU281" s="156" t="s">
        <v>86</v>
      </c>
      <c r="AV281" s="13" t="s">
        <v>86</v>
      </c>
      <c r="AW281" s="13" t="s">
        <v>37</v>
      </c>
      <c r="AX281" s="13" t="s">
        <v>84</v>
      </c>
      <c r="AY281" s="156" t="s">
        <v>265</v>
      </c>
    </row>
    <row r="282" spans="2:65" s="1" customFormat="1" ht="16.5" customHeight="1">
      <c r="B282" s="33"/>
      <c r="C282" s="130" t="s">
        <v>509</v>
      </c>
      <c r="D282" s="130" t="s">
        <v>267</v>
      </c>
      <c r="E282" s="131" t="s">
        <v>510</v>
      </c>
      <c r="F282" s="132" t="s">
        <v>511</v>
      </c>
      <c r="G282" s="133" t="s">
        <v>104</v>
      </c>
      <c r="H282" s="134">
        <v>412.644</v>
      </c>
      <c r="I282" s="135"/>
      <c r="J282" s="136">
        <f>ROUND(I282*H282,2)</f>
        <v>0</v>
      </c>
      <c r="K282" s="132" t="s">
        <v>270</v>
      </c>
      <c r="L282" s="33"/>
      <c r="M282" s="137" t="s">
        <v>19</v>
      </c>
      <c r="N282" s="138" t="s">
        <v>47</v>
      </c>
      <c r="P282" s="139">
        <f>O282*H282</f>
        <v>0</v>
      </c>
      <c r="Q282" s="139">
        <v>0</v>
      </c>
      <c r="R282" s="139">
        <f>Q282*H282</f>
        <v>0</v>
      </c>
      <c r="S282" s="139">
        <v>0</v>
      </c>
      <c r="T282" s="140">
        <f>S282*H282</f>
        <v>0</v>
      </c>
      <c r="AR282" s="141" t="s">
        <v>271</v>
      </c>
      <c r="AT282" s="141" t="s">
        <v>267</v>
      </c>
      <c r="AU282" s="141" t="s">
        <v>86</v>
      </c>
      <c r="AY282" s="18" t="s">
        <v>265</v>
      </c>
      <c r="BE282" s="142">
        <f>IF(N282="základní",J282,0)</f>
        <v>0</v>
      </c>
      <c r="BF282" s="142">
        <f>IF(N282="snížená",J282,0)</f>
        <v>0</v>
      </c>
      <c r="BG282" s="142">
        <f>IF(N282="zákl. přenesená",J282,0)</f>
        <v>0</v>
      </c>
      <c r="BH282" s="142">
        <f>IF(N282="sníž. přenesená",J282,0)</f>
        <v>0</v>
      </c>
      <c r="BI282" s="142">
        <f>IF(N282="nulová",J282,0)</f>
        <v>0</v>
      </c>
      <c r="BJ282" s="18" t="s">
        <v>84</v>
      </c>
      <c r="BK282" s="142">
        <f>ROUND(I282*H282,2)</f>
        <v>0</v>
      </c>
      <c r="BL282" s="18" t="s">
        <v>271</v>
      </c>
      <c r="BM282" s="141" t="s">
        <v>512</v>
      </c>
    </row>
    <row r="283" spans="2:47" s="1" customFormat="1" ht="19.5">
      <c r="B283" s="33"/>
      <c r="D283" s="143" t="s">
        <v>273</v>
      </c>
      <c r="F283" s="144" t="s">
        <v>513</v>
      </c>
      <c r="I283" s="145"/>
      <c r="L283" s="33"/>
      <c r="M283" s="146"/>
      <c r="T283" s="54"/>
      <c r="AT283" s="18" t="s">
        <v>273</v>
      </c>
      <c r="AU283" s="18" t="s">
        <v>86</v>
      </c>
    </row>
    <row r="284" spans="2:47" s="1" customFormat="1" ht="12">
      <c r="B284" s="33"/>
      <c r="D284" s="147" t="s">
        <v>275</v>
      </c>
      <c r="F284" s="148" t="s">
        <v>514</v>
      </c>
      <c r="I284" s="145"/>
      <c r="L284" s="33"/>
      <c r="M284" s="146"/>
      <c r="T284" s="54"/>
      <c r="AT284" s="18" t="s">
        <v>275</v>
      </c>
      <c r="AU284" s="18" t="s">
        <v>86</v>
      </c>
    </row>
    <row r="285" spans="2:51" s="13" customFormat="1" ht="12">
      <c r="B285" s="155"/>
      <c r="D285" s="143" t="s">
        <v>277</v>
      </c>
      <c r="E285" s="156" t="s">
        <v>19</v>
      </c>
      <c r="F285" s="157" t="s">
        <v>219</v>
      </c>
      <c r="H285" s="158">
        <v>412.644</v>
      </c>
      <c r="I285" s="159"/>
      <c r="L285" s="155"/>
      <c r="M285" s="160"/>
      <c r="T285" s="161"/>
      <c r="AT285" s="156" t="s">
        <v>277</v>
      </c>
      <c r="AU285" s="156" t="s">
        <v>86</v>
      </c>
      <c r="AV285" s="13" t="s">
        <v>86</v>
      </c>
      <c r="AW285" s="13" t="s">
        <v>37</v>
      </c>
      <c r="AX285" s="13" t="s">
        <v>84</v>
      </c>
      <c r="AY285" s="156" t="s">
        <v>265</v>
      </c>
    </row>
    <row r="286" spans="2:65" s="1" customFormat="1" ht="16.5" customHeight="1">
      <c r="B286" s="33"/>
      <c r="C286" s="130" t="s">
        <v>515</v>
      </c>
      <c r="D286" s="130" t="s">
        <v>267</v>
      </c>
      <c r="E286" s="131" t="s">
        <v>516</v>
      </c>
      <c r="F286" s="132" t="s">
        <v>517</v>
      </c>
      <c r="G286" s="133" t="s">
        <v>134</v>
      </c>
      <c r="H286" s="134">
        <v>52</v>
      </c>
      <c r="I286" s="135"/>
      <c r="J286" s="136">
        <f>ROUND(I286*H286,2)</f>
        <v>0</v>
      </c>
      <c r="K286" s="132" t="s">
        <v>270</v>
      </c>
      <c r="L286" s="33"/>
      <c r="M286" s="137" t="s">
        <v>19</v>
      </c>
      <c r="N286" s="138" t="s">
        <v>47</v>
      </c>
      <c r="P286" s="139">
        <f>O286*H286</f>
        <v>0</v>
      </c>
      <c r="Q286" s="139">
        <v>0</v>
      </c>
      <c r="R286" s="139">
        <f>Q286*H286</f>
        <v>0</v>
      </c>
      <c r="S286" s="139">
        <v>0</v>
      </c>
      <c r="T286" s="140">
        <f>S286*H286</f>
        <v>0</v>
      </c>
      <c r="AR286" s="141" t="s">
        <v>271</v>
      </c>
      <c r="AT286" s="141" t="s">
        <v>267</v>
      </c>
      <c r="AU286" s="141" t="s">
        <v>86</v>
      </c>
      <c r="AY286" s="18" t="s">
        <v>265</v>
      </c>
      <c r="BE286" s="142">
        <f>IF(N286="základní",J286,0)</f>
        <v>0</v>
      </c>
      <c r="BF286" s="142">
        <f>IF(N286="snížená",J286,0)</f>
        <v>0</v>
      </c>
      <c r="BG286" s="142">
        <f>IF(N286="zákl. přenesená",J286,0)</f>
        <v>0</v>
      </c>
      <c r="BH286" s="142">
        <f>IF(N286="sníž. přenesená",J286,0)</f>
        <v>0</v>
      </c>
      <c r="BI286" s="142">
        <f>IF(N286="nulová",J286,0)</f>
        <v>0</v>
      </c>
      <c r="BJ286" s="18" t="s">
        <v>84</v>
      </c>
      <c r="BK286" s="142">
        <f>ROUND(I286*H286,2)</f>
        <v>0</v>
      </c>
      <c r="BL286" s="18" t="s">
        <v>271</v>
      </c>
      <c r="BM286" s="141" t="s">
        <v>518</v>
      </c>
    </row>
    <row r="287" spans="2:47" s="1" customFormat="1" ht="19.5">
      <c r="B287" s="33"/>
      <c r="D287" s="143" t="s">
        <v>273</v>
      </c>
      <c r="F287" s="144" t="s">
        <v>519</v>
      </c>
      <c r="I287" s="145"/>
      <c r="L287" s="33"/>
      <c r="M287" s="146"/>
      <c r="T287" s="54"/>
      <c r="AT287" s="18" t="s">
        <v>273</v>
      </c>
      <c r="AU287" s="18" t="s">
        <v>86</v>
      </c>
    </row>
    <row r="288" spans="2:47" s="1" customFormat="1" ht="12">
      <c r="B288" s="33"/>
      <c r="D288" s="147" t="s">
        <v>275</v>
      </c>
      <c r="F288" s="148" t="s">
        <v>520</v>
      </c>
      <c r="I288" s="145"/>
      <c r="L288" s="33"/>
      <c r="M288" s="146"/>
      <c r="T288" s="54"/>
      <c r="AT288" s="18" t="s">
        <v>275</v>
      </c>
      <c r="AU288" s="18" t="s">
        <v>86</v>
      </c>
    </row>
    <row r="289" spans="2:51" s="13" customFormat="1" ht="12">
      <c r="B289" s="155"/>
      <c r="D289" s="143" t="s">
        <v>277</v>
      </c>
      <c r="E289" s="156" t="s">
        <v>19</v>
      </c>
      <c r="F289" s="157" t="s">
        <v>132</v>
      </c>
      <c r="H289" s="158">
        <v>52</v>
      </c>
      <c r="I289" s="159"/>
      <c r="L289" s="155"/>
      <c r="M289" s="160"/>
      <c r="T289" s="161"/>
      <c r="AT289" s="156" t="s">
        <v>277</v>
      </c>
      <c r="AU289" s="156" t="s">
        <v>86</v>
      </c>
      <c r="AV289" s="13" t="s">
        <v>86</v>
      </c>
      <c r="AW289" s="13" t="s">
        <v>37</v>
      </c>
      <c r="AX289" s="13" t="s">
        <v>84</v>
      </c>
      <c r="AY289" s="156" t="s">
        <v>265</v>
      </c>
    </row>
    <row r="290" spans="2:65" s="1" customFormat="1" ht="16.5" customHeight="1">
      <c r="B290" s="33"/>
      <c r="C290" s="130" t="s">
        <v>521</v>
      </c>
      <c r="D290" s="130" t="s">
        <v>267</v>
      </c>
      <c r="E290" s="131" t="s">
        <v>522</v>
      </c>
      <c r="F290" s="132" t="s">
        <v>523</v>
      </c>
      <c r="G290" s="133" t="s">
        <v>134</v>
      </c>
      <c r="H290" s="134">
        <v>26</v>
      </c>
      <c r="I290" s="135"/>
      <c r="J290" s="136">
        <f>ROUND(I290*H290,2)</f>
        <v>0</v>
      </c>
      <c r="K290" s="132" t="s">
        <v>270</v>
      </c>
      <c r="L290" s="33"/>
      <c r="M290" s="137" t="s">
        <v>19</v>
      </c>
      <c r="N290" s="138" t="s">
        <v>47</v>
      </c>
      <c r="P290" s="139">
        <f>O290*H290</f>
        <v>0</v>
      </c>
      <c r="Q290" s="139">
        <v>0</v>
      </c>
      <c r="R290" s="139">
        <f>Q290*H290</f>
        <v>0</v>
      </c>
      <c r="S290" s="139">
        <v>0</v>
      </c>
      <c r="T290" s="140">
        <f>S290*H290</f>
        <v>0</v>
      </c>
      <c r="AR290" s="141" t="s">
        <v>271</v>
      </c>
      <c r="AT290" s="141" t="s">
        <v>267</v>
      </c>
      <c r="AU290" s="141" t="s">
        <v>86</v>
      </c>
      <c r="AY290" s="18" t="s">
        <v>265</v>
      </c>
      <c r="BE290" s="142">
        <f>IF(N290="základní",J290,0)</f>
        <v>0</v>
      </c>
      <c r="BF290" s="142">
        <f>IF(N290="snížená",J290,0)</f>
        <v>0</v>
      </c>
      <c r="BG290" s="142">
        <f>IF(N290="zákl. přenesená",J290,0)</f>
        <v>0</v>
      </c>
      <c r="BH290" s="142">
        <f>IF(N290="sníž. přenesená",J290,0)</f>
        <v>0</v>
      </c>
      <c r="BI290" s="142">
        <f>IF(N290="nulová",J290,0)</f>
        <v>0</v>
      </c>
      <c r="BJ290" s="18" t="s">
        <v>84</v>
      </c>
      <c r="BK290" s="142">
        <f>ROUND(I290*H290,2)</f>
        <v>0</v>
      </c>
      <c r="BL290" s="18" t="s">
        <v>271</v>
      </c>
      <c r="BM290" s="141" t="s">
        <v>524</v>
      </c>
    </row>
    <row r="291" spans="2:47" s="1" customFormat="1" ht="19.5">
      <c r="B291" s="33"/>
      <c r="D291" s="143" t="s">
        <v>273</v>
      </c>
      <c r="F291" s="144" t="s">
        <v>525</v>
      </c>
      <c r="I291" s="145"/>
      <c r="L291" s="33"/>
      <c r="M291" s="146"/>
      <c r="T291" s="54"/>
      <c r="AT291" s="18" t="s">
        <v>273</v>
      </c>
      <c r="AU291" s="18" t="s">
        <v>86</v>
      </c>
    </row>
    <row r="292" spans="2:47" s="1" customFormat="1" ht="12">
      <c r="B292" s="33"/>
      <c r="D292" s="147" t="s">
        <v>275</v>
      </c>
      <c r="F292" s="148" t="s">
        <v>526</v>
      </c>
      <c r="I292" s="145"/>
      <c r="L292" s="33"/>
      <c r="M292" s="146"/>
      <c r="T292" s="54"/>
      <c r="AT292" s="18" t="s">
        <v>275</v>
      </c>
      <c r="AU292" s="18" t="s">
        <v>86</v>
      </c>
    </row>
    <row r="293" spans="2:51" s="13" customFormat="1" ht="12">
      <c r="B293" s="155"/>
      <c r="D293" s="143" t="s">
        <v>277</v>
      </c>
      <c r="E293" s="156" t="s">
        <v>19</v>
      </c>
      <c r="F293" s="157" t="s">
        <v>136</v>
      </c>
      <c r="H293" s="158">
        <v>26</v>
      </c>
      <c r="I293" s="159"/>
      <c r="L293" s="155"/>
      <c r="M293" s="160"/>
      <c r="T293" s="161"/>
      <c r="AT293" s="156" t="s">
        <v>277</v>
      </c>
      <c r="AU293" s="156" t="s">
        <v>86</v>
      </c>
      <c r="AV293" s="13" t="s">
        <v>86</v>
      </c>
      <c r="AW293" s="13" t="s">
        <v>37</v>
      </c>
      <c r="AX293" s="13" t="s">
        <v>84</v>
      </c>
      <c r="AY293" s="156" t="s">
        <v>265</v>
      </c>
    </row>
    <row r="294" spans="2:65" s="1" customFormat="1" ht="16.5" customHeight="1">
      <c r="B294" s="33"/>
      <c r="C294" s="130" t="s">
        <v>126</v>
      </c>
      <c r="D294" s="130" t="s">
        <v>267</v>
      </c>
      <c r="E294" s="131" t="s">
        <v>527</v>
      </c>
      <c r="F294" s="132" t="s">
        <v>528</v>
      </c>
      <c r="G294" s="133" t="s">
        <v>134</v>
      </c>
      <c r="H294" s="134">
        <v>9</v>
      </c>
      <c r="I294" s="135"/>
      <c r="J294" s="136">
        <f>ROUND(I294*H294,2)</f>
        <v>0</v>
      </c>
      <c r="K294" s="132" t="s">
        <v>270</v>
      </c>
      <c r="L294" s="33"/>
      <c r="M294" s="137" t="s">
        <v>19</v>
      </c>
      <c r="N294" s="138" t="s">
        <v>47</v>
      </c>
      <c r="P294" s="139">
        <f>O294*H294</f>
        <v>0</v>
      </c>
      <c r="Q294" s="139">
        <v>0</v>
      </c>
      <c r="R294" s="139">
        <f>Q294*H294</f>
        <v>0</v>
      </c>
      <c r="S294" s="139">
        <v>0</v>
      </c>
      <c r="T294" s="140">
        <f>S294*H294</f>
        <v>0</v>
      </c>
      <c r="AR294" s="141" t="s">
        <v>271</v>
      </c>
      <c r="AT294" s="141" t="s">
        <v>267</v>
      </c>
      <c r="AU294" s="141" t="s">
        <v>86</v>
      </c>
      <c r="AY294" s="18" t="s">
        <v>265</v>
      </c>
      <c r="BE294" s="142">
        <f>IF(N294="základní",J294,0)</f>
        <v>0</v>
      </c>
      <c r="BF294" s="142">
        <f>IF(N294="snížená",J294,0)</f>
        <v>0</v>
      </c>
      <c r="BG294" s="142">
        <f>IF(N294="zákl. přenesená",J294,0)</f>
        <v>0</v>
      </c>
      <c r="BH294" s="142">
        <f>IF(N294="sníž. přenesená",J294,0)</f>
        <v>0</v>
      </c>
      <c r="BI294" s="142">
        <f>IF(N294="nulová",J294,0)</f>
        <v>0</v>
      </c>
      <c r="BJ294" s="18" t="s">
        <v>84</v>
      </c>
      <c r="BK294" s="142">
        <f>ROUND(I294*H294,2)</f>
        <v>0</v>
      </c>
      <c r="BL294" s="18" t="s">
        <v>271</v>
      </c>
      <c r="BM294" s="141" t="s">
        <v>529</v>
      </c>
    </row>
    <row r="295" spans="2:47" s="1" customFormat="1" ht="19.5">
      <c r="B295" s="33"/>
      <c r="D295" s="143" t="s">
        <v>273</v>
      </c>
      <c r="F295" s="144" t="s">
        <v>530</v>
      </c>
      <c r="I295" s="145"/>
      <c r="L295" s="33"/>
      <c r="M295" s="146"/>
      <c r="T295" s="54"/>
      <c r="AT295" s="18" t="s">
        <v>273</v>
      </c>
      <c r="AU295" s="18" t="s">
        <v>86</v>
      </c>
    </row>
    <row r="296" spans="2:47" s="1" customFormat="1" ht="12">
      <c r="B296" s="33"/>
      <c r="D296" s="147" t="s">
        <v>275</v>
      </c>
      <c r="F296" s="148" t="s">
        <v>531</v>
      </c>
      <c r="I296" s="145"/>
      <c r="L296" s="33"/>
      <c r="M296" s="146"/>
      <c r="T296" s="54"/>
      <c r="AT296" s="18" t="s">
        <v>275</v>
      </c>
      <c r="AU296" s="18" t="s">
        <v>86</v>
      </c>
    </row>
    <row r="297" spans="2:51" s="13" customFormat="1" ht="12">
      <c r="B297" s="155"/>
      <c r="D297" s="143" t="s">
        <v>277</v>
      </c>
      <c r="E297" s="156" t="s">
        <v>19</v>
      </c>
      <c r="F297" s="157" t="s">
        <v>139</v>
      </c>
      <c r="H297" s="158">
        <v>9</v>
      </c>
      <c r="I297" s="159"/>
      <c r="L297" s="155"/>
      <c r="M297" s="160"/>
      <c r="T297" s="161"/>
      <c r="AT297" s="156" t="s">
        <v>277</v>
      </c>
      <c r="AU297" s="156" t="s">
        <v>86</v>
      </c>
      <c r="AV297" s="13" t="s">
        <v>86</v>
      </c>
      <c r="AW297" s="13" t="s">
        <v>37</v>
      </c>
      <c r="AX297" s="13" t="s">
        <v>84</v>
      </c>
      <c r="AY297" s="156" t="s">
        <v>265</v>
      </c>
    </row>
    <row r="298" spans="2:65" s="1" customFormat="1" ht="16.5" customHeight="1">
      <c r="B298" s="33"/>
      <c r="C298" s="130" t="s">
        <v>532</v>
      </c>
      <c r="D298" s="130" t="s">
        <v>267</v>
      </c>
      <c r="E298" s="131" t="s">
        <v>533</v>
      </c>
      <c r="F298" s="132" t="s">
        <v>534</v>
      </c>
      <c r="G298" s="133" t="s">
        <v>134</v>
      </c>
      <c r="H298" s="134">
        <v>1</v>
      </c>
      <c r="I298" s="135"/>
      <c r="J298" s="136">
        <f>ROUND(I298*H298,2)</f>
        <v>0</v>
      </c>
      <c r="K298" s="132" t="s">
        <v>270</v>
      </c>
      <c r="L298" s="33"/>
      <c r="M298" s="137" t="s">
        <v>19</v>
      </c>
      <c r="N298" s="138" t="s">
        <v>47</v>
      </c>
      <c r="P298" s="139">
        <f>O298*H298</f>
        <v>0</v>
      </c>
      <c r="Q298" s="139">
        <v>0</v>
      </c>
      <c r="R298" s="139">
        <f>Q298*H298</f>
        <v>0</v>
      </c>
      <c r="S298" s="139">
        <v>0</v>
      </c>
      <c r="T298" s="140">
        <f>S298*H298</f>
        <v>0</v>
      </c>
      <c r="AR298" s="141" t="s">
        <v>271</v>
      </c>
      <c r="AT298" s="141" t="s">
        <v>267</v>
      </c>
      <c r="AU298" s="141" t="s">
        <v>86</v>
      </c>
      <c r="AY298" s="18" t="s">
        <v>265</v>
      </c>
      <c r="BE298" s="142">
        <f>IF(N298="základní",J298,0)</f>
        <v>0</v>
      </c>
      <c r="BF298" s="142">
        <f>IF(N298="snížená",J298,0)</f>
        <v>0</v>
      </c>
      <c r="BG298" s="142">
        <f>IF(N298="zákl. přenesená",J298,0)</f>
        <v>0</v>
      </c>
      <c r="BH298" s="142">
        <f>IF(N298="sníž. přenesená",J298,0)</f>
        <v>0</v>
      </c>
      <c r="BI298" s="142">
        <f>IF(N298="nulová",J298,0)</f>
        <v>0</v>
      </c>
      <c r="BJ298" s="18" t="s">
        <v>84</v>
      </c>
      <c r="BK298" s="142">
        <f>ROUND(I298*H298,2)</f>
        <v>0</v>
      </c>
      <c r="BL298" s="18" t="s">
        <v>271</v>
      </c>
      <c r="BM298" s="141" t="s">
        <v>535</v>
      </c>
    </row>
    <row r="299" spans="2:47" s="1" customFormat="1" ht="19.5">
      <c r="B299" s="33"/>
      <c r="D299" s="143" t="s">
        <v>273</v>
      </c>
      <c r="F299" s="144" t="s">
        <v>536</v>
      </c>
      <c r="I299" s="145"/>
      <c r="L299" s="33"/>
      <c r="M299" s="146"/>
      <c r="T299" s="54"/>
      <c r="AT299" s="18" t="s">
        <v>273</v>
      </c>
      <c r="AU299" s="18" t="s">
        <v>86</v>
      </c>
    </row>
    <row r="300" spans="2:47" s="1" customFormat="1" ht="12">
      <c r="B300" s="33"/>
      <c r="D300" s="147" t="s">
        <v>275</v>
      </c>
      <c r="F300" s="148" t="s">
        <v>537</v>
      </c>
      <c r="I300" s="145"/>
      <c r="L300" s="33"/>
      <c r="M300" s="146"/>
      <c r="T300" s="54"/>
      <c r="AT300" s="18" t="s">
        <v>275</v>
      </c>
      <c r="AU300" s="18" t="s">
        <v>86</v>
      </c>
    </row>
    <row r="301" spans="2:51" s="13" customFormat="1" ht="12">
      <c r="B301" s="155"/>
      <c r="D301" s="143" t="s">
        <v>277</v>
      </c>
      <c r="E301" s="156" t="s">
        <v>19</v>
      </c>
      <c r="F301" s="157" t="s">
        <v>142</v>
      </c>
      <c r="H301" s="158">
        <v>1</v>
      </c>
      <c r="I301" s="159"/>
      <c r="L301" s="155"/>
      <c r="M301" s="160"/>
      <c r="T301" s="161"/>
      <c r="AT301" s="156" t="s">
        <v>277</v>
      </c>
      <c r="AU301" s="156" t="s">
        <v>86</v>
      </c>
      <c r="AV301" s="13" t="s">
        <v>86</v>
      </c>
      <c r="AW301" s="13" t="s">
        <v>37</v>
      </c>
      <c r="AX301" s="13" t="s">
        <v>84</v>
      </c>
      <c r="AY301" s="156" t="s">
        <v>265</v>
      </c>
    </row>
    <row r="302" spans="2:65" s="1" customFormat="1" ht="16.5" customHeight="1">
      <c r="B302" s="33"/>
      <c r="C302" s="130" t="s">
        <v>538</v>
      </c>
      <c r="D302" s="130" t="s">
        <v>267</v>
      </c>
      <c r="E302" s="131" t="s">
        <v>539</v>
      </c>
      <c r="F302" s="132" t="s">
        <v>540</v>
      </c>
      <c r="G302" s="133" t="s">
        <v>134</v>
      </c>
      <c r="H302" s="134">
        <v>988</v>
      </c>
      <c r="I302" s="135"/>
      <c r="J302" s="136">
        <f>ROUND(I302*H302,2)</f>
        <v>0</v>
      </c>
      <c r="K302" s="132" t="s">
        <v>270</v>
      </c>
      <c r="L302" s="33"/>
      <c r="M302" s="137" t="s">
        <v>19</v>
      </c>
      <c r="N302" s="138" t="s">
        <v>47</v>
      </c>
      <c r="P302" s="139">
        <f>O302*H302</f>
        <v>0</v>
      </c>
      <c r="Q302" s="139">
        <v>0</v>
      </c>
      <c r="R302" s="139">
        <f>Q302*H302</f>
        <v>0</v>
      </c>
      <c r="S302" s="139">
        <v>0</v>
      </c>
      <c r="T302" s="140">
        <f>S302*H302</f>
        <v>0</v>
      </c>
      <c r="AR302" s="141" t="s">
        <v>271</v>
      </c>
      <c r="AT302" s="141" t="s">
        <v>267</v>
      </c>
      <c r="AU302" s="141" t="s">
        <v>86</v>
      </c>
      <c r="AY302" s="18" t="s">
        <v>265</v>
      </c>
      <c r="BE302" s="142">
        <f>IF(N302="základní",J302,0)</f>
        <v>0</v>
      </c>
      <c r="BF302" s="142">
        <f>IF(N302="snížená",J302,0)</f>
        <v>0</v>
      </c>
      <c r="BG302" s="142">
        <f>IF(N302="zákl. přenesená",J302,0)</f>
        <v>0</v>
      </c>
      <c r="BH302" s="142">
        <f>IF(N302="sníž. přenesená",J302,0)</f>
        <v>0</v>
      </c>
      <c r="BI302" s="142">
        <f>IF(N302="nulová",J302,0)</f>
        <v>0</v>
      </c>
      <c r="BJ302" s="18" t="s">
        <v>84</v>
      </c>
      <c r="BK302" s="142">
        <f>ROUND(I302*H302,2)</f>
        <v>0</v>
      </c>
      <c r="BL302" s="18" t="s">
        <v>271</v>
      </c>
      <c r="BM302" s="141" t="s">
        <v>541</v>
      </c>
    </row>
    <row r="303" spans="2:47" s="1" customFormat="1" ht="19.5">
      <c r="B303" s="33"/>
      <c r="D303" s="143" t="s">
        <v>273</v>
      </c>
      <c r="F303" s="144" t="s">
        <v>542</v>
      </c>
      <c r="I303" s="145"/>
      <c r="L303" s="33"/>
      <c r="M303" s="146"/>
      <c r="T303" s="54"/>
      <c r="AT303" s="18" t="s">
        <v>273</v>
      </c>
      <c r="AU303" s="18" t="s">
        <v>86</v>
      </c>
    </row>
    <row r="304" spans="2:47" s="1" customFormat="1" ht="12">
      <c r="B304" s="33"/>
      <c r="D304" s="147" t="s">
        <v>275</v>
      </c>
      <c r="F304" s="148" t="s">
        <v>543</v>
      </c>
      <c r="I304" s="145"/>
      <c r="L304" s="33"/>
      <c r="M304" s="146"/>
      <c r="T304" s="54"/>
      <c r="AT304" s="18" t="s">
        <v>275</v>
      </c>
      <c r="AU304" s="18" t="s">
        <v>86</v>
      </c>
    </row>
    <row r="305" spans="2:51" s="13" customFormat="1" ht="12">
      <c r="B305" s="155"/>
      <c r="D305" s="143" t="s">
        <v>277</v>
      </c>
      <c r="E305" s="156" t="s">
        <v>19</v>
      </c>
      <c r="F305" s="157" t="s">
        <v>544</v>
      </c>
      <c r="H305" s="158">
        <v>988</v>
      </c>
      <c r="I305" s="159"/>
      <c r="L305" s="155"/>
      <c r="M305" s="160"/>
      <c r="T305" s="161"/>
      <c r="AT305" s="156" t="s">
        <v>277</v>
      </c>
      <c r="AU305" s="156" t="s">
        <v>86</v>
      </c>
      <c r="AV305" s="13" t="s">
        <v>86</v>
      </c>
      <c r="AW305" s="13" t="s">
        <v>37</v>
      </c>
      <c r="AX305" s="13" t="s">
        <v>84</v>
      </c>
      <c r="AY305" s="156" t="s">
        <v>265</v>
      </c>
    </row>
    <row r="306" spans="2:65" s="1" customFormat="1" ht="16.5" customHeight="1">
      <c r="B306" s="33"/>
      <c r="C306" s="130" t="s">
        <v>545</v>
      </c>
      <c r="D306" s="130" t="s">
        <v>267</v>
      </c>
      <c r="E306" s="131" t="s">
        <v>546</v>
      </c>
      <c r="F306" s="132" t="s">
        <v>547</v>
      </c>
      <c r="G306" s="133" t="s">
        <v>134</v>
      </c>
      <c r="H306" s="134">
        <v>494</v>
      </c>
      <c r="I306" s="135"/>
      <c r="J306" s="136">
        <f>ROUND(I306*H306,2)</f>
        <v>0</v>
      </c>
      <c r="K306" s="132" t="s">
        <v>270</v>
      </c>
      <c r="L306" s="33"/>
      <c r="M306" s="137" t="s">
        <v>19</v>
      </c>
      <c r="N306" s="138" t="s">
        <v>47</v>
      </c>
      <c r="P306" s="139">
        <f>O306*H306</f>
        <v>0</v>
      </c>
      <c r="Q306" s="139">
        <v>0</v>
      </c>
      <c r="R306" s="139">
        <f>Q306*H306</f>
        <v>0</v>
      </c>
      <c r="S306" s="139">
        <v>0</v>
      </c>
      <c r="T306" s="140">
        <f>S306*H306</f>
        <v>0</v>
      </c>
      <c r="AR306" s="141" t="s">
        <v>271</v>
      </c>
      <c r="AT306" s="141" t="s">
        <v>267</v>
      </c>
      <c r="AU306" s="141" t="s">
        <v>86</v>
      </c>
      <c r="AY306" s="18" t="s">
        <v>265</v>
      </c>
      <c r="BE306" s="142">
        <f>IF(N306="základní",J306,0)</f>
        <v>0</v>
      </c>
      <c r="BF306" s="142">
        <f>IF(N306="snížená",J306,0)</f>
        <v>0</v>
      </c>
      <c r="BG306" s="142">
        <f>IF(N306="zákl. přenesená",J306,0)</f>
        <v>0</v>
      </c>
      <c r="BH306" s="142">
        <f>IF(N306="sníž. přenesená",J306,0)</f>
        <v>0</v>
      </c>
      <c r="BI306" s="142">
        <f>IF(N306="nulová",J306,0)</f>
        <v>0</v>
      </c>
      <c r="BJ306" s="18" t="s">
        <v>84</v>
      </c>
      <c r="BK306" s="142">
        <f>ROUND(I306*H306,2)</f>
        <v>0</v>
      </c>
      <c r="BL306" s="18" t="s">
        <v>271</v>
      </c>
      <c r="BM306" s="141" t="s">
        <v>548</v>
      </c>
    </row>
    <row r="307" spans="2:47" s="1" customFormat="1" ht="19.5">
      <c r="B307" s="33"/>
      <c r="D307" s="143" t="s">
        <v>273</v>
      </c>
      <c r="F307" s="144" t="s">
        <v>549</v>
      </c>
      <c r="I307" s="145"/>
      <c r="L307" s="33"/>
      <c r="M307" s="146"/>
      <c r="T307" s="54"/>
      <c r="AT307" s="18" t="s">
        <v>273</v>
      </c>
      <c r="AU307" s="18" t="s">
        <v>86</v>
      </c>
    </row>
    <row r="308" spans="2:47" s="1" customFormat="1" ht="12">
      <c r="B308" s="33"/>
      <c r="D308" s="147" t="s">
        <v>275</v>
      </c>
      <c r="F308" s="148" t="s">
        <v>550</v>
      </c>
      <c r="I308" s="145"/>
      <c r="L308" s="33"/>
      <c r="M308" s="146"/>
      <c r="T308" s="54"/>
      <c r="AT308" s="18" t="s">
        <v>275</v>
      </c>
      <c r="AU308" s="18" t="s">
        <v>86</v>
      </c>
    </row>
    <row r="309" spans="2:51" s="13" customFormat="1" ht="12">
      <c r="B309" s="155"/>
      <c r="D309" s="143" t="s">
        <v>277</v>
      </c>
      <c r="E309" s="156" t="s">
        <v>19</v>
      </c>
      <c r="F309" s="157" t="s">
        <v>551</v>
      </c>
      <c r="H309" s="158">
        <v>494</v>
      </c>
      <c r="I309" s="159"/>
      <c r="L309" s="155"/>
      <c r="M309" s="160"/>
      <c r="T309" s="161"/>
      <c r="AT309" s="156" t="s">
        <v>277</v>
      </c>
      <c r="AU309" s="156" t="s">
        <v>86</v>
      </c>
      <c r="AV309" s="13" t="s">
        <v>86</v>
      </c>
      <c r="AW309" s="13" t="s">
        <v>37</v>
      </c>
      <c r="AX309" s="13" t="s">
        <v>84</v>
      </c>
      <c r="AY309" s="156" t="s">
        <v>265</v>
      </c>
    </row>
    <row r="310" spans="2:65" s="1" customFormat="1" ht="16.5" customHeight="1">
      <c r="B310" s="33"/>
      <c r="C310" s="130" t="s">
        <v>552</v>
      </c>
      <c r="D310" s="130" t="s">
        <v>267</v>
      </c>
      <c r="E310" s="131" t="s">
        <v>553</v>
      </c>
      <c r="F310" s="132" t="s">
        <v>554</v>
      </c>
      <c r="G310" s="133" t="s">
        <v>134</v>
      </c>
      <c r="H310" s="134">
        <v>171</v>
      </c>
      <c r="I310" s="135"/>
      <c r="J310" s="136">
        <f>ROUND(I310*H310,2)</f>
        <v>0</v>
      </c>
      <c r="K310" s="132" t="s">
        <v>270</v>
      </c>
      <c r="L310" s="33"/>
      <c r="M310" s="137" t="s">
        <v>19</v>
      </c>
      <c r="N310" s="138" t="s">
        <v>47</v>
      </c>
      <c r="P310" s="139">
        <f>O310*H310</f>
        <v>0</v>
      </c>
      <c r="Q310" s="139">
        <v>0</v>
      </c>
      <c r="R310" s="139">
        <f>Q310*H310</f>
        <v>0</v>
      </c>
      <c r="S310" s="139">
        <v>0</v>
      </c>
      <c r="T310" s="140">
        <f>S310*H310</f>
        <v>0</v>
      </c>
      <c r="AR310" s="141" t="s">
        <v>271</v>
      </c>
      <c r="AT310" s="141" t="s">
        <v>267</v>
      </c>
      <c r="AU310" s="141" t="s">
        <v>86</v>
      </c>
      <c r="AY310" s="18" t="s">
        <v>265</v>
      </c>
      <c r="BE310" s="142">
        <f>IF(N310="základní",J310,0)</f>
        <v>0</v>
      </c>
      <c r="BF310" s="142">
        <f>IF(N310="snížená",J310,0)</f>
        <v>0</v>
      </c>
      <c r="BG310" s="142">
        <f>IF(N310="zákl. přenesená",J310,0)</f>
        <v>0</v>
      </c>
      <c r="BH310" s="142">
        <f>IF(N310="sníž. přenesená",J310,0)</f>
        <v>0</v>
      </c>
      <c r="BI310" s="142">
        <f>IF(N310="nulová",J310,0)</f>
        <v>0</v>
      </c>
      <c r="BJ310" s="18" t="s">
        <v>84</v>
      </c>
      <c r="BK310" s="142">
        <f>ROUND(I310*H310,2)</f>
        <v>0</v>
      </c>
      <c r="BL310" s="18" t="s">
        <v>271</v>
      </c>
      <c r="BM310" s="141" t="s">
        <v>555</v>
      </c>
    </row>
    <row r="311" spans="2:47" s="1" customFormat="1" ht="19.5">
      <c r="B311" s="33"/>
      <c r="D311" s="143" t="s">
        <v>273</v>
      </c>
      <c r="F311" s="144" t="s">
        <v>556</v>
      </c>
      <c r="I311" s="145"/>
      <c r="L311" s="33"/>
      <c r="M311" s="146"/>
      <c r="T311" s="54"/>
      <c r="AT311" s="18" t="s">
        <v>273</v>
      </c>
      <c r="AU311" s="18" t="s">
        <v>86</v>
      </c>
    </row>
    <row r="312" spans="2:47" s="1" customFormat="1" ht="12">
      <c r="B312" s="33"/>
      <c r="D312" s="147" t="s">
        <v>275</v>
      </c>
      <c r="F312" s="148" t="s">
        <v>557</v>
      </c>
      <c r="I312" s="145"/>
      <c r="L312" s="33"/>
      <c r="M312" s="146"/>
      <c r="T312" s="54"/>
      <c r="AT312" s="18" t="s">
        <v>275</v>
      </c>
      <c r="AU312" s="18" t="s">
        <v>86</v>
      </c>
    </row>
    <row r="313" spans="2:51" s="13" customFormat="1" ht="12">
      <c r="B313" s="155"/>
      <c r="D313" s="143" t="s">
        <v>277</v>
      </c>
      <c r="E313" s="156" t="s">
        <v>19</v>
      </c>
      <c r="F313" s="157" t="s">
        <v>558</v>
      </c>
      <c r="H313" s="158">
        <v>171</v>
      </c>
      <c r="I313" s="159"/>
      <c r="L313" s="155"/>
      <c r="M313" s="160"/>
      <c r="T313" s="161"/>
      <c r="AT313" s="156" t="s">
        <v>277</v>
      </c>
      <c r="AU313" s="156" t="s">
        <v>86</v>
      </c>
      <c r="AV313" s="13" t="s">
        <v>86</v>
      </c>
      <c r="AW313" s="13" t="s">
        <v>37</v>
      </c>
      <c r="AX313" s="13" t="s">
        <v>84</v>
      </c>
      <c r="AY313" s="156" t="s">
        <v>265</v>
      </c>
    </row>
    <row r="314" spans="2:65" s="1" customFormat="1" ht="16.5" customHeight="1">
      <c r="B314" s="33"/>
      <c r="C314" s="130" t="s">
        <v>559</v>
      </c>
      <c r="D314" s="130" t="s">
        <v>267</v>
      </c>
      <c r="E314" s="131" t="s">
        <v>560</v>
      </c>
      <c r="F314" s="132" t="s">
        <v>561</v>
      </c>
      <c r="G314" s="133" t="s">
        <v>134</v>
      </c>
      <c r="H314" s="134">
        <v>19</v>
      </c>
      <c r="I314" s="135"/>
      <c r="J314" s="136">
        <f>ROUND(I314*H314,2)</f>
        <v>0</v>
      </c>
      <c r="K314" s="132" t="s">
        <v>270</v>
      </c>
      <c r="L314" s="33"/>
      <c r="M314" s="137" t="s">
        <v>19</v>
      </c>
      <c r="N314" s="138" t="s">
        <v>47</v>
      </c>
      <c r="P314" s="139">
        <f>O314*H314</f>
        <v>0</v>
      </c>
      <c r="Q314" s="139">
        <v>0</v>
      </c>
      <c r="R314" s="139">
        <f>Q314*H314</f>
        <v>0</v>
      </c>
      <c r="S314" s="139">
        <v>0</v>
      </c>
      <c r="T314" s="140">
        <f>S314*H314</f>
        <v>0</v>
      </c>
      <c r="AR314" s="141" t="s">
        <v>271</v>
      </c>
      <c r="AT314" s="141" t="s">
        <v>267</v>
      </c>
      <c r="AU314" s="141" t="s">
        <v>86</v>
      </c>
      <c r="AY314" s="18" t="s">
        <v>265</v>
      </c>
      <c r="BE314" s="142">
        <f>IF(N314="základní",J314,0)</f>
        <v>0</v>
      </c>
      <c r="BF314" s="142">
        <f>IF(N314="snížená",J314,0)</f>
        <v>0</v>
      </c>
      <c r="BG314" s="142">
        <f>IF(N314="zákl. přenesená",J314,0)</f>
        <v>0</v>
      </c>
      <c r="BH314" s="142">
        <f>IF(N314="sníž. přenesená",J314,0)</f>
        <v>0</v>
      </c>
      <c r="BI314" s="142">
        <f>IF(N314="nulová",J314,0)</f>
        <v>0</v>
      </c>
      <c r="BJ314" s="18" t="s">
        <v>84</v>
      </c>
      <c r="BK314" s="142">
        <f>ROUND(I314*H314,2)</f>
        <v>0</v>
      </c>
      <c r="BL314" s="18" t="s">
        <v>271</v>
      </c>
      <c r="BM314" s="141" t="s">
        <v>562</v>
      </c>
    </row>
    <row r="315" spans="2:47" s="1" customFormat="1" ht="19.5">
      <c r="B315" s="33"/>
      <c r="D315" s="143" t="s">
        <v>273</v>
      </c>
      <c r="F315" s="144" t="s">
        <v>563</v>
      </c>
      <c r="I315" s="145"/>
      <c r="L315" s="33"/>
      <c r="M315" s="146"/>
      <c r="T315" s="54"/>
      <c r="AT315" s="18" t="s">
        <v>273</v>
      </c>
      <c r="AU315" s="18" t="s">
        <v>86</v>
      </c>
    </row>
    <row r="316" spans="2:47" s="1" customFormat="1" ht="12">
      <c r="B316" s="33"/>
      <c r="D316" s="147" t="s">
        <v>275</v>
      </c>
      <c r="F316" s="148" t="s">
        <v>564</v>
      </c>
      <c r="I316" s="145"/>
      <c r="L316" s="33"/>
      <c r="M316" s="146"/>
      <c r="T316" s="54"/>
      <c r="AT316" s="18" t="s">
        <v>275</v>
      </c>
      <c r="AU316" s="18" t="s">
        <v>86</v>
      </c>
    </row>
    <row r="317" spans="2:51" s="13" customFormat="1" ht="12">
      <c r="B317" s="155"/>
      <c r="D317" s="143" t="s">
        <v>277</v>
      </c>
      <c r="E317" s="156" t="s">
        <v>19</v>
      </c>
      <c r="F317" s="157" t="s">
        <v>565</v>
      </c>
      <c r="H317" s="158">
        <v>19</v>
      </c>
      <c r="I317" s="159"/>
      <c r="L317" s="155"/>
      <c r="M317" s="160"/>
      <c r="T317" s="161"/>
      <c r="AT317" s="156" t="s">
        <v>277</v>
      </c>
      <c r="AU317" s="156" t="s">
        <v>86</v>
      </c>
      <c r="AV317" s="13" t="s">
        <v>86</v>
      </c>
      <c r="AW317" s="13" t="s">
        <v>37</v>
      </c>
      <c r="AX317" s="13" t="s">
        <v>84</v>
      </c>
      <c r="AY317" s="156" t="s">
        <v>265</v>
      </c>
    </row>
    <row r="318" spans="2:65" s="1" customFormat="1" ht="24.2" customHeight="1">
      <c r="B318" s="33"/>
      <c r="C318" s="130" t="s">
        <v>566</v>
      </c>
      <c r="D318" s="130" t="s">
        <v>267</v>
      </c>
      <c r="E318" s="131" t="s">
        <v>567</v>
      </c>
      <c r="F318" s="132" t="s">
        <v>568</v>
      </c>
      <c r="G318" s="133" t="s">
        <v>569</v>
      </c>
      <c r="H318" s="134">
        <v>1</v>
      </c>
      <c r="I318" s="135"/>
      <c r="J318" s="136">
        <f>ROUND(I318*H318,2)</f>
        <v>0</v>
      </c>
      <c r="K318" s="132" t="s">
        <v>19</v>
      </c>
      <c r="L318" s="33"/>
      <c r="M318" s="137" t="s">
        <v>19</v>
      </c>
      <c r="N318" s="138" t="s">
        <v>47</v>
      </c>
      <c r="P318" s="139">
        <f>O318*H318</f>
        <v>0</v>
      </c>
      <c r="Q318" s="139">
        <v>0</v>
      </c>
      <c r="R318" s="139">
        <f>Q318*H318</f>
        <v>0</v>
      </c>
      <c r="S318" s="139">
        <v>0</v>
      </c>
      <c r="T318" s="140">
        <f>S318*H318</f>
        <v>0</v>
      </c>
      <c r="AR318" s="141" t="s">
        <v>271</v>
      </c>
      <c r="AT318" s="141" t="s">
        <v>267</v>
      </c>
      <c r="AU318" s="141" t="s">
        <v>86</v>
      </c>
      <c r="AY318" s="18" t="s">
        <v>265</v>
      </c>
      <c r="BE318" s="142">
        <f>IF(N318="základní",J318,0)</f>
        <v>0</v>
      </c>
      <c r="BF318" s="142">
        <f>IF(N318="snížená",J318,0)</f>
        <v>0</v>
      </c>
      <c r="BG318" s="142">
        <f>IF(N318="zákl. přenesená",J318,0)</f>
        <v>0</v>
      </c>
      <c r="BH318" s="142">
        <f>IF(N318="sníž. přenesená",J318,0)</f>
        <v>0</v>
      </c>
      <c r="BI318" s="142">
        <f>IF(N318="nulová",J318,0)</f>
        <v>0</v>
      </c>
      <c r="BJ318" s="18" t="s">
        <v>84</v>
      </c>
      <c r="BK318" s="142">
        <f>ROUND(I318*H318,2)</f>
        <v>0</v>
      </c>
      <c r="BL318" s="18" t="s">
        <v>271</v>
      </c>
      <c r="BM318" s="141" t="s">
        <v>570</v>
      </c>
    </row>
    <row r="319" spans="2:47" s="1" customFormat="1" ht="12">
      <c r="B319" s="33"/>
      <c r="D319" s="143" t="s">
        <v>273</v>
      </c>
      <c r="F319" s="144" t="s">
        <v>568</v>
      </c>
      <c r="I319" s="145"/>
      <c r="L319" s="33"/>
      <c r="M319" s="146"/>
      <c r="T319" s="54"/>
      <c r="AT319" s="18" t="s">
        <v>273</v>
      </c>
      <c r="AU319" s="18" t="s">
        <v>86</v>
      </c>
    </row>
    <row r="320" spans="2:47" s="1" customFormat="1" ht="19.5">
      <c r="B320" s="33"/>
      <c r="D320" s="143" t="s">
        <v>501</v>
      </c>
      <c r="F320" s="176" t="s">
        <v>571</v>
      </c>
      <c r="I320" s="145"/>
      <c r="L320" s="33"/>
      <c r="M320" s="146"/>
      <c r="T320" s="54"/>
      <c r="AT320" s="18" t="s">
        <v>501</v>
      </c>
      <c r="AU320" s="18" t="s">
        <v>86</v>
      </c>
    </row>
    <row r="321" spans="2:65" s="1" customFormat="1" ht="21.75" customHeight="1">
      <c r="B321" s="33"/>
      <c r="C321" s="130" t="s">
        <v>572</v>
      </c>
      <c r="D321" s="130" t="s">
        <v>267</v>
      </c>
      <c r="E321" s="131" t="s">
        <v>573</v>
      </c>
      <c r="F321" s="132" t="s">
        <v>574</v>
      </c>
      <c r="G321" s="133" t="s">
        <v>104</v>
      </c>
      <c r="H321" s="134">
        <v>1062.527</v>
      </c>
      <c r="I321" s="135"/>
      <c r="J321" s="136">
        <f>ROUND(I321*H321,2)</f>
        <v>0</v>
      </c>
      <c r="K321" s="132" t="s">
        <v>270</v>
      </c>
      <c r="L321" s="33"/>
      <c r="M321" s="137" t="s">
        <v>19</v>
      </c>
      <c r="N321" s="138" t="s">
        <v>47</v>
      </c>
      <c r="P321" s="139">
        <f>O321*H321</f>
        <v>0</v>
      </c>
      <c r="Q321" s="139">
        <v>0</v>
      </c>
      <c r="R321" s="139">
        <f>Q321*H321</f>
        <v>0</v>
      </c>
      <c r="S321" s="139">
        <v>0</v>
      </c>
      <c r="T321" s="140">
        <f>S321*H321</f>
        <v>0</v>
      </c>
      <c r="AR321" s="141" t="s">
        <v>271</v>
      </c>
      <c r="AT321" s="141" t="s">
        <v>267</v>
      </c>
      <c r="AU321" s="141" t="s">
        <v>86</v>
      </c>
      <c r="AY321" s="18" t="s">
        <v>265</v>
      </c>
      <c r="BE321" s="142">
        <f>IF(N321="základní",J321,0)</f>
        <v>0</v>
      </c>
      <c r="BF321" s="142">
        <f>IF(N321="snížená",J321,0)</f>
        <v>0</v>
      </c>
      <c r="BG321" s="142">
        <f>IF(N321="zákl. přenesená",J321,0)</f>
        <v>0</v>
      </c>
      <c r="BH321" s="142">
        <f>IF(N321="sníž. přenesená",J321,0)</f>
        <v>0</v>
      </c>
      <c r="BI321" s="142">
        <f>IF(N321="nulová",J321,0)</f>
        <v>0</v>
      </c>
      <c r="BJ321" s="18" t="s">
        <v>84</v>
      </c>
      <c r="BK321" s="142">
        <f>ROUND(I321*H321,2)</f>
        <v>0</v>
      </c>
      <c r="BL321" s="18" t="s">
        <v>271</v>
      </c>
      <c r="BM321" s="141" t="s">
        <v>575</v>
      </c>
    </row>
    <row r="322" spans="2:47" s="1" customFormat="1" ht="19.5">
      <c r="B322" s="33"/>
      <c r="D322" s="143" t="s">
        <v>273</v>
      </c>
      <c r="F322" s="144" t="s">
        <v>576</v>
      </c>
      <c r="I322" s="145"/>
      <c r="L322" s="33"/>
      <c r="M322" s="146"/>
      <c r="T322" s="54"/>
      <c r="AT322" s="18" t="s">
        <v>273</v>
      </c>
      <c r="AU322" s="18" t="s">
        <v>86</v>
      </c>
    </row>
    <row r="323" spans="2:47" s="1" customFormat="1" ht="12">
      <c r="B323" s="33"/>
      <c r="D323" s="147" t="s">
        <v>275</v>
      </c>
      <c r="F323" s="148" t="s">
        <v>577</v>
      </c>
      <c r="I323" s="145"/>
      <c r="L323" s="33"/>
      <c r="M323" s="146"/>
      <c r="T323" s="54"/>
      <c r="AT323" s="18" t="s">
        <v>275</v>
      </c>
      <c r="AU323" s="18" t="s">
        <v>86</v>
      </c>
    </row>
    <row r="324" spans="2:51" s="12" customFormat="1" ht="12">
      <c r="B324" s="149"/>
      <c r="D324" s="143" t="s">
        <v>277</v>
      </c>
      <c r="E324" s="150" t="s">
        <v>19</v>
      </c>
      <c r="F324" s="151" t="s">
        <v>578</v>
      </c>
      <c r="H324" s="150" t="s">
        <v>19</v>
      </c>
      <c r="I324" s="152"/>
      <c r="L324" s="149"/>
      <c r="M324" s="153"/>
      <c r="T324" s="154"/>
      <c r="AT324" s="150" t="s">
        <v>277</v>
      </c>
      <c r="AU324" s="150" t="s">
        <v>86</v>
      </c>
      <c r="AV324" s="12" t="s">
        <v>84</v>
      </c>
      <c r="AW324" s="12" t="s">
        <v>37</v>
      </c>
      <c r="AX324" s="12" t="s">
        <v>76</v>
      </c>
      <c r="AY324" s="150" t="s">
        <v>265</v>
      </c>
    </row>
    <row r="325" spans="2:51" s="13" customFormat="1" ht="12">
      <c r="B325" s="155"/>
      <c r="D325" s="143" t="s">
        <v>277</v>
      </c>
      <c r="E325" s="156" t="s">
        <v>19</v>
      </c>
      <c r="F325" s="157" t="s">
        <v>579</v>
      </c>
      <c r="H325" s="158">
        <v>186.78</v>
      </c>
      <c r="I325" s="159"/>
      <c r="L325" s="155"/>
      <c r="M325" s="160"/>
      <c r="T325" s="161"/>
      <c r="AT325" s="156" t="s">
        <v>277</v>
      </c>
      <c r="AU325" s="156" t="s">
        <v>86</v>
      </c>
      <c r="AV325" s="13" t="s">
        <v>86</v>
      </c>
      <c r="AW325" s="13" t="s">
        <v>37</v>
      </c>
      <c r="AX325" s="13" t="s">
        <v>76</v>
      </c>
      <c r="AY325" s="156" t="s">
        <v>265</v>
      </c>
    </row>
    <row r="326" spans="2:51" s="13" customFormat="1" ht="12">
      <c r="B326" s="155"/>
      <c r="D326" s="143" t="s">
        <v>277</v>
      </c>
      <c r="E326" s="156" t="s">
        <v>19</v>
      </c>
      <c r="F326" s="157" t="s">
        <v>580</v>
      </c>
      <c r="H326" s="158">
        <v>182.55</v>
      </c>
      <c r="I326" s="159"/>
      <c r="L326" s="155"/>
      <c r="M326" s="160"/>
      <c r="T326" s="161"/>
      <c r="AT326" s="156" t="s">
        <v>277</v>
      </c>
      <c r="AU326" s="156" t="s">
        <v>86</v>
      </c>
      <c r="AV326" s="13" t="s">
        <v>86</v>
      </c>
      <c r="AW326" s="13" t="s">
        <v>37</v>
      </c>
      <c r="AX326" s="13" t="s">
        <v>76</v>
      </c>
      <c r="AY326" s="156" t="s">
        <v>265</v>
      </c>
    </row>
    <row r="327" spans="2:51" s="15" customFormat="1" ht="12">
      <c r="B327" s="169"/>
      <c r="D327" s="143" t="s">
        <v>277</v>
      </c>
      <c r="E327" s="170" t="s">
        <v>19</v>
      </c>
      <c r="F327" s="171" t="s">
        <v>397</v>
      </c>
      <c r="H327" s="172">
        <v>369.33</v>
      </c>
      <c r="I327" s="173"/>
      <c r="L327" s="169"/>
      <c r="M327" s="174"/>
      <c r="T327" s="175"/>
      <c r="AT327" s="170" t="s">
        <v>277</v>
      </c>
      <c r="AU327" s="170" t="s">
        <v>86</v>
      </c>
      <c r="AV327" s="15" t="s">
        <v>287</v>
      </c>
      <c r="AW327" s="15" t="s">
        <v>37</v>
      </c>
      <c r="AX327" s="15" t="s">
        <v>76</v>
      </c>
      <c r="AY327" s="170" t="s">
        <v>265</v>
      </c>
    </row>
    <row r="328" spans="2:51" s="12" customFormat="1" ht="12">
      <c r="B328" s="149"/>
      <c r="D328" s="143" t="s">
        <v>277</v>
      </c>
      <c r="E328" s="150" t="s">
        <v>19</v>
      </c>
      <c r="F328" s="151" t="s">
        <v>581</v>
      </c>
      <c r="H328" s="150" t="s">
        <v>19</v>
      </c>
      <c r="I328" s="152"/>
      <c r="L328" s="149"/>
      <c r="M328" s="153"/>
      <c r="T328" s="154"/>
      <c r="AT328" s="150" t="s">
        <v>277</v>
      </c>
      <c r="AU328" s="150" t="s">
        <v>86</v>
      </c>
      <c r="AV328" s="12" t="s">
        <v>84</v>
      </c>
      <c r="AW328" s="12" t="s">
        <v>37</v>
      </c>
      <c r="AX328" s="12" t="s">
        <v>76</v>
      </c>
      <c r="AY328" s="150" t="s">
        <v>265</v>
      </c>
    </row>
    <row r="329" spans="2:51" s="13" customFormat="1" ht="12">
      <c r="B329" s="155"/>
      <c r="D329" s="143" t="s">
        <v>277</v>
      </c>
      <c r="E329" s="156" t="s">
        <v>19</v>
      </c>
      <c r="F329" s="157" t="s">
        <v>582</v>
      </c>
      <c r="H329" s="158">
        <v>402.5</v>
      </c>
      <c r="I329" s="159"/>
      <c r="L329" s="155"/>
      <c r="M329" s="160"/>
      <c r="T329" s="161"/>
      <c r="AT329" s="156" t="s">
        <v>277</v>
      </c>
      <c r="AU329" s="156" t="s">
        <v>86</v>
      </c>
      <c r="AV329" s="13" t="s">
        <v>86</v>
      </c>
      <c r="AW329" s="13" t="s">
        <v>37</v>
      </c>
      <c r="AX329" s="13" t="s">
        <v>76</v>
      </c>
      <c r="AY329" s="156" t="s">
        <v>265</v>
      </c>
    </row>
    <row r="330" spans="2:51" s="13" customFormat="1" ht="12">
      <c r="B330" s="155"/>
      <c r="D330" s="143" t="s">
        <v>277</v>
      </c>
      <c r="E330" s="156" t="s">
        <v>19</v>
      </c>
      <c r="F330" s="157" t="s">
        <v>583</v>
      </c>
      <c r="H330" s="158">
        <v>209.7</v>
      </c>
      <c r="I330" s="159"/>
      <c r="L330" s="155"/>
      <c r="M330" s="160"/>
      <c r="T330" s="161"/>
      <c r="AT330" s="156" t="s">
        <v>277</v>
      </c>
      <c r="AU330" s="156" t="s">
        <v>86</v>
      </c>
      <c r="AV330" s="13" t="s">
        <v>86</v>
      </c>
      <c r="AW330" s="13" t="s">
        <v>37</v>
      </c>
      <c r="AX330" s="13" t="s">
        <v>76</v>
      </c>
      <c r="AY330" s="156" t="s">
        <v>265</v>
      </c>
    </row>
    <row r="331" spans="2:51" s="13" customFormat="1" ht="12">
      <c r="B331" s="155"/>
      <c r="D331" s="143" t="s">
        <v>277</v>
      </c>
      <c r="E331" s="156" t="s">
        <v>19</v>
      </c>
      <c r="F331" s="157" t="s">
        <v>584</v>
      </c>
      <c r="H331" s="158">
        <v>54.377</v>
      </c>
      <c r="I331" s="159"/>
      <c r="L331" s="155"/>
      <c r="M331" s="160"/>
      <c r="T331" s="161"/>
      <c r="AT331" s="156" t="s">
        <v>277</v>
      </c>
      <c r="AU331" s="156" t="s">
        <v>86</v>
      </c>
      <c r="AV331" s="13" t="s">
        <v>86</v>
      </c>
      <c r="AW331" s="13" t="s">
        <v>37</v>
      </c>
      <c r="AX331" s="13" t="s">
        <v>76</v>
      </c>
      <c r="AY331" s="156" t="s">
        <v>265</v>
      </c>
    </row>
    <row r="332" spans="2:51" s="13" customFormat="1" ht="12">
      <c r="B332" s="155"/>
      <c r="D332" s="143" t="s">
        <v>277</v>
      </c>
      <c r="E332" s="156" t="s">
        <v>19</v>
      </c>
      <c r="F332" s="157" t="s">
        <v>585</v>
      </c>
      <c r="H332" s="158">
        <v>26.62</v>
      </c>
      <c r="I332" s="159"/>
      <c r="L332" s="155"/>
      <c r="M332" s="160"/>
      <c r="T332" s="161"/>
      <c r="AT332" s="156" t="s">
        <v>277</v>
      </c>
      <c r="AU332" s="156" t="s">
        <v>86</v>
      </c>
      <c r="AV332" s="13" t="s">
        <v>86</v>
      </c>
      <c r="AW332" s="13" t="s">
        <v>37</v>
      </c>
      <c r="AX332" s="13" t="s">
        <v>76</v>
      </c>
      <c r="AY332" s="156" t="s">
        <v>265</v>
      </c>
    </row>
    <row r="333" spans="2:51" s="15" customFormat="1" ht="12">
      <c r="B333" s="169"/>
      <c r="D333" s="143" t="s">
        <v>277</v>
      </c>
      <c r="E333" s="170" t="s">
        <v>19</v>
      </c>
      <c r="F333" s="171" t="s">
        <v>397</v>
      </c>
      <c r="H333" s="172">
        <v>693.197</v>
      </c>
      <c r="I333" s="173"/>
      <c r="L333" s="169"/>
      <c r="M333" s="174"/>
      <c r="T333" s="175"/>
      <c r="AT333" s="170" t="s">
        <v>277</v>
      </c>
      <c r="AU333" s="170" t="s">
        <v>86</v>
      </c>
      <c r="AV333" s="15" t="s">
        <v>287</v>
      </c>
      <c r="AW333" s="15" t="s">
        <v>37</v>
      </c>
      <c r="AX333" s="15" t="s">
        <v>76</v>
      </c>
      <c r="AY333" s="170" t="s">
        <v>265</v>
      </c>
    </row>
    <row r="334" spans="2:51" s="14" customFormat="1" ht="12">
      <c r="B334" s="162"/>
      <c r="D334" s="143" t="s">
        <v>277</v>
      </c>
      <c r="E334" s="163" t="s">
        <v>19</v>
      </c>
      <c r="F334" s="164" t="s">
        <v>280</v>
      </c>
      <c r="H334" s="165">
        <v>1062.527</v>
      </c>
      <c r="I334" s="166"/>
      <c r="L334" s="162"/>
      <c r="M334" s="167"/>
      <c r="T334" s="168"/>
      <c r="AT334" s="163" t="s">
        <v>277</v>
      </c>
      <c r="AU334" s="163" t="s">
        <v>86</v>
      </c>
      <c r="AV334" s="14" t="s">
        <v>271</v>
      </c>
      <c r="AW334" s="14" t="s">
        <v>37</v>
      </c>
      <c r="AX334" s="14" t="s">
        <v>84</v>
      </c>
      <c r="AY334" s="163" t="s">
        <v>265</v>
      </c>
    </row>
    <row r="335" spans="2:65" s="1" customFormat="1" ht="21.75" customHeight="1">
      <c r="B335" s="33"/>
      <c r="C335" s="130" t="s">
        <v>586</v>
      </c>
      <c r="D335" s="130" t="s">
        <v>267</v>
      </c>
      <c r="E335" s="131" t="s">
        <v>587</v>
      </c>
      <c r="F335" s="132" t="s">
        <v>588</v>
      </c>
      <c r="G335" s="133" t="s">
        <v>104</v>
      </c>
      <c r="H335" s="134">
        <v>1543.024</v>
      </c>
      <c r="I335" s="135"/>
      <c r="J335" s="136">
        <f>ROUND(I335*H335,2)</f>
        <v>0</v>
      </c>
      <c r="K335" s="132" t="s">
        <v>270</v>
      </c>
      <c r="L335" s="33"/>
      <c r="M335" s="137" t="s">
        <v>19</v>
      </c>
      <c r="N335" s="138" t="s">
        <v>47</v>
      </c>
      <c r="P335" s="139">
        <f>O335*H335</f>
        <v>0</v>
      </c>
      <c r="Q335" s="139">
        <v>0</v>
      </c>
      <c r="R335" s="139">
        <f>Q335*H335</f>
        <v>0</v>
      </c>
      <c r="S335" s="139">
        <v>0</v>
      </c>
      <c r="T335" s="140">
        <f>S335*H335</f>
        <v>0</v>
      </c>
      <c r="AR335" s="141" t="s">
        <v>271</v>
      </c>
      <c r="AT335" s="141" t="s">
        <v>267</v>
      </c>
      <c r="AU335" s="141" t="s">
        <v>86</v>
      </c>
      <c r="AY335" s="18" t="s">
        <v>265</v>
      </c>
      <c r="BE335" s="142">
        <f>IF(N335="základní",J335,0)</f>
        <v>0</v>
      </c>
      <c r="BF335" s="142">
        <f>IF(N335="snížená",J335,0)</f>
        <v>0</v>
      </c>
      <c r="BG335" s="142">
        <f>IF(N335="zákl. přenesená",J335,0)</f>
        <v>0</v>
      </c>
      <c r="BH335" s="142">
        <f>IF(N335="sníž. přenesená",J335,0)</f>
        <v>0</v>
      </c>
      <c r="BI335" s="142">
        <f>IF(N335="nulová",J335,0)</f>
        <v>0</v>
      </c>
      <c r="BJ335" s="18" t="s">
        <v>84</v>
      </c>
      <c r="BK335" s="142">
        <f>ROUND(I335*H335,2)</f>
        <v>0</v>
      </c>
      <c r="BL335" s="18" t="s">
        <v>271</v>
      </c>
      <c r="BM335" s="141" t="s">
        <v>589</v>
      </c>
    </row>
    <row r="336" spans="2:47" s="1" customFormat="1" ht="19.5">
      <c r="B336" s="33"/>
      <c r="D336" s="143" t="s">
        <v>273</v>
      </c>
      <c r="F336" s="144" t="s">
        <v>590</v>
      </c>
      <c r="I336" s="145"/>
      <c r="L336" s="33"/>
      <c r="M336" s="146"/>
      <c r="T336" s="54"/>
      <c r="AT336" s="18" t="s">
        <v>273</v>
      </c>
      <c r="AU336" s="18" t="s">
        <v>86</v>
      </c>
    </row>
    <row r="337" spans="2:47" s="1" customFormat="1" ht="12">
      <c r="B337" s="33"/>
      <c r="D337" s="147" t="s">
        <v>275</v>
      </c>
      <c r="F337" s="148" t="s">
        <v>591</v>
      </c>
      <c r="I337" s="145"/>
      <c r="L337" s="33"/>
      <c r="M337" s="146"/>
      <c r="T337" s="54"/>
      <c r="AT337" s="18" t="s">
        <v>275</v>
      </c>
      <c r="AU337" s="18" t="s">
        <v>86</v>
      </c>
    </row>
    <row r="338" spans="2:51" s="13" customFormat="1" ht="12">
      <c r="B338" s="155"/>
      <c r="D338" s="143" t="s">
        <v>277</v>
      </c>
      <c r="E338" s="156" t="s">
        <v>19</v>
      </c>
      <c r="F338" s="157" t="s">
        <v>592</v>
      </c>
      <c r="H338" s="158">
        <v>412.644</v>
      </c>
      <c r="I338" s="159"/>
      <c r="L338" s="155"/>
      <c r="M338" s="160"/>
      <c r="T338" s="161"/>
      <c r="AT338" s="156" t="s">
        <v>277</v>
      </c>
      <c r="AU338" s="156" t="s">
        <v>86</v>
      </c>
      <c r="AV338" s="13" t="s">
        <v>86</v>
      </c>
      <c r="AW338" s="13" t="s">
        <v>37</v>
      </c>
      <c r="AX338" s="13" t="s">
        <v>76</v>
      </c>
      <c r="AY338" s="156" t="s">
        <v>265</v>
      </c>
    </row>
    <row r="339" spans="2:51" s="13" customFormat="1" ht="12">
      <c r="B339" s="155"/>
      <c r="D339" s="143" t="s">
        <v>277</v>
      </c>
      <c r="E339" s="156" t="s">
        <v>19</v>
      </c>
      <c r="F339" s="157" t="s">
        <v>593</v>
      </c>
      <c r="H339" s="158">
        <v>44.2</v>
      </c>
      <c r="I339" s="159"/>
      <c r="L339" s="155"/>
      <c r="M339" s="160"/>
      <c r="T339" s="161"/>
      <c r="AT339" s="156" t="s">
        <v>277</v>
      </c>
      <c r="AU339" s="156" t="s">
        <v>86</v>
      </c>
      <c r="AV339" s="13" t="s">
        <v>86</v>
      </c>
      <c r="AW339" s="13" t="s">
        <v>37</v>
      </c>
      <c r="AX339" s="13" t="s">
        <v>76</v>
      </c>
      <c r="AY339" s="156" t="s">
        <v>265</v>
      </c>
    </row>
    <row r="340" spans="2:51" s="13" customFormat="1" ht="12">
      <c r="B340" s="155"/>
      <c r="D340" s="143" t="s">
        <v>277</v>
      </c>
      <c r="E340" s="156" t="s">
        <v>19</v>
      </c>
      <c r="F340" s="157" t="s">
        <v>594</v>
      </c>
      <c r="H340" s="158">
        <v>196.13</v>
      </c>
      <c r="I340" s="159"/>
      <c r="L340" s="155"/>
      <c r="M340" s="160"/>
      <c r="T340" s="161"/>
      <c r="AT340" s="156" t="s">
        <v>277</v>
      </c>
      <c r="AU340" s="156" t="s">
        <v>86</v>
      </c>
      <c r="AV340" s="13" t="s">
        <v>86</v>
      </c>
      <c r="AW340" s="13" t="s">
        <v>37</v>
      </c>
      <c r="AX340" s="13" t="s">
        <v>76</v>
      </c>
      <c r="AY340" s="156" t="s">
        <v>265</v>
      </c>
    </row>
    <row r="341" spans="2:51" s="13" customFormat="1" ht="12">
      <c r="B341" s="155"/>
      <c r="D341" s="143" t="s">
        <v>277</v>
      </c>
      <c r="E341" s="156" t="s">
        <v>19</v>
      </c>
      <c r="F341" s="157" t="s">
        <v>595</v>
      </c>
      <c r="H341" s="158">
        <v>48.5</v>
      </c>
      <c r="I341" s="159"/>
      <c r="L341" s="155"/>
      <c r="M341" s="160"/>
      <c r="T341" s="161"/>
      <c r="AT341" s="156" t="s">
        <v>277</v>
      </c>
      <c r="AU341" s="156" t="s">
        <v>86</v>
      </c>
      <c r="AV341" s="13" t="s">
        <v>86</v>
      </c>
      <c r="AW341" s="13" t="s">
        <v>37</v>
      </c>
      <c r="AX341" s="13" t="s">
        <v>76</v>
      </c>
      <c r="AY341" s="156" t="s">
        <v>265</v>
      </c>
    </row>
    <row r="342" spans="2:51" s="15" customFormat="1" ht="12">
      <c r="B342" s="169"/>
      <c r="D342" s="143" t="s">
        <v>277</v>
      </c>
      <c r="E342" s="170" t="s">
        <v>19</v>
      </c>
      <c r="F342" s="171" t="s">
        <v>397</v>
      </c>
      <c r="H342" s="172">
        <v>701.474</v>
      </c>
      <c r="I342" s="173"/>
      <c r="L342" s="169"/>
      <c r="M342" s="174"/>
      <c r="T342" s="175"/>
      <c r="AT342" s="170" t="s">
        <v>277</v>
      </c>
      <c r="AU342" s="170" t="s">
        <v>86</v>
      </c>
      <c r="AV342" s="15" t="s">
        <v>287</v>
      </c>
      <c r="AW342" s="15" t="s">
        <v>37</v>
      </c>
      <c r="AX342" s="15" t="s">
        <v>76</v>
      </c>
      <c r="AY342" s="170" t="s">
        <v>265</v>
      </c>
    </row>
    <row r="343" spans="2:51" s="13" customFormat="1" ht="12">
      <c r="B343" s="155"/>
      <c r="D343" s="143" t="s">
        <v>277</v>
      </c>
      <c r="E343" s="156" t="s">
        <v>19</v>
      </c>
      <c r="F343" s="157" t="s">
        <v>596</v>
      </c>
      <c r="H343" s="158">
        <v>338</v>
      </c>
      <c r="I343" s="159"/>
      <c r="L343" s="155"/>
      <c r="M343" s="160"/>
      <c r="T343" s="161"/>
      <c r="AT343" s="156" t="s">
        <v>277</v>
      </c>
      <c r="AU343" s="156" t="s">
        <v>86</v>
      </c>
      <c r="AV343" s="13" t="s">
        <v>86</v>
      </c>
      <c r="AW343" s="13" t="s">
        <v>37</v>
      </c>
      <c r="AX343" s="13" t="s">
        <v>76</v>
      </c>
      <c r="AY343" s="156" t="s">
        <v>265</v>
      </c>
    </row>
    <row r="344" spans="2:51" s="13" customFormat="1" ht="12">
      <c r="B344" s="155"/>
      <c r="D344" s="143" t="s">
        <v>277</v>
      </c>
      <c r="E344" s="156" t="s">
        <v>19</v>
      </c>
      <c r="F344" s="157" t="s">
        <v>597</v>
      </c>
      <c r="H344" s="158">
        <v>318</v>
      </c>
      <c r="I344" s="159"/>
      <c r="L344" s="155"/>
      <c r="M344" s="160"/>
      <c r="T344" s="161"/>
      <c r="AT344" s="156" t="s">
        <v>277</v>
      </c>
      <c r="AU344" s="156" t="s">
        <v>86</v>
      </c>
      <c r="AV344" s="13" t="s">
        <v>86</v>
      </c>
      <c r="AW344" s="13" t="s">
        <v>37</v>
      </c>
      <c r="AX344" s="13" t="s">
        <v>76</v>
      </c>
      <c r="AY344" s="156" t="s">
        <v>265</v>
      </c>
    </row>
    <row r="345" spans="2:51" s="13" customFormat="1" ht="12">
      <c r="B345" s="155"/>
      <c r="D345" s="143" t="s">
        <v>277</v>
      </c>
      <c r="E345" s="156" t="s">
        <v>19</v>
      </c>
      <c r="F345" s="157" t="s">
        <v>598</v>
      </c>
      <c r="H345" s="158">
        <v>185.55</v>
      </c>
      <c r="I345" s="159"/>
      <c r="L345" s="155"/>
      <c r="M345" s="160"/>
      <c r="T345" s="161"/>
      <c r="AT345" s="156" t="s">
        <v>277</v>
      </c>
      <c r="AU345" s="156" t="s">
        <v>86</v>
      </c>
      <c r="AV345" s="13" t="s">
        <v>86</v>
      </c>
      <c r="AW345" s="13" t="s">
        <v>37</v>
      </c>
      <c r="AX345" s="13" t="s">
        <v>76</v>
      </c>
      <c r="AY345" s="156" t="s">
        <v>265</v>
      </c>
    </row>
    <row r="346" spans="2:51" s="15" customFormat="1" ht="12">
      <c r="B346" s="169"/>
      <c r="D346" s="143" t="s">
        <v>277</v>
      </c>
      <c r="E346" s="170" t="s">
        <v>19</v>
      </c>
      <c r="F346" s="171" t="s">
        <v>397</v>
      </c>
      <c r="H346" s="172">
        <v>841.55</v>
      </c>
      <c r="I346" s="173"/>
      <c r="L346" s="169"/>
      <c r="M346" s="174"/>
      <c r="T346" s="175"/>
      <c r="AT346" s="170" t="s">
        <v>277</v>
      </c>
      <c r="AU346" s="170" t="s">
        <v>86</v>
      </c>
      <c r="AV346" s="15" t="s">
        <v>287</v>
      </c>
      <c r="AW346" s="15" t="s">
        <v>37</v>
      </c>
      <c r="AX346" s="15" t="s">
        <v>76</v>
      </c>
      <c r="AY346" s="170" t="s">
        <v>265</v>
      </c>
    </row>
    <row r="347" spans="2:51" s="14" customFormat="1" ht="12">
      <c r="B347" s="162"/>
      <c r="D347" s="143" t="s">
        <v>277</v>
      </c>
      <c r="E347" s="163" t="s">
        <v>19</v>
      </c>
      <c r="F347" s="164" t="s">
        <v>280</v>
      </c>
      <c r="H347" s="165">
        <v>1543.024</v>
      </c>
      <c r="I347" s="166"/>
      <c r="L347" s="162"/>
      <c r="M347" s="167"/>
      <c r="T347" s="168"/>
      <c r="AT347" s="163" t="s">
        <v>277</v>
      </c>
      <c r="AU347" s="163" t="s">
        <v>86</v>
      </c>
      <c r="AV347" s="14" t="s">
        <v>271</v>
      </c>
      <c r="AW347" s="14" t="s">
        <v>37</v>
      </c>
      <c r="AX347" s="14" t="s">
        <v>84</v>
      </c>
      <c r="AY347" s="163" t="s">
        <v>265</v>
      </c>
    </row>
    <row r="348" spans="2:65" s="1" customFormat="1" ht="21.75" customHeight="1">
      <c r="B348" s="33"/>
      <c r="C348" s="130" t="s">
        <v>599</v>
      </c>
      <c r="D348" s="130" t="s">
        <v>267</v>
      </c>
      <c r="E348" s="131" t="s">
        <v>600</v>
      </c>
      <c r="F348" s="132" t="s">
        <v>601</v>
      </c>
      <c r="G348" s="133" t="s">
        <v>104</v>
      </c>
      <c r="H348" s="134">
        <v>4.32</v>
      </c>
      <c r="I348" s="135"/>
      <c r="J348" s="136">
        <f>ROUND(I348*H348,2)</f>
        <v>0</v>
      </c>
      <c r="K348" s="132" t="s">
        <v>270</v>
      </c>
      <c r="L348" s="33"/>
      <c r="M348" s="137" t="s">
        <v>19</v>
      </c>
      <c r="N348" s="138" t="s">
        <v>47</v>
      </c>
      <c r="P348" s="139">
        <f>O348*H348</f>
        <v>0</v>
      </c>
      <c r="Q348" s="139">
        <v>0</v>
      </c>
      <c r="R348" s="139">
        <f>Q348*H348</f>
        <v>0</v>
      </c>
      <c r="S348" s="139">
        <v>0</v>
      </c>
      <c r="T348" s="140">
        <f>S348*H348</f>
        <v>0</v>
      </c>
      <c r="AR348" s="141" t="s">
        <v>271</v>
      </c>
      <c r="AT348" s="141" t="s">
        <v>267</v>
      </c>
      <c r="AU348" s="141" t="s">
        <v>86</v>
      </c>
      <c r="AY348" s="18" t="s">
        <v>265</v>
      </c>
      <c r="BE348" s="142">
        <f>IF(N348="základní",J348,0)</f>
        <v>0</v>
      </c>
      <c r="BF348" s="142">
        <f>IF(N348="snížená",J348,0)</f>
        <v>0</v>
      </c>
      <c r="BG348" s="142">
        <f>IF(N348="zákl. přenesená",J348,0)</f>
        <v>0</v>
      </c>
      <c r="BH348" s="142">
        <f>IF(N348="sníž. přenesená",J348,0)</f>
        <v>0</v>
      </c>
      <c r="BI348" s="142">
        <f>IF(N348="nulová",J348,0)</f>
        <v>0</v>
      </c>
      <c r="BJ348" s="18" t="s">
        <v>84</v>
      </c>
      <c r="BK348" s="142">
        <f>ROUND(I348*H348,2)</f>
        <v>0</v>
      </c>
      <c r="BL348" s="18" t="s">
        <v>271</v>
      </c>
      <c r="BM348" s="141" t="s">
        <v>602</v>
      </c>
    </row>
    <row r="349" spans="2:47" s="1" customFormat="1" ht="19.5">
      <c r="B349" s="33"/>
      <c r="D349" s="143" t="s">
        <v>273</v>
      </c>
      <c r="F349" s="144" t="s">
        <v>603</v>
      </c>
      <c r="I349" s="145"/>
      <c r="L349" s="33"/>
      <c r="M349" s="146"/>
      <c r="T349" s="54"/>
      <c r="AT349" s="18" t="s">
        <v>273</v>
      </c>
      <c r="AU349" s="18" t="s">
        <v>86</v>
      </c>
    </row>
    <row r="350" spans="2:47" s="1" customFormat="1" ht="12">
      <c r="B350" s="33"/>
      <c r="D350" s="147" t="s">
        <v>275</v>
      </c>
      <c r="F350" s="148" t="s">
        <v>604</v>
      </c>
      <c r="I350" s="145"/>
      <c r="L350" s="33"/>
      <c r="M350" s="146"/>
      <c r="T350" s="54"/>
      <c r="AT350" s="18" t="s">
        <v>275</v>
      </c>
      <c r="AU350" s="18" t="s">
        <v>86</v>
      </c>
    </row>
    <row r="351" spans="2:51" s="12" customFormat="1" ht="12">
      <c r="B351" s="149"/>
      <c r="D351" s="143" t="s">
        <v>277</v>
      </c>
      <c r="E351" s="150" t="s">
        <v>19</v>
      </c>
      <c r="F351" s="151" t="s">
        <v>605</v>
      </c>
      <c r="H351" s="150" t="s">
        <v>19</v>
      </c>
      <c r="I351" s="152"/>
      <c r="L351" s="149"/>
      <c r="M351" s="153"/>
      <c r="T351" s="154"/>
      <c r="AT351" s="150" t="s">
        <v>277</v>
      </c>
      <c r="AU351" s="150" t="s">
        <v>86</v>
      </c>
      <c r="AV351" s="12" t="s">
        <v>84</v>
      </c>
      <c r="AW351" s="12" t="s">
        <v>37</v>
      </c>
      <c r="AX351" s="12" t="s">
        <v>76</v>
      </c>
      <c r="AY351" s="150" t="s">
        <v>265</v>
      </c>
    </row>
    <row r="352" spans="2:51" s="13" customFormat="1" ht="12">
      <c r="B352" s="155"/>
      <c r="D352" s="143" t="s">
        <v>277</v>
      </c>
      <c r="E352" s="156" t="s">
        <v>19</v>
      </c>
      <c r="F352" s="157" t="s">
        <v>606</v>
      </c>
      <c r="H352" s="158">
        <v>4.32</v>
      </c>
      <c r="I352" s="159"/>
      <c r="L352" s="155"/>
      <c r="M352" s="160"/>
      <c r="T352" s="161"/>
      <c r="AT352" s="156" t="s">
        <v>277</v>
      </c>
      <c r="AU352" s="156" t="s">
        <v>86</v>
      </c>
      <c r="AV352" s="13" t="s">
        <v>86</v>
      </c>
      <c r="AW352" s="13" t="s">
        <v>37</v>
      </c>
      <c r="AX352" s="13" t="s">
        <v>84</v>
      </c>
      <c r="AY352" s="156" t="s">
        <v>265</v>
      </c>
    </row>
    <row r="353" spans="2:65" s="1" customFormat="1" ht="16.5" customHeight="1">
      <c r="B353" s="33"/>
      <c r="C353" s="130" t="s">
        <v>607</v>
      </c>
      <c r="D353" s="130" t="s">
        <v>267</v>
      </c>
      <c r="E353" s="131" t="s">
        <v>608</v>
      </c>
      <c r="F353" s="132" t="s">
        <v>609</v>
      </c>
      <c r="G353" s="133" t="s">
        <v>104</v>
      </c>
      <c r="H353" s="134">
        <v>4.98</v>
      </c>
      <c r="I353" s="135"/>
      <c r="J353" s="136">
        <f>ROUND(I353*H353,2)</f>
        <v>0</v>
      </c>
      <c r="K353" s="132" t="s">
        <v>270</v>
      </c>
      <c r="L353" s="33"/>
      <c r="M353" s="137" t="s">
        <v>19</v>
      </c>
      <c r="N353" s="138" t="s">
        <v>47</v>
      </c>
      <c r="P353" s="139">
        <f>O353*H353</f>
        <v>0</v>
      </c>
      <c r="Q353" s="139">
        <v>0</v>
      </c>
      <c r="R353" s="139">
        <f>Q353*H353</f>
        <v>0</v>
      </c>
      <c r="S353" s="139">
        <v>0</v>
      </c>
      <c r="T353" s="140">
        <f>S353*H353</f>
        <v>0</v>
      </c>
      <c r="AR353" s="141" t="s">
        <v>271</v>
      </c>
      <c r="AT353" s="141" t="s">
        <v>267</v>
      </c>
      <c r="AU353" s="141" t="s">
        <v>86</v>
      </c>
      <c r="AY353" s="18" t="s">
        <v>265</v>
      </c>
      <c r="BE353" s="142">
        <f>IF(N353="základní",J353,0)</f>
        <v>0</v>
      </c>
      <c r="BF353" s="142">
        <f>IF(N353="snížená",J353,0)</f>
        <v>0</v>
      </c>
      <c r="BG353" s="142">
        <f>IF(N353="zákl. přenesená",J353,0)</f>
        <v>0</v>
      </c>
      <c r="BH353" s="142">
        <f>IF(N353="sníž. přenesená",J353,0)</f>
        <v>0</v>
      </c>
      <c r="BI353" s="142">
        <f>IF(N353="nulová",J353,0)</f>
        <v>0</v>
      </c>
      <c r="BJ353" s="18" t="s">
        <v>84</v>
      </c>
      <c r="BK353" s="142">
        <f>ROUND(I353*H353,2)</f>
        <v>0</v>
      </c>
      <c r="BL353" s="18" t="s">
        <v>271</v>
      </c>
      <c r="BM353" s="141" t="s">
        <v>610</v>
      </c>
    </row>
    <row r="354" spans="2:47" s="1" customFormat="1" ht="12">
      <c r="B354" s="33"/>
      <c r="D354" s="143" t="s">
        <v>273</v>
      </c>
      <c r="F354" s="144" t="s">
        <v>611</v>
      </c>
      <c r="I354" s="145"/>
      <c r="L354" s="33"/>
      <c r="M354" s="146"/>
      <c r="T354" s="54"/>
      <c r="AT354" s="18" t="s">
        <v>273</v>
      </c>
      <c r="AU354" s="18" t="s">
        <v>86</v>
      </c>
    </row>
    <row r="355" spans="2:47" s="1" customFormat="1" ht="12">
      <c r="B355" s="33"/>
      <c r="D355" s="147" t="s">
        <v>275</v>
      </c>
      <c r="F355" s="148" t="s">
        <v>612</v>
      </c>
      <c r="I355" s="145"/>
      <c r="L355" s="33"/>
      <c r="M355" s="146"/>
      <c r="T355" s="54"/>
      <c r="AT355" s="18" t="s">
        <v>275</v>
      </c>
      <c r="AU355" s="18" t="s">
        <v>86</v>
      </c>
    </row>
    <row r="356" spans="2:51" s="12" customFormat="1" ht="12">
      <c r="B356" s="149"/>
      <c r="D356" s="143" t="s">
        <v>277</v>
      </c>
      <c r="E356" s="150" t="s">
        <v>19</v>
      </c>
      <c r="F356" s="151" t="s">
        <v>613</v>
      </c>
      <c r="H356" s="150" t="s">
        <v>19</v>
      </c>
      <c r="I356" s="152"/>
      <c r="L356" s="149"/>
      <c r="M356" s="153"/>
      <c r="T356" s="154"/>
      <c r="AT356" s="150" t="s">
        <v>277</v>
      </c>
      <c r="AU356" s="150" t="s">
        <v>86</v>
      </c>
      <c r="AV356" s="12" t="s">
        <v>84</v>
      </c>
      <c r="AW356" s="12" t="s">
        <v>37</v>
      </c>
      <c r="AX356" s="12" t="s">
        <v>76</v>
      </c>
      <c r="AY356" s="150" t="s">
        <v>265</v>
      </c>
    </row>
    <row r="357" spans="2:51" s="13" customFormat="1" ht="12">
      <c r="B357" s="155"/>
      <c r="D357" s="143" t="s">
        <v>277</v>
      </c>
      <c r="E357" s="156" t="s">
        <v>19</v>
      </c>
      <c r="F357" s="157" t="s">
        <v>178</v>
      </c>
      <c r="H357" s="158">
        <v>4.32</v>
      </c>
      <c r="I357" s="159"/>
      <c r="L357" s="155"/>
      <c r="M357" s="160"/>
      <c r="T357" s="161"/>
      <c r="AT357" s="156" t="s">
        <v>277</v>
      </c>
      <c r="AU357" s="156" t="s">
        <v>86</v>
      </c>
      <c r="AV357" s="13" t="s">
        <v>86</v>
      </c>
      <c r="AW357" s="13" t="s">
        <v>37</v>
      </c>
      <c r="AX357" s="13" t="s">
        <v>76</v>
      </c>
      <c r="AY357" s="156" t="s">
        <v>265</v>
      </c>
    </row>
    <row r="358" spans="2:51" s="12" customFormat="1" ht="12">
      <c r="B358" s="149"/>
      <c r="D358" s="143" t="s">
        <v>277</v>
      </c>
      <c r="E358" s="150" t="s">
        <v>19</v>
      </c>
      <c r="F358" s="151" t="s">
        <v>614</v>
      </c>
      <c r="H358" s="150" t="s">
        <v>19</v>
      </c>
      <c r="I358" s="152"/>
      <c r="L358" s="149"/>
      <c r="M358" s="153"/>
      <c r="T358" s="154"/>
      <c r="AT358" s="150" t="s">
        <v>277</v>
      </c>
      <c r="AU358" s="150" t="s">
        <v>86</v>
      </c>
      <c r="AV358" s="12" t="s">
        <v>84</v>
      </c>
      <c r="AW358" s="12" t="s">
        <v>37</v>
      </c>
      <c r="AX358" s="12" t="s">
        <v>76</v>
      </c>
      <c r="AY358" s="150" t="s">
        <v>265</v>
      </c>
    </row>
    <row r="359" spans="2:51" s="13" customFormat="1" ht="12">
      <c r="B359" s="155"/>
      <c r="D359" s="143" t="s">
        <v>277</v>
      </c>
      <c r="E359" s="156" t="s">
        <v>19</v>
      </c>
      <c r="F359" s="157" t="s">
        <v>615</v>
      </c>
      <c r="H359" s="158">
        <v>0.66</v>
      </c>
      <c r="I359" s="159"/>
      <c r="L359" s="155"/>
      <c r="M359" s="160"/>
      <c r="T359" s="161"/>
      <c r="AT359" s="156" t="s">
        <v>277</v>
      </c>
      <c r="AU359" s="156" t="s">
        <v>86</v>
      </c>
      <c r="AV359" s="13" t="s">
        <v>86</v>
      </c>
      <c r="AW359" s="13" t="s">
        <v>37</v>
      </c>
      <c r="AX359" s="13" t="s">
        <v>76</v>
      </c>
      <c r="AY359" s="156" t="s">
        <v>265</v>
      </c>
    </row>
    <row r="360" spans="2:51" s="14" customFormat="1" ht="12">
      <c r="B360" s="162"/>
      <c r="D360" s="143" t="s">
        <v>277</v>
      </c>
      <c r="E360" s="163" t="s">
        <v>19</v>
      </c>
      <c r="F360" s="164" t="s">
        <v>280</v>
      </c>
      <c r="H360" s="165">
        <v>4.98</v>
      </c>
      <c r="I360" s="166"/>
      <c r="L360" s="162"/>
      <c r="M360" s="167"/>
      <c r="T360" s="168"/>
      <c r="AT360" s="163" t="s">
        <v>277</v>
      </c>
      <c r="AU360" s="163" t="s">
        <v>86</v>
      </c>
      <c r="AV360" s="14" t="s">
        <v>271</v>
      </c>
      <c r="AW360" s="14" t="s">
        <v>37</v>
      </c>
      <c r="AX360" s="14" t="s">
        <v>84</v>
      </c>
      <c r="AY360" s="163" t="s">
        <v>265</v>
      </c>
    </row>
    <row r="361" spans="2:65" s="1" customFormat="1" ht="16.5" customHeight="1">
      <c r="B361" s="33"/>
      <c r="C361" s="130" t="s">
        <v>616</v>
      </c>
      <c r="D361" s="130" t="s">
        <v>267</v>
      </c>
      <c r="E361" s="131" t="s">
        <v>617</v>
      </c>
      <c r="F361" s="132" t="s">
        <v>618</v>
      </c>
      <c r="G361" s="133" t="s">
        <v>104</v>
      </c>
      <c r="H361" s="134">
        <v>693.197</v>
      </c>
      <c r="I361" s="135"/>
      <c r="J361" s="136">
        <f>ROUND(I361*H361,2)</f>
        <v>0</v>
      </c>
      <c r="K361" s="132" t="s">
        <v>270</v>
      </c>
      <c r="L361" s="33"/>
      <c r="M361" s="137" t="s">
        <v>19</v>
      </c>
      <c r="N361" s="138" t="s">
        <v>47</v>
      </c>
      <c r="P361" s="139">
        <f>O361*H361</f>
        <v>0</v>
      </c>
      <c r="Q361" s="139">
        <v>0</v>
      </c>
      <c r="R361" s="139">
        <f>Q361*H361</f>
        <v>0</v>
      </c>
      <c r="S361" s="139">
        <v>0</v>
      </c>
      <c r="T361" s="140">
        <f>S361*H361</f>
        <v>0</v>
      </c>
      <c r="AR361" s="141" t="s">
        <v>271</v>
      </c>
      <c r="AT361" s="141" t="s">
        <v>267</v>
      </c>
      <c r="AU361" s="141" t="s">
        <v>86</v>
      </c>
      <c r="AY361" s="18" t="s">
        <v>265</v>
      </c>
      <c r="BE361" s="142">
        <f>IF(N361="základní",J361,0)</f>
        <v>0</v>
      </c>
      <c r="BF361" s="142">
        <f>IF(N361="snížená",J361,0)</f>
        <v>0</v>
      </c>
      <c r="BG361" s="142">
        <f>IF(N361="zákl. přenesená",J361,0)</f>
        <v>0</v>
      </c>
      <c r="BH361" s="142">
        <f>IF(N361="sníž. přenesená",J361,0)</f>
        <v>0</v>
      </c>
      <c r="BI361" s="142">
        <f>IF(N361="nulová",J361,0)</f>
        <v>0</v>
      </c>
      <c r="BJ361" s="18" t="s">
        <v>84</v>
      </c>
      <c r="BK361" s="142">
        <f>ROUND(I361*H361,2)</f>
        <v>0</v>
      </c>
      <c r="BL361" s="18" t="s">
        <v>271</v>
      </c>
      <c r="BM361" s="141" t="s">
        <v>619</v>
      </c>
    </row>
    <row r="362" spans="2:47" s="1" customFormat="1" ht="19.5">
      <c r="B362" s="33"/>
      <c r="D362" s="143" t="s">
        <v>273</v>
      </c>
      <c r="F362" s="144" t="s">
        <v>620</v>
      </c>
      <c r="I362" s="145"/>
      <c r="L362" s="33"/>
      <c r="M362" s="146"/>
      <c r="T362" s="54"/>
      <c r="AT362" s="18" t="s">
        <v>273</v>
      </c>
      <c r="AU362" s="18" t="s">
        <v>86</v>
      </c>
    </row>
    <row r="363" spans="2:47" s="1" customFormat="1" ht="12">
      <c r="B363" s="33"/>
      <c r="D363" s="147" t="s">
        <v>275</v>
      </c>
      <c r="F363" s="148" t="s">
        <v>621</v>
      </c>
      <c r="I363" s="145"/>
      <c r="L363" s="33"/>
      <c r="M363" s="146"/>
      <c r="T363" s="54"/>
      <c r="AT363" s="18" t="s">
        <v>275</v>
      </c>
      <c r="AU363" s="18" t="s">
        <v>86</v>
      </c>
    </row>
    <row r="364" spans="2:51" s="13" customFormat="1" ht="12">
      <c r="B364" s="155"/>
      <c r="D364" s="143" t="s">
        <v>277</v>
      </c>
      <c r="E364" s="156" t="s">
        <v>19</v>
      </c>
      <c r="F364" s="157" t="s">
        <v>622</v>
      </c>
      <c r="H364" s="158">
        <v>402.5</v>
      </c>
      <c r="I364" s="159"/>
      <c r="L364" s="155"/>
      <c r="M364" s="160"/>
      <c r="T364" s="161"/>
      <c r="AT364" s="156" t="s">
        <v>277</v>
      </c>
      <c r="AU364" s="156" t="s">
        <v>86</v>
      </c>
      <c r="AV364" s="13" t="s">
        <v>86</v>
      </c>
      <c r="AW364" s="13" t="s">
        <v>37</v>
      </c>
      <c r="AX364" s="13" t="s">
        <v>76</v>
      </c>
      <c r="AY364" s="156" t="s">
        <v>265</v>
      </c>
    </row>
    <row r="365" spans="2:51" s="13" customFormat="1" ht="12">
      <c r="B365" s="155"/>
      <c r="D365" s="143" t="s">
        <v>277</v>
      </c>
      <c r="E365" s="156" t="s">
        <v>19</v>
      </c>
      <c r="F365" s="157" t="s">
        <v>623</v>
      </c>
      <c r="H365" s="158">
        <v>209.7</v>
      </c>
      <c r="I365" s="159"/>
      <c r="L365" s="155"/>
      <c r="M365" s="160"/>
      <c r="T365" s="161"/>
      <c r="AT365" s="156" t="s">
        <v>277</v>
      </c>
      <c r="AU365" s="156" t="s">
        <v>86</v>
      </c>
      <c r="AV365" s="13" t="s">
        <v>86</v>
      </c>
      <c r="AW365" s="13" t="s">
        <v>37</v>
      </c>
      <c r="AX365" s="13" t="s">
        <v>76</v>
      </c>
      <c r="AY365" s="156" t="s">
        <v>265</v>
      </c>
    </row>
    <row r="366" spans="2:51" s="13" customFormat="1" ht="12">
      <c r="B366" s="155"/>
      <c r="D366" s="143" t="s">
        <v>277</v>
      </c>
      <c r="E366" s="156" t="s">
        <v>19</v>
      </c>
      <c r="F366" s="157" t="s">
        <v>624</v>
      </c>
      <c r="H366" s="158">
        <v>54.377</v>
      </c>
      <c r="I366" s="159"/>
      <c r="L366" s="155"/>
      <c r="M366" s="160"/>
      <c r="T366" s="161"/>
      <c r="AT366" s="156" t="s">
        <v>277</v>
      </c>
      <c r="AU366" s="156" t="s">
        <v>86</v>
      </c>
      <c r="AV366" s="13" t="s">
        <v>86</v>
      </c>
      <c r="AW366" s="13" t="s">
        <v>37</v>
      </c>
      <c r="AX366" s="13" t="s">
        <v>76</v>
      </c>
      <c r="AY366" s="156" t="s">
        <v>265</v>
      </c>
    </row>
    <row r="367" spans="2:51" s="13" customFormat="1" ht="12">
      <c r="B367" s="155"/>
      <c r="D367" s="143" t="s">
        <v>277</v>
      </c>
      <c r="E367" s="156" t="s">
        <v>19</v>
      </c>
      <c r="F367" s="157" t="s">
        <v>625</v>
      </c>
      <c r="H367" s="158">
        <v>26.62</v>
      </c>
      <c r="I367" s="159"/>
      <c r="L367" s="155"/>
      <c r="M367" s="160"/>
      <c r="T367" s="161"/>
      <c r="AT367" s="156" t="s">
        <v>277</v>
      </c>
      <c r="AU367" s="156" t="s">
        <v>86</v>
      </c>
      <c r="AV367" s="13" t="s">
        <v>86</v>
      </c>
      <c r="AW367" s="13" t="s">
        <v>37</v>
      </c>
      <c r="AX367" s="13" t="s">
        <v>76</v>
      </c>
      <c r="AY367" s="156" t="s">
        <v>265</v>
      </c>
    </row>
    <row r="368" spans="2:51" s="14" customFormat="1" ht="12">
      <c r="B368" s="162"/>
      <c r="D368" s="143" t="s">
        <v>277</v>
      </c>
      <c r="E368" s="163" t="s">
        <v>19</v>
      </c>
      <c r="F368" s="164" t="s">
        <v>280</v>
      </c>
      <c r="H368" s="165">
        <v>693.197</v>
      </c>
      <c r="I368" s="166"/>
      <c r="L368" s="162"/>
      <c r="M368" s="167"/>
      <c r="T368" s="168"/>
      <c r="AT368" s="163" t="s">
        <v>277</v>
      </c>
      <c r="AU368" s="163" t="s">
        <v>86</v>
      </c>
      <c r="AV368" s="14" t="s">
        <v>271</v>
      </c>
      <c r="AW368" s="14" t="s">
        <v>37</v>
      </c>
      <c r="AX368" s="14" t="s">
        <v>84</v>
      </c>
      <c r="AY368" s="163" t="s">
        <v>265</v>
      </c>
    </row>
    <row r="369" spans="2:65" s="1" customFormat="1" ht="16.5" customHeight="1">
      <c r="B369" s="33"/>
      <c r="C369" s="130" t="s">
        <v>626</v>
      </c>
      <c r="D369" s="130" t="s">
        <v>267</v>
      </c>
      <c r="E369" s="131" t="s">
        <v>627</v>
      </c>
      <c r="F369" s="132" t="s">
        <v>628</v>
      </c>
      <c r="G369" s="133" t="s">
        <v>104</v>
      </c>
      <c r="H369" s="134">
        <v>841.55</v>
      </c>
      <c r="I369" s="135"/>
      <c r="J369" s="136">
        <f>ROUND(I369*H369,2)</f>
        <v>0</v>
      </c>
      <c r="K369" s="132" t="s">
        <v>270</v>
      </c>
      <c r="L369" s="33"/>
      <c r="M369" s="137" t="s">
        <v>19</v>
      </c>
      <c r="N369" s="138" t="s">
        <v>47</v>
      </c>
      <c r="P369" s="139">
        <f>O369*H369</f>
        <v>0</v>
      </c>
      <c r="Q369" s="139">
        <v>0</v>
      </c>
      <c r="R369" s="139">
        <f>Q369*H369</f>
        <v>0</v>
      </c>
      <c r="S369" s="139">
        <v>0</v>
      </c>
      <c r="T369" s="140">
        <f>S369*H369</f>
        <v>0</v>
      </c>
      <c r="AR369" s="141" t="s">
        <v>271</v>
      </c>
      <c r="AT369" s="141" t="s">
        <v>267</v>
      </c>
      <c r="AU369" s="141" t="s">
        <v>86</v>
      </c>
      <c r="AY369" s="18" t="s">
        <v>265</v>
      </c>
      <c r="BE369" s="142">
        <f>IF(N369="základní",J369,0)</f>
        <v>0</v>
      </c>
      <c r="BF369" s="142">
        <f>IF(N369="snížená",J369,0)</f>
        <v>0</v>
      </c>
      <c r="BG369" s="142">
        <f>IF(N369="zákl. přenesená",J369,0)</f>
        <v>0</v>
      </c>
      <c r="BH369" s="142">
        <f>IF(N369="sníž. přenesená",J369,0)</f>
        <v>0</v>
      </c>
      <c r="BI369" s="142">
        <f>IF(N369="nulová",J369,0)</f>
        <v>0</v>
      </c>
      <c r="BJ369" s="18" t="s">
        <v>84</v>
      </c>
      <c r="BK369" s="142">
        <f>ROUND(I369*H369,2)</f>
        <v>0</v>
      </c>
      <c r="BL369" s="18" t="s">
        <v>271</v>
      </c>
      <c r="BM369" s="141" t="s">
        <v>629</v>
      </c>
    </row>
    <row r="370" spans="2:47" s="1" customFormat="1" ht="19.5">
      <c r="B370" s="33"/>
      <c r="D370" s="143" t="s">
        <v>273</v>
      </c>
      <c r="F370" s="144" t="s">
        <v>630</v>
      </c>
      <c r="I370" s="145"/>
      <c r="L370" s="33"/>
      <c r="M370" s="146"/>
      <c r="T370" s="54"/>
      <c r="AT370" s="18" t="s">
        <v>273</v>
      </c>
      <c r="AU370" s="18" t="s">
        <v>86</v>
      </c>
    </row>
    <row r="371" spans="2:47" s="1" customFormat="1" ht="12">
      <c r="B371" s="33"/>
      <c r="D371" s="147" t="s">
        <v>275</v>
      </c>
      <c r="F371" s="148" t="s">
        <v>631</v>
      </c>
      <c r="I371" s="145"/>
      <c r="L371" s="33"/>
      <c r="M371" s="146"/>
      <c r="T371" s="54"/>
      <c r="AT371" s="18" t="s">
        <v>275</v>
      </c>
      <c r="AU371" s="18" t="s">
        <v>86</v>
      </c>
    </row>
    <row r="372" spans="2:51" s="13" customFormat="1" ht="12">
      <c r="B372" s="155"/>
      <c r="D372" s="143" t="s">
        <v>277</v>
      </c>
      <c r="E372" s="156" t="s">
        <v>19</v>
      </c>
      <c r="F372" s="157" t="s">
        <v>632</v>
      </c>
      <c r="H372" s="158">
        <v>338</v>
      </c>
      <c r="I372" s="159"/>
      <c r="L372" s="155"/>
      <c r="M372" s="160"/>
      <c r="T372" s="161"/>
      <c r="AT372" s="156" t="s">
        <v>277</v>
      </c>
      <c r="AU372" s="156" t="s">
        <v>86</v>
      </c>
      <c r="AV372" s="13" t="s">
        <v>86</v>
      </c>
      <c r="AW372" s="13" t="s">
        <v>37</v>
      </c>
      <c r="AX372" s="13" t="s">
        <v>76</v>
      </c>
      <c r="AY372" s="156" t="s">
        <v>265</v>
      </c>
    </row>
    <row r="373" spans="2:51" s="13" customFormat="1" ht="12">
      <c r="B373" s="155"/>
      <c r="D373" s="143" t="s">
        <v>277</v>
      </c>
      <c r="E373" s="156" t="s">
        <v>19</v>
      </c>
      <c r="F373" s="157" t="s">
        <v>633</v>
      </c>
      <c r="H373" s="158">
        <v>318</v>
      </c>
      <c r="I373" s="159"/>
      <c r="L373" s="155"/>
      <c r="M373" s="160"/>
      <c r="T373" s="161"/>
      <c r="AT373" s="156" t="s">
        <v>277</v>
      </c>
      <c r="AU373" s="156" t="s">
        <v>86</v>
      </c>
      <c r="AV373" s="13" t="s">
        <v>86</v>
      </c>
      <c r="AW373" s="13" t="s">
        <v>37</v>
      </c>
      <c r="AX373" s="13" t="s">
        <v>76</v>
      </c>
      <c r="AY373" s="156" t="s">
        <v>265</v>
      </c>
    </row>
    <row r="374" spans="2:51" s="13" customFormat="1" ht="12">
      <c r="B374" s="155"/>
      <c r="D374" s="143" t="s">
        <v>277</v>
      </c>
      <c r="E374" s="156" t="s">
        <v>19</v>
      </c>
      <c r="F374" s="157" t="s">
        <v>634</v>
      </c>
      <c r="H374" s="158">
        <v>185.55</v>
      </c>
      <c r="I374" s="159"/>
      <c r="L374" s="155"/>
      <c r="M374" s="160"/>
      <c r="T374" s="161"/>
      <c r="AT374" s="156" t="s">
        <v>277</v>
      </c>
      <c r="AU374" s="156" t="s">
        <v>86</v>
      </c>
      <c r="AV374" s="13" t="s">
        <v>86</v>
      </c>
      <c r="AW374" s="13" t="s">
        <v>37</v>
      </c>
      <c r="AX374" s="13" t="s">
        <v>76</v>
      </c>
      <c r="AY374" s="156" t="s">
        <v>265</v>
      </c>
    </row>
    <row r="375" spans="2:51" s="14" customFormat="1" ht="12">
      <c r="B375" s="162"/>
      <c r="D375" s="143" t="s">
        <v>277</v>
      </c>
      <c r="E375" s="163" t="s">
        <v>19</v>
      </c>
      <c r="F375" s="164" t="s">
        <v>280</v>
      </c>
      <c r="H375" s="165">
        <v>841.55</v>
      </c>
      <c r="I375" s="166"/>
      <c r="L375" s="162"/>
      <c r="M375" s="167"/>
      <c r="T375" s="168"/>
      <c r="AT375" s="163" t="s">
        <v>277</v>
      </c>
      <c r="AU375" s="163" t="s">
        <v>86</v>
      </c>
      <c r="AV375" s="14" t="s">
        <v>271</v>
      </c>
      <c r="AW375" s="14" t="s">
        <v>37</v>
      </c>
      <c r="AX375" s="14" t="s">
        <v>84</v>
      </c>
      <c r="AY375" s="163" t="s">
        <v>265</v>
      </c>
    </row>
    <row r="376" spans="2:65" s="1" customFormat="1" ht="24.2" customHeight="1">
      <c r="B376" s="33"/>
      <c r="C376" s="130" t="s">
        <v>635</v>
      </c>
      <c r="D376" s="130" t="s">
        <v>267</v>
      </c>
      <c r="E376" s="131" t="s">
        <v>636</v>
      </c>
      <c r="F376" s="132" t="s">
        <v>637</v>
      </c>
      <c r="G376" s="133" t="s">
        <v>104</v>
      </c>
      <c r="H376" s="134">
        <v>318</v>
      </c>
      <c r="I376" s="135"/>
      <c r="J376" s="136">
        <f>ROUND(I376*H376,2)</f>
        <v>0</v>
      </c>
      <c r="K376" s="132" t="s">
        <v>270</v>
      </c>
      <c r="L376" s="33"/>
      <c r="M376" s="137" t="s">
        <v>19</v>
      </c>
      <c r="N376" s="138" t="s">
        <v>47</v>
      </c>
      <c r="P376" s="139">
        <f>O376*H376</f>
        <v>0</v>
      </c>
      <c r="Q376" s="139">
        <v>0</v>
      </c>
      <c r="R376" s="139">
        <f>Q376*H376</f>
        <v>0</v>
      </c>
      <c r="S376" s="139">
        <v>0</v>
      </c>
      <c r="T376" s="140">
        <f>S376*H376</f>
        <v>0</v>
      </c>
      <c r="AR376" s="141" t="s">
        <v>271</v>
      </c>
      <c r="AT376" s="141" t="s">
        <v>267</v>
      </c>
      <c r="AU376" s="141" t="s">
        <v>86</v>
      </c>
      <c r="AY376" s="18" t="s">
        <v>265</v>
      </c>
      <c r="BE376" s="142">
        <f>IF(N376="základní",J376,0)</f>
        <v>0</v>
      </c>
      <c r="BF376" s="142">
        <f>IF(N376="snížená",J376,0)</f>
        <v>0</v>
      </c>
      <c r="BG376" s="142">
        <f>IF(N376="zákl. přenesená",J376,0)</f>
        <v>0</v>
      </c>
      <c r="BH376" s="142">
        <f>IF(N376="sníž. přenesená",J376,0)</f>
        <v>0</v>
      </c>
      <c r="BI376" s="142">
        <f>IF(N376="nulová",J376,0)</f>
        <v>0</v>
      </c>
      <c r="BJ376" s="18" t="s">
        <v>84</v>
      </c>
      <c r="BK376" s="142">
        <f>ROUND(I376*H376,2)</f>
        <v>0</v>
      </c>
      <c r="BL376" s="18" t="s">
        <v>271</v>
      </c>
      <c r="BM376" s="141" t="s">
        <v>638</v>
      </c>
    </row>
    <row r="377" spans="2:47" s="1" customFormat="1" ht="19.5">
      <c r="B377" s="33"/>
      <c r="D377" s="143" t="s">
        <v>273</v>
      </c>
      <c r="F377" s="144" t="s">
        <v>639</v>
      </c>
      <c r="I377" s="145"/>
      <c r="L377" s="33"/>
      <c r="M377" s="146"/>
      <c r="T377" s="54"/>
      <c r="AT377" s="18" t="s">
        <v>273</v>
      </c>
      <c r="AU377" s="18" t="s">
        <v>86</v>
      </c>
    </row>
    <row r="378" spans="2:47" s="1" customFormat="1" ht="12">
      <c r="B378" s="33"/>
      <c r="D378" s="147" t="s">
        <v>275</v>
      </c>
      <c r="F378" s="148" t="s">
        <v>640</v>
      </c>
      <c r="I378" s="145"/>
      <c r="L378" s="33"/>
      <c r="M378" s="146"/>
      <c r="T378" s="54"/>
      <c r="AT378" s="18" t="s">
        <v>275</v>
      </c>
      <c r="AU378" s="18" t="s">
        <v>86</v>
      </c>
    </row>
    <row r="379" spans="2:51" s="12" customFormat="1" ht="12">
      <c r="B379" s="149"/>
      <c r="D379" s="143" t="s">
        <v>277</v>
      </c>
      <c r="E379" s="150" t="s">
        <v>19</v>
      </c>
      <c r="F379" s="151" t="s">
        <v>394</v>
      </c>
      <c r="H379" s="150" t="s">
        <v>19</v>
      </c>
      <c r="I379" s="152"/>
      <c r="L379" s="149"/>
      <c r="M379" s="153"/>
      <c r="T379" s="154"/>
      <c r="AT379" s="150" t="s">
        <v>277</v>
      </c>
      <c r="AU379" s="150" t="s">
        <v>86</v>
      </c>
      <c r="AV379" s="12" t="s">
        <v>84</v>
      </c>
      <c r="AW379" s="12" t="s">
        <v>37</v>
      </c>
      <c r="AX379" s="12" t="s">
        <v>76</v>
      </c>
      <c r="AY379" s="150" t="s">
        <v>265</v>
      </c>
    </row>
    <row r="380" spans="2:51" s="12" customFormat="1" ht="12">
      <c r="B380" s="149"/>
      <c r="D380" s="143" t="s">
        <v>277</v>
      </c>
      <c r="E380" s="150" t="s">
        <v>19</v>
      </c>
      <c r="F380" s="151" t="s">
        <v>641</v>
      </c>
      <c r="H380" s="150" t="s">
        <v>19</v>
      </c>
      <c r="I380" s="152"/>
      <c r="L380" s="149"/>
      <c r="M380" s="153"/>
      <c r="T380" s="154"/>
      <c r="AT380" s="150" t="s">
        <v>277</v>
      </c>
      <c r="AU380" s="150" t="s">
        <v>86</v>
      </c>
      <c r="AV380" s="12" t="s">
        <v>84</v>
      </c>
      <c r="AW380" s="12" t="s">
        <v>37</v>
      </c>
      <c r="AX380" s="12" t="s">
        <v>76</v>
      </c>
      <c r="AY380" s="150" t="s">
        <v>265</v>
      </c>
    </row>
    <row r="381" spans="2:51" s="13" customFormat="1" ht="12">
      <c r="B381" s="155"/>
      <c r="D381" s="143" t="s">
        <v>277</v>
      </c>
      <c r="E381" s="156" t="s">
        <v>19</v>
      </c>
      <c r="F381" s="157" t="s">
        <v>642</v>
      </c>
      <c r="H381" s="158">
        <v>318</v>
      </c>
      <c r="I381" s="159"/>
      <c r="L381" s="155"/>
      <c r="M381" s="160"/>
      <c r="T381" s="161"/>
      <c r="AT381" s="156" t="s">
        <v>277</v>
      </c>
      <c r="AU381" s="156" t="s">
        <v>86</v>
      </c>
      <c r="AV381" s="13" t="s">
        <v>86</v>
      </c>
      <c r="AW381" s="13" t="s">
        <v>37</v>
      </c>
      <c r="AX381" s="13" t="s">
        <v>76</v>
      </c>
      <c r="AY381" s="156" t="s">
        <v>265</v>
      </c>
    </row>
    <row r="382" spans="2:51" s="14" customFormat="1" ht="12">
      <c r="B382" s="162"/>
      <c r="D382" s="143" t="s">
        <v>277</v>
      </c>
      <c r="E382" s="163" t="s">
        <v>151</v>
      </c>
      <c r="F382" s="164" t="s">
        <v>280</v>
      </c>
      <c r="H382" s="165">
        <v>318</v>
      </c>
      <c r="I382" s="166"/>
      <c r="L382" s="162"/>
      <c r="M382" s="167"/>
      <c r="T382" s="168"/>
      <c r="AT382" s="163" t="s">
        <v>277</v>
      </c>
      <c r="AU382" s="163" t="s">
        <v>86</v>
      </c>
      <c r="AV382" s="14" t="s">
        <v>271</v>
      </c>
      <c r="AW382" s="14" t="s">
        <v>37</v>
      </c>
      <c r="AX382" s="14" t="s">
        <v>84</v>
      </c>
      <c r="AY382" s="163" t="s">
        <v>265</v>
      </c>
    </row>
    <row r="383" spans="2:65" s="1" customFormat="1" ht="16.5" customHeight="1">
      <c r="B383" s="33"/>
      <c r="C383" s="130" t="s">
        <v>643</v>
      </c>
      <c r="D383" s="130" t="s">
        <v>267</v>
      </c>
      <c r="E383" s="131" t="s">
        <v>644</v>
      </c>
      <c r="F383" s="132" t="s">
        <v>645</v>
      </c>
      <c r="G383" s="133" t="s">
        <v>104</v>
      </c>
      <c r="H383" s="134">
        <v>2958</v>
      </c>
      <c r="I383" s="135"/>
      <c r="J383" s="136">
        <f>ROUND(I383*H383,2)</f>
        <v>0</v>
      </c>
      <c r="K383" s="132" t="s">
        <v>270</v>
      </c>
      <c r="L383" s="33"/>
      <c r="M383" s="137" t="s">
        <v>19</v>
      </c>
      <c r="N383" s="138" t="s">
        <v>47</v>
      </c>
      <c r="P383" s="139">
        <f>O383*H383</f>
        <v>0</v>
      </c>
      <c r="Q383" s="139">
        <v>0</v>
      </c>
      <c r="R383" s="139">
        <f>Q383*H383</f>
        <v>0</v>
      </c>
      <c r="S383" s="139">
        <v>0</v>
      </c>
      <c r="T383" s="140">
        <f>S383*H383</f>
        <v>0</v>
      </c>
      <c r="AR383" s="141" t="s">
        <v>271</v>
      </c>
      <c r="AT383" s="141" t="s">
        <v>267</v>
      </c>
      <c r="AU383" s="141" t="s">
        <v>86</v>
      </c>
      <c r="AY383" s="18" t="s">
        <v>265</v>
      </c>
      <c r="BE383" s="142">
        <f>IF(N383="základní",J383,0)</f>
        <v>0</v>
      </c>
      <c r="BF383" s="142">
        <f>IF(N383="snížená",J383,0)</f>
        <v>0</v>
      </c>
      <c r="BG383" s="142">
        <f>IF(N383="zákl. přenesená",J383,0)</f>
        <v>0</v>
      </c>
      <c r="BH383" s="142">
        <f>IF(N383="sníž. přenesená",J383,0)</f>
        <v>0</v>
      </c>
      <c r="BI383" s="142">
        <f>IF(N383="nulová",J383,0)</f>
        <v>0</v>
      </c>
      <c r="BJ383" s="18" t="s">
        <v>84</v>
      </c>
      <c r="BK383" s="142">
        <f>ROUND(I383*H383,2)</f>
        <v>0</v>
      </c>
      <c r="BL383" s="18" t="s">
        <v>271</v>
      </c>
      <c r="BM383" s="141" t="s">
        <v>646</v>
      </c>
    </row>
    <row r="384" spans="2:47" s="1" customFormat="1" ht="19.5">
      <c r="B384" s="33"/>
      <c r="D384" s="143" t="s">
        <v>273</v>
      </c>
      <c r="F384" s="144" t="s">
        <v>647</v>
      </c>
      <c r="I384" s="145"/>
      <c r="L384" s="33"/>
      <c r="M384" s="146"/>
      <c r="T384" s="54"/>
      <c r="AT384" s="18" t="s">
        <v>273</v>
      </c>
      <c r="AU384" s="18" t="s">
        <v>86</v>
      </c>
    </row>
    <row r="385" spans="2:47" s="1" customFormat="1" ht="12">
      <c r="B385" s="33"/>
      <c r="D385" s="147" t="s">
        <v>275</v>
      </c>
      <c r="F385" s="148" t="s">
        <v>648</v>
      </c>
      <c r="I385" s="145"/>
      <c r="L385" s="33"/>
      <c r="M385" s="146"/>
      <c r="T385" s="54"/>
      <c r="AT385" s="18" t="s">
        <v>275</v>
      </c>
      <c r="AU385" s="18" t="s">
        <v>86</v>
      </c>
    </row>
    <row r="386" spans="2:51" s="12" customFormat="1" ht="12">
      <c r="B386" s="149"/>
      <c r="D386" s="143" t="s">
        <v>277</v>
      </c>
      <c r="E386" s="150" t="s">
        <v>19</v>
      </c>
      <c r="F386" s="151" t="s">
        <v>649</v>
      </c>
      <c r="H386" s="150" t="s">
        <v>19</v>
      </c>
      <c r="I386" s="152"/>
      <c r="L386" s="149"/>
      <c r="M386" s="153"/>
      <c r="T386" s="154"/>
      <c r="AT386" s="150" t="s">
        <v>277</v>
      </c>
      <c r="AU386" s="150" t="s">
        <v>86</v>
      </c>
      <c r="AV386" s="12" t="s">
        <v>84</v>
      </c>
      <c r="AW386" s="12" t="s">
        <v>37</v>
      </c>
      <c r="AX386" s="12" t="s">
        <v>76</v>
      </c>
      <c r="AY386" s="150" t="s">
        <v>265</v>
      </c>
    </row>
    <row r="387" spans="2:51" s="12" customFormat="1" ht="12">
      <c r="B387" s="149"/>
      <c r="D387" s="143" t="s">
        <v>277</v>
      </c>
      <c r="E387" s="150" t="s">
        <v>19</v>
      </c>
      <c r="F387" s="151" t="s">
        <v>650</v>
      </c>
      <c r="H387" s="150" t="s">
        <v>19</v>
      </c>
      <c r="I387" s="152"/>
      <c r="L387" s="149"/>
      <c r="M387" s="153"/>
      <c r="T387" s="154"/>
      <c r="AT387" s="150" t="s">
        <v>277</v>
      </c>
      <c r="AU387" s="150" t="s">
        <v>86</v>
      </c>
      <c r="AV387" s="12" t="s">
        <v>84</v>
      </c>
      <c r="AW387" s="12" t="s">
        <v>37</v>
      </c>
      <c r="AX387" s="12" t="s">
        <v>76</v>
      </c>
      <c r="AY387" s="150" t="s">
        <v>265</v>
      </c>
    </row>
    <row r="388" spans="2:51" s="12" customFormat="1" ht="12">
      <c r="B388" s="149"/>
      <c r="D388" s="143" t="s">
        <v>277</v>
      </c>
      <c r="E388" s="150" t="s">
        <v>19</v>
      </c>
      <c r="F388" s="151" t="s">
        <v>651</v>
      </c>
      <c r="H388" s="150" t="s">
        <v>19</v>
      </c>
      <c r="I388" s="152"/>
      <c r="L388" s="149"/>
      <c r="M388" s="153"/>
      <c r="T388" s="154"/>
      <c r="AT388" s="150" t="s">
        <v>277</v>
      </c>
      <c r="AU388" s="150" t="s">
        <v>86</v>
      </c>
      <c r="AV388" s="12" t="s">
        <v>84</v>
      </c>
      <c r="AW388" s="12" t="s">
        <v>37</v>
      </c>
      <c r="AX388" s="12" t="s">
        <v>76</v>
      </c>
      <c r="AY388" s="150" t="s">
        <v>265</v>
      </c>
    </row>
    <row r="389" spans="2:51" s="13" customFormat="1" ht="12">
      <c r="B389" s="155"/>
      <c r="D389" s="143" t="s">
        <v>277</v>
      </c>
      <c r="E389" s="156" t="s">
        <v>19</v>
      </c>
      <c r="F389" s="157" t="s">
        <v>652</v>
      </c>
      <c r="H389" s="158">
        <v>15</v>
      </c>
      <c r="I389" s="159"/>
      <c r="L389" s="155"/>
      <c r="M389" s="160"/>
      <c r="T389" s="161"/>
      <c r="AT389" s="156" t="s">
        <v>277</v>
      </c>
      <c r="AU389" s="156" t="s">
        <v>86</v>
      </c>
      <c r="AV389" s="13" t="s">
        <v>86</v>
      </c>
      <c r="AW389" s="13" t="s">
        <v>37</v>
      </c>
      <c r="AX389" s="13" t="s">
        <v>76</v>
      </c>
      <c r="AY389" s="156" t="s">
        <v>265</v>
      </c>
    </row>
    <row r="390" spans="2:51" s="13" customFormat="1" ht="12">
      <c r="B390" s="155"/>
      <c r="D390" s="143" t="s">
        <v>277</v>
      </c>
      <c r="E390" s="156" t="s">
        <v>19</v>
      </c>
      <c r="F390" s="157" t="s">
        <v>653</v>
      </c>
      <c r="H390" s="158">
        <v>617.5</v>
      </c>
      <c r="I390" s="159"/>
      <c r="L390" s="155"/>
      <c r="M390" s="160"/>
      <c r="T390" s="161"/>
      <c r="AT390" s="156" t="s">
        <v>277</v>
      </c>
      <c r="AU390" s="156" t="s">
        <v>86</v>
      </c>
      <c r="AV390" s="13" t="s">
        <v>86</v>
      </c>
      <c r="AW390" s="13" t="s">
        <v>37</v>
      </c>
      <c r="AX390" s="13" t="s">
        <v>76</v>
      </c>
      <c r="AY390" s="156" t="s">
        <v>265</v>
      </c>
    </row>
    <row r="391" spans="2:51" s="13" customFormat="1" ht="12">
      <c r="B391" s="155"/>
      <c r="D391" s="143" t="s">
        <v>277</v>
      </c>
      <c r="E391" s="156" t="s">
        <v>19</v>
      </c>
      <c r="F391" s="157" t="s">
        <v>654</v>
      </c>
      <c r="H391" s="158">
        <v>940.5</v>
      </c>
      <c r="I391" s="159"/>
      <c r="L391" s="155"/>
      <c r="M391" s="160"/>
      <c r="T391" s="161"/>
      <c r="AT391" s="156" t="s">
        <v>277</v>
      </c>
      <c r="AU391" s="156" t="s">
        <v>86</v>
      </c>
      <c r="AV391" s="13" t="s">
        <v>86</v>
      </c>
      <c r="AW391" s="13" t="s">
        <v>37</v>
      </c>
      <c r="AX391" s="13" t="s">
        <v>76</v>
      </c>
      <c r="AY391" s="156" t="s">
        <v>265</v>
      </c>
    </row>
    <row r="392" spans="2:51" s="13" customFormat="1" ht="12">
      <c r="B392" s="155"/>
      <c r="D392" s="143" t="s">
        <v>277</v>
      </c>
      <c r="E392" s="156" t="s">
        <v>19</v>
      </c>
      <c r="F392" s="157" t="s">
        <v>655</v>
      </c>
      <c r="H392" s="158">
        <v>990</v>
      </c>
      <c r="I392" s="159"/>
      <c r="L392" s="155"/>
      <c r="M392" s="160"/>
      <c r="T392" s="161"/>
      <c r="AT392" s="156" t="s">
        <v>277</v>
      </c>
      <c r="AU392" s="156" t="s">
        <v>86</v>
      </c>
      <c r="AV392" s="13" t="s">
        <v>86</v>
      </c>
      <c r="AW392" s="13" t="s">
        <v>37</v>
      </c>
      <c r="AX392" s="13" t="s">
        <v>76</v>
      </c>
      <c r="AY392" s="156" t="s">
        <v>265</v>
      </c>
    </row>
    <row r="393" spans="2:51" s="13" customFormat="1" ht="12">
      <c r="B393" s="155"/>
      <c r="D393" s="143" t="s">
        <v>277</v>
      </c>
      <c r="E393" s="156" t="s">
        <v>19</v>
      </c>
      <c r="F393" s="157" t="s">
        <v>656</v>
      </c>
      <c r="H393" s="158">
        <v>345</v>
      </c>
      <c r="I393" s="159"/>
      <c r="L393" s="155"/>
      <c r="M393" s="160"/>
      <c r="T393" s="161"/>
      <c r="AT393" s="156" t="s">
        <v>277</v>
      </c>
      <c r="AU393" s="156" t="s">
        <v>86</v>
      </c>
      <c r="AV393" s="13" t="s">
        <v>86</v>
      </c>
      <c r="AW393" s="13" t="s">
        <v>37</v>
      </c>
      <c r="AX393" s="13" t="s">
        <v>76</v>
      </c>
      <c r="AY393" s="156" t="s">
        <v>265</v>
      </c>
    </row>
    <row r="394" spans="2:51" s="13" customFormat="1" ht="12">
      <c r="B394" s="155"/>
      <c r="D394" s="143" t="s">
        <v>277</v>
      </c>
      <c r="E394" s="156" t="s">
        <v>19</v>
      </c>
      <c r="F394" s="157" t="s">
        <v>657</v>
      </c>
      <c r="H394" s="158">
        <v>50</v>
      </c>
      <c r="I394" s="159"/>
      <c r="L394" s="155"/>
      <c r="M394" s="160"/>
      <c r="T394" s="161"/>
      <c r="AT394" s="156" t="s">
        <v>277</v>
      </c>
      <c r="AU394" s="156" t="s">
        <v>86</v>
      </c>
      <c r="AV394" s="13" t="s">
        <v>86</v>
      </c>
      <c r="AW394" s="13" t="s">
        <v>37</v>
      </c>
      <c r="AX394" s="13" t="s">
        <v>76</v>
      </c>
      <c r="AY394" s="156" t="s">
        <v>265</v>
      </c>
    </row>
    <row r="395" spans="2:51" s="14" customFormat="1" ht="12">
      <c r="B395" s="162"/>
      <c r="D395" s="143" t="s">
        <v>277</v>
      </c>
      <c r="E395" s="163" t="s">
        <v>19</v>
      </c>
      <c r="F395" s="164" t="s">
        <v>280</v>
      </c>
      <c r="H395" s="165">
        <v>2958</v>
      </c>
      <c r="I395" s="166"/>
      <c r="L395" s="162"/>
      <c r="M395" s="167"/>
      <c r="T395" s="168"/>
      <c r="AT395" s="163" t="s">
        <v>277</v>
      </c>
      <c r="AU395" s="163" t="s">
        <v>86</v>
      </c>
      <c r="AV395" s="14" t="s">
        <v>271</v>
      </c>
      <c r="AW395" s="14" t="s">
        <v>37</v>
      </c>
      <c r="AX395" s="14" t="s">
        <v>84</v>
      </c>
      <c r="AY395" s="163" t="s">
        <v>265</v>
      </c>
    </row>
    <row r="396" spans="2:65" s="1" customFormat="1" ht="16.5" customHeight="1">
      <c r="B396" s="33"/>
      <c r="C396" s="130" t="s">
        <v>658</v>
      </c>
      <c r="D396" s="130" t="s">
        <v>267</v>
      </c>
      <c r="E396" s="131" t="s">
        <v>659</v>
      </c>
      <c r="F396" s="132" t="s">
        <v>660</v>
      </c>
      <c r="G396" s="133" t="s">
        <v>104</v>
      </c>
      <c r="H396" s="134">
        <v>701.474</v>
      </c>
      <c r="I396" s="135"/>
      <c r="J396" s="136">
        <f>ROUND(I396*H396,2)</f>
        <v>0</v>
      </c>
      <c r="K396" s="132" t="s">
        <v>270</v>
      </c>
      <c r="L396" s="33"/>
      <c r="M396" s="137" t="s">
        <v>19</v>
      </c>
      <c r="N396" s="138" t="s">
        <v>47</v>
      </c>
      <c r="P396" s="139">
        <f>O396*H396</f>
        <v>0</v>
      </c>
      <c r="Q396" s="139">
        <v>0</v>
      </c>
      <c r="R396" s="139">
        <f>Q396*H396</f>
        <v>0</v>
      </c>
      <c r="S396" s="139">
        <v>0</v>
      </c>
      <c r="T396" s="140">
        <f>S396*H396</f>
        <v>0</v>
      </c>
      <c r="AR396" s="141" t="s">
        <v>271</v>
      </c>
      <c r="AT396" s="141" t="s">
        <v>267</v>
      </c>
      <c r="AU396" s="141" t="s">
        <v>86</v>
      </c>
      <c r="AY396" s="18" t="s">
        <v>265</v>
      </c>
      <c r="BE396" s="142">
        <f>IF(N396="základní",J396,0)</f>
        <v>0</v>
      </c>
      <c r="BF396" s="142">
        <f>IF(N396="snížená",J396,0)</f>
        <v>0</v>
      </c>
      <c r="BG396" s="142">
        <f>IF(N396="zákl. přenesená",J396,0)</f>
        <v>0</v>
      </c>
      <c r="BH396" s="142">
        <f>IF(N396="sníž. přenesená",J396,0)</f>
        <v>0</v>
      </c>
      <c r="BI396" s="142">
        <f>IF(N396="nulová",J396,0)</f>
        <v>0</v>
      </c>
      <c r="BJ396" s="18" t="s">
        <v>84</v>
      </c>
      <c r="BK396" s="142">
        <f>ROUND(I396*H396,2)</f>
        <v>0</v>
      </c>
      <c r="BL396" s="18" t="s">
        <v>271</v>
      </c>
      <c r="BM396" s="141" t="s">
        <v>661</v>
      </c>
    </row>
    <row r="397" spans="2:47" s="1" customFormat="1" ht="12">
      <c r="B397" s="33"/>
      <c r="D397" s="143" t="s">
        <v>273</v>
      </c>
      <c r="F397" s="144" t="s">
        <v>662</v>
      </c>
      <c r="I397" s="145"/>
      <c r="L397" s="33"/>
      <c r="M397" s="146"/>
      <c r="T397" s="54"/>
      <c r="AT397" s="18" t="s">
        <v>273</v>
      </c>
      <c r="AU397" s="18" t="s">
        <v>86</v>
      </c>
    </row>
    <row r="398" spans="2:47" s="1" customFormat="1" ht="12">
      <c r="B398" s="33"/>
      <c r="D398" s="147" t="s">
        <v>275</v>
      </c>
      <c r="F398" s="148" t="s">
        <v>663</v>
      </c>
      <c r="I398" s="145"/>
      <c r="L398" s="33"/>
      <c r="M398" s="146"/>
      <c r="T398" s="54"/>
      <c r="AT398" s="18" t="s">
        <v>275</v>
      </c>
      <c r="AU398" s="18" t="s">
        <v>86</v>
      </c>
    </row>
    <row r="399" spans="2:51" s="13" customFormat="1" ht="12">
      <c r="B399" s="155"/>
      <c r="D399" s="143" t="s">
        <v>277</v>
      </c>
      <c r="E399" s="156" t="s">
        <v>19</v>
      </c>
      <c r="F399" s="157" t="s">
        <v>664</v>
      </c>
      <c r="H399" s="158">
        <v>412.644</v>
      </c>
      <c r="I399" s="159"/>
      <c r="L399" s="155"/>
      <c r="M399" s="160"/>
      <c r="T399" s="161"/>
      <c r="AT399" s="156" t="s">
        <v>277</v>
      </c>
      <c r="AU399" s="156" t="s">
        <v>86</v>
      </c>
      <c r="AV399" s="13" t="s">
        <v>86</v>
      </c>
      <c r="AW399" s="13" t="s">
        <v>37</v>
      </c>
      <c r="AX399" s="13" t="s">
        <v>76</v>
      </c>
      <c r="AY399" s="156" t="s">
        <v>265</v>
      </c>
    </row>
    <row r="400" spans="2:51" s="13" customFormat="1" ht="12">
      <c r="B400" s="155"/>
      <c r="D400" s="143" t="s">
        <v>277</v>
      </c>
      <c r="E400" s="156" t="s">
        <v>19</v>
      </c>
      <c r="F400" s="157" t="s">
        <v>665</v>
      </c>
      <c r="H400" s="158">
        <v>44.2</v>
      </c>
      <c r="I400" s="159"/>
      <c r="L400" s="155"/>
      <c r="M400" s="160"/>
      <c r="T400" s="161"/>
      <c r="AT400" s="156" t="s">
        <v>277</v>
      </c>
      <c r="AU400" s="156" t="s">
        <v>86</v>
      </c>
      <c r="AV400" s="13" t="s">
        <v>86</v>
      </c>
      <c r="AW400" s="13" t="s">
        <v>37</v>
      </c>
      <c r="AX400" s="13" t="s">
        <v>76</v>
      </c>
      <c r="AY400" s="156" t="s">
        <v>265</v>
      </c>
    </row>
    <row r="401" spans="2:51" s="13" customFormat="1" ht="12">
      <c r="B401" s="155"/>
      <c r="D401" s="143" t="s">
        <v>277</v>
      </c>
      <c r="E401" s="156" t="s">
        <v>19</v>
      </c>
      <c r="F401" s="157" t="s">
        <v>666</v>
      </c>
      <c r="H401" s="158">
        <v>196.13</v>
      </c>
      <c r="I401" s="159"/>
      <c r="L401" s="155"/>
      <c r="M401" s="160"/>
      <c r="T401" s="161"/>
      <c r="AT401" s="156" t="s">
        <v>277</v>
      </c>
      <c r="AU401" s="156" t="s">
        <v>86</v>
      </c>
      <c r="AV401" s="13" t="s">
        <v>86</v>
      </c>
      <c r="AW401" s="13" t="s">
        <v>37</v>
      </c>
      <c r="AX401" s="13" t="s">
        <v>76</v>
      </c>
      <c r="AY401" s="156" t="s">
        <v>265</v>
      </c>
    </row>
    <row r="402" spans="2:51" s="13" customFormat="1" ht="12">
      <c r="B402" s="155"/>
      <c r="D402" s="143" t="s">
        <v>277</v>
      </c>
      <c r="E402" s="156" t="s">
        <v>19</v>
      </c>
      <c r="F402" s="157" t="s">
        <v>595</v>
      </c>
      <c r="H402" s="158">
        <v>48.5</v>
      </c>
      <c r="I402" s="159"/>
      <c r="L402" s="155"/>
      <c r="M402" s="160"/>
      <c r="T402" s="161"/>
      <c r="AT402" s="156" t="s">
        <v>277</v>
      </c>
      <c r="AU402" s="156" t="s">
        <v>86</v>
      </c>
      <c r="AV402" s="13" t="s">
        <v>86</v>
      </c>
      <c r="AW402" s="13" t="s">
        <v>37</v>
      </c>
      <c r="AX402" s="13" t="s">
        <v>76</v>
      </c>
      <c r="AY402" s="156" t="s">
        <v>265</v>
      </c>
    </row>
    <row r="403" spans="2:51" s="14" customFormat="1" ht="12">
      <c r="B403" s="162"/>
      <c r="D403" s="143" t="s">
        <v>277</v>
      </c>
      <c r="E403" s="163" t="s">
        <v>19</v>
      </c>
      <c r="F403" s="164" t="s">
        <v>280</v>
      </c>
      <c r="H403" s="165">
        <v>701.474</v>
      </c>
      <c r="I403" s="166"/>
      <c r="L403" s="162"/>
      <c r="M403" s="167"/>
      <c r="T403" s="168"/>
      <c r="AT403" s="163" t="s">
        <v>277</v>
      </c>
      <c r="AU403" s="163" t="s">
        <v>86</v>
      </c>
      <c r="AV403" s="14" t="s">
        <v>271</v>
      </c>
      <c r="AW403" s="14" t="s">
        <v>37</v>
      </c>
      <c r="AX403" s="14" t="s">
        <v>84</v>
      </c>
      <c r="AY403" s="163" t="s">
        <v>265</v>
      </c>
    </row>
    <row r="404" spans="2:65" s="1" customFormat="1" ht="24.2" customHeight="1">
      <c r="B404" s="33"/>
      <c r="C404" s="130" t="s">
        <v>135</v>
      </c>
      <c r="D404" s="130" t="s">
        <v>267</v>
      </c>
      <c r="E404" s="131" t="s">
        <v>667</v>
      </c>
      <c r="F404" s="132" t="s">
        <v>668</v>
      </c>
      <c r="G404" s="133" t="s">
        <v>104</v>
      </c>
      <c r="H404" s="134">
        <v>338</v>
      </c>
      <c r="I404" s="135"/>
      <c r="J404" s="136">
        <f>ROUND(I404*H404,2)</f>
        <v>0</v>
      </c>
      <c r="K404" s="132" t="s">
        <v>270</v>
      </c>
      <c r="L404" s="33"/>
      <c r="M404" s="137" t="s">
        <v>19</v>
      </c>
      <c r="N404" s="138" t="s">
        <v>47</v>
      </c>
      <c r="P404" s="139">
        <f>O404*H404</f>
        <v>0</v>
      </c>
      <c r="Q404" s="139">
        <v>0</v>
      </c>
      <c r="R404" s="139">
        <f>Q404*H404</f>
        <v>0</v>
      </c>
      <c r="S404" s="139">
        <v>0</v>
      </c>
      <c r="T404" s="140">
        <f>S404*H404</f>
        <v>0</v>
      </c>
      <c r="AR404" s="141" t="s">
        <v>271</v>
      </c>
      <c r="AT404" s="141" t="s">
        <v>267</v>
      </c>
      <c r="AU404" s="141" t="s">
        <v>86</v>
      </c>
      <c r="AY404" s="18" t="s">
        <v>265</v>
      </c>
      <c r="BE404" s="142">
        <f>IF(N404="základní",J404,0)</f>
        <v>0</v>
      </c>
      <c r="BF404" s="142">
        <f>IF(N404="snížená",J404,0)</f>
        <v>0</v>
      </c>
      <c r="BG404" s="142">
        <f>IF(N404="zákl. přenesená",J404,0)</f>
        <v>0</v>
      </c>
      <c r="BH404" s="142">
        <f>IF(N404="sníž. přenesená",J404,0)</f>
        <v>0</v>
      </c>
      <c r="BI404" s="142">
        <f>IF(N404="nulová",J404,0)</f>
        <v>0</v>
      </c>
      <c r="BJ404" s="18" t="s">
        <v>84</v>
      </c>
      <c r="BK404" s="142">
        <f>ROUND(I404*H404,2)</f>
        <v>0</v>
      </c>
      <c r="BL404" s="18" t="s">
        <v>271</v>
      </c>
      <c r="BM404" s="141" t="s">
        <v>669</v>
      </c>
    </row>
    <row r="405" spans="2:47" s="1" customFormat="1" ht="19.5">
      <c r="B405" s="33"/>
      <c r="D405" s="143" t="s">
        <v>273</v>
      </c>
      <c r="F405" s="144" t="s">
        <v>670</v>
      </c>
      <c r="I405" s="145"/>
      <c r="L405" s="33"/>
      <c r="M405" s="146"/>
      <c r="T405" s="54"/>
      <c r="AT405" s="18" t="s">
        <v>273</v>
      </c>
      <c r="AU405" s="18" t="s">
        <v>86</v>
      </c>
    </row>
    <row r="406" spans="2:47" s="1" customFormat="1" ht="12">
      <c r="B406" s="33"/>
      <c r="D406" s="147" t="s">
        <v>275</v>
      </c>
      <c r="F406" s="148" t="s">
        <v>671</v>
      </c>
      <c r="I406" s="145"/>
      <c r="L406" s="33"/>
      <c r="M406" s="146"/>
      <c r="T406" s="54"/>
      <c r="AT406" s="18" t="s">
        <v>275</v>
      </c>
      <c r="AU406" s="18" t="s">
        <v>86</v>
      </c>
    </row>
    <row r="407" spans="2:51" s="12" customFormat="1" ht="12">
      <c r="B407" s="149"/>
      <c r="D407" s="143" t="s">
        <v>277</v>
      </c>
      <c r="E407" s="150" t="s">
        <v>19</v>
      </c>
      <c r="F407" s="151" t="s">
        <v>394</v>
      </c>
      <c r="H407" s="150" t="s">
        <v>19</v>
      </c>
      <c r="I407" s="152"/>
      <c r="L407" s="149"/>
      <c r="M407" s="153"/>
      <c r="T407" s="154"/>
      <c r="AT407" s="150" t="s">
        <v>277</v>
      </c>
      <c r="AU407" s="150" t="s">
        <v>86</v>
      </c>
      <c r="AV407" s="12" t="s">
        <v>84</v>
      </c>
      <c r="AW407" s="12" t="s">
        <v>37</v>
      </c>
      <c r="AX407" s="12" t="s">
        <v>76</v>
      </c>
      <c r="AY407" s="150" t="s">
        <v>265</v>
      </c>
    </row>
    <row r="408" spans="2:51" s="12" customFormat="1" ht="12">
      <c r="B408" s="149"/>
      <c r="D408" s="143" t="s">
        <v>277</v>
      </c>
      <c r="E408" s="150" t="s">
        <v>19</v>
      </c>
      <c r="F408" s="151" t="s">
        <v>672</v>
      </c>
      <c r="H408" s="150" t="s">
        <v>19</v>
      </c>
      <c r="I408" s="152"/>
      <c r="L408" s="149"/>
      <c r="M408" s="153"/>
      <c r="T408" s="154"/>
      <c r="AT408" s="150" t="s">
        <v>277</v>
      </c>
      <c r="AU408" s="150" t="s">
        <v>86</v>
      </c>
      <c r="AV408" s="12" t="s">
        <v>84</v>
      </c>
      <c r="AW408" s="12" t="s">
        <v>37</v>
      </c>
      <c r="AX408" s="12" t="s">
        <v>76</v>
      </c>
      <c r="AY408" s="150" t="s">
        <v>265</v>
      </c>
    </row>
    <row r="409" spans="2:51" s="13" customFormat="1" ht="12">
      <c r="B409" s="155"/>
      <c r="D409" s="143" t="s">
        <v>277</v>
      </c>
      <c r="E409" s="156" t="s">
        <v>19</v>
      </c>
      <c r="F409" s="157" t="s">
        <v>673</v>
      </c>
      <c r="H409" s="158">
        <v>338</v>
      </c>
      <c r="I409" s="159"/>
      <c r="L409" s="155"/>
      <c r="M409" s="160"/>
      <c r="T409" s="161"/>
      <c r="AT409" s="156" t="s">
        <v>277</v>
      </c>
      <c r="AU409" s="156" t="s">
        <v>86</v>
      </c>
      <c r="AV409" s="13" t="s">
        <v>86</v>
      </c>
      <c r="AW409" s="13" t="s">
        <v>37</v>
      </c>
      <c r="AX409" s="13" t="s">
        <v>76</v>
      </c>
      <c r="AY409" s="156" t="s">
        <v>265</v>
      </c>
    </row>
    <row r="410" spans="2:51" s="14" customFormat="1" ht="12">
      <c r="B410" s="162"/>
      <c r="D410" s="143" t="s">
        <v>277</v>
      </c>
      <c r="E410" s="163" t="s">
        <v>213</v>
      </c>
      <c r="F410" s="164" t="s">
        <v>280</v>
      </c>
      <c r="H410" s="165">
        <v>338</v>
      </c>
      <c r="I410" s="166"/>
      <c r="L410" s="162"/>
      <c r="M410" s="167"/>
      <c r="T410" s="168"/>
      <c r="AT410" s="163" t="s">
        <v>277</v>
      </c>
      <c r="AU410" s="163" t="s">
        <v>86</v>
      </c>
      <c r="AV410" s="14" t="s">
        <v>271</v>
      </c>
      <c r="AW410" s="14" t="s">
        <v>37</v>
      </c>
      <c r="AX410" s="14" t="s">
        <v>84</v>
      </c>
      <c r="AY410" s="163" t="s">
        <v>265</v>
      </c>
    </row>
    <row r="411" spans="2:65" s="1" customFormat="1" ht="16.5" customHeight="1">
      <c r="B411" s="33"/>
      <c r="C411" s="130" t="s">
        <v>674</v>
      </c>
      <c r="D411" s="130" t="s">
        <v>267</v>
      </c>
      <c r="E411" s="131" t="s">
        <v>675</v>
      </c>
      <c r="F411" s="132" t="s">
        <v>676</v>
      </c>
      <c r="G411" s="133" t="s">
        <v>104</v>
      </c>
      <c r="H411" s="134">
        <v>185.55</v>
      </c>
      <c r="I411" s="135"/>
      <c r="J411" s="136">
        <f>ROUND(I411*H411,2)</f>
        <v>0</v>
      </c>
      <c r="K411" s="132" t="s">
        <v>270</v>
      </c>
      <c r="L411" s="33"/>
      <c r="M411" s="137" t="s">
        <v>19</v>
      </c>
      <c r="N411" s="138" t="s">
        <v>47</v>
      </c>
      <c r="P411" s="139">
        <f>O411*H411</f>
        <v>0</v>
      </c>
      <c r="Q411" s="139">
        <v>0</v>
      </c>
      <c r="R411" s="139">
        <f>Q411*H411</f>
        <v>0</v>
      </c>
      <c r="S411" s="139">
        <v>0</v>
      </c>
      <c r="T411" s="140">
        <f>S411*H411</f>
        <v>0</v>
      </c>
      <c r="AR411" s="141" t="s">
        <v>271</v>
      </c>
      <c r="AT411" s="141" t="s">
        <v>267</v>
      </c>
      <c r="AU411" s="141" t="s">
        <v>86</v>
      </c>
      <c r="AY411" s="18" t="s">
        <v>265</v>
      </c>
      <c r="BE411" s="142">
        <f>IF(N411="základní",J411,0)</f>
        <v>0</v>
      </c>
      <c r="BF411" s="142">
        <f>IF(N411="snížená",J411,0)</f>
        <v>0</v>
      </c>
      <c r="BG411" s="142">
        <f>IF(N411="zákl. přenesená",J411,0)</f>
        <v>0</v>
      </c>
      <c r="BH411" s="142">
        <f>IF(N411="sníž. přenesená",J411,0)</f>
        <v>0</v>
      </c>
      <c r="BI411" s="142">
        <f>IF(N411="nulová",J411,0)</f>
        <v>0</v>
      </c>
      <c r="BJ411" s="18" t="s">
        <v>84</v>
      </c>
      <c r="BK411" s="142">
        <f>ROUND(I411*H411,2)</f>
        <v>0</v>
      </c>
      <c r="BL411" s="18" t="s">
        <v>271</v>
      </c>
      <c r="BM411" s="141" t="s">
        <v>677</v>
      </c>
    </row>
    <row r="412" spans="2:47" s="1" customFormat="1" ht="19.5">
      <c r="B412" s="33"/>
      <c r="D412" s="143" t="s">
        <v>273</v>
      </c>
      <c r="F412" s="144" t="s">
        <v>678</v>
      </c>
      <c r="I412" s="145"/>
      <c r="L412" s="33"/>
      <c r="M412" s="146"/>
      <c r="T412" s="54"/>
      <c r="AT412" s="18" t="s">
        <v>273</v>
      </c>
      <c r="AU412" s="18" t="s">
        <v>86</v>
      </c>
    </row>
    <row r="413" spans="2:47" s="1" customFormat="1" ht="12">
      <c r="B413" s="33"/>
      <c r="D413" s="147" t="s">
        <v>275</v>
      </c>
      <c r="F413" s="148" t="s">
        <v>679</v>
      </c>
      <c r="I413" s="145"/>
      <c r="L413" s="33"/>
      <c r="M413" s="146"/>
      <c r="T413" s="54"/>
      <c r="AT413" s="18" t="s">
        <v>275</v>
      </c>
      <c r="AU413" s="18" t="s">
        <v>86</v>
      </c>
    </row>
    <row r="414" spans="2:51" s="12" customFormat="1" ht="12">
      <c r="B414" s="149"/>
      <c r="D414" s="143" t="s">
        <v>277</v>
      </c>
      <c r="E414" s="150" t="s">
        <v>19</v>
      </c>
      <c r="F414" s="151" t="s">
        <v>445</v>
      </c>
      <c r="H414" s="150" t="s">
        <v>19</v>
      </c>
      <c r="I414" s="152"/>
      <c r="L414" s="149"/>
      <c r="M414" s="153"/>
      <c r="T414" s="154"/>
      <c r="AT414" s="150" t="s">
        <v>277</v>
      </c>
      <c r="AU414" s="150" t="s">
        <v>86</v>
      </c>
      <c r="AV414" s="12" t="s">
        <v>84</v>
      </c>
      <c r="AW414" s="12" t="s">
        <v>37</v>
      </c>
      <c r="AX414" s="12" t="s">
        <v>76</v>
      </c>
      <c r="AY414" s="150" t="s">
        <v>265</v>
      </c>
    </row>
    <row r="415" spans="2:51" s="12" customFormat="1" ht="12">
      <c r="B415" s="149"/>
      <c r="D415" s="143" t="s">
        <v>277</v>
      </c>
      <c r="E415" s="150" t="s">
        <v>19</v>
      </c>
      <c r="F415" s="151" t="s">
        <v>680</v>
      </c>
      <c r="H415" s="150" t="s">
        <v>19</v>
      </c>
      <c r="I415" s="152"/>
      <c r="L415" s="149"/>
      <c r="M415" s="153"/>
      <c r="T415" s="154"/>
      <c r="AT415" s="150" t="s">
        <v>277</v>
      </c>
      <c r="AU415" s="150" t="s">
        <v>86</v>
      </c>
      <c r="AV415" s="12" t="s">
        <v>84</v>
      </c>
      <c r="AW415" s="12" t="s">
        <v>37</v>
      </c>
      <c r="AX415" s="12" t="s">
        <v>76</v>
      </c>
      <c r="AY415" s="150" t="s">
        <v>265</v>
      </c>
    </row>
    <row r="416" spans="2:51" s="13" customFormat="1" ht="12">
      <c r="B416" s="155"/>
      <c r="D416" s="143" t="s">
        <v>277</v>
      </c>
      <c r="E416" s="156" t="s">
        <v>19</v>
      </c>
      <c r="F416" s="157" t="s">
        <v>681</v>
      </c>
      <c r="H416" s="158">
        <v>69.77</v>
      </c>
      <c r="I416" s="159"/>
      <c r="L416" s="155"/>
      <c r="M416" s="160"/>
      <c r="T416" s="161"/>
      <c r="AT416" s="156" t="s">
        <v>277</v>
      </c>
      <c r="AU416" s="156" t="s">
        <v>86</v>
      </c>
      <c r="AV416" s="13" t="s">
        <v>86</v>
      </c>
      <c r="AW416" s="13" t="s">
        <v>37</v>
      </c>
      <c r="AX416" s="13" t="s">
        <v>76</v>
      </c>
      <c r="AY416" s="156" t="s">
        <v>265</v>
      </c>
    </row>
    <row r="417" spans="2:51" s="12" customFormat="1" ht="22.5">
      <c r="B417" s="149"/>
      <c r="D417" s="143" t="s">
        <v>277</v>
      </c>
      <c r="E417" s="150" t="s">
        <v>19</v>
      </c>
      <c r="F417" s="151" t="s">
        <v>682</v>
      </c>
      <c r="H417" s="150" t="s">
        <v>19</v>
      </c>
      <c r="I417" s="152"/>
      <c r="L417" s="149"/>
      <c r="M417" s="153"/>
      <c r="T417" s="154"/>
      <c r="AT417" s="150" t="s">
        <v>277</v>
      </c>
      <c r="AU417" s="150" t="s">
        <v>86</v>
      </c>
      <c r="AV417" s="12" t="s">
        <v>84</v>
      </c>
      <c r="AW417" s="12" t="s">
        <v>37</v>
      </c>
      <c r="AX417" s="12" t="s">
        <v>76</v>
      </c>
      <c r="AY417" s="150" t="s">
        <v>265</v>
      </c>
    </row>
    <row r="418" spans="2:51" s="13" customFormat="1" ht="12">
      <c r="B418" s="155"/>
      <c r="D418" s="143" t="s">
        <v>277</v>
      </c>
      <c r="E418" s="156" t="s">
        <v>19</v>
      </c>
      <c r="F418" s="157" t="s">
        <v>683</v>
      </c>
      <c r="H418" s="158">
        <v>99.12</v>
      </c>
      <c r="I418" s="159"/>
      <c r="L418" s="155"/>
      <c r="M418" s="160"/>
      <c r="T418" s="161"/>
      <c r="AT418" s="156" t="s">
        <v>277</v>
      </c>
      <c r="AU418" s="156" t="s">
        <v>86</v>
      </c>
      <c r="AV418" s="13" t="s">
        <v>86</v>
      </c>
      <c r="AW418" s="13" t="s">
        <v>37</v>
      </c>
      <c r="AX418" s="13" t="s">
        <v>76</v>
      </c>
      <c r="AY418" s="156" t="s">
        <v>265</v>
      </c>
    </row>
    <row r="419" spans="2:51" s="15" customFormat="1" ht="12">
      <c r="B419" s="169"/>
      <c r="D419" s="143" t="s">
        <v>277</v>
      </c>
      <c r="E419" s="170" t="s">
        <v>19</v>
      </c>
      <c r="F419" s="171" t="s">
        <v>397</v>
      </c>
      <c r="H419" s="172">
        <v>168.89</v>
      </c>
      <c r="I419" s="173"/>
      <c r="L419" s="169"/>
      <c r="M419" s="174"/>
      <c r="T419" s="175"/>
      <c r="AT419" s="170" t="s">
        <v>277</v>
      </c>
      <c r="AU419" s="170" t="s">
        <v>86</v>
      </c>
      <c r="AV419" s="15" t="s">
        <v>287</v>
      </c>
      <c r="AW419" s="15" t="s">
        <v>37</v>
      </c>
      <c r="AX419" s="15" t="s">
        <v>76</v>
      </c>
      <c r="AY419" s="170" t="s">
        <v>265</v>
      </c>
    </row>
    <row r="420" spans="2:51" s="12" customFormat="1" ht="12">
      <c r="B420" s="149"/>
      <c r="D420" s="143" t="s">
        <v>277</v>
      </c>
      <c r="E420" s="150" t="s">
        <v>19</v>
      </c>
      <c r="F420" s="151" t="s">
        <v>684</v>
      </c>
      <c r="H420" s="150" t="s">
        <v>19</v>
      </c>
      <c r="I420" s="152"/>
      <c r="L420" s="149"/>
      <c r="M420" s="153"/>
      <c r="T420" s="154"/>
      <c r="AT420" s="150" t="s">
        <v>277</v>
      </c>
      <c r="AU420" s="150" t="s">
        <v>86</v>
      </c>
      <c r="AV420" s="12" t="s">
        <v>84</v>
      </c>
      <c r="AW420" s="12" t="s">
        <v>37</v>
      </c>
      <c r="AX420" s="12" t="s">
        <v>76</v>
      </c>
      <c r="AY420" s="150" t="s">
        <v>265</v>
      </c>
    </row>
    <row r="421" spans="2:51" s="12" customFormat="1" ht="12">
      <c r="B421" s="149"/>
      <c r="D421" s="143" t="s">
        <v>277</v>
      </c>
      <c r="E421" s="150" t="s">
        <v>19</v>
      </c>
      <c r="F421" s="151" t="s">
        <v>475</v>
      </c>
      <c r="H421" s="150" t="s">
        <v>19</v>
      </c>
      <c r="I421" s="152"/>
      <c r="L421" s="149"/>
      <c r="M421" s="153"/>
      <c r="T421" s="154"/>
      <c r="AT421" s="150" t="s">
        <v>277</v>
      </c>
      <c r="AU421" s="150" t="s">
        <v>86</v>
      </c>
      <c r="AV421" s="12" t="s">
        <v>84</v>
      </c>
      <c r="AW421" s="12" t="s">
        <v>37</v>
      </c>
      <c r="AX421" s="12" t="s">
        <v>76</v>
      </c>
      <c r="AY421" s="150" t="s">
        <v>265</v>
      </c>
    </row>
    <row r="422" spans="2:51" s="13" customFormat="1" ht="12">
      <c r="B422" s="155"/>
      <c r="D422" s="143" t="s">
        <v>277</v>
      </c>
      <c r="E422" s="156" t="s">
        <v>19</v>
      </c>
      <c r="F422" s="157" t="s">
        <v>685</v>
      </c>
      <c r="H422" s="158">
        <v>0.58</v>
      </c>
      <c r="I422" s="159"/>
      <c r="L422" s="155"/>
      <c r="M422" s="160"/>
      <c r="T422" s="161"/>
      <c r="AT422" s="156" t="s">
        <v>277</v>
      </c>
      <c r="AU422" s="156" t="s">
        <v>86</v>
      </c>
      <c r="AV422" s="13" t="s">
        <v>86</v>
      </c>
      <c r="AW422" s="13" t="s">
        <v>37</v>
      </c>
      <c r="AX422" s="13" t="s">
        <v>76</v>
      </c>
      <c r="AY422" s="156" t="s">
        <v>265</v>
      </c>
    </row>
    <row r="423" spans="2:51" s="13" customFormat="1" ht="12">
      <c r="B423" s="155"/>
      <c r="D423" s="143" t="s">
        <v>277</v>
      </c>
      <c r="E423" s="156" t="s">
        <v>19</v>
      </c>
      <c r="F423" s="157" t="s">
        <v>686</v>
      </c>
      <c r="H423" s="158">
        <v>1.128</v>
      </c>
      <c r="I423" s="159"/>
      <c r="L423" s="155"/>
      <c r="M423" s="160"/>
      <c r="T423" s="161"/>
      <c r="AT423" s="156" t="s">
        <v>277</v>
      </c>
      <c r="AU423" s="156" t="s">
        <v>86</v>
      </c>
      <c r="AV423" s="13" t="s">
        <v>86</v>
      </c>
      <c r="AW423" s="13" t="s">
        <v>37</v>
      </c>
      <c r="AX423" s="13" t="s">
        <v>76</v>
      </c>
      <c r="AY423" s="156" t="s">
        <v>265</v>
      </c>
    </row>
    <row r="424" spans="2:51" s="13" customFormat="1" ht="12">
      <c r="B424" s="155"/>
      <c r="D424" s="143" t="s">
        <v>277</v>
      </c>
      <c r="E424" s="156" t="s">
        <v>19</v>
      </c>
      <c r="F424" s="157" t="s">
        <v>687</v>
      </c>
      <c r="H424" s="158">
        <v>0.92</v>
      </c>
      <c r="I424" s="159"/>
      <c r="L424" s="155"/>
      <c r="M424" s="160"/>
      <c r="T424" s="161"/>
      <c r="AT424" s="156" t="s">
        <v>277</v>
      </c>
      <c r="AU424" s="156" t="s">
        <v>86</v>
      </c>
      <c r="AV424" s="13" t="s">
        <v>86</v>
      </c>
      <c r="AW424" s="13" t="s">
        <v>37</v>
      </c>
      <c r="AX424" s="13" t="s">
        <v>76</v>
      </c>
      <c r="AY424" s="156" t="s">
        <v>265</v>
      </c>
    </row>
    <row r="425" spans="2:51" s="13" customFormat="1" ht="12">
      <c r="B425" s="155"/>
      <c r="D425" s="143" t="s">
        <v>277</v>
      </c>
      <c r="E425" s="156" t="s">
        <v>19</v>
      </c>
      <c r="F425" s="157" t="s">
        <v>688</v>
      </c>
      <c r="H425" s="158">
        <v>0.78</v>
      </c>
      <c r="I425" s="159"/>
      <c r="L425" s="155"/>
      <c r="M425" s="160"/>
      <c r="T425" s="161"/>
      <c r="AT425" s="156" t="s">
        <v>277</v>
      </c>
      <c r="AU425" s="156" t="s">
        <v>86</v>
      </c>
      <c r="AV425" s="13" t="s">
        <v>86</v>
      </c>
      <c r="AW425" s="13" t="s">
        <v>37</v>
      </c>
      <c r="AX425" s="13" t="s">
        <v>76</v>
      </c>
      <c r="AY425" s="156" t="s">
        <v>265</v>
      </c>
    </row>
    <row r="426" spans="2:51" s="13" customFormat="1" ht="12">
      <c r="B426" s="155"/>
      <c r="D426" s="143" t="s">
        <v>277</v>
      </c>
      <c r="E426" s="156" t="s">
        <v>19</v>
      </c>
      <c r="F426" s="157" t="s">
        <v>689</v>
      </c>
      <c r="H426" s="158">
        <v>0.724</v>
      </c>
      <c r="I426" s="159"/>
      <c r="L426" s="155"/>
      <c r="M426" s="160"/>
      <c r="T426" s="161"/>
      <c r="AT426" s="156" t="s">
        <v>277</v>
      </c>
      <c r="AU426" s="156" t="s">
        <v>86</v>
      </c>
      <c r="AV426" s="13" t="s">
        <v>86</v>
      </c>
      <c r="AW426" s="13" t="s">
        <v>37</v>
      </c>
      <c r="AX426" s="13" t="s">
        <v>76</v>
      </c>
      <c r="AY426" s="156" t="s">
        <v>265</v>
      </c>
    </row>
    <row r="427" spans="2:51" s="13" customFormat="1" ht="12">
      <c r="B427" s="155"/>
      <c r="D427" s="143" t="s">
        <v>277</v>
      </c>
      <c r="E427" s="156" t="s">
        <v>19</v>
      </c>
      <c r="F427" s="157" t="s">
        <v>690</v>
      </c>
      <c r="H427" s="158">
        <v>1.008</v>
      </c>
      <c r="I427" s="159"/>
      <c r="L427" s="155"/>
      <c r="M427" s="160"/>
      <c r="T427" s="161"/>
      <c r="AT427" s="156" t="s">
        <v>277</v>
      </c>
      <c r="AU427" s="156" t="s">
        <v>86</v>
      </c>
      <c r="AV427" s="13" t="s">
        <v>86</v>
      </c>
      <c r="AW427" s="13" t="s">
        <v>37</v>
      </c>
      <c r="AX427" s="13" t="s">
        <v>76</v>
      </c>
      <c r="AY427" s="156" t="s">
        <v>265</v>
      </c>
    </row>
    <row r="428" spans="2:51" s="15" customFormat="1" ht="12">
      <c r="B428" s="169"/>
      <c r="D428" s="143" t="s">
        <v>277</v>
      </c>
      <c r="E428" s="170" t="s">
        <v>19</v>
      </c>
      <c r="F428" s="171" t="s">
        <v>397</v>
      </c>
      <c r="H428" s="172">
        <v>5.14</v>
      </c>
      <c r="I428" s="173"/>
      <c r="L428" s="169"/>
      <c r="M428" s="174"/>
      <c r="T428" s="175"/>
      <c r="AT428" s="170" t="s">
        <v>277</v>
      </c>
      <c r="AU428" s="170" t="s">
        <v>86</v>
      </c>
      <c r="AV428" s="15" t="s">
        <v>287</v>
      </c>
      <c r="AW428" s="15" t="s">
        <v>37</v>
      </c>
      <c r="AX428" s="15" t="s">
        <v>76</v>
      </c>
      <c r="AY428" s="170" t="s">
        <v>265</v>
      </c>
    </row>
    <row r="429" spans="2:51" s="12" customFormat="1" ht="12">
      <c r="B429" s="149"/>
      <c r="D429" s="143" t="s">
        <v>277</v>
      </c>
      <c r="E429" s="150" t="s">
        <v>19</v>
      </c>
      <c r="F429" s="151" t="s">
        <v>482</v>
      </c>
      <c r="H429" s="150" t="s">
        <v>19</v>
      </c>
      <c r="I429" s="152"/>
      <c r="L429" s="149"/>
      <c r="M429" s="153"/>
      <c r="T429" s="154"/>
      <c r="AT429" s="150" t="s">
        <v>277</v>
      </c>
      <c r="AU429" s="150" t="s">
        <v>86</v>
      </c>
      <c r="AV429" s="12" t="s">
        <v>84</v>
      </c>
      <c r="AW429" s="12" t="s">
        <v>37</v>
      </c>
      <c r="AX429" s="12" t="s">
        <v>76</v>
      </c>
      <c r="AY429" s="150" t="s">
        <v>265</v>
      </c>
    </row>
    <row r="430" spans="2:51" s="13" customFormat="1" ht="12">
      <c r="B430" s="155"/>
      <c r="D430" s="143" t="s">
        <v>277</v>
      </c>
      <c r="E430" s="156" t="s">
        <v>19</v>
      </c>
      <c r="F430" s="157" t="s">
        <v>691</v>
      </c>
      <c r="H430" s="158">
        <v>0.52</v>
      </c>
      <c r="I430" s="159"/>
      <c r="L430" s="155"/>
      <c r="M430" s="160"/>
      <c r="T430" s="161"/>
      <c r="AT430" s="156" t="s">
        <v>277</v>
      </c>
      <c r="AU430" s="156" t="s">
        <v>86</v>
      </c>
      <c r="AV430" s="13" t="s">
        <v>86</v>
      </c>
      <c r="AW430" s="13" t="s">
        <v>37</v>
      </c>
      <c r="AX430" s="13" t="s">
        <v>76</v>
      </c>
      <c r="AY430" s="156" t="s">
        <v>265</v>
      </c>
    </row>
    <row r="431" spans="2:51" s="13" customFormat="1" ht="12">
      <c r="B431" s="155"/>
      <c r="D431" s="143" t="s">
        <v>277</v>
      </c>
      <c r="E431" s="156" t="s">
        <v>19</v>
      </c>
      <c r="F431" s="157" t="s">
        <v>692</v>
      </c>
      <c r="H431" s="158">
        <v>0.8</v>
      </c>
      <c r="I431" s="159"/>
      <c r="L431" s="155"/>
      <c r="M431" s="160"/>
      <c r="T431" s="161"/>
      <c r="AT431" s="156" t="s">
        <v>277</v>
      </c>
      <c r="AU431" s="156" t="s">
        <v>86</v>
      </c>
      <c r="AV431" s="13" t="s">
        <v>86</v>
      </c>
      <c r="AW431" s="13" t="s">
        <v>37</v>
      </c>
      <c r="AX431" s="13" t="s">
        <v>76</v>
      </c>
      <c r="AY431" s="156" t="s">
        <v>265</v>
      </c>
    </row>
    <row r="432" spans="2:51" s="13" customFormat="1" ht="12">
      <c r="B432" s="155"/>
      <c r="D432" s="143" t="s">
        <v>277</v>
      </c>
      <c r="E432" s="156" t="s">
        <v>19</v>
      </c>
      <c r="F432" s="157" t="s">
        <v>693</v>
      </c>
      <c r="H432" s="158">
        <v>0</v>
      </c>
      <c r="I432" s="159"/>
      <c r="L432" s="155"/>
      <c r="M432" s="160"/>
      <c r="T432" s="161"/>
      <c r="AT432" s="156" t="s">
        <v>277</v>
      </c>
      <c r="AU432" s="156" t="s">
        <v>86</v>
      </c>
      <c r="AV432" s="13" t="s">
        <v>86</v>
      </c>
      <c r="AW432" s="13" t="s">
        <v>37</v>
      </c>
      <c r="AX432" s="13" t="s">
        <v>76</v>
      </c>
      <c r="AY432" s="156" t="s">
        <v>265</v>
      </c>
    </row>
    <row r="433" spans="2:51" s="15" customFormat="1" ht="12">
      <c r="B433" s="169"/>
      <c r="D433" s="143" t="s">
        <v>277</v>
      </c>
      <c r="E433" s="170" t="s">
        <v>19</v>
      </c>
      <c r="F433" s="171" t="s">
        <v>397</v>
      </c>
      <c r="H433" s="172">
        <v>1.32</v>
      </c>
      <c r="I433" s="173"/>
      <c r="L433" s="169"/>
      <c r="M433" s="174"/>
      <c r="T433" s="175"/>
      <c r="AT433" s="170" t="s">
        <v>277</v>
      </c>
      <c r="AU433" s="170" t="s">
        <v>86</v>
      </c>
      <c r="AV433" s="15" t="s">
        <v>287</v>
      </c>
      <c r="AW433" s="15" t="s">
        <v>37</v>
      </c>
      <c r="AX433" s="15" t="s">
        <v>76</v>
      </c>
      <c r="AY433" s="170" t="s">
        <v>265</v>
      </c>
    </row>
    <row r="434" spans="2:51" s="13" customFormat="1" ht="12">
      <c r="B434" s="155"/>
      <c r="D434" s="143" t="s">
        <v>277</v>
      </c>
      <c r="E434" s="156" t="s">
        <v>19</v>
      </c>
      <c r="F434" s="157" t="s">
        <v>694</v>
      </c>
      <c r="H434" s="158">
        <v>8</v>
      </c>
      <c r="I434" s="159"/>
      <c r="L434" s="155"/>
      <c r="M434" s="160"/>
      <c r="T434" s="161"/>
      <c r="AT434" s="156" t="s">
        <v>277</v>
      </c>
      <c r="AU434" s="156" t="s">
        <v>86</v>
      </c>
      <c r="AV434" s="13" t="s">
        <v>86</v>
      </c>
      <c r="AW434" s="13" t="s">
        <v>37</v>
      </c>
      <c r="AX434" s="13" t="s">
        <v>76</v>
      </c>
      <c r="AY434" s="156" t="s">
        <v>265</v>
      </c>
    </row>
    <row r="435" spans="2:51" s="13" customFormat="1" ht="12">
      <c r="B435" s="155"/>
      <c r="D435" s="143" t="s">
        <v>277</v>
      </c>
      <c r="E435" s="156" t="s">
        <v>19</v>
      </c>
      <c r="F435" s="157" t="s">
        <v>695</v>
      </c>
      <c r="H435" s="158">
        <v>2.2</v>
      </c>
      <c r="I435" s="159"/>
      <c r="L435" s="155"/>
      <c r="M435" s="160"/>
      <c r="T435" s="161"/>
      <c r="AT435" s="156" t="s">
        <v>277</v>
      </c>
      <c r="AU435" s="156" t="s">
        <v>86</v>
      </c>
      <c r="AV435" s="13" t="s">
        <v>86</v>
      </c>
      <c r="AW435" s="13" t="s">
        <v>37</v>
      </c>
      <c r="AX435" s="13" t="s">
        <v>76</v>
      </c>
      <c r="AY435" s="156" t="s">
        <v>265</v>
      </c>
    </row>
    <row r="436" spans="2:51" s="14" customFormat="1" ht="12">
      <c r="B436" s="162"/>
      <c r="D436" s="143" t="s">
        <v>277</v>
      </c>
      <c r="E436" s="163" t="s">
        <v>225</v>
      </c>
      <c r="F436" s="164" t="s">
        <v>280</v>
      </c>
      <c r="H436" s="165">
        <v>185.55</v>
      </c>
      <c r="I436" s="166"/>
      <c r="L436" s="162"/>
      <c r="M436" s="167"/>
      <c r="T436" s="168"/>
      <c r="AT436" s="163" t="s">
        <v>277</v>
      </c>
      <c r="AU436" s="163" t="s">
        <v>86</v>
      </c>
      <c r="AV436" s="14" t="s">
        <v>271</v>
      </c>
      <c r="AW436" s="14" t="s">
        <v>37</v>
      </c>
      <c r="AX436" s="14" t="s">
        <v>84</v>
      </c>
      <c r="AY436" s="163" t="s">
        <v>265</v>
      </c>
    </row>
    <row r="437" spans="2:65" s="1" customFormat="1" ht="16.5" customHeight="1">
      <c r="B437" s="33"/>
      <c r="C437" s="130" t="s">
        <v>696</v>
      </c>
      <c r="D437" s="130" t="s">
        <v>267</v>
      </c>
      <c r="E437" s="131" t="s">
        <v>697</v>
      </c>
      <c r="F437" s="132" t="s">
        <v>698</v>
      </c>
      <c r="G437" s="133" t="s">
        <v>134</v>
      </c>
      <c r="H437" s="134">
        <v>52</v>
      </c>
      <c r="I437" s="135"/>
      <c r="J437" s="136">
        <f>ROUND(I437*H437,2)</f>
        <v>0</v>
      </c>
      <c r="K437" s="132" t="s">
        <v>270</v>
      </c>
      <c r="L437" s="33"/>
      <c r="M437" s="137" t="s">
        <v>19</v>
      </c>
      <c r="N437" s="138" t="s">
        <v>47</v>
      </c>
      <c r="P437" s="139">
        <f>O437*H437</f>
        <v>0</v>
      </c>
      <c r="Q437" s="139">
        <v>0</v>
      </c>
      <c r="R437" s="139">
        <f>Q437*H437</f>
        <v>0</v>
      </c>
      <c r="S437" s="139">
        <v>0</v>
      </c>
      <c r="T437" s="140">
        <f>S437*H437</f>
        <v>0</v>
      </c>
      <c r="AR437" s="141" t="s">
        <v>271</v>
      </c>
      <c r="AT437" s="141" t="s">
        <v>267</v>
      </c>
      <c r="AU437" s="141" t="s">
        <v>86</v>
      </c>
      <c r="AY437" s="18" t="s">
        <v>265</v>
      </c>
      <c r="BE437" s="142">
        <f>IF(N437="základní",J437,0)</f>
        <v>0</v>
      </c>
      <c r="BF437" s="142">
        <f>IF(N437="snížená",J437,0)</f>
        <v>0</v>
      </c>
      <c r="BG437" s="142">
        <f>IF(N437="zákl. přenesená",J437,0)</f>
        <v>0</v>
      </c>
      <c r="BH437" s="142">
        <f>IF(N437="sníž. přenesená",J437,0)</f>
        <v>0</v>
      </c>
      <c r="BI437" s="142">
        <f>IF(N437="nulová",J437,0)</f>
        <v>0</v>
      </c>
      <c r="BJ437" s="18" t="s">
        <v>84</v>
      </c>
      <c r="BK437" s="142">
        <f>ROUND(I437*H437,2)</f>
        <v>0</v>
      </c>
      <c r="BL437" s="18" t="s">
        <v>271</v>
      </c>
      <c r="BM437" s="141" t="s">
        <v>699</v>
      </c>
    </row>
    <row r="438" spans="2:47" s="1" customFormat="1" ht="19.5">
      <c r="B438" s="33"/>
      <c r="D438" s="143" t="s">
        <v>273</v>
      </c>
      <c r="F438" s="144" t="s">
        <v>700</v>
      </c>
      <c r="I438" s="145"/>
      <c r="L438" s="33"/>
      <c r="M438" s="146"/>
      <c r="T438" s="54"/>
      <c r="AT438" s="18" t="s">
        <v>273</v>
      </c>
      <c r="AU438" s="18" t="s">
        <v>86</v>
      </c>
    </row>
    <row r="439" spans="2:47" s="1" customFormat="1" ht="12">
      <c r="B439" s="33"/>
      <c r="D439" s="147" t="s">
        <v>275</v>
      </c>
      <c r="F439" s="148" t="s">
        <v>701</v>
      </c>
      <c r="I439" s="145"/>
      <c r="L439" s="33"/>
      <c r="M439" s="146"/>
      <c r="T439" s="54"/>
      <c r="AT439" s="18" t="s">
        <v>275</v>
      </c>
      <c r="AU439" s="18" t="s">
        <v>86</v>
      </c>
    </row>
    <row r="440" spans="2:51" s="13" customFormat="1" ht="12">
      <c r="B440" s="155"/>
      <c r="D440" s="143" t="s">
        <v>277</v>
      </c>
      <c r="E440" s="156" t="s">
        <v>19</v>
      </c>
      <c r="F440" s="157" t="s">
        <v>132</v>
      </c>
      <c r="H440" s="158">
        <v>52</v>
      </c>
      <c r="I440" s="159"/>
      <c r="L440" s="155"/>
      <c r="M440" s="160"/>
      <c r="T440" s="161"/>
      <c r="AT440" s="156" t="s">
        <v>277</v>
      </c>
      <c r="AU440" s="156" t="s">
        <v>86</v>
      </c>
      <c r="AV440" s="13" t="s">
        <v>86</v>
      </c>
      <c r="AW440" s="13" t="s">
        <v>37</v>
      </c>
      <c r="AX440" s="13" t="s">
        <v>84</v>
      </c>
      <c r="AY440" s="156" t="s">
        <v>265</v>
      </c>
    </row>
    <row r="441" spans="2:65" s="1" customFormat="1" ht="16.5" customHeight="1">
      <c r="B441" s="33"/>
      <c r="C441" s="130" t="s">
        <v>702</v>
      </c>
      <c r="D441" s="130" t="s">
        <v>267</v>
      </c>
      <c r="E441" s="131" t="s">
        <v>703</v>
      </c>
      <c r="F441" s="132" t="s">
        <v>704</v>
      </c>
      <c r="G441" s="133" t="s">
        <v>134</v>
      </c>
      <c r="H441" s="134">
        <v>26</v>
      </c>
      <c r="I441" s="135"/>
      <c r="J441" s="136">
        <f>ROUND(I441*H441,2)</f>
        <v>0</v>
      </c>
      <c r="K441" s="132" t="s">
        <v>270</v>
      </c>
      <c r="L441" s="33"/>
      <c r="M441" s="137" t="s">
        <v>19</v>
      </c>
      <c r="N441" s="138" t="s">
        <v>47</v>
      </c>
      <c r="P441" s="139">
        <f>O441*H441</f>
        <v>0</v>
      </c>
      <c r="Q441" s="139">
        <v>0</v>
      </c>
      <c r="R441" s="139">
        <f>Q441*H441</f>
        <v>0</v>
      </c>
      <c r="S441" s="139">
        <v>0</v>
      </c>
      <c r="T441" s="140">
        <f>S441*H441</f>
        <v>0</v>
      </c>
      <c r="AR441" s="141" t="s">
        <v>271</v>
      </c>
      <c r="AT441" s="141" t="s">
        <v>267</v>
      </c>
      <c r="AU441" s="141" t="s">
        <v>86</v>
      </c>
      <c r="AY441" s="18" t="s">
        <v>265</v>
      </c>
      <c r="BE441" s="142">
        <f>IF(N441="základní",J441,0)</f>
        <v>0</v>
      </c>
      <c r="BF441" s="142">
        <f>IF(N441="snížená",J441,0)</f>
        <v>0</v>
      </c>
      <c r="BG441" s="142">
        <f>IF(N441="zákl. přenesená",J441,0)</f>
        <v>0</v>
      </c>
      <c r="BH441" s="142">
        <f>IF(N441="sníž. přenesená",J441,0)</f>
        <v>0</v>
      </c>
      <c r="BI441" s="142">
        <f>IF(N441="nulová",J441,0)</f>
        <v>0</v>
      </c>
      <c r="BJ441" s="18" t="s">
        <v>84</v>
      </c>
      <c r="BK441" s="142">
        <f>ROUND(I441*H441,2)</f>
        <v>0</v>
      </c>
      <c r="BL441" s="18" t="s">
        <v>271</v>
      </c>
      <c r="BM441" s="141" t="s">
        <v>705</v>
      </c>
    </row>
    <row r="442" spans="2:47" s="1" customFormat="1" ht="19.5">
      <c r="B442" s="33"/>
      <c r="D442" s="143" t="s">
        <v>273</v>
      </c>
      <c r="F442" s="144" t="s">
        <v>706</v>
      </c>
      <c r="I442" s="145"/>
      <c r="L442" s="33"/>
      <c r="M442" s="146"/>
      <c r="T442" s="54"/>
      <c r="AT442" s="18" t="s">
        <v>273</v>
      </c>
      <c r="AU442" s="18" t="s">
        <v>86</v>
      </c>
    </row>
    <row r="443" spans="2:47" s="1" customFormat="1" ht="12">
      <c r="B443" s="33"/>
      <c r="D443" s="147" t="s">
        <v>275</v>
      </c>
      <c r="F443" s="148" t="s">
        <v>707</v>
      </c>
      <c r="I443" s="145"/>
      <c r="L443" s="33"/>
      <c r="M443" s="146"/>
      <c r="T443" s="54"/>
      <c r="AT443" s="18" t="s">
        <v>275</v>
      </c>
      <c r="AU443" s="18" t="s">
        <v>86</v>
      </c>
    </row>
    <row r="444" spans="2:51" s="13" customFormat="1" ht="12">
      <c r="B444" s="155"/>
      <c r="D444" s="143" t="s">
        <v>277</v>
      </c>
      <c r="E444" s="156" t="s">
        <v>19</v>
      </c>
      <c r="F444" s="157" t="s">
        <v>136</v>
      </c>
      <c r="H444" s="158">
        <v>26</v>
      </c>
      <c r="I444" s="159"/>
      <c r="L444" s="155"/>
      <c r="M444" s="160"/>
      <c r="T444" s="161"/>
      <c r="AT444" s="156" t="s">
        <v>277</v>
      </c>
      <c r="AU444" s="156" t="s">
        <v>86</v>
      </c>
      <c r="AV444" s="13" t="s">
        <v>86</v>
      </c>
      <c r="AW444" s="13" t="s">
        <v>37</v>
      </c>
      <c r="AX444" s="13" t="s">
        <v>84</v>
      </c>
      <c r="AY444" s="156" t="s">
        <v>265</v>
      </c>
    </row>
    <row r="445" spans="2:65" s="1" customFormat="1" ht="16.5" customHeight="1">
      <c r="B445" s="33"/>
      <c r="C445" s="130" t="s">
        <v>708</v>
      </c>
      <c r="D445" s="130" t="s">
        <v>267</v>
      </c>
      <c r="E445" s="131" t="s">
        <v>709</v>
      </c>
      <c r="F445" s="132" t="s">
        <v>710</v>
      </c>
      <c r="G445" s="133" t="s">
        <v>134</v>
      </c>
      <c r="H445" s="134">
        <v>9</v>
      </c>
      <c r="I445" s="135"/>
      <c r="J445" s="136">
        <f>ROUND(I445*H445,2)</f>
        <v>0</v>
      </c>
      <c r="K445" s="132" t="s">
        <v>270</v>
      </c>
      <c r="L445" s="33"/>
      <c r="M445" s="137" t="s">
        <v>19</v>
      </c>
      <c r="N445" s="138" t="s">
        <v>47</v>
      </c>
      <c r="P445" s="139">
        <f>O445*H445</f>
        <v>0</v>
      </c>
      <c r="Q445" s="139">
        <v>0</v>
      </c>
      <c r="R445" s="139">
        <f>Q445*H445</f>
        <v>0</v>
      </c>
      <c r="S445" s="139">
        <v>0</v>
      </c>
      <c r="T445" s="140">
        <f>S445*H445</f>
        <v>0</v>
      </c>
      <c r="AR445" s="141" t="s">
        <v>271</v>
      </c>
      <c r="AT445" s="141" t="s">
        <v>267</v>
      </c>
      <c r="AU445" s="141" t="s">
        <v>86</v>
      </c>
      <c r="AY445" s="18" t="s">
        <v>265</v>
      </c>
      <c r="BE445" s="142">
        <f>IF(N445="základní",J445,0)</f>
        <v>0</v>
      </c>
      <c r="BF445" s="142">
        <f>IF(N445="snížená",J445,0)</f>
        <v>0</v>
      </c>
      <c r="BG445" s="142">
        <f>IF(N445="zákl. přenesená",J445,0)</f>
        <v>0</v>
      </c>
      <c r="BH445" s="142">
        <f>IF(N445="sníž. přenesená",J445,0)</f>
        <v>0</v>
      </c>
      <c r="BI445" s="142">
        <f>IF(N445="nulová",J445,0)</f>
        <v>0</v>
      </c>
      <c r="BJ445" s="18" t="s">
        <v>84</v>
      </c>
      <c r="BK445" s="142">
        <f>ROUND(I445*H445,2)</f>
        <v>0</v>
      </c>
      <c r="BL445" s="18" t="s">
        <v>271</v>
      </c>
      <c r="BM445" s="141" t="s">
        <v>711</v>
      </c>
    </row>
    <row r="446" spans="2:47" s="1" customFormat="1" ht="19.5">
      <c r="B446" s="33"/>
      <c r="D446" s="143" t="s">
        <v>273</v>
      </c>
      <c r="F446" s="144" t="s">
        <v>712</v>
      </c>
      <c r="I446" s="145"/>
      <c r="L446" s="33"/>
      <c r="M446" s="146"/>
      <c r="T446" s="54"/>
      <c r="AT446" s="18" t="s">
        <v>273</v>
      </c>
      <c r="AU446" s="18" t="s">
        <v>86</v>
      </c>
    </row>
    <row r="447" spans="2:47" s="1" customFormat="1" ht="12">
      <c r="B447" s="33"/>
      <c r="D447" s="147" t="s">
        <v>275</v>
      </c>
      <c r="F447" s="148" t="s">
        <v>713</v>
      </c>
      <c r="I447" s="145"/>
      <c r="L447" s="33"/>
      <c r="M447" s="146"/>
      <c r="T447" s="54"/>
      <c r="AT447" s="18" t="s">
        <v>275</v>
      </c>
      <c r="AU447" s="18" t="s">
        <v>86</v>
      </c>
    </row>
    <row r="448" spans="2:51" s="13" customFormat="1" ht="12">
      <c r="B448" s="155"/>
      <c r="D448" s="143" t="s">
        <v>277</v>
      </c>
      <c r="E448" s="156" t="s">
        <v>19</v>
      </c>
      <c r="F448" s="157" t="s">
        <v>139</v>
      </c>
      <c r="H448" s="158">
        <v>9</v>
      </c>
      <c r="I448" s="159"/>
      <c r="L448" s="155"/>
      <c r="M448" s="160"/>
      <c r="T448" s="161"/>
      <c r="AT448" s="156" t="s">
        <v>277</v>
      </c>
      <c r="AU448" s="156" t="s">
        <v>86</v>
      </c>
      <c r="AV448" s="13" t="s">
        <v>86</v>
      </c>
      <c r="AW448" s="13" t="s">
        <v>37</v>
      </c>
      <c r="AX448" s="13" t="s">
        <v>84</v>
      </c>
      <c r="AY448" s="156" t="s">
        <v>265</v>
      </c>
    </row>
    <row r="449" spans="2:65" s="1" customFormat="1" ht="16.5" customHeight="1">
      <c r="B449" s="33"/>
      <c r="C449" s="130" t="s">
        <v>714</v>
      </c>
      <c r="D449" s="130" t="s">
        <v>267</v>
      </c>
      <c r="E449" s="131" t="s">
        <v>715</v>
      </c>
      <c r="F449" s="132" t="s">
        <v>716</v>
      </c>
      <c r="G449" s="133" t="s">
        <v>134</v>
      </c>
      <c r="H449" s="134">
        <v>1</v>
      </c>
      <c r="I449" s="135"/>
      <c r="J449" s="136">
        <f>ROUND(I449*H449,2)</f>
        <v>0</v>
      </c>
      <c r="K449" s="132" t="s">
        <v>270</v>
      </c>
      <c r="L449" s="33"/>
      <c r="M449" s="137" t="s">
        <v>19</v>
      </c>
      <c r="N449" s="138" t="s">
        <v>47</v>
      </c>
      <c r="P449" s="139">
        <f>O449*H449</f>
        <v>0</v>
      </c>
      <c r="Q449" s="139">
        <v>0</v>
      </c>
      <c r="R449" s="139">
        <f>Q449*H449</f>
        <v>0</v>
      </c>
      <c r="S449" s="139">
        <v>0</v>
      </c>
      <c r="T449" s="140">
        <f>S449*H449</f>
        <v>0</v>
      </c>
      <c r="AR449" s="141" t="s">
        <v>271</v>
      </c>
      <c r="AT449" s="141" t="s">
        <v>267</v>
      </c>
      <c r="AU449" s="141" t="s">
        <v>86</v>
      </c>
      <c r="AY449" s="18" t="s">
        <v>265</v>
      </c>
      <c r="BE449" s="142">
        <f>IF(N449="základní",J449,0)</f>
        <v>0</v>
      </c>
      <c r="BF449" s="142">
        <f>IF(N449="snížená",J449,0)</f>
        <v>0</v>
      </c>
      <c r="BG449" s="142">
        <f>IF(N449="zákl. přenesená",J449,0)</f>
        <v>0</v>
      </c>
      <c r="BH449" s="142">
        <f>IF(N449="sníž. přenesená",J449,0)</f>
        <v>0</v>
      </c>
      <c r="BI449" s="142">
        <f>IF(N449="nulová",J449,0)</f>
        <v>0</v>
      </c>
      <c r="BJ449" s="18" t="s">
        <v>84</v>
      </c>
      <c r="BK449" s="142">
        <f>ROUND(I449*H449,2)</f>
        <v>0</v>
      </c>
      <c r="BL449" s="18" t="s">
        <v>271</v>
      </c>
      <c r="BM449" s="141" t="s">
        <v>717</v>
      </c>
    </row>
    <row r="450" spans="2:47" s="1" customFormat="1" ht="19.5">
      <c r="B450" s="33"/>
      <c r="D450" s="143" t="s">
        <v>273</v>
      </c>
      <c r="F450" s="144" t="s">
        <v>718</v>
      </c>
      <c r="I450" s="145"/>
      <c r="L450" s="33"/>
      <c r="M450" s="146"/>
      <c r="T450" s="54"/>
      <c r="AT450" s="18" t="s">
        <v>273</v>
      </c>
      <c r="AU450" s="18" t="s">
        <v>86</v>
      </c>
    </row>
    <row r="451" spans="2:47" s="1" customFormat="1" ht="12">
      <c r="B451" s="33"/>
      <c r="D451" s="147" t="s">
        <v>275</v>
      </c>
      <c r="F451" s="148" t="s">
        <v>719</v>
      </c>
      <c r="I451" s="145"/>
      <c r="L451" s="33"/>
      <c r="M451" s="146"/>
      <c r="T451" s="54"/>
      <c r="AT451" s="18" t="s">
        <v>275</v>
      </c>
      <c r="AU451" s="18" t="s">
        <v>86</v>
      </c>
    </row>
    <row r="452" spans="2:51" s="13" customFormat="1" ht="12">
      <c r="B452" s="155"/>
      <c r="D452" s="143" t="s">
        <v>277</v>
      </c>
      <c r="E452" s="156" t="s">
        <v>19</v>
      </c>
      <c r="F452" s="157" t="s">
        <v>142</v>
      </c>
      <c r="H452" s="158">
        <v>1</v>
      </c>
      <c r="I452" s="159"/>
      <c r="L452" s="155"/>
      <c r="M452" s="160"/>
      <c r="T452" s="161"/>
      <c r="AT452" s="156" t="s">
        <v>277</v>
      </c>
      <c r="AU452" s="156" t="s">
        <v>86</v>
      </c>
      <c r="AV452" s="13" t="s">
        <v>86</v>
      </c>
      <c r="AW452" s="13" t="s">
        <v>37</v>
      </c>
      <c r="AX452" s="13" t="s">
        <v>84</v>
      </c>
      <c r="AY452" s="156" t="s">
        <v>265</v>
      </c>
    </row>
    <row r="453" spans="2:65" s="1" customFormat="1" ht="16.5" customHeight="1">
      <c r="B453" s="33"/>
      <c r="C453" s="130" t="s">
        <v>720</v>
      </c>
      <c r="D453" s="130" t="s">
        <v>267</v>
      </c>
      <c r="E453" s="131" t="s">
        <v>721</v>
      </c>
      <c r="F453" s="132" t="s">
        <v>722</v>
      </c>
      <c r="G453" s="133" t="s">
        <v>104</v>
      </c>
      <c r="H453" s="134">
        <v>35.47</v>
      </c>
      <c r="I453" s="135"/>
      <c r="J453" s="136">
        <f>ROUND(I453*H453,2)</f>
        <v>0</v>
      </c>
      <c r="K453" s="132" t="s">
        <v>270</v>
      </c>
      <c r="L453" s="33"/>
      <c r="M453" s="137" t="s">
        <v>19</v>
      </c>
      <c r="N453" s="138" t="s">
        <v>47</v>
      </c>
      <c r="P453" s="139">
        <f>O453*H453</f>
        <v>0</v>
      </c>
      <c r="Q453" s="139">
        <v>0</v>
      </c>
      <c r="R453" s="139">
        <f>Q453*H453</f>
        <v>0</v>
      </c>
      <c r="S453" s="139">
        <v>0</v>
      </c>
      <c r="T453" s="140">
        <f>S453*H453</f>
        <v>0</v>
      </c>
      <c r="AR453" s="141" t="s">
        <v>271</v>
      </c>
      <c r="AT453" s="141" t="s">
        <v>267</v>
      </c>
      <c r="AU453" s="141" t="s">
        <v>86</v>
      </c>
      <c r="AY453" s="18" t="s">
        <v>265</v>
      </c>
      <c r="BE453" s="142">
        <f>IF(N453="základní",J453,0)</f>
        <v>0</v>
      </c>
      <c r="BF453" s="142">
        <f>IF(N453="snížená",J453,0)</f>
        <v>0</v>
      </c>
      <c r="BG453" s="142">
        <f>IF(N453="zákl. přenesená",J453,0)</f>
        <v>0</v>
      </c>
      <c r="BH453" s="142">
        <f>IF(N453="sníž. přenesená",J453,0)</f>
        <v>0</v>
      </c>
      <c r="BI453" s="142">
        <f>IF(N453="nulová",J453,0)</f>
        <v>0</v>
      </c>
      <c r="BJ453" s="18" t="s">
        <v>84</v>
      </c>
      <c r="BK453" s="142">
        <f>ROUND(I453*H453,2)</f>
        <v>0</v>
      </c>
      <c r="BL453" s="18" t="s">
        <v>271</v>
      </c>
      <c r="BM453" s="141" t="s">
        <v>723</v>
      </c>
    </row>
    <row r="454" spans="2:47" s="1" customFormat="1" ht="19.5">
      <c r="B454" s="33"/>
      <c r="D454" s="143" t="s">
        <v>273</v>
      </c>
      <c r="F454" s="144" t="s">
        <v>724</v>
      </c>
      <c r="I454" s="145"/>
      <c r="L454" s="33"/>
      <c r="M454" s="146"/>
      <c r="T454" s="54"/>
      <c r="AT454" s="18" t="s">
        <v>273</v>
      </c>
      <c r="AU454" s="18" t="s">
        <v>86</v>
      </c>
    </row>
    <row r="455" spans="2:47" s="1" customFormat="1" ht="12">
      <c r="B455" s="33"/>
      <c r="D455" s="147" t="s">
        <v>275</v>
      </c>
      <c r="F455" s="148" t="s">
        <v>725</v>
      </c>
      <c r="I455" s="145"/>
      <c r="L455" s="33"/>
      <c r="M455" s="146"/>
      <c r="T455" s="54"/>
      <c r="AT455" s="18" t="s">
        <v>275</v>
      </c>
      <c r="AU455" s="18" t="s">
        <v>86</v>
      </c>
    </row>
    <row r="456" spans="2:51" s="12" customFormat="1" ht="12">
      <c r="B456" s="149"/>
      <c r="D456" s="143" t="s">
        <v>277</v>
      </c>
      <c r="E456" s="150" t="s">
        <v>19</v>
      </c>
      <c r="F456" s="151" t="s">
        <v>394</v>
      </c>
      <c r="H456" s="150" t="s">
        <v>19</v>
      </c>
      <c r="I456" s="152"/>
      <c r="L456" s="149"/>
      <c r="M456" s="153"/>
      <c r="T456" s="154"/>
      <c r="AT456" s="150" t="s">
        <v>277</v>
      </c>
      <c r="AU456" s="150" t="s">
        <v>86</v>
      </c>
      <c r="AV456" s="12" t="s">
        <v>84</v>
      </c>
      <c r="AW456" s="12" t="s">
        <v>37</v>
      </c>
      <c r="AX456" s="12" t="s">
        <v>76</v>
      </c>
      <c r="AY456" s="150" t="s">
        <v>265</v>
      </c>
    </row>
    <row r="457" spans="2:51" s="12" customFormat="1" ht="12">
      <c r="B457" s="149"/>
      <c r="D457" s="143" t="s">
        <v>277</v>
      </c>
      <c r="E457" s="150" t="s">
        <v>19</v>
      </c>
      <c r="F457" s="151" t="s">
        <v>726</v>
      </c>
      <c r="H457" s="150" t="s">
        <v>19</v>
      </c>
      <c r="I457" s="152"/>
      <c r="L457" s="149"/>
      <c r="M457" s="153"/>
      <c r="T457" s="154"/>
      <c r="AT457" s="150" t="s">
        <v>277</v>
      </c>
      <c r="AU457" s="150" t="s">
        <v>86</v>
      </c>
      <c r="AV457" s="12" t="s">
        <v>84</v>
      </c>
      <c r="AW457" s="12" t="s">
        <v>37</v>
      </c>
      <c r="AX457" s="12" t="s">
        <v>76</v>
      </c>
      <c r="AY457" s="150" t="s">
        <v>265</v>
      </c>
    </row>
    <row r="458" spans="2:51" s="13" customFormat="1" ht="12">
      <c r="B458" s="155"/>
      <c r="D458" s="143" t="s">
        <v>277</v>
      </c>
      <c r="E458" s="156" t="s">
        <v>19</v>
      </c>
      <c r="F458" s="157" t="s">
        <v>727</v>
      </c>
      <c r="H458" s="158">
        <v>4.81</v>
      </c>
      <c r="I458" s="159"/>
      <c r="L458" s="155"/>
      <c r="M458" s="160"/>
      <c r="T458" s="161"/>
      <c r="AT458" s="156" t="s">
        <v>277</v>
      </c>
      <c r="AU458" s="156" t="s">
        <v>86</v>
      </c>
      <c r="AV458" s="13" t="s">
        <v>86</v>
      </c>
      <c r="AW458" s="13" t="s">
        <v>37</v>
      </c>
      <c r="AX458" s="13" t="s">
        <v>76</v>
      </c>
      <c r="AY458" s="156" t="s">
        <v>265</v>
      </c>
    </row>
    <row r="459" spans="2:51" s="12" customFormat="1" ht="12">
      <c r="B459" s="149"/>
      <c r="D459" s="143" t="s">
        <v>277</v>
      </c>
      <c r="E459" s="150" t="s">
        <v>19</v>
      </c>
      <c r="F459" s="151" t="s">
        <v>728</v>
      </c>
      <c r="H459" s="150" t="s">
        <v>19</v>
      </c>
      <c r="I459" s="152"/>
      <c r="L459" s="149"/>
      <c r="M459" s="153"/>
      <c r="T459" s="154"/>
      <c r="AT459" s="150" t="s">
        <v>277</v>
      </c>
      <c r="AU459" s="150" t="s">
        <v>86</v>
      </c>
      <c r="AV459" s="12" t="s">
        <v>84</v>
      </c>
      <c r="AW459" s="12" t="s">
        <v>37</v>
      </c>
      <c r="AX459" s="12" t="s">
        <v>76</v>
      </c>
      <c r="AY459" s="150" t="s">
        <v>265</v>
      </c>
    </row>
    <row r="460" spans="2:51" s="13" customFormat="1" ht="12">
      <c r="B460" s="155"/>
      <c r="D460" s="143" t="s">
        <v>277</v>
      </c>
      <c r="E460" s="156" t="s">
        <v>19</v>
      </c>
      <c r="F460" s="157" t="s">
        <v>729</v>
      </c>
      <c r="H460" s="158">
        <v>8.19</v>
      </c>
      <c r="I460" s="159"/>
      <c r="L460" s="155"/>
      <c r="M460" s="160"/>
      <c r="T460" s="161"/>
      <c r="AT460" s="156" t="s">
        <v>277</v>
      </c>
      <c r="AU460" s="156" t="s">
        <v>86</v>
      </c>
      <c r="AV460" s="13" t="s">
        <v>86</v>
      </c>
      <c r="AW460" s="13" t="s">
        <v>37</v>
      </c>
      <c r="AX460" s="13" t="s">
        <v>76</v>
      </c>
      <c r="AY460" s="156" t="s">
        <v>265</v>
      </c>
    </row>
    <row r="461" spans="2:51" s="15" customFormat="1" ht="12">
      <c r="B461" s="169"/>
      <c r="D461" s="143" t="s">
        <v>277</v>
      </c>
      <c r="E461" s="170" t="s">
        <v>157</v>
      </c>
      <c r="F461" s="171" t="s">
        <v>397</v>
      </c>
      <c r="H461" s="172">
        <v>13</v>
      </c>
      <c r="I461" s="173"/>
      <c r="L461" s="169"/>
      <c r="M461" s="174"/>
      <c r="T461" s="175"/>
      <c r="AT461" s="170" t="s">
        <v>277</v>
      </c>
      <c r="AU461" s="170" t="s">
        <v>86</v>
      </c>
      <c r="AV461" s="15" t="s">
        <v>287</v>
      </c>
      <c r="AW461" s="15" t="s">
        <v>37</v>
      </c>
      <c r="AX461" s="15" t="s">
        <v>76</v>
      </c>
      <c r="AY461" s="170" t="s">
        <v>265</v>
      </c>
    </row>
    <row r="462" spans="2:51" s="12" customFormat="1" ht="12">
      <c r="B462" s="149"/>
      <c r="D462" s="143" t="s">
        <v>277</v>
      </c>
      <c r="E462" s="150" t="s">
        <v>19</v>
      </c>
      <c r="F462" s="151" t="s">
        <v>730</v>
      </c>
      <c r="H462" s="150" t="s">
        <v>19</v>
      </c>
      <c r="I462" s="152"/>
      <c r="L462" s="149"/>
      <c r="M462" s="153"/>
      <c r="T462" s="154"/>
      <c r="AT462" s="150" t="s">
        <v>277</v>
      </c>
      <c r="AU462" s="150" t="s">
        <v>86</v>
      </c>
      <c r="AV462" s="12" t="s">
        <v>84</v>
      </c>
      <c r="AW462" s="12" t="s">
        <v>37</v>
      </c>
      <c r="AX462" s="12" t="s">
        <v>76</v>
      </c>
      <c r="AY462" s="150" t="s">
        <v>265</v>
      </c>
    </row>
    <row r="463" spans="2:51" s="13" customFormat="1" ht="12">
      <c r="B463" s="155"/>
      <c r="D463" s="143" t="s">
        <v>277</v>
      </c>
      <c r="E463" s="156" t="s">
        <v>19</v>
      </c>
      <c r="F463" s="157" t="s">
        <v>731</v>
      </c>
      <c r="H463" s="158">
        <v>17.01</v>
      </c>
      <c r="I463" s="159"/>
      <c r="L463" s="155"/>
      <c r="M463" s="160"/>
      <c r="T463" s="161"/>
      <c r="AT463" s="156" t="s">
        <v>277</v>
      </c>
      <c r="AU463" s="156" t="s">
        <v>86</v>
      </c>
      <c r="AV463" s="13" t="s">
        <v>86</v>
      </c>
      <c r="AW463" s="13" t="s">
        <v>37</v>
      </c>
      <c r="AX463" s="13" t="s">
        <v>76</v>
      </c>
      <c r="AY463" s="156" t="s">
        <v>265</v>
      </c>
    </row>
    <row r="464" spans="2:51" s="12" customFormat="1" ht="12">
      <c r="B464" s="149"/>
      <c r="D464" s="143" t="s">
        <v>277</v>
      </c>
      <c r="E464" s="150" t="s">
        <v>19</v>
      </c>
      <c r="F464" s="151" t="s">
        <v>732</v>
      </c>
      <c r="H464" s="150" t="s">
        <v>19</v>
      </c>
      <c r="I464" s="152"/>
      <c r="L464" s="149"/>
      <c r="M464" s="153"/>
      <c r="T464" s="154"/>
      <c r="AT464" s="150" t="s">
        <v>277</v>
      </c>
      <c r="AU464" s="150" t="s">
        <v>86</v>
      </c>
      <c r="AV464" s="12" t="s">
        <v>84</v>
      </c>
      <c r="AW464" s="12" t="s">
        <v>37</v>
      </c>
      <c r="AX464" s="12" t="s">
        <v>76</v>
      </c>
      <c r="AY464" s="150" t="s">
        <v>265</v>
      </c>
    </row>
    <row r="465" spans="2:51" s="13" customFormat="1" ht="12">
      <c r="B465" s="155"/>
      <c r="D465" s="143" t="s">
        <v>277</v>
      </c>
      <c r="E465" s="156" t="s">
        <v>19</v>
      </c>
      <c r="F465" s="157" t="s">
        <v>733</v>
      </c>
      <c r="H465" s="158">
        <v>5.46</v>
      </c>
      <c r="I465" s="159"/>
      <c r="L465" s="155"/>
      <c r="M465" s="160"/>
      <c r="T465" s="161"/>
      <c r="AT465" s="156" t="s">
        <v>277</v>
      </c>
      <c r="AU465" s="156" t="s">
        <v>86</v>
      </c>
      <c r="AV465" s="13" t="s">
        <v>86</v>
      </c>
      <c r="AW465" s="13" t="s">
        <v>37</v>
      </c>
      <c r="AX465" s="13" t="s">
        <v>76</v>
      </c>
      <c r="AY465" s="156" t="s">
        <v>265</v>
      </c>
    </row>
    <row r="466" spans="2:51" s="15" customFormat="1" ht="12">
      <c r="B466" s="169"/>
      <c r="D466" s="143" t="s">
        <v>277</v>
      </c>
      <c r="E466" s="170" t="s">
        <v>154</v>
      </c>
      <c r="F466" s="171" t="s">
        <v>397</v>
      </c>
      <c r="H466" s="172">
        <v>22.47</v>
      </c>
      <c r="I466" s="173"/>
      <c r="L466" s="169"/>
      <c r="M466" s="174"/>
      <c r="T466" s="175"/>
      <c r="AT466" s="170" t="s">
        <v>277</v>
      </c>
      <c r="AU466" s="170" t="s">
        <v>86</v>
      </c>
      <c r="AV466" s="15" t="s">
        <v>287</v>
      </c>
      <c r="AW466" s="15" t="s">
        <v>37</v>
      </c>
      <c r="AX466" s="15" t="s">
        <v>76</v>
      </c>
      <c r="AY466" s="170" t="s">
        <v>265</v>
      </c>
    </row>
    <row r="467" spans="2:51" s="14" customFormat="1" ht="12">
      <c r="B467" s="162"/>
      <c r="D467" s="143" t="s">
        <v>277</v>
      </c>
      <c r="E467" s="163" t="s">
        <v>19</v>
      </c>
      <c r="F467" s="164" t="s">
        <v>280</v>
      </c>
      <c r="H467" s="165">
        <v>35.47</v>
      </c>
      <c r="I467" s="166"/>
      <c r="L467" s="162"/>
      <c r="M467" s="167"/>
      <c r="T467" s="168"/>
      <c r="AT467" s="163" t="s">
        <v>277</v>
      </c>
      <c r="AU467" s="163" t="s">
        <v>86</v>
      </c>
      <c r="AV467" s="14" t="s">
        <v>271</v>
      </c>
      <c r="AW467" s="14" t="s">
        <v>37</v>
      </c>
      <c r="AX467" s="14" t="s">
        <v>84</v>
      </c>
      <c r="AY467" s="163" t="s">
        <v>265</v>
      </c>
    </row>
    <row r="468" spans="2:65" s="1" customFormat="1" ht="16.5" customHeight="1">
      <c r="B468" s="33"/>
      <c r="C468" s="177" t="s">
        <v>734</v>
      </c>
      <c r="D468" s="177" t="s">
        <v>504</v>
      </c>
      <c r="E468" s="178" t="s">
        <v>735</v>
      </c>
      <c r="F468" s="179" t="s">
        <v>736</v>
      </c>
      <c r="G468" s="180" t="s">
        <v>130</v>
      </c>
      <c r="H468" s="181">
        <v>26</v>
      </c>
      <c r="I468" s="182"/>
      <c r="J468" s="183">
        <f>ROUND(I468*H468,2)</f>
        <v>0</v>
      </c>
      <c r="K468" s="179" t="s">
        <v>270</v>
      </c>
      <c r="L468" s="184"/>
      <c r="M468" s="185" t="s">
        <v>19</v>
      </c>
      <c r="N468" s="186" t="s">
        <v>47</v>
      </c>
      <c r="P468" s="139">
        <f>O468*H468</f>
        <v>0</v>
      </c>
      <c r="Q468" s="139">
        <v>1</v>
      </c>
      <c r="R468" s="139">
        <f>Q468*H468</f>
        <v>26</v>
      </c>
      <c r="S468" s="139">
        <v>0</v>
      </c>
      <c r="T468" s="140">
        <f>S468*H468</f>
        <v>0</v>
      </c>
      <c r="AR468" s="141" t="s">
        <v>323</v>
      </c>
      <c r="AT468" s="141" t="s">
        <v>504</v>
      </c>
      <c r="AU468" s="141" t="s">
        <v>86</v>
      </c>
      <c r="AY468" s="18" t="s">
        <v>265</v>
      </c>
      <c r="BE468" s="142">
        <f>IF(N468="základní",J468,0)</f>
        <v>0</v>
      </c>
      <c r="BF468" s="142">
        <f>IF(N468="snížená",J468,0)</f>
        <v>0</v>
      </c>
      <c r="BG468" s="142">
        <f>IF(N468="zákl. přenesená",J468,0)</f>
        <v>0</v>
      </c>
      <c r="BH468" s="142">
        <f>IF(N468="sníž. přenesená",J468,0)</f>
        <v>0</v>
      </c>
      <c r="BI468" s="142">
        <f>IF(N468="nulová",J468,0)</f>
        <v>0</v>
      </c>
      <c r="BJ468" s="18" t="s">
        <v>84</v>
      </c>
      <c r="BK468" s="142">
        <f>ROUND(I468*H468,2)</f>
        <v>0</v>
      </c>
      <c r="BL468" s="18" t="s">
        <v>271</v>
      </c>
      <c r="BM468" s="141" t="s">
        <v>737</v>
      </c>
    </row>
    <row r="469" spans="2:47" s="1" customFormat="1" ht="12">
      <c r="B469" s="33"/>
      <c r="D469" s="143" t="s">
        <v>273</v>
      </c>
      <c r="F469" s="144" t="s">
        <v>736</v>
      </c>
      <c r="I469" s="145"/>
      <c r="L469" s="33"/>
      <c r="M469" s="146"/>
      <c r="T469" s="54"/>
      <c r="AT469" s="18" t="s">
        <v>273</v>
      </c>
      <c r="AU469" s="18" t="s">
        <v>86</v>
      </c>
    </row>
    <row r="470" spans="2:51" s="13" customFormat="1" ht="12">
      <c r="B470" s="155"/>
      <c r="D470" s="143" t="s">
        <v>277</v>
      </c>
      <c r="E470" s="156" t="s">
        <v>19</v>
      </c>
      <c r="F470" s="157" t="s">
        <v>738</v>
      </c>
      <c r="H470" s="158">
        <v>26</v>
      </c>
      <c r="I470" s="159"/>
      <c r="L470" s="155"/>
      <c r="M470" s="160"/>
      <c r="T470" s="161"/>
      <c r="AT470" s="156" t="s">
        <v>277</v>
      </c>
      <c r="AU470" s="156" t="s">
        <v>86</v>
      </c>
      <c r="AV470" s="13" t="s">
        <v>86</v>
      </c>
      <c r="AW470" s="13" t="s">
        <v>37</v>
      </c>
      <c r="AX470" s="13" t="s">
        <v>84</v>
      </c>
      <c r="AY470" s="156" t="s">
        <v>265</v>
      </c>
    </row>
    <row r="471" spans="2:65" s="1" customFormat="1" ht="16.5" customHeight="1">
      <c r="B471" s="33"/>
      <c r="C471" s="177" t="s">
        <v>739</v>
      </c>
      <c r="D471" s="177" t="s">
        <v>504</v>
      </c>
      <c r="E471" s="178" t="s">
        <v>740</v>
      </c>
      <c r="F471" s="179" t="s">
        <v>741</v>
      </c>
      <c r="G471" s="180" t="s">
        <v>130</v>
      </c>
      <c r="H471" s="181">
        <v>44.94</v>
      </c>
      <c r="I471" s="182"/>
      <c r="J471" s="183">
        <f>ROUND(I471*H471,2)</f>
        <v>0</v>
      </c>
      <c r="K471" s="179" t="s">
        <v>270</v>
      </c>
      <c r="L471" s="184"/>
      <c r="M471" s="185" t="s">
        <v>19</v>
      </c>
      <c r="N471" s="186" t="s">
        <v>47</v>
      </c>
      <c r="P471" s="139">
        <f>O471*H471</f>
        <v>0</v>
      </c>
      <c r="Q471" s="139">
        <v>1</v>
      </c>
      <c r="R471" s="139">
        <f>Q471*H471</f>
        <v>44.94</v>
      </c>
      <c r="S471" s="139">
        <v>0</v>
      </c>
      <c r="T471" s="140">
        <f>S471*H471</f>
        <v>0</v>
      </c>
      <c r="AR471" s="141" t="s">
        <v>323</v>
      </c>
      <c r="AT471" s="141" t="s">
        <v>504</v>
      </c>
      <c r="AU471" s="141" t="s">
        <v>86</v>
      </c>
      <c r="AY471" s="18" t="s">
        <v>265</v>
      </c>
      <c r="BE471" s="142">
        <f>IF(N471="základní",J471,0)</f>
        <v>0</v>
      </c>
      <c r="BF471" s="142">
        <f>IF(N471="snížená",J471,0)</f>
        <v>0</v>
      </c>
      <c r="BG471" s="142">
        <f>IF(N471="zákl. přenesená",J471,0)</f>
        <v>0</v>
      </c>
      <c r="BH471" s="142">
        <f>IF(N471="sníž. přenesená",J471,0)</f>
        <v>0</v>
      </c>
      <c r="BI471" s="142">
        <f>IF(N471="nulová",J471,0)</f>
        <v>0</v>
      </c>
      <c r="BJ471" s="18" t="s">
        <v>84</v>
      </c>
      <c r="BK471" s="142">
        <f>ROUND(I471*H471,2)</f>
        <v>0</v>
      </c>
      <c r="BL471" s="18" t="s">
        <v>271</v>
      </c>
      <c r="BM471" s="141" t="s">
        <v>742</v>
      </c>
    </row>
    <row r="472" spans="2:47" s="1" customFormat="1" ht="12">
      <c r="B472" s="33"/>
      <c r="D472" s="143" t="s">
        <v>273</v>
      </c>
      <c r="F472" s="144" t="s">
        <v>741</v>
      </c>
      <c r="I472" s="145"/>
      <c r="L472" s="33"/>
      <c r="M472" s="146"/>
      <c r="T472" s="54"/>
      <c r="AT472" s="18" t="s">
        <v>273</v>
      </c>
      <c r="AU472" s="18" t="s">
        <v>86</v>
      </c>
    </row>
    <row r="473" spans="2:51" s="13" customFormat="1" ht="12">
      <c r="B473" s="155"/>
      <c r="D473" s="143" t="s">
        <v>277</v>
      </c>
      <c r="E473" s="156" t="s">
        <v>19</v>
      </c>
      <c r="F473" s="157" t="s">
        <v>743</v>
      </c>
      <c r="H473" s="158">
        <v>44.94</v>
      </c>
      <c r="I473" s="159"/>
      <c r="L473" s="155"/>
      <c r="M473" s="160"/>
      <c r="T473" s="161"/>
      <c r="AT473" s="156" t="s">
        <v>277</v>
      </c>
      <c r="AU473" s="156" t="s">
        <v>86</v>
      </c>
      <c r="AV473" s="13" t="s">
        <v>86</v>
      </c>
      <c r="AW473" s="13" t="s">
        <v>37</v>
      </c>
      <c r="AX473" s="13" t="s">
        <v>84</v>
      </c>
      <c r="AY473" s="156" t="s">
        <v>265</v>
      </c>
    </row>
    <row r="474" spans="2:65" s="1" customFormat="1" ht="16.5" customHeight="1">
      <c r="B474" s="33"/>
      <c r="C474" s="130" t="s">
        <v>744</v>
      </c>
      <c r="D474" s="130" t="s">
        <v>267</v>
      </c>
      <c r="E474" s="131" t="s">
        <v>745</v>
      </c>
      <c r="F474" s="132" t="s">
        <v>746</v>
      </c>
      <c r="G474" s="133" t="s">
        <v>130</v>
      </c>
      <c r="H474" s="134">
        <v>40.8</v>
      </c>
      <c r="I474" s="135"/>
      <c r="J474" s="136">
        <f>ROUND(I474*H474,2)</f>
        <v>0</v>
      </c>
      <c r="K474" s="132" t="s">
        <v>19</v>
      </c>
      <c r="L474" s="33"/>
      <c r="M474" s="137" t="s">
        <v>19</v>
      </c>
      <c r="N474" s="138" t="s">
        <v>47</v>
      </c>
      <c r="P474" s="139">
        <f>O474*H474</f>
        <v>0</v>
      </c>
      <c r="Q474" s="139">
        <v>0</v>
      </c>
      <c r="R474" s="139">
        <f>Q474*H474</f>
        <v>0</v>
      </c>
      <c r="S474" s="139">
        <v>0</v>
      </c>
      <c r="T474" s="140">
        <f>S474*H474</f>
        <v>0</v>
      </c>
      <c r="AR474" s="141" t="s">
        <v>271</v>
      </c>
      <c r="AT474" s="141" t="s">
        <v>267</v>
      </c>
      <c r="AU474" s="141" t="s">
        <v>86</v>
      </c>
      <c r="AY474" s="18" t="s">
        <v>265</v>
      </c>
      <c r="BE474" s="142">
        <f>IF(N474="základní",J474,0)</f>
        <v>0</v>
      </c>
      <c r="BF474" s="142">
        <f>IF(N474="snížená",J474,0)</f>
        <v>0</v>
      </c>
      <c r="BG474" s="142">
        <f>IF(N474="zákl. přenesená",J474,0)</f>
        <v>0</v>
      </c>
      <c r="BH474" s="142">
        <f>IF(N474="sníž. přenesená",J474,0)</f>
        <v>0</v>
      </c>
      <c r="BI474" s="142">
        <f>IF(N474="nulová",J474,0)</f>
        <v>0</v>
      </c>
      <c r="BJ474" s="18" t="s">
        <v>84</v>
      </c>
      <c r="BK474" s="142">
        <f>ROUND(I474*H474,2)</f>
        <v>0</v>
      </c>
      <c r="BL474" s="18" t="s">
        <v>271</v>
      </c>
      <c r="BM474" s="141" t="s">
        <v>747</v>
      </c>
    </row>
    <row r="475" spans="2:47" s="1" customFormat="1" ht="12">
      <c r="B475" s="33"/>
      <c r="D475" s="143" t="s">
        <v>273</v>
      </c>
      <c r="F475" s="144" t="s">
        <v>746</v>
      </c>
      <c r="I475" s="145"/>
      <c r="L475" s="33"/>
      <c r="M475" s="146"/>
      <c r="T475" s="54"/>
      <c r="AT475" s="18" t="s">
        <v>273</v>
      </c>
      <c r="AU475" s="18" t="s">
        <v>86</v>
      </c>
    </row>
    <row r="476" spans="2:51" s="13" customFormat="1" ht="12">
      <c r="B476" s="155"/>
      <c r="D476" s="143" t="s">
        <v>277</v>
      </c>
      <c r="E476" s="156" t="s">
        <v>19</v>
      </c>
      <c r="F476" s="157" t="s">
        <v>748</v>
      </c>
      <c r="H476" s="158">
        <v>24.6</v>
      </c>
      <c r="I476" s="159"/>
      <c r="L476" s="155"/>
      <c r="M476" s="160"/>
      <c r="T476" s="161"/>
      <c r="AT476" s="156" t="s">
        <v>277</v>
      </c>
      <c r="AU476" s="156" t="s">
        <v>86</v>
      </c>
      <c r="AV476" s="13" t="s">
        <v>86</v>
      </c>
      <c r="AW476" s="13" t="s">
        <v>37</v>
      </c>
      <c r="AX476" s="13" t="s">
        <v>76</v>
      </c>
      <c r="AY476" s="156" t="s">
        <v>265</v>
      </c>
    </row>
    <row r="477" spans="2:51" s="13" customFormat="1" ht="12">
      <c r="B477" s="155"/>
      <c r="D477" s="143" t="s">
        <v>277</v>
      </c>
      <c r="E477" s="156" t="s">
        <v>19</v>
      </c>
      <c r="F477" s="157" t="s">
        <v>749</v>
      </c>
      <c r="H477" s="158">
        <v>7.8</v>
      </c>
      <c r="I477" s="159"/>
      <c r="L477" s="155"/>
      <c r="M477" s="160"/>
      <c r="T477" s="161"/>
      <c r="AT477" s="156" t="s">
        <v>277</v>
      </c>
      <c r="AU477" s="156" t="s">
        <v>86</v>
      </c>
      <c r="AV477" s="13" t="s">
        <v>86</v>
      </c>
      <c r="AW477" s="13" t="s">
        <v>37</v>
      </c>
      <c r="AX477" s="13" t="s">
        <v>76</v>
      </c>
      <c r="AY477" s="156" t="s">
        <v>265</v>
      </c>
    </row>
    <row r="478" spans="2:51" s="13" customFormat="1" ht="12">
      <c r="B478" s="155"/>
      <c r="D478" s="143" t="s">
        <v>277</v>
      </c>
      <c r="E478" s="156" t="s">
        <v>19</v>
      </c>
      <c r="F478" s="157" t="s">
        <v>750</v>
      </c>
      <c r="H478" s="158">
        <v>5.2</v>
      </c>
      <c r="I478" s="159"/>
      <c r="L478" s="155"/>
      <c r="M478" s="160"/>
      <c r="T478" s="161"/>
      <c r="AT478" s="156" t="s">
        <v>277</v>
      </c>
      <c r="AU478" s="156" t="s">
        <v>86</v>
      </c>
      <c r="AV478" s="13" t="s">
        <v>86</v>
      </c>
      <c r="AW478" s="13" t="s">
        <v>37</v>
      </c>
      <c r="AX478" s="13" t="s">
        <v>76</v>
      </c>
      <c r="AY478" s="156" t="s">
        <v>265</v>
      </c>
    </row>
    <row r="479" spans="2:51" s="13" customFormat="1" ht="12">
      <c r="B479" s="155"/>
      <c r="D479" s="143" t="s">
        <v>277</v>
      </c>
      <c r="E479" s="156" t="s">
        <v>19</v>
      </c>
      <c r="F479" s="157" t="s">
        <v>751</v>
      </c>
      <c r="H479" s="158">
        <v>2.7</v>
      </c>
      <c r="I479" s="159"/>
      <c r="L479" s="155"/>
      <c r="M479" s="160"/>
      <c r="T479" s="161"/>
      <c r="AT479" s="156" t="s">
        <v>277</v>
      </c>
      <c r="AU479" s="156" t="s">
        <v>86</v>
      </c>
      <c r="AV479" s="13" t="s">
        <v>86</v>
      </c>
      <c r="AW479" s="13" t="s">
        <v>37</v>
      </c>
      <c r="AX479" s="13" t="s">
        <v>76</v>
      </c>
      <c r="AY479" s="156" t="s">
        <v>265</v>
      </c>
    </row>
    <row r="480" spans="2:51" s="13" customFormat="1" ht="12">
      <c r="B480" s="155"/>
      <c r="D480" s="143" t="s">
        <v>277</v>
      </c>
      <c r="E480" s="156" t="s">
        <v>19</v>
      </c>
      <c r="F480" s="157" t="s">
        <v>752</v>
      </c>
      <c r="H480" s="158">
        <v>0.5</v>
      </c>
      <c r="I480" s="159"/>
      <c r="L480" s="155"/>
      <c r="M480" s="160"/>
      <c r="T480" s="161"/>
      <c r="AT480" s="156" t="s">
        <v>277</v>
      </c>
      <c r="AU480" s="156" t="s">
        <v>86</v>
      </c>
      <c r="AV480" s="13" t="s">
        <v>86</v>
      </c>
      <c r="AW480" s="13" t="s">
        <v>37</v>
      </c>
      <c r="AX480" s="13" t="s">
        <v>76</v>
      </c>
      <c r="AY480" s="156" t="s">
        <v>265</v>
      </c>
    </row>
    <row r="481" spans="2:51" s="14" customFormat="1" ht="12">
      <c r="B481" s="162"/>
      <c r="D481" s="143" t="s">
        <v>277</v>
      </c>
      <c r="E481" s="163" t="s">
        <v>19</v>
      </c>
      <c r="F481" s="164" t="s">
        <v>280</v>
      </c>
      <c r="H481" s="165">
        <v>40.8</v>
      </c>
      <c r="I481" s="166"/>
      <c r="L481" s="162"/>
      <c r="M481" s="167"/>
      <c r="T481" s="168"/>
      <c r="AT481" s="163" t="s">
        <v>277</v>
      </c>
      <c r="AU481" s="163" t="s">
        <v>86</v>
      </c>
      <c r="AV481" s="14" t="s">
        <v>271</v>
      </c>
      <c r="AW481" s="14" t="s">
        <v>37</v>
      </c>
      <c r="AX481" s="14" t="s">
        <v>84</v>
      </c>
      <c r="AY481" s="163" t="s">
        <v>265</v>
      </c>
    </row>
    <row r="482" spans="2:65" s="1" customFormat="1" ht="16.5" customHeight="1">
      <c r="B482" s="33"/>
      <c r="C482" s="130" t="s">
        <v>753</v>
      </c>
      <c r="D482" s="130" t="s">
        <v>267</v>
      </c>
      <c r="E482" s="131" t="s">
        <v>754</v>
      </c>
      <c r="F482" s="132" t="s">
        <v>755</v>
      </c>
      <c r="G482" s="133" t="s">
        <v>134</v>
      </c>
      <c r="H482" s="134">
        <v>52</v>
      </c>
      <c r="I482" s="135"/>
      <c r="J482" s="136">
        <f>ROUND(I482*H482,2)</f>
        <v>0</v>
      </c>
      <c r="K482" s="132" t="s">
        <v>19</v>
      </c>
      <c r="L482" s="33"/>
      <c r="M482" s="137" t="s">
        <v>19</v>
      </c>
      <c r="N482" s="138" t="s">
        <v>47</v>
      </c>
      <c r="P482" s="139">
        <f>O482*H482</f>
        <v>0</v>
      </c>
      <c r="Q482" s="139">
        <v>0</v>
      </c>
      <c r="R482" s="139">
        <f>Q482*H482</f>
        <v>0</v>
      </c>
      <c r="S482" s="139">
        <v>0</v>
      </c>
      <c r="T482" s="140">
        <f>S482*H482</f>
        <v>0</v>
      </c>
      <c r="AR482" s="141" t="s">
        <v>271</v>
      </c>
      <c r="AT482" s="141" t="s">
        <v>267</v>
      </c>
      <c r="AU482" s="141" t="s">
        <v>86</v>
      </c>
      <c r="AY482" s="18" t="s">
        <v>265</v>
      </c>
      <c r="BE482" s="142">
        <f>IF(N482="základní",J482,0)</f>
        <v>0</v>
      </c>
      <c r="BF482" s="142">
        <f>IF(N482="snížená",J482,0)</f>
        <v>0</v>
      </c>
      <c r="BG482" s="142">
        <f>IF(N482="zákl. přenesená",J482,0)</f>
        <v>0</v>
      </c>
      <c r="BH482" s="142">
        <f>IF(N482="sníž. přenesená",J482,0)</f>
        <v>0</v>
      </c>
      <c r="BI482" s="142">
        <f>IF(N482="nulová",J482,0)</f>
        <v>0</v>
      </c>
      <c r="BJ482" s="18" t="s">
        <v>84</v>
      </c>
      <c r="BK482" s="142">
        <f>ROUND(I482*H482,2)</f>
        <v>0</v>
      </c>
      <c r="BL482" s="18" t="s">
        <v>271</v>
      </c>
      <c r="BM482" s="141" t="s">
        <v>756</v>
      </c>
    </row>
    <row r="483" spans="2:47" s="1" customFormat="1" ht="12">
      <c r="B483" s="33"/>
      <c r="D483" s="143" t="s">
        <v>273</v>
      </c>
      <c r="F483" s="144" t="s">
        <v>755</v>
      </c>
      <c r="I483" s="145"/>
      <c r="L483" s="33"/>
      <c r="M483" s="146"/>
      <c r="T483" s="54"/>
      <c r="AT483" s="18" t="s">
        <v>273</v>
      </c>
      <c r="AU483" s="18" t="s">
        <v>86</v>
      </c>
    </row>
    <row r="484" spans="2:51" s="13" customFormat="1" ht="12">
      <c r="B484" s="155"/>
      <c r="D484" s="143" t="s">
        <v>277</v>
      </c>
      <c r="E484" s="156" t="s">
        <v>19</v>
      </c>
      <c r="F484" s="157" t="s">
        <v>132</v>
      </c>
      <c r="H484" s="158">
        <v>52</v>
      </c>
      <c r="I484" s="159"/>
      <c r="L484" s="155"/>
      <c r="M484" s="160"/>
      <c r="T484" s="161"/>
      <c r="AT484" s="156" t="s">
        <v>277</v>
      </c>
      <c r="AU484" s="156" t="s">
        <v>86</v>
      </c>
      <c r="AV484" s="13" t="s">
        <v>86</v>
      </c>
      <c r="AW484" s="13" t="s">
        <v>37</v>
      </c>
      <c r="AX484" s="13" t="s">
        <v>84</v>
      </c>
      <c r="AY484" s="156" t="s">
        <v>265</v>
      </c>
    </row>
    <row r="485" spans="2:65" s="1" customFormat="1" ht="16.5" customHeight="1">
      <c r="B485" s="33"/>
      <c r="C485" s="130" t="s">
        <v>757</v>
      </c>
      <c r="D485" s="130" t="s">
        <v>267</v>
      </c>
      <c r="E485" s="131" t="s">
        <v>758</v>
      </c>
      <c r="F485" s="132" t="s">
        <v>759</v>
      </c>
      <c r="G485" s="133" t="s">
        <v>134</v>
      </c>
      <c r="H485" s="134">
        <v>26</v>
      </c>
      <c r="I485" s="135"/>
      <c r="J485" s="136">
        <f>ROUND(I485*H485,2)</f>
        <v>0</v>
      </c>
      <c r="K485" s="132" t="s">
        <v>19</v>
      </c>
      <c r="L485" s="33"/>
      <c r="M485" s="137" t="s">
        <v>19</v>
      </c>
      <c r="N485" s="138" t="s">
        <v>47</v>
      </c>
      <c r="P485" s="139">
        <f>O485*H485</f>
        <v>0</v>
      </c>
      <c r="Q485" s="139">
        <v>0</v>
      </c>
      <c r="R485" s="139">
        <f>Q485*H485</f>
        <v>0</v>
      </c>
      <c r="S485" s="139">
        <v>0</v>
      </c>
      <c r="T485" s="140">
        <f>S485*H485</f>
        <v>0</v>
      </c>
      <c r="AR485" s="141" t="s">
        <v>271</v>
      </c>
      <c r="AT485" s="141" t="s">
        <v>267</v>
      </c>
      <c r="AU485" s="141" t="s">
        <v>86</v>
      </c>
      <c r="AY485" s="18" t="s">
        <v>265</v>
      </c>
      <c r="BE485" s="142">
        <f>IF(N485="základní",J485,0)</f>
        <v>0</v>
      </c>
      <c r="BF485" s="142">
        <f>IF(N485="snížená",J485,0)</f>
        <v>0</v>
      </c>
      <c r="BG485" s="142">
        <f>IF(N485="zákl. přenesená",J485,0)</f>
        <v>0</v>
      </c>
      <c r="BH485" s="142">
        <f>IF(N485="sníž. přenesená",J485,0)</f>
        <v>0</v>
      </c>
      <c r="BI485" s="142">
        <f>IF(N485="nulová",J485,0)</f>
        <v>0</v>
      </c>
      <c r="BJ485" s="18" t="s">
        <v>84</v>
      </c>
      <c r="BK485" s="142">
        <f>ROUND(I485*H485,2)</f>
        <v>0</v>
      </c>
      <c r="BL485" s="18" t="s">
        <v>271</v>
      </c>
      <c r="BM485" s="141" t="s">
        <v>760</v>
      </c>
    </row>
    <row r="486" spans="2:47" s="1" customFormat="1" ht="12">
      <c r="B486" s="33"/>
      <c r="D486" s="143" t="s">
        <v>273</v>
      </c>
      <c r="F486" s="144" t="s">
        <v>759</v>
      </c>
      <c r="I486" s="145"/>
      <c r="L486" s="33"/>
      <c r="M486" s="146"/>
      <c r="T486" s="54"/>
      <c r="AT486" s="18" t="s">
        <v>273</v>
      </c>
      <c r="AU486" s="18" t="s">
        <v>86</v>
      </c>
    </row>
    <row r="487" spans="2:51" s="13" customFormat="1" ht="12">
      <c r="B487" s="155"/>
      <c r="D487" s="143" t="s">
        <v>277</v>
      </c>
      <c r="E487" s="156" t="s">
        <v>19</v>
      </c>
      <c r="F487" s="157" t="s">
        <v>136</v>
      </c>
      <c r="H487" s="158">
        <v>26</v>
      </c>
      <c r="I487" s="159"/>
      <c r="L487" s="155"/>
      <c r="M487" s="160"/>
      <c r="T487" s="161"/>
      <c r="AT487" s="156" t="s">
        <v>277</v>
      </c>
      <c r="AU487" s="156" t="s">
        <v>86</v>
      </c>
      <c r="AV487" s="13" t="s">
        <v>86</v>
      </c>
      <c r="AW487" s="13" t="s">
        <v>37</v>
      </c>
      <c r="AX487" s="13" t="s">
        <v>84</v>
      </c>
      <c r="AY487" s="156" t="s">
        <v>265</v>
      </c>
    </row>
    <row r="488" spans="2:65" s="1" customFormat="1" ht="16.5" customHeight="1">
      <c r="B488" s="33"/>
      <c r="C488" s="130" t="s">
        <v>761</v>
      </c>
      <c r="D488" s="130" t="s">
        <v>267</v>
      </c>
      <c r="E488" s="131" t="s">
        <v>762</v>
      </c>
      <c r="F488" s="132" t="s">
        <v>763</v>
      </c>
      <c r="G488" s="133" t="s">
        <v>134</v>
      </c>
      <c r="H488" s="134">
        <v>9</v>
      </c>
      <c r="I488" s="135"/>
      <c r="J488" s="136">
        <f>ROUND(I488*H488,2)</f>
        <v>0</v>
      </c>
      <c r="K488" s="132" t="s">
        <v>19</v>
      </c>
      <c r="L488" s="33"/>
      <c r="M488" s="137" t="s">
        <v>19</v>
      </c>
      <c r="N488" s="138" t="s">
        <v>47</v>
      </c>
      <c r="P488" s="139">
        <f>O488*H488</f>
        <v>0</v>
      </c>
      <c r="Q488" s="139">
        <v>0</v>
      </c>
      <c r="R488" s="139">
        <f>Q488*H488</f>
        <v>0</v>
      </c>
      <c r="S488" s="139">
        <v>0</v>
      </c>
      <c r="T488" s="140">
        <f>S488*H488</f>
        <v>0</v>
      </c>
      <c r="AR488" s="141" t="s">
        <v>271</v>
      </c>
      <c r="AT488" s="141" t="s">
        <v>267</v>
      </c>
      <c r="AU488" s="141" t="s">
        <v>86</v>
      </c>
      <c r="AY488" s="18" t="s">
        <v>265</v>
      </c>
      <c r="BE488" s="142">
        <f>IF(N488="základní",J488,0)</f>
        <v>0</v>
      </c>
      <c r="BF488" s="142">
        <f>IF(N488="snížená",J488,0)</f>
        <v>0</v>
      </c>
      <c r="BG488" s="142">
        <f>IF(N488="zákl. přenesená",J488,0)</f>
        <v>0</v>
      </c>
      <c r="BH488" s="142">
        <f>IF(N488="sníž. přenesená",J488,0)</f>
        <v>0</v>
      </c>
      <c r="BI488" s="142">
        <f>IF(N488="nulová",J488,0)</f>
        <v>0</v>
      </c>
      <c r="BJ488" s="18" t="s">
        <v>84</v>
      </c>
      <c r="BK488" s="142">
        <f>ROUND(I488*H488,2)</f>
        <v>0</v>
      </c>
      <c r="BL488" s="18" t="s">
        <v>271</v>
      </c>
      <c r="BM488" s="141" t="s">
        <v>764</v>
      </c>
    </row>
    <row r="489" spans="2:47" s="1" customFormat="1" ht="12">
      <c r="B489" s="33"/>
      <c r="D489" s="143" t="s">
        <v>273</v>
      </c>
      <c r="F489" s="144" t="s">
        <v>763</v>
      </c>
      <c r="I489" s="145"/>
      <c r="L489" s="33"/>
      <c r="M489" s="146"/>
      <c r="T489" s="54"/>
      <c r="AT489" s="18" t="s">
        <v>273</v>
      </c>
      <c r="AU489" s="18" t="s">
        <v>86</v>
      </c>
    </row>
    <row r="490" spans="2:51" s="13" customFormat="1" ht="12">
      <c r="B490" s="155"/>
      <c r="D490" s="143" t="s">
        <v>277</v>
      </c>
      <c r="E490" s="156" t="s">
        <v>19</v>
      </c>
      <c r="F490" s="157" t="s">
        <v>139</v>
      </c>
      <c r="H490" s="158">
        <v>9</v>
      </c>
      <c r="I490" s="159"/>
      <c r="L490" s="155"/>
      <c r="M490" s="160"/>
      <c r="T490" s="161"/>
      <c r="AT490" s="156" t="s">
        <v>277</v>
      </c>
      <c r="AU490" s="156" t="s">
        <v>86</v>
      </c>
      <c r="AV490" s="13" t="s">
        <v>86</v>
      </c>
      <c r="AW490" s="13" t="s">
        <v>37</v>
      </c>
      <c r="AX490" s="13" t="s">
        <v>84</v>
      </c>
      <c r="AY490" s="156" t="s">
        <v>265</v>
      </c>
    </row>
    <row r="491" spans="2:65" s="1" customFormat="1" ht="16.5" customHeight="1">
      <c r="B491" s="33"/>
      <c r="C491" s="130" t="s">
        <v>765</v>
      </c>
      <c r="D491" s="130" t="s">
        <v>267</v>
      </c>
      <c r="E491" s="131" t="s">
        <v>766</v>
      </c>
      <c r="F491" s="132" t="s">
        <v>767</v>
      </c>
      <c r="G491" s="133" t="s">
        <v>134</v>
      </c>
      <c r="H491" s="134">
        <v>1</v>
      </c>
      <c r="I491" s="135"/>
      <c r="J491" s="136">
        <f>ROUND(I491*H491,2)</f>
        <v>0</v>
      </c>
      <c r="K491" s="132" t="s">
        <v>19</v>
      </c>
      <c r="L491" s="33"/>
      <c r="M491" s="137" t="s">
        <v>19</v>
      </c>
      <c r="N491" s="138" t="s">
        <v>47</v>
      </c>
      <c r="P491" s="139">
        <f>O491*H491</f>
        <v>0</v>
      </c>
      <c r="Q491" s="139">
        <v>0</v>
      </c>
      <c r="R491" s="139">
        <f>Q491*H491</f>
        <v>0</v>
      </c>
      <c r="S491" s="139">
        <v>0</v>
      </c>
      <c r="T491" s="140">
        <f>S491*H491</f>
        <v>0</v>
      </c>
      <c r="AR491" s="141" t="s">
        <v>271</v>
      </c>
      <c r="AT491" s="141" t="s">
        <v>267</v>
      </c>
      <c r="AU491" s="141" t="s">
        <v>86</v>
      </c>
      <c r="AY491" s="18" t="s">
        <v>265</v>
      </c>
      <c r="BE491" s="142">
        <f>IF(N491="základní",J491,0)</f>
        <v>0</v>
      </c>
      <c r="BF491" s="142">
        <f>IF(N491="snížená",J491,0)</f>
        <v>0</v>
      </c>
      <c r="BG491" s="142">
        <f>IF(N491="zákl. přenesená",J491,0)</f>
        <v>0</v>
      </c>
      <c r="BH491" s="142">
        <f>IF(N491="sníž. přenesená",J491,0)</f>
        <v>0</v>
      </c>
      <c r="BI491" s="142">
        <f>IF(N491="nulová",J491,0)</f>
        <v>0</v>
      </c>
      <c r="BJ491" s="18" t="s">
        <v>84</v>
      </c>
      <c r="BK491" s="142">
        <f>ROUND(I491*H491,2)</f>
        <v>0</v>
      </c>
      <c r="BL491" s="18" t="s">
        <v>271</v>
      </c>
      <c r="BM491" s="141" t="s">
        <v>768</v>
      </c>
    </row>
    <row r="492" spans="2:47" s="1" customFormat="1" ht="12">
      <c r="B492" s="33"/>
      <c r="D492" s="143" t="s">
        <v>273</v>
      </c>
      <c r="F492" s="144" t="s">
        <v>767</v>
      </c>
      <c r="I492" s="145"/>
      <c r="L492" s="33"/>
      <c r="M492" s="146"/>
      <c r="T492" s="54"/>
      <c r="AT492" s="18" t="s">
        <v>273</v>
      </c>
      <c r="AU492" s="18" t="s">
        <v>86</v>
      </c>
    </row>
    <row r="493" spans="2:51" s="13" customFormat="1" ht="12">
      <c r="B493" s="155"/>
      <c r="D493" s="143" t="s">
        <v>277</v>
      </c>
      <c r="E493" s="156" t="s">
        <v>19</v>
      </c>
      <c r="F493" s="157" t="s">
        <v>142</v>
      </c>
      <c r="H493" s="158">
        <v>1</v>
      </c>
      <c r="I493" s="159"/>
      <c r="L493" s="155"/>
      <c r="M493" s="160"/>
      <c r="T493" s="161"/>
      <c r="AT493" s="156" t="s">
        <v>277</v>
      </c>
      <c r="AU493" s="156" t="s">
        <v>86</v>
      </c>
      <c r="AV493" s="13" t="s">
        <v>86</v>
      </c>
      <c r="AW493" s="13" t="s">
        <v>37</v>
      </c>
      <c r="AX493" s="13" t="s">
        <v>84</v>
      </c>
      <c r="AY493" s="156" t="s">
        <v>265</v>
      </c>
    </row>
    <row r="494" spans="2:65" s="1" customFormat="1" ht="21.75" customHeight="1">
      <c r="B494" s="33"/>
      <c r="C494" s="130" t="s">
        <v>769</v>
      </c>
      <c r="D494" s="130" t="s">
        <v>267</v>
      </c>
      <c r="E494" s="131" t="s">
        <v>770</v>
      </c>
      <c r="F494" s="132" t="s">
        <v>771</v>
      </c>
      <c r="G494" s="133" t="s">
        <v>115</v>
      </c>
      <c r="H494" s="134">
        <v>10147</v>
      </c>
      <c r="I494" s="135"/>
      <c r="J494" s="136">
        <f>ROUND(I494*H494,2)</f>
        <v>0</v>
      </c>
      <c r="K494" s="132" t="s">
        <v>270</v>
      </c>
      <c r="L494" s="33"/>
      <c r="M494" s="137" t="s">
        <v>19</v>
      </c>
      <c r="N494" s="138" t="s">
        <v>47</v>
      </c>
      <c r="P494" s="139">
        <f>O494*H494</f>
        <v>0</v>
      </c>
      <c r="Q494" s="139">
        <v>0</v>
      </c>
      <c r="R494" s="139">
        <f>Q494*H494</f>
        <v>0</v>
      </c>
      <c r="S494" s="139">
        <v>0</v>
      </c>
      <c r="T494" s="140">
        <f>S494*H494</f>
        <v>0</v>
      </c>
      <c r="AR494" s="141" t="s">
        <v>271</v>
      </c>
      <c r="AT494" s="141" t="s">
        <v>267</v>
      </c>
      <c r="AU494" s="141" t="s">
        <v>86</v>
      </c>
      <c r="AY494" s="18" t="s">
        <v>265</v>
      </c>
      <c r="BE494" s="142">
        <f>IF(N494="základní",J494,0)</f>
        <v>0</v>
      </c>
      <c r="BF494" s="142">
        <f>IF(N494="snížená",J494,0)</f>
        <v>0</v>
      </c>
      <c r="BG494" s="142">
        <f>IF(N494="zákl. přenesená",J494,0)</f>
        <v>0</v>
      </c>
      <c r="BH494" s="142">
        <f>IF(N494="sníž. přenesená",J494,0)</f>
        <v>0</v>
      </c>
      <c r="BI494" s="142">
        <f>IF(N494="nulová",J494,0)</f>
        <v>0</v>
      </c>
      <c r="BJ494" s="18" t="s">
        <v>84</v>
      </c>
      <c r="BK494" s="142">
        <f>ROUND(I494*H494,2)</f>
        <v>0</v>
      </c>
      <c r="BL494" s="18" t="s">
        <v>271</v>
      </c>
      <c r="BM494" s="141" t="s">
        <v>772</v>
      </c>
    </row>
    <row r="495" spans="2:47" s="1" customFormat="1" ht="12">
      <c r="B495" s="33"/>
      <c r="D495" s="143" t="s">
        <v>273</v>
      </c>
      <c r="F495" s="144" t="s">
        <v>773</v>
      </c>
      <c r="I495" s="145"/>
      <c r="L495" s="33"/>
      <c r="M495" s="146"/>
      <c r="T495" s="54"/>
      <c r="AT495" s="18" t="s">
        <v>273</v>
      </c>
      <c r="AU495" s="18" t="s">
        <v>86</v>
      </c>
    </row>
    <row r="496" spans="2:47" s="1" customFormat="1" ht="12">
      <c r="B496" s="33"/>
      <c r="D496" s="147" t="s">
        <v>275</v>
      </c>
      <c r="F496" s="148" t="s">
        <v>774</v>
      </c>
      <c r="I496" s="145"/>
      <c r="L496" s="33"/>
      <c r="M496" s="146"/>
      <c r="T496" s="54"/>
      <c r="AT496" s="18" t="s">
        <v>275</v>
      </c>
      <c r="AU496" s="18" t="s">
        <v>86</v>
      </c>
    </row>
    <row r="497" spans="2:51" s="12" customFormat="1" ht="12">
      <c r="B497" s="149"/>
      <c r="D497" s="143" t="s">
        <v>277</v>
      </c>
      <c r="E497" s="150" t="s">
        <v>19</v>
      </c>
      <c r="F497" s="151" t="s">
        <v>775</v>
      </c>
      <c r="H497" s="150" t="s">
        <v>19</v>
      </c>
      <c r="I497" s="152"/>
      <c r="L497" s="149"/>
      <c r="M497" s="153"/>
      <c r="T497" s="154"/>
      <c r="AT497" s="150" t="s">
        <v>277</v>
      </c>
      <c r="AU497" s="150" t="s">
        <v>86</v>
      </c>
      <c r="AV497" s="12" t="s">
        <v>84</v>
      </c>
      <c r="AW497" s="12" t="s">
        <v>37</v>
      </c>
      <c r="AX497" s="12" t="s">
        <v>76</v>
      </c>
      <c r="AY497" s="150" t="s">
        <v>265</v>
      </c>
    </row>
    <row r="498" spans="2:51" s="12" customFormat="1" ht="12">
      <c r="B498" s="149"/>
      <c r="D498" s="143" t="s">
        <v>277</v>
      </c>
      <c r="E498" s="150" t="s">
        <v>19</v>
      </c>
      <c r="F498" s="151" t="s">
        <v>394</v>
      </c>
      <c r="H498" s="150" t="s">
        <v>19</v>
      </c>
      <c r="I498" s="152"/>
      <c r="L498" s="149"/>
      <c r="M498" s="153"/>
      <c r="T498" s="154"/>
      <c r="AT498" s="150" t="s">
        <v>277</v>
      </c>
      <c r="AU498" s="150" t="s">
        <v>86</v>
      </c>
      <c r="AV498" s="12" t="s">
        <v>84</v>
      </c>
      <c r="AW498" s="12" t="s">
        <v>37</v>
      </c>
      <c r="AX498" s="12" t="s">
        <v>76</v>
      </c>
      <c r="AY498" s="150" t="s">
        <v>265</v>
      </c>
    </row>
    <row r="499" spans="2:51" s="13" customFormat="1" ht="12">
      <c r="B499" s="155"/>
      <c r="D499" s="143" t="s">
        <v>277</v>
      </c>
      <c r="E499" s="156" t="s">
        <v>19</v>
      </c>
      <c r="F499" s="157" t="s">
        <v>776</v>
      </c>
      <c r="H499" s="158">
        <v>2097</v>
      </c>
      <c r="I499" s="159"/>
      <c r="L499" s="155"/>
      <c r="M499" s="160"/>
      <c r="T499" s="161"/>
      <c r="AT499" s="156" t="s">
        <v>277</v>
      </c>
      <c r="AU499" s="156" t="s">
        <v>86</v>
      </c>
      <c r="AV499" s="13" t="s">
        <v>86</v>
      </c>
      <c r="AW499" s="13" t="s">
        <v>37</v>
      </c>
      <c r="AX499" s="13" t="s">
        <v>76</v>
      </c>
      <c r="AY499" s="156" t="s">
        <v>265</v>
      </c>
    </row>
    <row r="500" spans="2:51" s="15" customFormat="1" ht="12">
      <c r="B500" s="169"/>
      <c r="D500" s="143" t="s">
        <v>277</v>
      </c>
      <c r="E500" s="170" t="s">
        <v>180</v>
      </c>
      <c r="F500" s="171" t="s">
        <v>397</v>
      </c>
      <c r="H500" s="172">
        <v>2097</v>
      </c>
      <c r="I500" s="173"/>
      <c r="L500" s="169"/>
      <c r="M500" s="174"/>
      <c r="T500" s="175"/>
      <c r="AT500" s="170" t="s">
        <v>277</v>
      </c>
      <c r="AU500" s="170" t="s">
        <v>86</v>
      </c>
      <c r="AV500" s="15" t="s">
        <v>287</v>
      </c>
      <c r="AW500" s="15" t="s">
        <v>37</v>
      </c>
      <c r="AX500" s="15" t="s">
        <v>76</v>
      </c>
      <c r="AY500" s="170" t="s">
        <v>265</v>
      </c>
    </row>
    <row r="501" spans="2:51" s="12" customFormat="1" ht="12">
      <c r="B501" s="149"/>
      <c r="D501" s="143" t="s">
        <v>277</v>
      </c>
      <c r="E501" s="150" t="s">
        <v>19</v>
      </c>
      <c r="F501" s="151" t="s">
        <v>777</v>
      </c>
      <c r="H501" s="150" t="s">
        <v>19</v>
      </c>
      <c r="I501" s="152"/>
      <c r="L501" s="149"/>
      <c r="M501" s="153"/>
      <c r="T501" s="154"/>
      <c r="AT501" s="150" t="s">
        <v>277</v>
      </c>
      <c r="AU501" s="150" t="s">
        <v>86</v>
      </c>
      <c r="AV501" s="12" t="s">
        <v>84</v>
      </c>
      <c r="AW501" s="12" t="s">
        <v>37</v>
      </c>
      <c r="AX501" s="12" t="s">
        <v>76</v>
      </c>
      <c r="AY501" s="150" t="s">
        <v>265</v>
      </c>
    </row>
    <row r="502" spans="2:51" s="12" customFormat="1" ht="12">
      <c r="B502" s="149"/>
      <c r="D502" s="143" t="s">
        <v>277</v>
      </c>
      <c r="E502" s="150" t="s">
        <v>19</v>
      </c>
      <c r="F502" s="151" t="s">
        <v>778</v>
      </c>
      <c r="H502" s="150" t="s">
        <v>19</v>
      </c>
      <c r="I502" s="152"/>
      <c r="L502" s="149"/>
      <c r="M502" s="153"/>
      <c r="T502" s="154"/>
      <c r="AT502" s="150" t="s">
        <v>277</v>
      </c>
      <c r="AU502" s="150" t="s">
        <v>86</v>
      </c>
      <c r="AV502" s="12" t="s">
        <v>84</v>
      </c>
      <c r="AW502" s="12" t="s">
        <v>37</v>
      </c>
      <c r="AX502" s="12" t="s">
        <v>76</v>
      </c>
      <c r="AY502" s="150" t="s">
        <v>265</v>
      </c>
    </row>
    <row r="503" spans="2:51" s="13" customFormat="1" ht="12">
      <c r="B503" s="155"/>
      <c r="D503" s="143" t="s">
        <v>277</v>
      </c>
      <c r="E503" s="156" t="s">
        <v>19</v>
      </c>
      <c r="F503" s="157" t="s">
        <v>779</v>
      </c>
      <c r="H503" s="158">
        <v>8050</v>
      </c>
      <c r="I503" s="159"/>
      <c r="L503" s="155"/>
      <c r="M503" s="160"/>
      <c r="T503" s="161"/>
      <c r="AT503" s="156" t="s">
        <v>277</v>
      </c>
      <c r="AU503" s="156" t="s">
        <v>86</v>
      </c>
      <c r="AV503" s="13" t="s">
        <v>86</v>
      </c>
      <c r="AW503" s="13" t="s">
        <v>37</v>
      </c>
      <c r="AX503" s="13" t="s">
        <v>76</v>
      </c>
      <c r="AY503" s="156" t="s">
        <v>265</v>
      </c>
    </row>
    <row r="504" spans="2:51" s="15" customFormat="1" ht="12">
      <c r="B504" s="169"/>
      <c r="D504" s="143" t="s">
        <v>277</v>
      </c>
      <c r="E504" s="170" t="s">
        <v>183</v>
      </c>
      <c r="F504" s="171" t="s">
        <v>397</v>
      </c>
      <c r="H504" s="172">
        <v>8050</v>
      </c>
      <c r="I504" s="173"/>
      <c r="L504" s="169"/>
      <c r="M504" s="174"/>
      <c r="T504" s="175"/>
      <c r="AT504" s="170" t="s">
        <v>277</v>
      </c>
      <c r="AU504" s="170" t="s">
        <v>86</v>
      </c>
      <c r="AV504" s="15" t="s">
        <v>287</v>
      </c>
      <c r="AW504" s="15" t="s">
        <v>37</v>
      </c>
      <c r="AX504" s="15" t="s">
        <v>76</v>
      </c>
      <c r="AY504" s="170" t="s">
        <v>265</v>
      </c>
    </row>
    <row r="505" spans="2:51" s="14" customFormat="1" ht="12">
      <c r="B505" s="162"/>
      <c r="D505" s="143" t="s">
        <v>277</v>
      </c>
      <c r="E505" s="163" t="s">
        <v>19</v>
      </c>
      <c r="F505" s="164" t="s">
        <v>280</v>
      </c>
      <c r="H505" s="165">
        <v>10147</v>
      </c>
      <c r="I505" s="166"/>
      <c r="L505" s="162"/>
      <c r="M505" s="167"/>
      <c r="T505" s="168"/>
      <c r="AT505" s="163" t="s">
        <v>277</v>
      </c>
      <c r="AU505" s="163" t="s">
        <v>86</v>
      </c>
      <c r="AV505" s="14" t="s">
        <v>271</v>
      </c>
      <c r="AW505" s="14" t="s">
        <v>37</v>
      </c>
      <c r="AX505" s="14" t="s">
        <v>84</v>
      </c>
      <c r="AY505" s="163" t="s">
        <v>265</v>
      </c>
    </row>
    <row r="506" spans="2:65" s="1" customFormat="1" ht="16.5" customHeight="1">
      <c r="B506" s="33"/>
      <c r="C506" s="177" t="s">
        <v>780</v>
      </c>
      <c r="D506" s="177" t="s">
        <v>504</v>
      </c>
      <c r="E506" s="178" t="s">
        <v>781</v>
      </c>
      <c r="F506" s="179" t="s">
        <v>782</v>
      </c>
      <c r="G506" s="180" t="s">
        <v>130</v>
      </c>
      <c r="H506" s="181">
        <v>520</v>
      </c>
      <c r="I506" s="182"/>
      <c r="J506" s="183">
        <f>ROUND(I506*H506,2)</f>
        <v>0</v>
      </c>
      <c r="K506" s="179" t="s">
        <v>270</v>
      </c>
      <c r="L506" s="184"/>
      <c r="M506" s="185" t="s">
        <v>19</v>
      </c>
      <c r="N506" s="186" t="s">
        <v>47</v>
      </c>
      <c r="P506" s="139">
        <f>O506*H506</f>
        <v>0</v>
      </c>
      <c r="Q506" s="139">
        <v>1</v>
      </c>
      <c r="R506" s="139">
        <f>Q506*H506</f>
        <v>520</v>
      </c>
      <c r="S506" s="139">
        <v>0</v>
      </c>
      <c r="T506" s="140">
        <f>S506*H506</f>
        <v>0</v>
      </c>
      <c r="AR506" s="141" t="s">
        <v>323</v>
      </c>
      <c r="AT506" s="141" t="s">
        <v>504</v>
      </c>
      <c r="AU506" s="141" t="s">
        <v>86</v>
      </c>
      <c r="AY506" s="18" t="s">
        <v>265</v>
      </c>
      <c r="BE506" s="142">
        <f>IF(N506="základní",J506,0)</f>
        <v>0</v>
      </c>
      <c r="BF506" s="142">
        <f>IF(N506="snížená",J506,0)</f>
        <v>0</v>
      </c>
      <c r="BG506" s="142">
        <f>IF(N506="zákl. přenesená",J506,0)</f>
        <v>0</v>
      </c>
      <c r="BH506" s="142">
        <f>IF(N506="sníž. přenesená",J506,0)</f>
        <v>0</v>
      </c>
      <c r="BI506" s="142">
        <f>IF(N506="nulová",J506,0)</f>
        <v>0</v>
      </c>
      <c r="BJ506" s="18" t="s">
        <v>84</v>
      </c>
      <c r="BK506" s="142">
        <f>ROUND(I506*H506,2)</f>
        <v>0</v>
      </c>
      <c r="BL506" s="18" t="s">
        <v>271</v>
      </c>
      <c r="BM506" s="141" t="s">
        <v>783</v>
      </c>
    </row>
    <row r="507" spans="2:47" s="1" customFormat="1" ht="12">
      <c r="B507" s="33"/>
      <c r="D507" s="143" t="s">
        <v>273</v>
      </c>
      <c r="F507" s="144" t="s">
        <v>782</v>
      </c>
      <c r="I507" s="145"/>
      <c r="L507" s="33"/>
      <c r="M507" s="146"/>
      <c r="T507" s="54"/>
      <c r="AT507" s="18" t="s">
        <v>273</v>
      </c>
      <c r="AU507" s="18" t="s">
        <v>86</v>
      </c>
    </row>
    <row r="508" spans="2:51" s="13" customFormat="1" ht="12">
      <c r="B508" s="155"/>
      <c r="D508" s="143" t="s">
        <v>277</v>
      </c>
      <c r="E508" s="156" t="s">
        <v>19</v>
      </c>
      <c r="F508" s="157" t="s">
        <v>784</v>
      </c>
      <c r="H508" s="158">
        <v>520</v>
      </c>
      <c r="I508" s="159"/>
      <c r="L508" s="155"/>
      <c r="M508" s="160"/>
      <c r="T508" s="161"/>
      <c r="AT508" s="156" t="s">
        <v>277</v>
      </c>
      <c r="AU508" s="156" t="s">
        <v>86</v>
      </c>
      <c r="AV508" s="13" t="s">
        <v>86</v>
      </c>
      <c r="AW508" s="13" t="s">
        <v>37</v>
      </c>
      <c r="AX508" s="13" t="s">
        <v>84</v>
      </c>
      <c r="AY508" s="156" t="s">
        <v>265</v>
      </c>
    </row>
    <row r="509" spans="2:65" s="1" customFormat="1" ht="16.5" customHeight="1">
      <c r="B509" s="33"/>
      <c r="C509" s="130" t="s">
        <v>785</v>
      </c>
      <c r="D509" s="130" t="s">
        <v>267</v>
      </c>
      <c r="E509" s="131" t="s">
        <v>786</v>
      </c>
      <c r="F509" s="132" t="s">
        <v>787</v>
      </c>
      <c r="G509" s="133" t="s">
        <v>115</v>
      </c>
      <c r="H509" s="134">
        <v>10147</v>
      </c>
      <c r="I509" s="135"/>
      <c r="J509" s="136">
        <f>ROUND(I509*H509,2)</f>
        <v>0</v>
      </c>
      <c r="K509" s="132" t="s">
        <v>270</v>
      </c>
      <c r="L509" s="33"/>
      <c r="M509" s="137" t="s">
        <v>19</v>
      </c>
      <c r="N509" s="138" t="s">
        <v>47</v>
      </c>
      <c r="P509" s="139">
        <f>O509*H509</f>
        <v>0</v>
      </c>
      <c r="Q509" s="139">
        <v>0</v>
      </c>
      <c r="R509" s="139">
        <f>Q509*H509</f>
        <v>0</v>
      </c>
      <c r="S509" s="139">
        <v>0</v>
      </c>
      <c r="T509" s="140">
        <f>S509*H509</f>
        <v>0</v>
      </c>
      <c r="AR509" s="141" t="s">
        <v>271</v>
      </c>
      <c r="AT509" s="141" t="s">
        <v>267</v>
      </c>
      <c r="AU509" s="141" t="s">
        <v>86</v>
      </c>
      <c r="AY509" s="18" t="s">
        <v>265</v>
      </c>
      <c r="BE509" s="142">
        <f>IF(N509="základní",J509,0)</f>
        <v>0</v>
      </c>
      <c r="BF509" s="142">
        <f>IF(N509="snížená",J509,0)</f>
        <v>0</v>
      </c>
      <c r="BG509" s="142">
        <f>IF(N509="zákl. přenesená",J509,0)</f>
        <v>0</v>
      </c>
      <c r="BH509" s="142">
        <f>IF(N509="sníž. přenesená",J509,0)</f>
        <v>0</v>
      </c>
      <c r="BI509" s="142">
        <f>IF(N509="nulová",J509,0)</f>
        <v>0</v>
      </c>
      <c r="BJ509" s="18" t="s">
        <v>84</v>
      </c>
      <c r="BK509" s="142">
        <f>ROUND(I509*H509,2)</f>
        <v>0</v>
      </c>
      <c r="BL509" s="18" t="s">
        <v>271</v>
      </c>
      <c r="BM509" s="141" t="s">
        <v>788</v>
      </c>
    </row>
    <row r="510" spans="2:47" s="1" customFormat="1" ht="12">
      <c r="B510" s="33"/>
      <c r="D510" s="143" t="s">
        <v>273</v>
      </c>
      <c r="F510" s="144" t="s">
        <v>789</v>
      </c>
      <c r="I510" s="145"/>
      <c r="L510" s="33"/>
      <c r="M510" s="146"/>
      <c r="T510" s="54"/>
      <c r="AT510" s="18" t="s">
        <v>273</v>
      </c>
      <c r="AU510" s="18" t="s">
        <v>86</v>
      </c>
    </row>
    <row r="511" spans="2:47" s="1" customFormat="1" ht="12">
      <c r="B511" s="33"/>
      <c r="D511" s="147" t="s">
        <v>275</v>
      </c>
      <c r="F511" s="148" t="s">
        <v>790</v>
      </c>
      <c r="I511" s="145"/>
      <c r="L511" s="33"/>
      <c r="M511" s="146"/>
      <c r="T511" s="54"/>
      <c r="AT511" s="18" t="s">
        <v>275</v>
      </c>
      <c r="AU511" s="18" t="s">
        <v>86</v>
      </c>
    </row>
    <row r="512" spans="2:51" s="13" customFormat="1" ht="12">
      <c r="B512" s="155"/>
      <c r="D512" s="143" t="s">
        <v>277</v>
      </c>
      <c r="E512" s="156" t="s">
        <v>19</v>
      </c>
      <c r="F512" s="157" t="s">
        <v>180</v>
      </c>
      <c r="H512" s="158">
        <v>2097</v>
      </c>
      <c r="I512" s="159"/>
      <c r="L512" s="155"/>
      <c r="M512" s="160"/>
      <c r="T512" s="161"/>
      <c r="AT512" s="156" t="s">
        <v>277</v>
      </c>
      <c r="AU512" s="156" t="s">
        <v>86</v>
      </c>
      <c r="AV512" s="13" t="s">
        <v>86</v>
      </c>
      <c r="AW512" s="13" t="s">
        <v>37</v>
      </c>
      <c r="AX512" s="13" t="s">
        <v>76</v>
      </c>
      <c r="AY512" s="156" t="s">
        <v>265</v>
      </c>
    </row>
    <row r="513" spans="2:51" s="13" customFormat="1" ht="12">
      <c r="B513" s="155"/>
      <c r="D513" s="143" t="s">
        <v>277</v>
      </c>
      <c r="E513" s="156" t="s">
        <v>19</v>
      </c>
      <c r="F513" s="157" t="s">
        <v>183</v>
      </c>
      <c r="H513" s="158">
        <v>8050</v>
      </c>
      <c r="I513" s="159"/>
      <c r="L513" s="155"/>
      <c r="M513" s="160"/>
      <c r="T513" s="161"/>
      <c r="AT513" s="156" t="s">
        <v>277</v>
      </c>
      <c r="AU513" s="156" t="s">
        <v>86</v>
      </c>
      <c r="AV513" s="13" t="s">
        <v>86</v>
      </c>
      <c r="AW513" s="13" t="s">
        <v>37</v>
      </c>
      <c r="AX513" s="13" t="s">
        <v>76</v>
      </c>
      <c r="AY513" s="156" t="s">
        <v>265</v>
      </c>
    </row>
    <row r="514" spans="2:51" s="14" customFormat="1" ht="12">
      <c r="B514" s="162"/>
      <c r="D514" s="143" t="s">
        <v>277</v>
      </c>
      <c r="E514" s="163" t="s">
        <v>19</v>
      </c>
      <c r="F514" s="164" t="s">
        <v>280</v>
      </c>
      <c r="H514" s="165">
        <v>10147</v>
      </c>
      <c r="I514" s="166"/>
      <c r="L514" s="162"/>
      <c r="M514" s="167"/>
      <c r="T514" s="168"/>
      <c r="AT514" s="163" t="s">
        <v>277</v>
      </c>
      <c r="AU514" s="163" t="s">
        <v>86</v>
      </c>
      <c r="AV514" s="14" t="s">
        <v>271</v>
      </c>
      <c r="AW514" s="14" t="s">
        <v>37</v>
      </c>
      <c r="AX514" s="14" t="s">
        <v>84</v>
      </c>
      <c r="AY514" s="163" t="s">
        <v>265</v>
      </c>
    </row>
    <row r="515" spans="2:65" s="1" customFormat="1" ht="16.5" customHeight="1">
      <c r="B515" s="33"/>
      <c r="C515" s="177" t="s">
        <v>791</v>
      </c>
      <c r="D515" s="177" t="s">
        <v>504</v>
      </c>
      <c r="E515" s="178" t="s">
        <v>792</v>
      </c>
      <c r="F515" s="179" t="s">
        <v>793</v>
      </c>
      <c r="G515" s="180" t="s">
        <v>794</v>
      </c>
      <c r="H515" s="181">
        <v>304.41</v>
      </c>
      <c r="I515" s="182"/>
      <c r="J515" s="183">
        <f>ROUND(I515*H515,2)</f>
        <v>0</v>
      </c>
      <c r="K515" s="179" t="s">
        <v>270</v>
      </c>
      <c r="L515" s="184"/>
      <c r="M515" s="185" t="s">
        <v>19</v>
      </c>
      <c r="N515" s="186" t="s">
        <v>47</v>
      </c>
      <c r="P515" s="139">
        <f>O515*H515</f>
        <v>0</v>
      </c>
      <c r="Q515" s="139">
        <v>0.001</v>
      </c>
      <c r="R515" s="139">
        <f>Q515*H515</f>
        <v>0.30441</v>
      </c>
      <c r="S515" s="139">
        <v>0</v>
      </c>
      <c r="T515" s="140">
        <f>S515*H515</f>
        <v>0</v>
      </c>
      <c r="AR515" s="141" t="s">
        <v>323</v>
      </c>
      <c r="AT515" s="141" t="s">
        <v>504</v>
      </c>
      <c r="AU515" s="141" t="s">
        <v>86</v>
      </c>
      <c r="AY515" s="18" t="s">
        <v>265</v>
      </c>
      <c r="BE515" s="142">
        <f>IF(N515="základní",J515,0)</f>
        <v>0</v>
      </c>
      <c r="BF515" s="142">
        <f>IF(N515="snížená",J515,0)</f>
        <v>0</v>
      </c>
      <c r="BG515" s="142">
        <f>IF(N515="zákl. přenesená",J515,0)</f>
        <v>0</v>
      </c>
      <c r="BH515" s="142">
        <f>IF(N515="sníž. přenesená",J515,0)</f>
        <v>0</v>
      </c>
      <c r="BI515" s="142">
        <f>IF(N515="nulová",J515,0)</f>
        <v>0</v>
      </c>
      <c r="BJ515" s="18" t="s">
        <v>84</v>
      </c>
      <c r="BK515" s="142">
        <f>ROUND(I515*H515,2)</f>
        <v>0</v>
      </c>
      <c r="BL515" s="18" t="s">
        <v>271</v>
      </c>
      <c r="BM515" s="141" t="s">
        <v>795</v>
      </c>
    </row>
    <row r="516" spans="2:47" s="1" customFormat="1" ht="12">
      <c r="B516" s="33"/>
      <c r="D516" s="143" t="s">
        <v>273</v>
      </c>
      <c r="F516" s="144" t="s">
        <v>793</v>
      </c>
      <c r="I516" s="145"/>
      <c r="L516" s="33"/>
      <c r="M516" s="146"/>
      <c r="T516" s="54"/>
      <c r="AT516" s="18" t="s">
        <v>273</v>
      </c>
      <c r="AU516" s="18" t="s">
        <v>86</v>
      </c>
    </row>
    <row r="517" spans="2:51" s="13" customFormat="1" ht="12">
      <c r="B517" s="155"/>
      <c r="D517" s="143" t="s">
        <v>277</v>
      </c>
      <c r="E517" s="156" t="s">
        <v>19</v>
      </c>
      <c r="F517" s="157" t="s">
        <v>796</v>
      </c>
      <c r="H517" s="158">
        <v>62.91</v>
      </c>
      <c r="I517" s="159"/>
      <c r="L517" s="155"/>
      <c r="M517" s="160"/>
      <c r="T517" s="161"/>
      <c r="AT517" s="156" t="s">
        <v>277</v>
      </c>
      <c r="AU517" s="156" t="s">
        <v>86</v>
      </c>
      <c r="AV517" s="13" t="s">
        <v>86</v>
      </c>
      <c r="AW517" s="13" t="s">
        <v>37</v>
      </c>
      <c r="AX517" s="13" t="s">
        <v>76</v>
      </c>
      <c r="AY517" s="156" t="s">
        <v>265</v>
      </c>
    </row>
    <row r="518" spans="2:51" s="13" customFormat="1" ht="12">
      <c r="B518" s="155"/>
      <c r="D518" s="143" t="s">
        <v>277</v>
      </c>
      <c r="E518" s="156" t="s">
        <v>19</v>
      </c>
      <c r="F518" s="157" t="s">
        <v>797</v>
      </c>
      <c r="H518" s="158">
        <v>241.5</v>
      </c>
      <c r="I518" s="159"/>
      <c r="L518" s="155"/>
      <c r="M518" s="160"/>
      <c r="T518" s="161"/>
      <c r="AT518" s="156" t="s">
        <v>277</v>
      </c>
      <c r="AU518" s="156" t="s">
        <v>86</v>
      </c>
      <c r="AV518" s="13" t="s">
        <v>86</v>
      </c>
      <c r="AW518" s="13" t="s">
        <v>37</v>
      </c>
      <c r="AX518" s="13" t="s">
        <v>76</v>
      </c>
      <c r="AY518" s="156" t="s">
        <v>265</v>
      </c>
    </row>
    <row r="519" spans="2:51" s="14" customFormat="1" ht="12">
      <c r="B519" s="162"/>
      <c r="D519" s="143" t="s">
        <v>277</v>
      </c>
      <c r="E519" s="163" t="s">
        <v>19</v>
      </c>
      <c r="F519" s="164" t="s">
        <v>280</v>
      </c>
      <c r="H519" s="165">
        <v>304.41</v>
      </c>
      <c r="I519" s="166"/>
      <c r="L519" s="162"/>
      <c r="M519" s="167"/>
      <c r="T519" s="168"/>
      <c r="AT519" s="163" t="s">
        <v>277</v>
      </c>
      <c r="AU519" s="163" t="s">
        <v>86</v>
      </c>
      <c r="AV519" s="14" t="s">
        <v>271</v>
      </c>
      <c r="AW519" s="14" t="s">
        <v>37</v>
      </c>
      <c r="AX519" s="14" t="s">
        <v>84</v>
      </c>
      <c r="AY519" s="163" t="s">
        <v>265</v>
      </c>
    </row>
    <row r="520" spans="2:65" s="1" customFormat="1" ht="16.5" customHeight="1">
      <c r="B520" s="33"/>
      <c r="C520" s="130" t="s">
        <v>174</v>
      </c>
      <c r="D520" s="130" t="s">
        <v>267</v>
      </c>
      <c r="E520" s="131" t="s">
        <v>798</v>
      </c>
      <c r="F520" s="132" t="s">
        <v>799</v>
      </c>
      <c r="G520" s="133" t="s">
        <v>115</v>
      </c>
      <c r="H520" s="134">
        <v>1353.73</v>
      </c>
      <c r="I520" s="135"/>
      <c r="J520" s="136">
        <f>ROUND(I520*H520,2)</f>
        <v>0</v>
      </c>
      <c r="K520" s="132" t="s">
        <v>270</v>
      </c>
      <c r="L520" s="33"/>
      <c r="M520" s="137" t="s">
        <v>19</v>
      </c>
      <c r="N520" s="138" t="s">
        <v>47</v>
      </c>
      <c r="P520" s="139">
        <f>O520*H520</f>
        <v>0</v>
      </c>
      <c r="Q520" s="139">
        <v>0</v>
      </c>
      <c r="R520" s="139">
        <f>Q520*H520</f>
        <v>0</v>
      </c>
      <c r="S520" s="139">
        <v>0</v>
      </c>
      <c r="T520" s="140">
        <f>S520*H520</f>
        <v>0</v>
      </c>
      <c r="AR520" s="141" t="s">
        <v>271</v>
      </c>
      <c r="AT520" s="141" t="s">
        <v>267</v>
      </c>
      <c r="AU520" s="141" t="s">
        <v>86</v>
      </c>
      <c r="AY520" s="18" t="s">
        <v>265</v>
      </c>
      <c r="BE520" s="142">
        <f>IF(N520="základní",J520,0)</f>
        <v>0</v>
      </c>
      <c r="BF520" s="142">
        <f>IF(N520="snížená",J520,0)</f>
        <v>0</v>
      </c>
      <c r="BG520" s="142">
        <f>IF(N520="zákl. přenesená",J520,0)</f>
        <v>0</v>
      </c>
      <c r="BH520" s="142">
        <f>IF(N520="sníž. přenesená",J520,0)</f>
        <v>0</v>
      </c>
      <c r="BI520" s="142">
        <f>IF(N520="nulová",J520,0)</f>
        <v>0</v>
      </c>
      <c r="BJ520" s="18" t="s">
        <v>84</v>
      </c>
      <c r="BK520" s="142">
        <f>ROUND(I520*H520,2)</f>
        <v>0</v>
      </c>
      <c r="BL520" s="18" t="s">
        <v>271</v>
      </c>
      <c r="BM520" s="141" t="s">
        <v>800</v>
      </c>
    </row>
    <row r="521" spans="2:47" s="1" customFormat="1" ht="12">
      <c r="B521" s="33"/>
      <c r="D521" s="143" t="s">
        <v>273</v>
      </c>
      <c r="F521" s="144" t="s">
        <v>801</v>
      </c>
      <c r="I521" s="145"/>
      <c r="L521" s="33"/>
      <c r="M521" s="146"/>
      <c r="T521" s="54"/>
      <c r="AT521" s="18" t="s">
        <v>273</v>
      </c>
      <c r="AU521" s="18" t="s">
        <v>86</v>
      </c>
    </row>
    <row r="522" spans="2:47" s="1" customFormat="1" ht="12">
      <c r="B522" s="33"/>
      <c r="D522" s="147" t="s">
        <v>275</v>
      </c>
      <c r="F522" s="148" t="s">
        <v>802</v>
      </c>
      <c r="I522" s="145"/>
      <c r="L522" s="33"/>
      <c r="M522" s="146"/>
      <c r="T522" s="54"/>
      <c r="AT522" s="18" t="s">
        <v>275</v>
      </c>
      <c r="AU522" s="18" t="s">
        <v>86</v>
      </c>
    </row>
    <row r="523" spans="2:51" s="13" customFormat="1" ht="12">
      <c r="B523" s="155"/>
      <c r="D523" s="143" t="s">
        <v>277</v>
      </c>
      <c r="E523" s="156" t="s">
        <v>19</v>
      </c>
      <c r="F523" s="157" t="s">
        <v>186</v>
      </c>
      <c r="H523" s="158">
        <v>266.2</v>
      </c>
      <c r="I523" s="159"/>
      <c r="L523" s="155"/>
      <c r="M523" s="160"/>
      <c r="T523" s="161"/>
      <c r="AT523" s="156" t="s">
        <v>277</v>
      </c>
      <c r="AU523" s="156" t="s">
        <v>86</v>
      </c>
      <c r="AV523" s="13" t="s">
        <v>86</v>
      </c>
      <c r="AW523" s="13" t="s">
        <v>37</v>
      </c>
      <c r="AX523" s="13" t="s">
        <v>76</v>
      </c>
      <c r="AY523" s="156" t="s">
        <v>265</v>
      </c>
    </row>
    <row r="524" spans="2:51" s="13" customFormat="1" ht="12">
      <c r="B524" s="155"/>
      <c r="D524" s="143" t="s">
        <v>277</v>
      </c>
      <c r="E524" s="156" t="s">
        <v>19</v>
      </c>
      <c r="F524" s="157" t="s">
        <v>189</v>
      </c>
      <c r="H524" s="158">
        <v>1087.53</v>
      </c>
      <c r="I524" s="159"/>
      <c r="L524" s="155"/>
      <c r="M524" s="160"/>
      <c r="T524" s="161"/>
      <c r="AT524" s="156" t="s">
        <v>277</v>
      </c>
      <c r="AU524" s="156" t="s">
        <v>86</v>
      </c>
      <c r="AV524" s="13" t="s">
        <v>86</v>
      </c>
      <c r="AW524" s="13" t="s">
        <v>37</v>
      </c>
      <c r="AX524" s="13" t="s">
        <v>76</v>
      </c>
      <c r="AY524" s="156" t="s">
        <v>265</v>
      </c>
    </row>
    <row r="525" spans="2:51" s="14" customFormat="1" ht="12">
      <c r="B525" s="162"/>
      <c r="D525" s="143" t="s">
        <v>277</v>
      </c>
      <c r="E525" s="163" t="s">
        <v>19</v>
      </c>
      <c r="F525" s="164" t="s">
        <v>280</v>
      </c>
      <c r="H525" s="165">
        <v>1353.73</v>
      </c>
      <c r="I525" s="166"/>
      <c r="L525" s="162"/>
      <c r="M525" s="167"/>
      <c r="T525" s="168"/>
      <c r="AT525" s="163" t="s">
        <v>277</v>
      </c>
      <c r="AU525" s="163" t="s">
        <v>86</v>
      </c>
      <c r="AV525" s="14" t="s">
        <v>271</v>
      </c>
      <c r="AW525" s="14" t="s">
        <v>37</v>
      </c>
      <c r="AX525" s="14" t="s">
        <v>84</v>
      </c>
      <c r="AY525" s="163" t="s">
        <v>265</v>
      </c>
    </row>
    <row r="526" spans="2:65" s="1" customFormat="1" ht="16.5" customHeight="1">
      <c r="B526" s="33"/>
      <c r="C526" s="177" t="s">
        <v>803</v>
      </c>
      <c r="D526" s="177" t="s">
        <v>504</v>
      </c>
      <c r="E526" s="178" t="s">
        <v>804</v>
      </c>
      <c r="F526" s="179" t="s">
        <v>805</v>
      </c>
      <c r="G526" s="180" t="s">
        <v>794</v>
      </c>
      <c r="H526" s="181">
        <v>0.812</v>
      </c>
      <c r="I526" s="182"/>
      <c r="J526" s="183">
        <f>ROUND(I526*H526,2)</f>
        <v>0</v>
      </c>
      <c r="K526" s="179" t="s">
        <v>270</v>
      </c>
      <c r="L526" s="184"/>
      <c r="M526" s="185" t="s">
        <v>19</v>
      </c>
      <c r="N526" s="186" t="s">
        <v>47</v>
      </c>
      <c r="P526" s="139">
        <f>O526*H526</f>
        <v>0</v>
      </c>
      <c r="Q526" s="139">
        <v>0.001</v>
      </c>
      <c r="R526" s="139">
        <f>Q526*H526</f>
        <v>0.0008120000000000001</v>
      </c>
      <c r="S526" s="139">
        <v>0</v>
      </c>
      <c r="T526" s="140">
        <f>S526*H526</f>
        <v>0</v>
      </c>
      <c r="AR526" s="141" t="s">
        <v>323</v>
      </c>
      <c r="AT526" s="141" t="s">
        <v>504</v>
      </c>
      <c r="AU526" s="141" t="s">
        <v>86</v>
      </c>
      <c r="AY526" s="18" t="s">
        <v>265</v>
      </c>
      <c r="BE526" s="142">
        <f>IF(N526="základní",J526,0)</f>
        <v>0</v>
      </c>
      <c r="BF526" s="142">
        <f>IF(N526="snížená",J526,0)</f>
        <v>0</v>
      </c>
      <c r="BG526" s="142">
        <f>IF(N526="zákl. přenesená",J526,0)</f>
        <v>0</v>
      </c>
      <c r="BH526" s="142">
        <f>IF(N526="sníž. přenesená",J526,0)</f>
        <v>0</v>
      </c>
      <c r="BI526" s="142">
        <f>IF(N526="nulová",J526,0)</f>
        <v>0</v>
      </c>
      <c r="BJ526" s="18" t="s">
        <v>84</v>
      </c>
      <c r="BK526" s="142">
        <f>ROUND(I526*H526,2)</f>
        <v>0</v>
      </c>
      <c r="BL526" s="18" t="s">
        <v>271</v>
      </c>
      <c r="BM526" s="141" t="s">
        <v>806</v>
      </c>
    </row>
    <row r="527" spans="2:47" s="1" customFormat="1" ht="12">
      <c r="B527" s="33"/>
      <c r="D527" s="143" t="s">
        <v>273</v>
      </c>
      <c r="F527" s="144" t="s">
        <v>805</v>
      </c>
      <c r="I527" s="145"/>
      <c r="L527" s="33"/>
      <c r="M527" s="146"/>
      <c r="T527" s="54"/>
      <c r="AT527" s="18" t="s">
        <v>273</v>
      </c>
      <c r="AU527" s="18" t="s">
        <v>86</v>
      </c>
    </row>
    <row r="528" spans="2:51" s="13" customFormat="1" ht="12">
      <c r="B528" s="155"/>
      <c r="D528" s="143" t="s">
        <v>277</v>
      </c>
      <c r="E528" s="156" t="s">
        <v>19</v>
      </c>
      <c r="F528" s="157" t="s">
        <v>807</v>
      </c>
      <c r="H528" s="158">
        <v>7.986</v>
      </c>
      <c r="I528" s="159"/>
      <c r="L528" s="155"/>
      <c r="M528" s="160"/>
      <c r="T528" s="161"/>
      <c r="AT528" s="156" t="s">
        <v>277</v>
      </c>
      <c r="AU528" s="156" t="s">
        <v>86</v>
      </c>
      <c r="AV528" s="13" t="s">
        <v>86</v>
      </c>
      <c r="AW528" s="13" t="s">
        <v>37</v>
      </c>
      <c r="AX528" s="13" t="s">
        <v>76</v>
      </c>
      <c r="AY528" s="156" t="s">
        <v>265</v>
      </c>
    </row>
    <row r="529" spans="2:51" s="13" customFormat="1" ht="12">
      <c r="B529" s="155"/>
      <c r="D529" s="143" t="s">
        <v>277</v>
      </c>
      <c r="E529" s="156" t="s">
        <v>19</v>
      </c>
      <c r="F529" s="157" t="s">
        <v>808</v>
      </c>
      <c r="H529" s="158">
        <v>32.626</v>
      </c>
      <c r="I529" s="159"/>
      <c r="L529" s="155"/>
      <c r="M529" s="160"/>
      <c r="T529" s="161"/>
      <c r="AT529" s="156" t="s">
        <v>277</v>
      </c>
      <c r="AU529" s="156" t="s">
        <v>86</v>
      </c>
      <c r="AV529" s="13" t="s">
        <v>86</v>
      </c>
      <c r="AW529" s="13" t="s">
        <v>37</v>
      </c>
      <c r="AX529" s="13" t="s">
        <v>76</v>
      </c>
      <c r="AY529" s="156" t="s">
        <v>265</v>
      </c>
    </row>
    <row r="530" spans="2:51" s="14" customFormat="1" ht="12">
      <c r="B530" s="162"/>
      <c r="D530" s="143" t="s">
        <v>277</v>
      </c>
      <c r="E530" s="163" t="s">
        <v>19</v>
      </c>
      <c r="F530" s="164" t="s">
        <v>280</v>
      </c>
      <c r="H530" s="165">
        <v>40.612</v>
      </c>
      <c r="I530" s="166"/>
      <c r="L530" s="162"/>
      <c r="M530" s="167"/>
      <c r="T530" s="168"/>
      <c r="AT530" s="163" t="s">
        <v>277</v>
      </c>
      <c r="AU530" s="163" t="s">
        <v>86</v>
      </c>
      <c r="AV530" s="14" t="s">
        <v>271</v>
      </c>
      <c r="AW530" s="14" t="s">
        <v>37</v>
      </c>
      <c r="AX530" s="14" t="s">
        <v>84</v>
      </c>
      <c r="AY530" s="163" t="s">
        <v>265</v>
      </c>
    </row>
    <row r="531" spans="2:51" s="13" customFormat="1" ht="12">
      <c r="B531" s="155"/>
      <c r="D531" s="143" t="s">
        <v>277</v>
      </c>
      <c r="F531" s="157" t="s">
        <v>809</v>
      </c>
      <c r="H531" s="158">
        <v>0.812</v>
      </c>
      <c r="I531" s="159"/>
      <c r="L531" s="155"/>
      <c r="M531" s="160"/>
      <c r="T531" s="161"/>
      <c r="AT531" s="156" t="s">
        <v>277</v>
      </c>
      <c r="AU531" s="156" t="s">
        <v>86</v>
      </c>
      <c r="AV531" s="13" t="s">
        <v>86</v>
      </c>
      <c r="AW531" s="13" t="s">
        <v>4</v>
      </c>
      <c r="AX531" s="13" t="s">
        <v>84</v>
      </c>
      <c r="AY531" s="156" t="s">
        <v>265</v>
      </c>
    </row>
    <row r="532" spans="2:65" s="1" customFormat="1" ht="16.5" customHeight="1">
      <c r="B532" s="33"/>
      <c r="C532" s="130" t="s">
        <v>810</v>
      </c>
      <c r="D532" s="130" t="s">
        <v>267</v>
      </c>
      <c r="E532" s="131" t="s">
        <v>811</v>
      </c>
      <c r="F532" s="132" t="s">
        <v>812</v>
      </c>
      <c r="G532" s="133" t="s">
        <v>115</v>
      </c>
      <c r="H532" s="134">
        <v>15797</v>
      </c>
      <c r="I532" s="135"/>
      <c r="J532" s="136">
        <f>ROUND(I532*H532,2)</f>
        <v>0</v>
      </c>
      <c r="K532" s="132" t="s">
        <v>270</v>
      </c>
      <c r="L532" s="33"/>
      <c r="M532" s="137" t="s">
        <v>19</v>
      </c>
      <c r="N532" s="138" t="s">
        <v>47</v>
      </c>
      <c r="P532" s="139">
        <f>O532*H532</f>
        <v>0</v>
      </c>
      <c r="Q532" s="139">
        <v>0</v>
      </c>
      <c r="R532" s="139">
        <f>Q532*H532</f>
        <v>0</v>
      </c>
      <c r="S532" s="139">
        <v>0</v>
      </c>
      <c r="T532" s="140">
        <f>S532*H532</f>
        <v>0</v>
      </c>
      <c r="AR532" s="141" t="s">
        <v>271</v>
      </c>
      <c r="AT532" s="141" t="s">
        <v>267</v>
      </c>
      <c r="AU532" s="141" t="s">
        <v>86</v>
      </c>
      <c r="AY532" s="18" t="s">
        <v>265</v>
      </c>
      <c r="BE532" s="142">
        <f>IF(N532="základní",J532,0)</f>
        <v>0</v>
      </c>
      <c r="BF532" s="142">
        <f>IF(N532="snížená",J532,0)</f>
        <v>0</v>
      </c>
      <c r="BG532" s="142">
        <f>IF(N532="zákl. přenesená",J532,0)</f>
        <v>0</v>
      </c>
      <c r="BH532" s="142">
        <f>IF(N532="sníž. přenesená",J532,0)</f>
        <v>0</v>
      </c>
      <c r="BI532" s="142">
        <f>IF(N532="nulová",J532,0)</f>
        <v>0</v>
      </c>
      <c r="BJ532" s="18" t="s">
        <v>84</v>
      </c>
      <c r="BK532" s="142">
        <f>ROUND(I532*H532,2)</f>
        <v>0</v>
      </c>
      <c r="BL532" s="18" t="s">
        <v>271</v>
      </c>
      <c r="BM532" s="141" t="s">
        <v>813</v>
      </c>
    </row>
    <row r="533" spans="2:47" s="1" customFormat="1" ht="12">
      <c r="B533" s="33"/>
      <c r="D533" s="143" t="s">
        <v>273</v>
      </c>
      <c r="F533" s="144" t="s">
        <v>814</v>
      </c>
      <c r="I533" s="145"/>
      <c r="L533" s="33"/>
      <c r="M533" s="146"/>
      <c r="T533" s="54"/>
      <c r="AT533" s="18" t="s">
        <v>273</v>
      </c>
      <c r="AU533" s="18" t="s">
        <v>86</v>
      </c>
    </row>
    <row r="534" spans="2:47" s="1" customFormat="1" ht="12">
      <c r="B534" s="33"/>
      <c r="D534" s="147" t="s">
        <v>275</v>
      </c>
      <c r="F534" s="148" t="s">
        <v>815</v>
      </c>
      <c r="I534" s="145"/>
      <c r="L534" s="33"/>
      <c r="M534" s="146"/>
      <c r="T534" s="54"/>
      <c r="AT534" s="18" t="s">
        <v>275</v>
      </c>
      <c r="AU534" s="18" t="s">
        <v>86</v>
      </c>
    </row>
    <row r="535" spans="2:51" s="13" customFormat="1" ht="12">
      <c r="B535" s="155"/>
      <c r="D535" s="143" t="s">
        <v>277</v>
      </c>
      <c r="E535" s="156" t="s">
        <v>19</v>
      </c>
      <c r="F535" s="157" t="s">
        <v>180</v>
      </c>
      <c r="H535" s="158">
        <v>2097</v>
      </c>
      <c r="I535" s="159"/>
      <c r="L535" s="155"/>
      <c r="M535" s="160"/>
      <c r="T535" s="161"/>
      <c r="AT535" s="156" t="s">
        <v>277</v>
      </c>
      <c r="AU535" s="156" t="s">
        <v>86</v>
      </c>
      <c r="AV535" s="13" t="s">
        <v>86</v>
      </c>
      <c r="AW535" s="13" t="s">
        <v>37</v>
      </c>
      <c r="AX535" s="13" t="s">
        <v>76</v>
      </c>
      <c r="AY535" s="156" t="s">
        <v>265</v>
      </c>
    </row>
    <row r="536" spans="2:51" s="13" customFormat="1" ht="12">
      <c r="B536" s="155"/>
      <c r="D536" s="143" t="s">
        <v>277</v>
      </c>
      <c r="E536" s="156" t="s">
        <v>19</v>
      </c>
      <c r="F536" s="157" t="s">
        <v>183</v>
      </c>
      <c r="H536" s="158">
        <v>8050</v>
      </c>
      <c r="I536" s="159"/>
      <c r="L536" s="155"/>
      <c r="M536" s="160"/>
      <c r="T536" s="161"/>
      <c r="AT536" s="156" t="s">
        <v>277</v>
      </c>
      <c r="AU536" s="156" t="s">
        <v>86</v>
      </c>
      <c r="AV536" s="13" t="s">
        <v>86</v>
      </c>
      <c r="AW536" s="13" t="s">
        <v>37</v>
      </c>
      <c r="AX536" s="13" t="s">
        <v>76</v>
      </c>
      <c r="AY536" s="156" t="s">
        <v>265</v>
      </c>
    </row>
    <row r="537" spans="2:51" s="12" customFormat="1" ht="12">
      <c r="B537" s="149"/>
      <c r="D537" s="143" t="s">
        <v>277</v>
      </c>
      <c r="E537" s="150" t="s">
        <v>19</v>
      </c>
      <c r="F537" s="151" t="s">
        <v>778</v>
      </c>
      <c r="H537" s="150" t="s">
        <v>19</v>
      </c>
      <c r="I537" s="152"/>
      <c r="L537" s="149"/>
      <c r="M537" s="153"/>
      <c r="T537" s="154"/>
      <c r="AT537" s="150" t="s">
        <v>277</v>
      </c>
      <c r="AU537" s="150" t="s">
        <v>86</v>
      </c>
      <c r="AV537" s="12" t="s">
        <v>84</v>
      </c>
      <c r="AW537" s="12" t="s">
        <v>37</v>
      </c>
      <c r="AX537" s="12" t="s">
        <v>76</v>
      </c>
      <c r="AY537" s="150" t="s">
        <v>265</v>
      </c>
    </row>
    <row r="538" spans="2:51" s="13" customFormat="1" ht="12">
      <c r="B538" s="155"/>
      <c r="D538" s="143" t="s">
        <v>277</v>
      </c>
      <c r="E538" s="156" t="s">
        <v>19</v>
      </c>
      <c r="F538" s="157" t="s">
        <v>816</v>
      </c>
      <c r="H538" s="158">
        <v>5650</v>
      </c>
      <c r="I538" s="159"/>
      <c r="L538" s="155"/>
      <c r="M538" s="160"/>
      <c r="T538" s="161"/>
      <c r="AT538" s="156" t="s">
        <v>277</v>
      </c>
      <c r="AU538" s="156" t="s">
        <v>86</v>
      </c>
      <c r="AV538" s="13" t="s">
        <v>86</v>
      </c>
      <c r="AW538" s="13" t="s">
        <v>37</v>
      </c>
      <c r="AX538" s="13" t="s">
        <v>76</v>
      </c>
      <c r="AY538" s="156" t="s">
        <v>265</v>
      </c>
    </row>
    <row r="539" spans="2:51" s="14" customFormat="1" ht="12">
      <c r="B539" s="162"/>
      <c r="D539" s="143" t="s">
        <v>277</v>
      </c>
      <c r="E539" s="163" t="s">
        <v>19</v>
      </c>
      <c r="F539" s="164" t="s">
        <v>280</v>
      </c>
      <c r="H539" s="165">
        <v>15797</v>
      </c>
      <c r="I539" s="166"/>
      <c r="L539" s="162"/>
      <c r="M539" s="167"/>
      <c r="T539" s="168"/>
      <c r="AT539" s="163" t="s">
        <v>277</v>
      </c>
      <c r="AU539" s="163" t="s">
        <v>86</v>
      </c>
      <c r="AV539" s="14" t="s">
        <v>271</v>
      </c>
      <c r="AW539" s="14" t="s">
        <v>37</v>
      </c>
      <c r="AX539" s="14" t="s">
        <v>84</v>
      </c>
      <c r="AY539" s="163" t="s">
        <v>265</v>
      </c>
    </row>
    <row r="540" spans="2:65" s="1" customFormat="1" ht="16.5" customHeight="1">
      <c r="B540" s="33"/>
      <c r="C540" s="130" t="s">
        <v>817</v>
      </c>
      <c r="D540" s="130" t="s">
        <v>267</v>
      </c>
      <c r="E540" s="131" t="s">
        <v>818</v>
      </c>
      <c r="F540" s="132" t="s">
        <v>819</v>
      </c>
      <c r="G540" s="133" t="s">
        <v>115</v>
      </c>
      <c r="H540" s="134">
        <v>3269.94</v>
      </c>
      <c r="I540" s="135"/>
      <c r="J540" s="136">
        <f>ROUND(I540*H540,2)</f>
        <v>0</v>
      </c>
      <c r="K540" s="132" t="s">
        <v>270</v>
      </c>
      <c r="L540" s="33"/>
      <c r="M540" s="137" t="s">
        <v>19</v>
      </c>
      <c r="N540" s="138" t="s">
        <v>47</v>
      </c>
      <c r="P540" s="139">
        <f>O540*H540</f>
        <v>0</v>
      </c>
      <c r="Q540" s="139">
        <v>0</v>
      </c>
      <c r="R540" s="139">
        <f>Q540*H540</f>
        <v>0</v>
      </c>
      <c r="S540" s="139">
        <v>0</v>
      </c>
      <c r="T540" s="140">
        <f>S540*H540</f>
        <v>0</v>
      </c>
      <c r="AR540" s="141" t="s">
        <v>271</v>
      </c>
      <c r="AT540" s="141" t="s">
        <v>267</v>
      </c>
      <c r="AU540" s="141" t="s">
        <v>86</v>
      </c>
      <c r="AY540" s="18" t="s">
        <v>265</v>
      </c>
      <c r="BE540" s="142">
        <f>IF(N540="základní",J540,0)</f>
        <v>0</v>
      </c>
      <c r="BF540" s="142">
        <f>IF(N540="snížená",J540,0)</f>
        <v>0</v>
      </c>
      <c r="BG540" s="142">
        <f>IF(N540="zákl. přenesená",J540,0)</f>
        <v>0</v>
      </c>
      <c r="BH540" s="142">
        <f>IF(N540="sníž. přenesená",J540,0)</f>
        <v>0</v>
      </c>
      <c r="BI540" s="142">
        <f>IF(N540="nulová",J540,0)</f>
        <v>0</v>
      </c>
      <c r="BJ540" s="18" t="s">
        <v>84</v>
      </c>
      <c r="BK540" s="142">
        <f>ROUND(I540*H540,2)</f>
        <v>0</v>
      </c>
      <c r="BL540" s="18" t="s">
        <v>271</v>
      </c>
      <c r="BM540" s="141" t="s">
        <v>820</v>
      </c>
    </row>
    <row r="541" spans="2:47" s="1" customFormat="1" ht="19.5">
      <c r="B541" s="33"/>
      <c r="D541" s="143" t="s">
        <v>273</v>
      </c>
      <c r="F541" s="144" t="s">
        <v>821</v>
      </c>
      <c r="I541" s="145"/>
      <c r="L541" s="33"/>
      <c r="M541" s="146"/>
      <c r="T541" s="54"/>
      <c r="AT541" s="18" t="s">
        <v>273</v>
      </c>
      <c r="AU541" s="18" t="s">
        <v>86</v>
      </c>
    </row>
    <row r="542" spans="2:47" s="1" customFormat="1" ht="12">
      <c r="B542" s="33"/>
      <c r="D542" s="147" t="s">
        <v>275</v>
      </c>
      <c r="F542" s="148" t="s">
        <v>822</v>
      </c>
      <c r="I542" s="145"/>
      <c r="L542" s="33"/>
      <c r="M542" s="146"/>
      <c r="T542" s="54"/>
      <c r="AT542" s="18" t="s">
        <v>275</v>
      </c>
      <c r="AU542" s="18" t="s">
        <v>86</v>
      </c>
    </row>
    <row r="543" spans="2:51" s="13" customFormat="1" ht="12">
      <c r="B543" s="155"/>
      <c r="D543" s="143" t="s">
        <v>277</v>
      </c>
      <c r="E543" s="156" t="s">
        <v>19</v>
      </c>
      <c r="F543" s="157" t="s">
        <v>186</v>
      </c>
      <c r="H543" s="158">
        <v>266.2</v>
      </c>
      <c r="I543" s="159"/>
      <c r="L543" s="155"/>
      <c r="M543" s="160"/>
      <c r="T543" s="161"/>
      <c r="AT543" s="156" t="s">
        <v>277</v>
      </c>
      <c r="AU543" s="156" t="s">
        <v>86</v>
      </c>
      <c r="AV543" s="13" t="s">
        <v>86</v>
      </c>
      <c r="AW543" s="13" t="s">
        <v>37</v>
      </c>
      <c r="AX543" s="13" t="s">
        <v>76</v>
      </c>
      <c r="AY543" s="156" t="s">
        <v>265</v>
      </c>
    </row>
    <row r="544" spans="2:51" s="13" customFormat="1" ht="12">
      <c r="B544" s="155"/>
      <c r="D544" s="143" t="s">
        <v>277</v>
      </c>
      <c r="E544" s="156" t="s">
        <v>19</v>
      </c>
      <c r="F544" s="157" t="s">
        <v>189</v>
      </c>
      <c r="H544" s="158">
        <v>1087.53</v>
      </c>
      <c r="I544" s="159"/>
      <c r="L544" s="155"/>
      <c r="M544" s="160"/>
      <c r="T544" s="161"/>
      <c r="AT544" s="156" t="s">
        <v>277</v>
      </c>
      <c r="AU544" s="156" t="s">
        <v>86</v>
      </c>
      <c r="AV544" s="13" t="s">
        <v>86</v>
      </c>
      <c r="AW544" s="13" t="s">
        <v>37</v>
      </c>
      <c r="AX544" s="13" t="s">
        <v>76</v>
      </c>
      <c r="AY544" s="156" t="s">
        <v>265</v>
      </c>
    </row>
    <row r="545" spans="2:51" s="12" customFormat="1" ht="12">
      <c r="B545" s="149"/>
      <c r="D545" s="143" t="s">
        <v>277</v>
      </c>
      <c r="E545" s="150" t="s">
        <v>19</v>
      </c>
      <c r="F545" s="151" t="s">
        <v>778</v>
      </c>
      <c r="H545" s="150" t="s">
        <v>19</v>
      </c>
      <c r="I545" s="152"/>
      <c r="L545" s="149"/>
      <c r="M545" s="153"/>
      <c r="T545" s="154"/>
      <c r="AT545" s="150" t="s">
        <v>277</v>
      </c>
      <c r="AU545" s="150" t="s">
        <v>86</v>
      </c>
      <c r="AV545" s="12" t="s">
        <v>84</v>
      </c>
      <c r="AW545" s="12" t="s">
        <v>37</v>
      </c>
      <c r="AX545" s="12" t="s">
        <v>76</v>
      </c>
      <c r="AY545" s="150" t="s">
        <v>265</v>
      </c>
    </row>
    <row r="546" spans="2:51" s="13" customFormat="1" ht="12">
      <c r="B546" s="155"/>
      <c r="D546" s="143" t="s">
        <v>277</v>
      </c>
      <c r="E546" s="156" t="s">
        <v>19</v>
      </c>
      <c r="F546" s="157" t="s">
        <v>823</v>
      </c>
      <c r="H546" s="158">
        <v>114.65</v>
      </c>
      <c r="I546" s="159"/>
      <c r="L546" s="155"/>
      <c r="M546" s="160"/>
      <c r="T546" s="161"/>
      <c r="AT546" s="156" t="s">
        <v>277</v>
      </c>
      <c r="AU546" s="156" t="s">
        <v>86</v>
      </c>
      <c r="AV546" s="13" t="s">
        <v>86</v>
      </c>
      <c r="AW546" s="13" t="s">
        <v>37</v>
      </c>
      <c r="AX546" s="13" t="s">
        <v>76</v>
      </c>
      <c r="AY546" s="156" t="s">
        <v>265</v>
      </c>
    </row>
    <row r="547" spans="2:51" s="12" customFormat="1" ht="12">
      <c r="B547" s="149"/>
      <c r="D547" s="143" t="s">
        <v>277</v>
      </c>
      <c r="E547" s="150" t="s">
        <v>19</v>
      </c>
      <c r="F547" s="151" t="s">
        <v>778</v>
      </c>
      <c r="H547" s="150" t="s">
        <v>19</v>
      </c>
      <c r="I547" s="152"/>
      <c r="L547" s="149"/>
      <c r="M547" s="153"/>
      <c r="T547" s="154"/>
      <c r="AT547" s="150" t="s">
        <v>277</v>
      </c>
      <c r="AU547" s="150" t="s">
        <v>86</v>
      </c>
      <c r="AV547" s="12" t="s">
        <v>84</v>
      </c>
      <c r="AW547" s="12" t="s">
        <v>37</v>
      </c>
      <c r="AX547" s="12" t="s">
        <v>76</v>
      </c>
      <c r="AY547" s="150" t="s">
        <v>265</v>
      </c>
    </row>
    <row r="548" spans="2:51" s="13" customFormat="1" ht="12">
      <c r="B548" s="155"/>
      <c r="D548" s="143" t="s">
        <v>277</v>
      </c>
      <c r="E548" s="156" t="s">
        <v>19</v>
      </c>
      <c r="F548" s="157" t="s">
        <v>824</v>
      </c>
      <c r="H548" s="158">
        <v>1610</v>
      </c>
      <c r="I548" s="159"/>
      <c r="L548" s="155"/>
      <c r="M548" s="160"/>
      <c r="T548" s="161"/>
      <c r="AT548" s="156" t="s">
        <v>277</v>
      </c>
      <c r="AU548" s="156" t="s">
        <v>86</v>
      </c>
      <c r="AV548" s="13" t="s">
        <v>86</v>
      </c>
      <c r="AW548" s="13" t="s">
        <v>37</v>
      </c>
      <c r="AX548" s="13" t="s">
        <v>76</v>
      </c>
      <c r="AY548" s="156" t="s">
        <v>265</v>
      </c>
    </row>
    <row r="549" spans="2:51" s="13" customFormat="1" ht="12">
      <c r="B549" s="155"/>
      <c r="D549" s="143" t="s">
        <v>277</v>
      </c>
      <c r="E549" s="156" t="s">
        <v>19</v>
      </c>
      <c r="F549" s="157" t="s">
        <v>825</v>
      </c>
      <c r="H549" s="158">
        <v>163.24</v>
      </c>
      <c r="I549" s="159"/>
      <c r="L549" s="155"/>
      <c r="M549" s="160"/>
      <c r="T549" s="161"/>
      <c r="AT549" s="156" t="s">
        <v>277</v>
      </c>
      <c r="AU549" s="156" t="s">
        <v>86</v>
      </c>
      <c r="AV549" s="13" t="s">
        <v>86</v>
      </c>
      <c r="AW549" s="13" t="s">
        <v>37</v>
      </c>
      <c r="AX549" s="13" t="s">
        <v>76</v>
      </c>
      <c r="AY549" s="156" t="s">
        <v>265</v>
      </c>
    </row>
    <row r="550" spans="2:51" s="13" customFormat="1" ht="12">
      <c r="B550" s="155"/>
      <c r="D550" s="143" t="s">
        <v>277</v>
      </c>
      <c r="E550" s="156" t="s">
        <v>19</v>
      </c>
      <c r="F550" s="157" t="s">
        <v>120</v>
      </c>
      <c r="H550" s="158">
        <v>22</v>
      </c>
      <c r="I550" s="159"/>
      <c r="L550" s="155"/>
      <c r="M550" s="160"/>
      <c r="T550" s="161"/>
      <c r="AT550" s="156" t="s">
        <v>277</v>
      </c>
      <c r="AU550" s="156" t="s">
        <v>86</v>
      </c>
      <c r="AV550" s="13" t="s">
        <v>86</v>
      </c>
      <c r="AW550" s="13" t="s">
        <v>37</v>
      </c>
      <c r="AX550" s="13" t="s">
        <v>76</v>
      </c>
      <c r="AY550" s="156" t="s">
        <v>265</v>
      </c>
    </row>
    <row r="551" spans="2:51" s="13" customFormat="1" ht="12">
      <c r="B551" s="155"/>
      <c r="D551" s="143" t="s">
        <v>277</v>
      </c>
      <c r="E551" s="156" t="s">
        <v>19</v>
      </c>
      <c r="F551" s="157" t="s">
        <v>113</v>
      </c>
      <c r="H551" s="158">
        <v>2.52</v>
      </c>
      <c r="I551" s="159"/>
      <c r="L551" s="155"/>
      <c r="M551" s="160"/>
      <c r="T551" s="161"/>
      <c r="AT551" s="156" t="s">
        <v>277</v>
      </c>
      <c r="AU551" s="156" t="s">
        <v>86</v>
      </c>
      <c r="AV551" s="13" t="s">
        <v>86</v>
      </c>
      <c r="AW551" s="13" t="s">
        <v>37</v>
      </c>
      <c r="AX551" s="13" t="s">
        <v>76</v>
      </c>
      <c r="AY551" s="156" t="s">
        <v>265</v>
      </c>
    </row>
    <row r="552" spans="2:51" s="13" customFormat="1" ht="12">
      <c r="B552" s="155"/>
      <c r="D552" s="143" t="s">
        <v>277</v>
      </c>
      <c r="E552" s="156" t="s">
        <v>19</v>
      </c>
      <c r="F552" s="157" t="s">
        <v>117</v>
      </c>
      <c r="H552" s="158">
        <v>3.8</v>
      </c>
      <c r="I552" s="159"/>
      <c r="L552" s="155"/>
      <c r="M552" s="160"/>
      <c r="T552" s="161"/>
      <c r="AT552" s="156" t="s">
        <v>277</v>
      </c>
      <c r="AU552" s="156" t="s">
        <v>86</v>
      </c>
      <c r="AV552" s="13" t="s">
        <v>86</v>
      </c>
      <c r="AW552" s="13" t="s">
        <v>37</v>
      </c>
      <c r="AX552" s="13" t="s">
        <v>76</v>
      </c>
      <c r="AY552" s="156" t="s">
        <v>265</v>
      </c>
    </row>
    <row r="553" spans="2:51" s="14" customFormat="1" ht="12">
      <c r="B553" s="162"/>
      <c r="D553" s="143" t="s">
        <v>277</v>
      </c>
      <c r="E553" s="163" t="s">
        <v>19</v>
      </c>
      <c r="F553" s="164" t="s">
        <v>280</v>
      </c>
      <c r="H553" s="165">
        <v>3269.94</v>
      </c>
      <c r="I553" s="166"/>
      <c r="L553" s="162"/>
      <c r="M553" s="167"/>
      <c r="T553" s="168"/>
      <c r="AT553" s="163" t="s">
        <v>277</v>
      </c>
      <c r="AU553" s="163" t="s">
        <v>86</v>
      </c>
      <c r="AV553" s="14" t="s">
        <v>271</v>
      </c>
      <c r="AW553" s="14" t="s">
        <v>37</v>
      </c>
      <c r="AX553" s="14" t="s">
        <v>84</v>
      </c>
      <c r="AY553" s="163" t="s">
        <v>265</v>
      </c>
    </row>
    <row r="554" spans="2:65" s="1" customFormat="1" ht="16.5" customHeight="1">
      <c r="B554" s="33"/>
      <c r="C554" s="130" t="s">
        <v>826</v>
      </c>
      <c r="D554" s="130" t="s">
        <v>267</v>
      </c>
      <c r="E554" s="131" t="s">
        <v>827</v>
      </c>
      <c r="F554" s="132" t="s">
        <v>828</v>
      </c>
      <c r="G554" s="133" t="s">
        <v>115</v>
      </c>
      <c r="H554" s="134">
        <v>1353.73</v>
      </c>
      <c r="I554" s="135"/>
      <c r="J554" s="136">
        <f>ROUND(I554*H554,2)</f>
        <v>0</v>
      </c>
      <c r="K554" s="132" t="s">
        <v>270</v>
      </c>
      <c r="L554" s="33"/>
      <c r="M554" s="137" t="s">
        <v>19</v>
      </c>
      <c r="N554" s="138" t="s">
        <v>47</v>
      </c>
      <c r="P554" s="139">
        <f>O554*H554</f>
        <v>0</v>
      </c>
      <c r="Q554" s="139">
        <v>0</v>
      </c>
      <c r="R554" s="139">
        <f>Q554*H554</f>
        <v>0</v>
      </c>
      <c r="S554" s="139">
        <v>0</v>
      </c>
      <c r="T554" s="140">
        <f>S554*H554</f>
        <v>0</v>
      </c>
      <c r="AR554" s="141" t="s">
        <v>271</v>
      </c>
      <c r="AT554" s="141" t="s">
        <v>267</v>
      </c>
      <c r="AU554" s="141" t="s">
        <v>86</v>
      </c>
      <c r="AY554" s="18" t="s">
        <v>265</v>
      </c>
      <c r="BE554" s="142">
        <f>IF(N554="základní",J554,0)</f>
        <v>0</v>
      </c>
      <c r="BF554" s="142">
        <f>IF(N554="snížená",J554,0)</f>
        <v>0</v>
      </c>
      <c r="BG554" s="142">
        <f>IF(N554="zákl. přenesená",J554,0)</f>
        <v>0</v>
      </c>
      <c r="BH554" s="142">
        <f>IF(N554="sníž. přenesená",J554,0)</f>
        <v>0</v>
      </c>
      <c r="BI554" s="142">
        <f>IF(N554="nulová",J554,0)</f>
        <v>0</v>
      </c>
      <c r="BJ554" s="18" t="s">
        <v>84</v>
      </c>
      <c r="BK554" s="142">
        <f>ROUND(I554*H554,2)</f>
        <v>0</v>
      </c>
      <c r="BL554" s="18" t="s">
        <v>271</v>
      </c>
      <c r="BM554" s="141" t="s">
        <v>829</v>
      </c>
    </row>
    <row r="555" spans="2:47" s="1" customFormat="1" ht="12">
      <c r="B555" s="33"/>
      <c r="D555" s="143" t="s">
        <v>273</v>
      </c>
      <c r="F555" s="144" t="s">
        <v>830</v>
      </c>
      <c r="I555" s="145"/>
      <c r="L555" s="33"/>
      <c r="M555" s="146"/>
      <c r="T555" s="54"/>
      <c r="AT555" s="18" t="s">
        <v>273</v>
      </c>
      <c r="AU555" s="18" t="s">
        <v>86</v>
      </c>
    </row>
    <row r="556" spans="2:47" s="1" customFormat="1" ht="12">
      <c r="B556" s="33"/>
      <c r="D556" s="147" t="s">
        <v>275</v>
      </c>
      <c r="F556" s="148" t="s">
        <v>831</v>
      </c>
      <c r="I556" s="145"/>
      <c r="L556" s="33"/>
      <c r="M556" s="146"/>
      <c r="T556" s="54"/>
      <c r="AT556" s="18" t="s">
        <v>275</v>
      </c>
      <c r="AU556" s="18" t="s">
        <v>86</v>
      </c>
    </row>
    <row r="557" spans="2:51" s="12" customFormat="1" ht="12">
      <c r="B557" s="149"/>
      <c r="D557" s="143" t="s">
        <v>277</v>
      </c>
      <c r="E557" s="150" t="s">
        <v>19</v>
      </c>
      <c r="F557" s="151" t="s">
        <v>445</v>
      </c>
      <c r="H557" s="150" t="s">
        <v>19</v>
      </c>
      <c r="I557" s="152"/>
      <c r="L557" s="149"/>
      <c r="M557" s="153"/>
      <c r="T557" s="154"/>
      <c r="AT557" s="150" t="s">
        <v>277</v>
      </c>
      <c r="AU557" s="150" t="s">
        <v>86</v>
      </c>
      <c r="AV557" s="12" t="s">
        <v>84</v>
      </c>
      <c r="AW557" s="12" t="s">
        <v>37</v>
      </c>
      <c r="AX557" s="12" t="s">
        <v>76</v>
      </c>
      <c r="AY557" s="150" t="s">
        <v>265</v>
      </c>
    </row>
    <row r="558" spans="2:51" s="12" customFormat="1" ht="12">
      <c r="B558" s="149"/>
      <c r="D558" s="143" t="s">
        <v>277</v>
      </c>
      <c r="E558" s="150" t="s">
        <v>19</v>
      </c>
      <c r="F558" s="151" t="s">
        <v>832</v>
      </c>
      <c r="H558" s="150" t="s">
        <v>19</v>
      </c>
      <c r="I558" s="152"/>
      <c r="L558" s="149"/>
      <c r="M558" s="153"/>
      <c r="T558" s="154"/>
      <c r="AT558" s="150" t="s">
        <v>277</v>
      </c>
      <c r="AU558" s="150" t="s">
        <v>86</v>
      </c>
      <c r="AV558" s="12" t="s">
        <v>84</v>
      </c>
      <c r="AW558" s="12" t="s">
        <v>37</v>
      </c>
      <c r="AX558" s="12" t="s">
        <v>76</v>
      </c>
      <c r="AY558" s="150" t="s">
        <v>265</v>
      </c>
    </row>
    <row r="559" spans="2:51" s="13" customFormat="1" ht="12">
      <c r="B559" s="155"/>
      <c r="D559" s="143" t="s">
        <v>277</v>
      </c>
      <c r="E559" s="156" t="s">
        <v>19</v>
      </c>
      <c r="F559" s="157" t="s">
        <v>833</v>
      </c>
      <c r="H559" s="158">
        <v>266.2</v>
      </c>
      <c r="I559" s="159"/>
      <c r="L559" s="155"/>
      <c r="M559" s="160"/>
      <c r="T559" s="161"/>
      <c r="AT559" s="156" t="s">
        <v>277</v>
      </c>
      <c r="AU559" s="156" t="s">
        <v>86</v>
      </c>
      <c r="AV559" s="13" t="s">
        <v>86</v>
      </c>
      <c r="AW559" s="13" t="s">
        <v>37</v>
      </c>
      <c r="AX559" s="13" t="s">
        <v>76</v>
      </c>
      <c r="AY559" s="156" t="s">
        <v>265</v>
      </c>
    </row>
    <row r="560" spans="2:51" s="15" customFormat="1" ht="12">
      <c r="B560" s="169"/>
      <c r="D560" s="143" t="s">
        <v>277</v>
      </c>
      <c r="E560" s="170" t="s">
        <v>186</v>
      </c>
      <c r="F560" s="171" t="s">
        <v>397</v>
      </c>
      <c r="H560" s="172">
        <v>266.2</v>
      </c>
      <c r="I560" s="173"/>
      <c r="L560" s="169"/>
      <c r="M560" s="174"/>
      <c r="T560" s="175"/>
      <c r="AT560" s="170" t="s">
        <v>277</v>
      </c>
      <c r="AU560" s="170" t="s">
        <v>86</v>
      </c>
      <c r="AV560" s="15" t="s">
        <v>287</v>
      </c>
      <c r="AW560" s="15" t="s">
        <v>37</v>
      </c>
      <c r="AX560" s="15" t="s">
        <v>76</v>
      </c>
      <c r="AY560" s="170" t="s">
        <v>265</v>
      </c>
    </row>
    <row r="561" spans="2:51" s="12" customFormat="1" ht="12">
      <c r="B561" s="149"/>
      <c r="D561" s="143" t="s">
        <v>277</v>
      </c>
      <c r="E561" s="150" t="s">
        <v>19</v>
      </c>
      <c r="F561" s="151" t="s">
        <v>834</v>
      </c>
      <c r="H561" s="150" t="s">
        <v>19</v>
      </c>
      <c r="I561" s="152"/>
      <c r="L561" s="149"/>
      <c r="M561" s="153"/>
      <c r="T561" s="154"/>
      <c r="AT561" s="150" t="s">
        <v>277</v>
      </c>
      <c r="AU561" s="150" t="s">
        <v>86</v>
      </c>
      <c r="AV561" s="12" t="s">
        <v>84</v>
      </c>
      <c r="AW561" s="12" t="s">
        <v>37</v>
      </c>
      <c r="AX561" s="12" t="s">
        <v>76</v>
      </c>
      <c r="AY561" s="150" t="s">
        <v>265</v>
      </c>
    </row>
    <row r="562" spans="2:51" s="13" customFormat="1" ht="12">
      <c r="B562" s="155"/>
      <c r="D562" s="143" t="s">
        <v>277</v>
      </c>
      <c r="E562" s="156" t="s">
        <v>19</v>
      </c>
      <c r="F562" s="157" t="s">
        <v>835</v>
      </c>
      <c r="H562" s="158">
        <v>731.5</v>
      </c>
      <c r="I562" s="159"/>
      <c r="L562" s="155"/>
      <c r="M562" s="160"/>
      <c r="T562" s="161"/>
      <c r="AT562" s="156" t="s">
        <v>277</v>
      </c>
      <c r="AU562" s="156" t="s">
        <v>86</v>
      </c>
      <c r="AV562" s="13" t="s">
        <v>86</v>
      </c>
      <c r="AW562" s="13" t="s">
        <v>37</v>
      </c>
      <c r="AX562" s="13" t="s">
        <v>76</v>
      </c>
      <c r="AY562" s="156" t="s">
        <v>265</v>
      </c>
    </row>
    <row r="563" spans="2:51" s="12" customFormat="1" ht="12">
      <c r="B563" s="149"/>
      <c r="D563" s="143" t="s">
        <v>277</v>
      </c>
      <c r="E563" s="150" t="s">
        <v>19</v>
      </c>
      <c r="F563" s="151" t="s">
        <v>836</v>
      </c>
      <c r="H563" s="150" t="s">
        <v>19</v>
      </c>
      <c r="I563" s="152"/>
      <c r="L563" s="149"/>
      <c r="M563" s="153"/>
      <c r="T563" s="154"/>
      <c r="AT563" s="150" t="s">
        <v>277</v>
      </c>
      <c r="AU563" s="150" t="s">
        <v>86</v>
      </c>
      <c r="AV563" s="12" t="s">
        <v>84</v>
      </c>
      <c r="AW563" s="12" t="s">
        <v>37</v>
      </c>
      <c r="AX563" s="12" t="s">
        <v>76</v>
      </c>
      <c r="AY563" s="150" t="s">
        <v>265</v>
      </c>
    </row>
    <row r="564" spans="2:51" s="12" customFormat="1" ht="12">
      <c r="B564" s="149"/>
      <c r="D564" s="143" t="s">
        <v>277</v>
      </c>
      <c r="E564" s="150" t="s">
        <v>19</v>
      </c>
      <c r="F564" s="151" t="s">
        <v>475</v>
      </c>
      <c r="H564" s="150" t="s">
        <v>19</v>
      </c>
      <c r="I564" s="152"/>
      <c r="L564" s="149"/>
      <c r="M564" s="153"/>
      <c r="T564" s="154"/>
      <c r="AT564" s="150" t="s">
        <v>277</v>
      </c>
      <c r="AU564" s="150" t="s">
        <v>86</v>
      </c>
      <c r="AV564" s="12" t="s">
        <v>84</v>
      </c>
      <c r="AW564" s="12" t="s">
        <v>37</v>
      </c>
      <c r="AX564" s="12" t="s">
        <v>76</v>
      </c>
      <c r="AY564" s="150" t="s">
        <v>265</v>
      </c>
    </row>
    <row r="565" spans="2:51" s="13" customFormat="1" ht="12">
      <c r="B565" s="155"/>
      <c r="D565" s="143" t="s">
        <v>277</v>
      </c>
      <c r="E565" s="156" t="s">
        <v>19</v>
      </c>
      <c r="F565" s="157" t="s">
        <v>837</v>
      </c>
      <c r="H565" s="158">
        <v>8.7</v>
      </c>
      <c r="I565" s="159"/>
      <c r="L565" s="155"/>
      <c r="M565" s="160"/>
      <c r="T565" s="161"/>
      <c r="AT565" s="156" t="s">
        <v>277</v>
      </c>
      <c r="AU565" s="156" t="s">
        <v>86</v>
      </c>
      <c r="AV565" s="13" t="s">
        <v>86</v>
      </c>
      <c r="AW565" s="13" t="s">
        <v>37</v>
      </c>
      <c r="AX565" s="13" t="s">
        <v>76</v>
      </c>
      <c r="AY565" s="156" t="s">
        <v>265</v>
      </c>
    </row>
    <row r="566" spans="2:51" s="13" customFormat="1" ht="12">
      <c r="B566" s="155"/>
      <c r="D566" s="143" t="s">
        <v>277</v>
      </c>
      <c r="E566" s="156" t="s">
        <v>19</v>
      </c>
      <c r="F566" s="157" t="s">
        <v>838</v>
      </c>
      <c r="H566" s="158">
        <v>45.12</v>
      </c>
      <c r="I566" s="159"/>
      <c r="L566" s="155"/>
      <c r="M566" s="160"/>
      <c r="T566" s="161"/>
      <c r="AT566" s="156" t="s">
        <v>277</v>
      </c>
      <c r="AU566" s="156" t="s">
        <v>86</v>
      </c>
      <c r="AV566" s="13" t="s">
        <v>86</v>
      </c>
      <c r="AW566" s="13" t="s">
        <v>37</v>
      </c>
      <c r="AX566" s="13" t="s">
        <v>76</v>
      </c>
      <c r="AY566" s="156" t="s">
        <v>265</v>
      </c>
    </row>
    <row r="567" spans="2:51" s="13" customFormat="1" ht="12">
      <c r="B567" s="155"/>
      <c r="D567" s="143" t="s">
        <v>277</v>
      </c>
      <c r="E567" s="156" t="s">
        <v>19</v>
      </c>
      <c r="F567" s="157" t="s">
        <v>839</v>
      </c>
      <c r="H567" s="158">
        <v>59.8</v>
      </c>
      <c r="I567" s="159"/>
      <c r="L567" s="155"/>
      <c r="M567" s="160"/>
      <c r="T567" s="161"/>
      <c r="AT567" s="156" t="s">
        <v>277</v>
      </c>
      <c r="AU567" s="156" t="s">
        <v>86</v>
      </c>
      <c r="AV567" s="13" t="s">
        <v>86</v>
      </c>
      <c r="AW567" s="13" t="s">
        <v>37</v>
      </c>
      <c r="AX567" s="13" t="s">
        <v>76</v>
      </c>
      <c r="AY567" s="156" t="s">
        <v>265</v>
      </c>
    </row>
    <row r="568" spans="2:51" s="13" customFormat="1" ht="12">
      <c r="B568" s="155"/>
      <c r="D568" s="143" t="s">
        <v>277</v>
      </c>
      <c r="E568" s="156" t="s">
        <v>19</v>
      </c>
      <c r="F568" s="157" t="s">
        <v>840</v>
      </c>
      <c r="H568" s="158">
        <v>62.4</v>
      </c>
      <c r="I568" s="159"/>
      <c r="L568" s="155"/>
      <c r="M568" s="160"/>
      <c r="T568" s="161"/>
      <c r="AT568" s="156" t="s">
        <v>277</v>
      </c>
      <c r="AU568" s="156" t="s">
        <v>86</v>
      </c>
      <c r="AV568" s="13" t="s">
        <v>86</v>
      </c>
      <c r="AW568" s="13" t="s">
        <v>37</v>
      </c>
      <c r="AX568" s="13" t="s">
        <v>76</v>
      </c>
      <c r="AY568" s="156" t="s">
        <v>265</v>
      </c>
    </row>
    <row r="569" spans="2:51" s="13" customFormat="1" ht="12">
      <c r="B569" s="155"/>
      <c r="D569" s="143" t="s">
        <v>277</v>
      </c>
      <c r="E569" s="156" t="s">
        <v>19</v>
      </c>
      <c r="F569" s="157" t="s">
        <v>841</v>
      </c>
      <c r="H569" s="158">
        <v>66.97</v>
      </c>
      <c r="I569" s="159"/>
      <c r="L569" s="155"/>
      <c r="M569" s="160"/>
      <c r="T569" s="161"/>
      <c r="AT569" s="156" t="s">
        <v>277</v>
      </c>
      <c r="AU569" s="156" t="s">
        <v>86</v>
      </c>
      <c r="AV569" s="13" t="s">
        <v>86</v>
      </c>
      <c r="AW569" s="13" t="s">
        <v>37</v>
      </c>
      <c r="AX569" s="13" t="s">
        <v>76</v>
      </c>
      <c r="AY569" s="156" t="s">
        <v>265</v>
      </c>
    </row>
    <row r="570" spans="2:51" s="13" customFormat="1" ht="12">
      <c r="B570" s="155"/>
      <c r="D570" s="143" t="s">
        <v>277</v>
      </c>
      <c r="E570" s="156" t="s">
        <v>19</v>
      </c>
      <c r="F570" s="157" t="s">
        <v>842</v>
      </c>
      <c r="H570" s="158">
        <v>93.24</v>
      </c>
      <c r="I570" s="159"/>
      <c r="L570" s="155"/>
      <c r="M570" s="160"/>
      <c r="T570" s="161"/>
      <c r="AT570" s="156" t="s">
        <v>277</v>
      </c>
      <c r="AU570" s="156" t="s">
        <v>86</v>
      </c>
      <c r="AV570" s="13" t="s">
        <v>86</v>
      </c>
      <c r="AW570" s="13" t="s">
        <v>37</v>
      </c>
      <c r="AX570" s="13" t="s">
        <v>76</v>
      </c>
      <c r="AY570" s="156" t="s">
        <v>265</v>
      </c>
    </row>
    <row r="571" spans="2:51" s="12" customFormat="1" ht="12">
      <c r="B571" s="149"/>
      <c r="D571" s="143" t="s">
        <v>277</v>
      </c>
      <c r="E571" s="150" t="s">
        <v>19</v>
      </c>
      <c r="F571" s="151" t="s">
        <v>482</v>
      </c>
      <c r="H571" s="150" t="s">
        <v>19</v>
      </c>
      <c r="I571" s="152"/>
      <c r="L571" s="149"/>
      <c r="M571" s="153"/>
      <c r="T571" s="154"/>
      <c r="AT571" s="150" t="s">
        <v>277</v>
      </c>
      <c r="AU571" s="150" t="s">
        <v>86</v>
      </c>
      <c r="AV571" s="12" t="s">
        <v>84</v>
      </c>
      <c r="AW571" s="12" t="s">
        <v>37</v>
      </c>
      <c r="AX571" s="12" t="s">
        <v>76</v>
      </c>
      <c r="AY571" s="150" t="s">
        <v>265</v>
      </c>
    </row>
    <row r="572" spans="2:51" s="13" customFormat="1" ht="12">
      <c r="B572" s="155"/>
      <c r="D572" s="143" t="s">
        <v>277</v>
      </c>
      <c r="E572" s="156" t="s">
        <v>19</v>
      </c>
      <c r="F572" s="157" t="s">
        <v>843</v>
      </c>
      <c r="H572" s="158">
        <v>7.8</v>
      </c>
      <c r="I572" s="159"/>
      <c r="L572" s="155"/>
      <c r="M572" s="160"/>
      <c r="T572" s="161"/>
      <c r="AT572" s="156" t="s">
        <v>277</v>
      </c>
      <c r="AU572" s="156" t="s">
        <v>86</v>
      </c>
      <c r="AV572" s="13" t="s">
        <v>86</v>
      </c>
      <c r="AW572" s="13" t="s">
        <v>37</v>
      </c>
      <c r="AX572" s="13" t="s">
        <v>76</v>
      </c>
      <c r="AY572" s="156" t="s">
        <v>265</v>
      </c>
    </row>
    <row r="573" spans="2:51" s="13" customFormat="1" ht="12">
      <c r="B573" s="155"/>
      <c r="D573" s="143" t="s">
        <v>277</v>
      </c>
      <c r="E573" s="156" t="s">
        <v>19</v>
      </c>
      <c r="F573" s="157" t="s">
        <v>844</v>
      </c>
      <c r="H573" s="158">
        <v>12</v>
      </c>
      <c r="I573" s="159"/>
      <c r="L573" s="155"/>
      <c r="M573" s="160"/>
      <c r="T573" s="161"/>
      <c r="AT573" s="156" t="s">
        <v>277</v>
      </c>
      <c r="AU573" s="156" t="s">
        <v>86</v>
      </c>
      <c r="AV573" s="13" t="s">
        <v>86</v>
      </c>
      <c r="AW573" s="13" t="s">
        <v>37</v>
      </c>
      <c r="AX573" s="13" t="s">
        <v>76</v>
      </c>
      <c r="AY573" s="156" t="s">
        <v>265</v>
      </c>
    </row>
    <row r="574" spans="2:51" s="13" customFormat="1" ht="12">
      <c r="B574" s="155"/>
      <c r="D574" s="143" t="s">
        <v>277</v>
      </c>
      <c r="E574" s="156" t="s">
        <v>19</v>
      </c>
      <c r="F574" s="157" t="s">
        <v>845</v>
      </c>
      <c r="H574" s="158">
        <v>0</v>
      </c>
      <c r="I574" s="159"/>
      <c r="L574" s="155"/>
      <c r="M574" s="160"/>
      <c r="T574" s="161"/>
      <c r="AT574" s="156" t="s">
        <v>277</v>
      </c>
      <c r="AU574" s="156" t="s">
        <v>86</v>
      </c>
      <c r="AV574" s="13" t="s">
        <v>86</v>
      </c>
      <c r="AW574" s="13" t="s">
        <v>37</v>
      </c>
      <c r="AX574" s="13" t="s">
        <v>76</v>
      </c>
      <c r="AY574" s="156" t="s">
        <v>265</v>
      </c>
    </row>
    <row r="575" spans="2:51" s="15" customFormat="1" ht="12">
      <c r="B575" s="169"/>
      <c r="D575" s="143" t="s">
        <v>277</v>
      </c>
      <c r="E575" s="170" t="s">
        <v>189</v>
      </c>
      <c r="F575" s="171" t="s">
        <v>397</v>
      </c>
      <c r="H575" s="172">
        <v>1087.53</v>
      </c>
      <c r="I575" s="173"/>
      <c r="L575" s="169"/>
      <c r="M575" s="174"/>
      <c r="T575" s="175"/>
      <c r="AT575" s="170" t="s">
        <v>277</v>
      </c>
      <c r="AU575" s="170" t="s">
        <v>86</v>
      </c>
      <c r="AV575" s="15" t="s">
        <v>287</v>
      </c>
      <c r="AW575" s="15" t="s">
        <v>37</v>
      </c>
      <c r="AX575" s="15" t="s">
        <v>76</v>
      </c>
      <c r="AY575" s="170" t="s">
        <v>265</v>
      </c>
    </row>
    <row r="576" spans="2:51" s="14" customFormat="1" ht="12">
      <c r="B576" s="162"/>
      <c r="D576" s="143" t="s">
        <v>277</v>
      </c>
      <c r="E576" s="163" t="s">
        <v>19</v>
      </c>
      <c r="F576" s="164" t="s">
        <v>280</v>
      </c>
      <c r="H576" s="165">
        <v>1353.73</v>
      </c>
      <c r="I576" s="166"/>
      <c r="L576" s="162"/>
      <c r="M576" s="167"/>
      <c r="T576" s="168"/>
      <c r="AT576" s="163" t="s">
        <v>277</v>
      </c>
      <c r="AU576" s="163" t="s">
        <v>86</v>
      </c>
      <c r="AV576" s="14" t="s">
        <v>271</v>
      </c>
      <c r="AW576" s="14" t="s">
        <v>37</v>
      </c>
      <c r="AX576" s="14" t="s">
        <v>84</v>
      </c>
      <c r="AY576" s="163" t="s">
        <v>265</v>
      </c>
    </row>
    <row r="577" spans="2:65" s="1" customFormat="1" ht="21.75" customHeight="1">
      <c r="B577" s="33"/>
      <c r="C577" s="130" t="s">
        <v>846</v>
      </c>
      <c r="D577" s="130" t="s">
        <v>267</v>
      </c>
      <c r="E577" s="131" t="s">
        <v>847</v>
      </c>
      <c r="F577" s="132" t="s">
        <v>848</v>
      </c>
      <c r="G577" s="133" t="s">
        <v>134</v>
      </c>
      <c r="H577" s="134">
        <v>101.97</v>
      </c>
      <c r="I577" s="135"/>
      <c r="J577" s="136">
        <f>ROUND(I577*H577,2)</f>
        <v>0</v>
      </c>
      <c r="K577" s="132" t="s">
        <v>270</v>
      </c>
      <c r="L577" s="33"/>
      <c r="M577" s="137" t="s">
        <v>19</v>
      </c>
      <c r="N577" s="138" t="s">
        <v>47</v>
      </c>
      <c r="P577" s="139">
        <f>O577*H577</f>
        <v>0</v>
      </c>
      <c r="Q577" s="139">
        <v>0</v>
      </c>
      <c r="R577" s="139">
        <f>Q577*H577</f>
        <v>0</v>
      </c>
      <c r="S577" s="139">
        <v>0</v>
      </c>
      <c r="T577" s="140">
        <f>S577*H577</f>
        <v>0</v>
      </c>
      <c r="AR577" s="141" t="s">
        <v>271</v>
      </c>
      <c r="AT577" s="141" t="s">
        <v>267</v>
      </c>
      <c r="AU577" s="141" t="s">
        <v>86</v>
      </c>
      <c r="AY577" s="18" t="s">
        <v>265</v>
      </c>
      <c r="BE577" s="142">
        <f>IF(N577="základní",J577,0)</f>
        <v>0</v>
      </c>
      <c r="BF577" s="142">
        <f>IF(N577="snížená",J577,0)</f>
        <v>0</v>
      </c>
      <c r="BG577" s="142">
        <f>IF(N577="zákl. přenesená",J577,0)</f>
        <v>0</v>
      </c>
      <c r="BH577" s="142">
        <f>IF(N577="sníž. přenesená",J577,0)</f>
        <v>0</v>
      </c>
      <c r="BI577" s="142">
        <f>IF(N577="nulová",J577,0)</f>
        <v>0</v>
      </c>
      <c r="BJ577" s="18" t="s">
        <v>84</v>
      </c>
      <c r="BK577" s="142">
        <f>ROUND(I577*H577,2)</f>
        <v>0</v>
      </c>
      <c r="BL577" s="18" t="s">
        <v>271</v>
      </c>
      <c r="BM577" s="141" t="s">
        <v>849</v>
      </c>
    </row>
    <row r="578" spans="2:47" s="1" customFormat="1" ht="19.5">
      <c r="B578" s="33"/>
      <c r="D578" s="143" t="s">
        <v>273</v>
      </c>
      <c r="F578" s="144" t="s">
        <v>850</v>
      </c>
      <c r="I578" s="145"/>
      <c r="L578" s="33"/>
      <c r="M578" s="146"/>
      <c r="T578" s="54"/>
      <c r="AT578" s="18" t="s">
        <v>273</v>
      </c>
      <c r="AU578" s="18" t="s">
        <v>86</v>
      </c>
    </row>
    <row r="579" spans="2:47" s="1" customFormat="1" ht="12">
      <c r="B579" s="33"/>
      <c r="D579" s="147" t="s">
        <v>275</v>
      </c>
      <c r="F579" s="148" t="s">
        <v>851</v>
      </c>
      <c r="I579" s="145"/>
      <c r="L579" s="33"/>
      <c r="M579" s="146"/>
      <c r="T579" s="54"/>
      <c r="AT579" s="18" t="s">
        <v>275</v>
      </c>
      <c r="AU579" s="18" t="s">
        <v>86</v>
      </c>
    </row>
    <row r="580" spans="2:51" s="13" customFormat="1" ht="12">
      <c r="B580" s="155"/>
      <c r="D580" s="143" t="s">
        <v>277</v>
      </c>
      <c r="E580" s="156" t="s">
        <v>19</v>
      </c>
      <c r="F580" s="157" t="s">
        <v>852</v>
      </c>
      <c r="H580" s="158">
        <v>101.97</v>
      </c>
      <c r="I580" s="159"/>
      <c r="L580" s="155"/>
      <c r="M580" s="160"/>
      <c r="T580" s="161"/>
      <c r="AT580" s="156" t="s">
        <v>277</v>
      </c>
      <c r="AU580" s="156" t="s">
        <v>86</v>
      </c>
      <c r="AV580" s="13" t="s">
        <v>86</v>
      </c>
      <c r="AW580" s="13" t="s">
        <v>37</v>
      </c>
      <c r="AX580" s="13" t="s">
        <v>84</v>
      </c>
      <c r="AY580" s="156" t="s">
        <v>265</v>
      </c>
    </row>
    <row r="581" spans="2:65" s="1" customFormat="1" ht="16.5" customHeight="1">
      <c r="B581" s="33"/>
      <c r="C581" s="177" t="s">
        <v>853</v>
      </c>
      <c r="D581" s="177" t="s">
        <v>504</v>
      </c>
      <c r="E581" s="178" t="s">
        <v>781</v>
      </c>
      <c r="F581" s="179" t="s">
        <v>782</v>
      </c>
      <c r="G581" s="180" t="s">
        <v>130</v>
      </c>
      <c r="H581" s="181">
        <v>10.197</v>
      </c>
      <c r="I581" s="182"/>
      <c r="J581" s="183">
        <f>ROUND(I581*H581,2)</f>
        <v>0</v>
      </c>
      <c r="K581" s="179" t="s">
        <v>270</v>
      </c>
      <c r="L581" s="184"/>
      <c r="M581" s="185" t="s">
        <v>19</v>
      </c>
      <c r="N581" s="186" t="s">
        <v>47</v>
      </c>
      <c r="P581" s="139">
        <f>O581*H581</f>
        <v>0</v>
      </c>
      <c r="Q581" s="139">
        <v>1</v>
      </c>
      <c r="R581" s="139">
        <f>Q581*H581</f>
        <v>10.197</v>
      </c>
      <c r="S581" s="139">
        <v>0</v>
      </c>
      <c r="T581" s="140">
        <f>S581*H581</f>
        <v>0</v>
      </c>
      <c r="AR581" s="141" t="s">
        <v>323</v>
      </c>
      <c r="AT581" s="141" t="s">
        <v>504</v>
      </c>
      <c r="AU581" s="141" t="s">
        <v>86</v>
      </c>
      <c r="AY581" s="18" t="s">
        <v>265</v>
      </c>
      <c r="BE581" s="142">
        <f>IF(N581="základní",J581,0)</f>
        <v>0</v>
      </c>
      <c r="BF581" s="142">
        <f>IF(N581="snížená",J581,0)</f>
        <v>0</v>
      </c>
      <c r="BG581" s="142">
        <f>IF(N581="zákl. přenesená",J581,0)</f>
        <v>0</v>
      </c>
      <c r="BH581" s="142">
        <f>IF(N581="sníž. přenesená",J581,0)</f>
        <v>0</v>
      </c>
      <c r="BI581" s="142">
        <f>IF(N581="nulová",J581,0)</f>
        <v>0</v>
      </c>
      <c r="BJ581" s="18" t="s">
        <v>84</v>
      </c>
      <c r="BK581" s="142">
        <f>ROUND(I581*H581,2)</f>
        <v>0</v>
      </c>
      <c r="BL581" s="18" t="s">
        <v>271</v>
      </c>
      <c r="BM581" s="141" t="s">
        <v>854</v>
      </c>
    </row>
    <row r="582" spans="2:47" s="1" customFormat="1" ht="12">
      <c r="B582" s="33"/>
      <c r="D582" s="143" t="s">
        <v>273</v>
      </c>
      <c r="F582" s="144" t="s">
        <v>782</v>
      </c>
      <c r="I582" s="145"/>
      <c r="L582" s="33"/>
      <c r="M582" s="146"/>
      <c r="T582" s="54"/>
      <c r="AT582" s="18" t="s">
        <v>273</v>
      </c>
      <c r="AU582" s="18" t="s">
        <v>86</v>
      </c>
    </row>
    <row r="583" spans="2:51" s="12" customFormat="1" ht="12">
      <c r="B583" s="149"/>
      <c r="D583" s="143" t="s">
        <v>277</v>
      </c>
      <c r="E583" s="150" t="s">
        <v>19</v>
      </c>
      <c r="F583" s="151" t="s">
        <v>855</v>
      </c>
      <c r="H583" s="150" t="s">
        <v>19</v>
      </c>
      <c r="I583" s="152"/>
      <c r="L583" s="149"/>
      <c r="M583" s="153"/>
      <c r="T583" s="154"/>
      <c r="AT583" s="150" t="s">
        <v>277</v>
      </c>
      <c r="AU583" s="150" t="s">
        <v>86</v>
      </c>
      <c r="AV583" s="12" t="s">
        <v>84</v>
      </c>
      <c r="AW583" s="12" t="s">
        <v>37</v>
      </c>
      <c r="AX583" s="12" t="s">
        <v>76</v>
      </c>
      <c r="AY583" s="150" t="s">
        <v>265</v>
      </c>
    </row>
    <row r="584" spans="2:51" s="13" customFormat="1" ht="12">
      <c r="B584" s="155"/>
      <c r="D584" s="143" t="s">
        <v>277</v>
      </c>
      <c r="E584" s="156" t="s">
        <v>19</v>
      </c>
      <c r="F584" s="157" t="s">
        <v>856</v>
      </c>
      <c r="H584" s="158">
        <v>10.197</v>
      </c>
      <c r="I584" s="159"/>
      <c r="L584" s="155"/>
      <c r="M584" s="160"/>
      <c r="T584" s="161"/>
      <c r="AT584" s="156" t="s">
        <v>277</v>
      </c>
      <c r="AU584" s="156" t="s">
        <v>86</v>
      </c>
      <c r="AV584" s="13" t="s">
        <v>86</v>
      </c>
      <c r="AW584" s="13" t="s">
        <v>37</v>
      </c>
      <c r="AX584" s="13" t="s">
        <v>84</v>
      </c>
      <c r="AY584" s="156" t="s">
        <v>265</v>
      </c>
    </row>
    <row r="585" spans="2:65" s="1" customFormat="1" ht="16.5" customHeight="1">
      <c r="B585" s="33"/>
      <c r="C585" s="130" t="s">
        <v>857</v>
      </c>
      <c r="D585" s="130" t="s">
        <v>267</v>
      </c>
      <c r="E585" s="131" t="s">
        <v>858</v>
      </c>
      <c r="F585" s="132" t="s">
        <v>859</v>
      </c>
      <c r="G585" s="133" t="s">
        <v>134</v>
      </c>
      <c r="H585" s="134">
        <v>101.97</v>
      </c>
      <c r="I585" s="135"/>
      <c r="J585" s="136">
        <f>ROUND(I585*H585,2)</f>
        <v>0</v>
      </c>
      <c r="K585" s="132" t="s">
        <v>270</v>
      </c>
      <c r="L585" s="33"/>
      <c r="M585" s="137" t="s">
        <v>19</v>
      </c>
      <c r="N585" s="138" t="s">
        <v>47</v>
      </c>
      <c r="P585" s="139">
        <f>O585*H585</f>
        <v>0</v>
      </c>
      <c r="Q585" s="139">
        <v>0</v>
      </c>
      <c r="R585" s="139">
        <f>Q585*H585</f>
        <v>0</v>
      </c>
      <c r="S585" s="139">
        <v>0</v>
      </c>
      <c r="T585" s="140">
        <f>S585*H585</f>
        <v>0</v>
      </c>
      <c r="AR585" s="141" t="s">
        <v>271</v>
      </c>
      <c r="AT585" s="141" t="s">
        <v>267</v>
      </c>
      <c r="AU585" s="141" t="s">
        <v>86</v>
      </c>
      <c r="AY585" s="18" t="s">
        <v>265</v>
      </c>
      <c r="BE585" s="142">
        <f>IF(N585="základní",J585,0)</f>
        <v>0</v>
      </c>
      <c r="BF585" s="142">
        <f>IF(N585="snížená",J585,0)</f>
        <v>0</v>
      </c>
      <c r="BG585" s="142">
        <f>IF(N585="zákl. přenesená",J585,0)</f>
        <v>0</v>
      </c>
      <c r="BH585" s="142">
        <f>IF(N585="sníž. přenesená",J585,0)</f>
        <v>0</v>
      </c>
      <c r="BI585" s="142">
        <f>IF(N585="nulová",J585,0)</f>
        <v>0</v>
      </c>
      <c r="BJ585" s="18" t="s">
        <v>84</v>
      </c>
      <c r="BK585" s="142">
        <f>ROUND(I585*H585,2)</f>
        <v>0</v>
      </c>
      <c r="BL585" s="18" t="s">
        <v>271</v>
      </c>
      <c r="BM585" s="141" t="s">
        <v>860</v>
      </c>
    </row>
    <row r="586" spans="2:47" s="1" customFormat="1" ht="12">
      <c r="B586" s="33"/>
      <c r="D586" s="143" t="s">
        <v>273</v>
      </c>
      <c r="F586" s="144" t="s">
        <v>861</v>
      </c>
      <c r="I586" s="145"/>
      <c r="L586" s="33"/>
      <c r="M586" s="146"/>
      <c r="T586" s="54"/>
      <c r="AT586" s="18" t="s">
        <v>273</v>
      </c>
      <c r="AU586" s="18" t="s">
        <v>86</v>
      </c>
    </row>
    <row r="587" spans="2:47" s="1" customFormat="1" ht="12">
      <c r="B587" s="33"/>
      <c r="D587" s="147" t="s">
        <v>275</v>
      </c>
      <c r="F587" s="148" t="s">
        <v>862</v>
      </c>
      <c r="I587" s="145"/>
      <c r="L587" s="33"/>
      <c r="M587" s="146"/>
      <c r="T587" s="54"/>
      <c r="AT587" s="18" t="s">
        <v>275</v>
      </c>
      <c r="AU587" s="18" t="s">
        <v>86</v>
      </c>
    </row>
    <row r="588" spans="2:47" s="1" customFormat="1" ht="29.25">
      <c r="B588" s="33"/>
      <c r="D588" s="143" t="s">
        <v>501</v>
      </c>
      <c r="F588" s="176" t="s">
        <v>863</v>
      </c>
      <c r="I588" s="145"/>
      <c r="L588" s="33"/>
      <c r="M588" s="146"/>
      <c r="T588" s="54"/>
      <c r="AT588" s="18" t="s">
        <v>501</v>
      </c>
      <c r="AU588" s="18" t="s">
        <v>86</v>
      </c>
    </row>
    <row r="589" spans="2:51" s="13" customFormat="1" ht="12">
      <c r="B589" s="155"/>
      <c r="D589" s="143" t="s">
        <v>277</v>
      </c>
      <c r="E589" s="156" t="s">
        <v>19</v>
      </c>
      <c r="F589" s="157" t="s">
        <v>864</v>
      </c>
      <c r="H589" s="158">
        <v>90</v>
      </c>
      <c r="I589" s="159"/>
      <c r="L589" s="155"/>
      <c r="M589" s="160"/>
      <c r="T589" s="161"/>
      <c r="AT589" s="156" t="s">
        <v>277</v>
      </c>
      <c r="AU589" s="156" t="s">
        <v>86</v>
      </c>
      <c r="AV589" s="13" t="s">
        <v>86</v>
      </c>
      <c r="AW589" s="13" t="s">
        <v>37</v>
      </c>
      <c r="AX589" s="13" t="s">
        <v>76</v>
      </c>
      <c r="AY589" s="156" t="s">
        <v>265</v>
      </c>
    </row>
    <row r="590" spans="2:51" s="13" customFormat="1" ht="12">
      <c r="B590" s="155"/>
      <c r="D590" s="143" t="s">
        <v>277</v>
      </c>
      <c r="E590" s="156" t="s">
        <v>19</v>
      </c>
      <c r="F590" s="157" t="s">
        <v>865</v>
      </c>
      <c r="H590" s="158">
        <v>9</v>
      </c>
      <c r="I590" s="159"/>
      <c r="L590" s="155"/>
      <c r="M590" s="160"/>
      <c r="T590" s="161"/>
      <c r="AT590" s="156" t="s">
        <v>277</v>
      </c>
      <c r="AU590" s="156" t="s">
        <v>86</v>
      </c>
      <c r="AV590" s="13" t="s">
        <v>86</v>
      </c>
      <c r="AW590" s="13" t="s">
        <v>37</v>
      </c>
      <c r="AX590" s="13" t="s">
        <v>76</v>
      </c>
      <c r="AY590" s="156" t="s">
        <v>265</v>
      </c>
    </row>
    <row r="591" spans="2:51" s="14" customFormat="1" ht="12">
      <c r="B591" s="162"/>
      <c r="D591" s="143" t="s">
        <v>277</v>
      </c>
      <c r="E591" s="163" t="s">
        <v>210</v>
      </c>
      <c r="F591" s="164" t="s">
        <v>280</v>
      </c>
      <c r="H591" s="165">
        <v>99</v>
      </c>
      <c r="I591" s="166"/>
      <c r="L591" s="162"/>
      <c r="M591" s="167"/>
      <c r="T591" s="168"/>
      <c r="AT591" s="163" t="s">
        <v>277</v>
      </c>
      <c r="AU591" s="163" t="s">
        <v>86</v>
      </c>
      <c r="AV591" s="14" t="s">
        <v>271</v>
      </c>
      <c r="AW591" s="14" t="s">
        <v>37</v>
      </c>
      <c r="AX591" s="14" t="s">
        <v>76</v>
      </c>
      <c r="AY591" s="163" t="s">
        <v>265</v>
      </c>
    </row>
    <row r="592" spans="2:51" s="13" customFormat="1" ht="12">
      <c r="B592" s="155"/>
      <c r="D592" s="143" t="s">
        <v>277</v>
      </c>
      <c r="E592" s="156" t="s">
        <v>19</v>
      </c>
      <c r="F592" s="157" t="s">
        <v>852</v>
      </c>
      <c r="H592" s="158">
        <v>101.97</v>
      </c>
      <c r="I592" s="159"/>
      <c r="L592" s="155"/>
      <c r="M592" s="160"/>
      <c r="T592" s="161"/>
      <c r="AT592" s="156" t="s">
        <v>277</v>
      </c>
      <c r="AU592" s="156" t="s">
        <v>86</v>
      </c>
      <c r="AV592" s="13" t="s">
        <v>86</v>
      </c>
      <c r="AW592" s="13" t="s">
        <v>37</v>
      </c>
      <c r="AX592" s="13" t="s">
        <v>84</v>
      </c>
      <c r="AY592" s="156" t="s">
        <v>265</v>
      </c>
    </row>
    <row r="593" spans="2:65" s="1" customFormat="1" ht="16.5" customHeight="1">
      <c r="B593" s="33"/>
      <c r="C593" s="177" t="s">
        <v>866</v>
      </c>
      <c r="D593" s="177" t="s">
        <v>504</v>
      </c>
      <c r="E593" s="178" t="s">
        <v>867</v>
      </c>
      <c r="F593" s="179" t="s">
        <v>868</v>
      </c>
      <c r="G593" s="180" t="s">
        <v>134</v>
      </c>
      <c r="H593" s="181">
        <v>27</v>
      </c>
      <c r="I593" s="182"/>
      <c r="J593" s="183">
        <f>ROUND(I593*H593,2)</f>
        <v>0</v>
      </c>
      <c r="K593" s="179" t="s">
        <v>19</v>
      </c>
      <c r="L593" s="184"/>
      <c r="M593" s="185" t="s">
        <v>19</v>
      </c>
      <c r="N593" s="186" t="s">
        <v>47</v>
      </c>
      <c r="P593" s="139">
        <f>O593*H593</f>
        <v>0</v>
      </c>
      <c r="Q593" s="139">
        <v>0</v>
      </c>
      <c r="R593" s="139">
        <f>Q593*H593</f>
        <v>0</v>
      </c>
      <c r="S593" s="139">
        <v>0</v>
      </c>
      <c r="T593" s="140">
        <f>S593*H593</f>
        <v>0</v>
      </c>
      <c r="AR593" s="141" t="s">
        <v>323</v>
      </c>
      <c r="AT593" s="141" t="s">
        <v>504</v>
      </c>
      <c r="AU593" s="141" t="s">
        <v>86</v>
      </c>
      <c r="AY593" s="18" t="s">
        <v>265</v>
      </c>
      <c r="BE593" s="142">
        <f>IF(N593="základní",J593,0)</f>
        <v>0</v>
      </c>
      <c r="BF593" s="142">
        <f>IF(N593="snížená",J593,0)</f>
        <v>0</v>
      </c>
      <c r="BG593" s="142">
        <f>IF(N593="zákl. přenesená",J593,0)</f>
        <v>0</v>
      </c>
      <c r="BH593" s="142">
        <f>IF(N593="sníž. přenesená",J593,0)</f>
        <v>0</v>
      </c>
      <c r="BI593" s="142">
        <f>IF(N593="nulová",J593,0)</f>
        <v>0</v>
      </c>
      <c r="BJ593" s="18" t="s">
        <v>84</v>
      </c>
      <c r="BK593" s="142">
        <f>ROUND(I593*H593,2)</f>
        <v>0</v>
      </c>
      <c r="BL593" s="18" t="s">
        <v>271</v>
      </c>
      <c r="BM593" s="141" t="s">
        <v>869</v>
      </c>
    </row>
    <row r="594" spans="2:47" s="1" customFormat="1" ht="12">
      <c r="B594" s="33"/>
      <c r="D594" s="143" t="s">
        <v>273</v>
      </c>
      <c r="F594" s="144" t="s">
        <v>868</v>
      </c>
      <c r="I594" s="145"/>
      <c r="L594" s="33"/>
      <c r="M594" s="146"/>
      <c r="T594" s="54"/>
      <c r="AT594" s="18" t="s">
        <v>273</v>
      </c>
      <c r="AU594" s="18" t="s">
        <v>86</v>
      </c>
    </row>
    <row r="595" spans="2:47" s="1" customFormat="1" ht="19.5">
      <c r="B595" s="33"/>
      <c r="D595" s="143" t="s">
        <v>501</v>
      </c>
      <c r="F595" s="176" t="s">
        <v>870</v>
      </c>
      <c r="I595" s="145"/>
      <c r="L595" s="33"/>
      <c r="M595" s="146"/>
      <c r="T595" s="54"/>
      <c r="AT595" s="18" t="s">
        <v>501</v>
      </c>
      <c r="AU595" s="18" t="s">
        <v>86</v>
      </c>
    </row>
    <row r="596" spans="2:51" s="13" customFormat="1" ht="12">
      <c r="B596" s="155"/>
      <c r="D596" s="143" t="s">
        <v>277</v>
      </c>
      <c r="E596" s="156" t="s">
        <v>19</v>
      </c>
      <c r="F596" s="157" t="s">
        <v>871</v>
      </c>
      <c r="H596" s="158">
        <v>26.523</v>
      </c>
      <c r="I596" s="159"/>
      <c r="L596" s="155"/>
      <c r="M596" s="160"/>
      <c r="T596" s="161"/>
      <c r="AT596" s="156" t="s">
        <v>277</v>
      </c>
      <c r="AU596" s="156" t="s">
        <v>86</v>
      </c>
      <c r="AV596" s="13" t="s">
        <v>86</v>
      </c>
      <c r="AW596" s="13" t="s">
        <v>37</v>
      </c>
      <c r="AX596" s="13" t="s">
        <v>76</v>
      </c>
      <c r="AY596" s="156" t="s">
        <v>265</v>
      </c>
    </row>
    <row r="597" spans="2:51" s="13" customFormat="1" ht="12">
      <c r="B597" s="155"/>
      <c r="D597" s="143" t="s">
        <v>277</v>
      </c>
      <c r="E597" s="156" t="s">
        <v>19</v>
      </c>
      <c r="F597" s="157" t="s">
        <v>872</v>
      </c>
      <c r="H597" s="158">
        <v>27</v>
      </c>
      <c r="I597" s="159"/>
      <c r="L597" s="155"/>
      <c r="M597" s="160"/>
      <c r="T597" s="161"/>
      <c r="AT597" s="156" t="s">
        <v>277</v>
      </c>
      <c r="AU597" s="156" t="s">
        <v>86</v>
      </c>
      <c r="AV597" s="13" t="s">
        <v>86</v>
      </c>
      <c r="AW597" s="13" t="s">
        <v>37</v>
      </c>
      <c r="AX597" s="13" t="s">
        <v>84</v>
      </c>
      <c r="AY597" s="156" t="s">
        <v>265</v>
      </c>
    </row>
    <row r="598" spans="2:65" s="1" customFormat="1" ht="16.5" customHeight="1">
      <c r="B598" s="33"/>
      <c r="C598" s="177" t="s">
        <v>873</v>
      </c>
      <c r="D598" s="177" t="s">
        <v>504</v>
      </c>
      <c r="E598" s="178" t="s">
        <v>874</v>
      </c>
      <c r="F598" s="179" t="s">
        <v>875</v>
      </c>
      <c r="G598" s="180" t="s">
        <v>134</v>
      </c>
      <c r="H598" s="181">
        <v>22</v>
      </c>
      <c r="I598" s="182"/>
      <c r="J598" s="183">
        <f>ROUND(I598*H598,2)</f>
        <v>0</v>
      </c>
      <c r="K598" s="179" t="s">
        <v>19</v>
      </c>
      <c r="L598" s="184"/>
      <c r="M598" s="185" t="s">
        <v>19</v>
      </c>
      <c r="N598" s="186" t="s">
        <v>47</v>
      </c>
      <c r="P598" s="139">
        <f>O598*H598</f>
        <v>0</v>
      </c>
      <c r="Q598" s="139">
        <v>0</v>
      </c>
      <c r="R598" s="139">
        <f>Q598*H598</f>
        <v>0</v>
      </c>
      <c r="S598" s="139">
        <v>0</v>
      </c>
      <c r="T598" s="140">
        <f>S598*H598</f>
        <v>0</v>
      </c>
      <c r="AR598" s="141" t="s">
        <v>323</v>
      </c>
      <c r="AT598" s="141" t="s">
        <v>504</v>
      </c>
      <c r="AU598" s="141" t="s">
        <v>86</v>
      </c>
      <c r="AY598" s="18" t="s">
        <v>265</v>
      </c>
      <c r="BE598" s="142">
        <f>IF(N598="základní",J598,0)</f>
        <v>0</v>
      </c>
      <c r="BF598" s="142">
        <f>IF(N598="snížená",J598,0)</f>
        <v>0</v>
      </c>
      <c r="BG598" s="142">
        <f>IF(N598="zákl. přenesená",J598,0)</f>
        <v>0</v>
      </c>
      <c r="BH598" s="142">
        <f>IF(N598="sníž. přenesená",J598,0)</f>
        <v>0</v>
      </c>
      <c r="BI598" s="142">
        <f>IF(N598="nulová",J598,0)</f>
        <v>0</v>
      </c>
      <c r="BJ598" s="18" t="s">
        <v>84</v>
      </c>
      <c r="BK598" s="142">
        <f>ROUND(I598*H598,2)</f>
        <v>0</v>
      </c>
      <c r="BL598" s="18" t="s">
        <v>271</v>
      </c>
      <c r="BM598" s="141" t="s">
        <v>876</v>
      </c>
    </row>
    <row r="599" spans="2:47" s="1" customFormat="1" ht="12">
      <c r="B599" s="33"/>
      <c r="D599" s="143" t="s">
        <v>273</v>
      </c>
      <c r="F599" s="144" t="s">
        <v>875</v>
      </c>
      <c r="I599" s="145"/>
      <c r="L599" s="33"/>
      <c r="M599" s="146"/>
      <c r="T599" s="54"/>
      <c r="AT599" s="18" t="s">
        <v>273</v>
      </c>
      <c r="AU599" s="18" t="s">
        <v>86</v>
      </c>
    </row>
    <row r="600" spans="2:47" s="1" customFormat="1" ht="19.5">
      <c r="B600" s="33"/>
      <c r="D600" s="143" t="s">
        <v>501</v>
      </c>
      <c r="F600" s="176" t="s">
        <v>870</v>
      </c>
      <c r="I600" s="145"/>
      <c r="L600" s="33"/>
      <c r="M600" s="146"/>
      <c r="T600" s="54"/>
      <c r="AT600" s="18" t="s">
        <v>501</v>
      </c>
      <c r="AU600" s="18" t="s">
        <v>86</v>
      </c>
    </row>
    <row r="601" spans="2:51" s="13" customFormat="1" ht="12">
      <c r="B601" s="155"/>
      <c r="D601" s="143" t="s">
        <v>277</v>
      </c>
      <c r="E601" s="156" t="s">
        <v>19</v>
      </c>
      <c r="F601" s="157" t="s">
        <v>877</v>
      </c>
      <c r="H601" s="158">
        <v>21.218</v>
      </c>
      <c r="I601" s="159"/>
      <c r="L601" s="155"/>
      <c r="M601" s="160"/>
      <c r="T601" s="161"/>
      <c r="AT601" s="156" t="s">
        <v>277</v>
      </c>
      <c r="AU601" s="156" t="s">
        <v>86</v>
      </c>
      <c r="AV601" s="13" t="s">
        <v>86</v>
      </c>
      <c r="AW601" s="13" t="s">
        <v>37</v>
      </c>
      <c r="AX601" s="13" t="s">
        <v>76</v>
      </c>
      <c r="AY601" s="156" t="s">
        <v>265</v>
      </c>
    </row>
    <row r="602" spans="2:51" s="13" customFormat="1" ht="12">
      <c r="B602" s="155"/>
      <c r="D602" s="143" t="s">
        <v>277</v>
      </c>
      <c r="E602" s="156" t="s">
        <v>19</v>
      </c>
      <c r="F602" s="157" t="s">
        <v>878</v>
      </c>
      <c r="H602" s="158">
        <v>22</v>
      </c>
      <c r="I602" s="159"/>
      <c r="L602" s="155"/>
      <c r="M602" s="160"/>
      <c r="T602" s="161"/>
      <c r="AT602" s="156" t="s">
        <v>277</v>
      </c>
      <c r="AU602" s="156" t="s">
        <v>86</v>
      </c>
      <c r="AV602" s="13" t="s">
        <v>86</v>
      </c>
      <c r="AW602" s="13" t="s">
        <v>37</v>
      </c>
      <c r="AX602" s="13" t="s">
        <v>84</v>
      </c>
      <c r="AY602" s="156" t="s">
        <v>265</v>
      </c>
    </row>
    <row r="603" spans="2:65" s="1" customFormat="1" ht="16.5" customHeight="1">
      <c r="B603" s="33"/>
      <c r="C603" s="177" t="s">
        <v>879</v>
      </c>
      <c r="D603" s="177" t="s">
        <v>504</v>
      </c>
      <c r="E603" s="178" t="s">
        <v>880</v>
      </c>
      <c r="F603" s="179" t="s">
        <v>881</v>
      </c>
      <c r="G603" s="180" t="s">
        <v>134</v>
      </c>
      <c r="H603" s="181">
        <v>27</v>
      </c>
      <c r="I603" s="182"/>
      <c r="J603" s="183">
        <f>ROUND(I603*H603,2)</f>
        <v>0</v>
      </c>
      <c r="K603" s="179" t="s">
        <v>19</v>
      </c>
      <c r="L603" s="184"/>
      <c r="M603" s="185" t="s">
        <v>19</v>
      </c>
      <c r="N603" s="186" t="s">
        <v>47</v>
      </c>
      <c r="P603" s="139">
        <f>O603*H603</f>
        <v>0</v>
      </c>
      <c r="Q603" s="139">
        <v>0</v>
      </c>
      <c r="R603" s="139">
        <f>Q603*H603</f>
        <v>0</v>
      </c>
      <c r="S603" s="139">
        <v>0</v>
      </c>
      <c r="T603" s="140">
        <f>S603*H603</f>
        <v>0</v>
      </c>
      <c r="AR603" s="141" t="s">
        <v>323</v>
      </c>
      <c r="AT603" s="141" t="s">
        <v>504</v>
      </c>
      <c r="AU603" s="141" t="s">
        <v>86</v>
      </c>
      <c r="AY603" s="18" t="s">
        <v>265</v>
      </c>
      <c r="BE603" s="142">
        <f>IF(N603="základní",J603,0)</f>
        <v>0</v>
      </c>
      <c r="BF603" s="142">
        <f>IF(N603="snížená",J603,0)</f>
        <v>0</v>
      </c>
      <c r="BG603" s="142">
        <f>IF(N603="zákl. přenesená",J603,0)</f>
        <v>0</v>
      </c>
      <c r="BH603" s="142">
        <f>IF(N603="sníž. přenesená",J603,0)</f>
        <v>0</v>
      </c>
      <c r="BI603" s="142">
        <f>IF(N603="nulová",J603,0)</f>
        <v>0</v>
      </c>
      <c r="BJ603" s="18" t="s">
        <v>84</v>
      </c>
      <c r="BK603" s="142">
        <f>ROUND(I603*H603,2)</f>
        <v>0</v>
      </c>
      <c r="BL603" s="18" t="s">
        <v>271</v>
      </c>
      <c r="BM603" s="141" t="s">
        <v>882</v>
      </c>
    </row>
    <row r="604" spans="2:47" s="1" customFormat="1" ht="12">
      <c r="B604" s="33"/>
      <c r="D604" s="143" t="s">
        <v>273</v>
      </c>
      <c r="F604" s="144" t="s">
        <v>881</v>
      </c>
      <c r="I604" s="145"/>
      <c r="L604" s="33"/>
      <c r="M604" s="146"/>
      <c r="T604" s="54"/>
      <c r="AT604" s="18" t="s">
        <v>273</v>
      </c>
      <c r="AU604" s="18" t="s">
        <v>86</v>
      </c>
    </row>
    <row r="605" spans="2:47" s="1" customFormat="1" ht="19.5">
      <c r="B605" s="33"/>
      <c r="D605" s="143" t="s">
        <v>501</v>
      </c>
      <c r="F605" s="176" t="s">
        <v>870</v>
      </c>
      <c r="I605" s="145"/>
      <c r="L605" s="33"/>
      <c r="M605" s="146"/>
      <c r="T605" s="54"/>
      <c r="AT605" s="18" t="s">
        <v>501</v>
      </c>
      <c r="AU605" s="18" t="s">
        <v>86</v>
      </c>
    </row>
    <row r="606" spans="2:51" s="13" customFormat="1" ht="12">
      <c r="B606" s="155"/>
      <c r="D606" s="143" t="s">
        <v>277</v>
      </c>
      <c r="E606" s="156" t="s">
        <v>19</v>
      </c>
      <c r="F606" s="157" t="s">
        <v>871</v>
      </c>
      <c r="H606" s="158">
        <v>26.523</v>
      </c>
      <c r="I606" s="159"/>
      <c r="L606" s="155"/>
      <c r="M606" s="160"/>
      <c r="T606" s="161"/>
      <c r="AT606" s="156" t="s">
        <v>277</v>
      </c>
      <c r="AU606" s="156" t="s">
        <v>86</v>
      </c>
      <c r="AV606" s="13" t="s">
        <v>86</v>
      </c>
      <c r="AW606" s="13" t="s">
        <v>37</v>
      </c>
      <c r="AX606" s="13" t="s">
        <v>76</v>
      </c>
      <c r="AY606" s="156" t="s">
        <v>265</v>
      </c>
    </row>
    <row r="607" spans="2:51" s="13" customFormat="1" ht="12">
      <c r="B607" s="155"/>
      <c r="D607" s="143" t="s">
        <v>277</v>
      </c>
      <c r="E607" s="156" t="s">
        <v>19</v>
      </c>
      <c r="F607" s="157" t="s">
        <v>883</v>
      </c>
      <c r="H607" s="158">
        <v>27</v>
      </c>
      <c r="I607" s="159"/>
      <c r="L607" s="155"/>
      <c r="M607" s="160"/>
      <c r="T607" s="161"/>
      <c r="AT607" s="156" t="s">
        <v>277</v>
      </c>
      <c r="AU607" s="156" t="s">
        <v>86</v>
      </c>
      <c r="AV607" s="13" t="s">
        <v>86</v>
      </c>
      <c r="AW607" s="13" t="s">
        <v>37</v>
      </c>
      <c r="AX607" s="13" t="s">
        <v>84</v>
      </c>
      <c r="AY607" s="156" t="s">
        <v>265</v>
      </c>
    </row>
    <row r="608" spans="2:65" s="1" customFormat="1" ht="16.5" customHeight="1">
      <c r="B608" s="33"/>
      <c r="C608" s="177" t="s">
        <v>884</v>
      </c>
      <c r="D608" s="177" t="s">
        <v>504</v>
      </c>
      <c r="E608" s="178" t="s">
        <v>885</v>
      </c>
      <c r="F608" s="179" t="s">
        <v>886</v>
      </c>
      <c r="G608" s="180" t="s">
        <v>134</v>
      </c>
      <c r="H608" s="181">
        <v>22</v>
      </c>
      <c r="I608" s="182"/>
      <c r="J608" s="183">
        <f>ROUND(I608*H608,2)</f>
        <v>0</v>
      </c>
      <c r="K608" s="179" t="s">
        <v>19</v>
      </c>
      <c r="L608" s="184"/>
      <c r="M608" s="185" t="s">
        <v>19</v>
      </c>
      <c r="N608" s="186" t="s">
        <v>47</v>
      </c>
      <c r="P608" s="139">
        <f>O608*H608</f>
        <v>0</v>
      </c>
      <c r="Q608" s="139">
        <v>0</v>
      </c>
      <c r="R608" s="139">
        <f>Q608*H608</f>
        <v>0</v>
      </c>
      <c r="S608" s="139">
        <v>0</v>
      </c>
      <c r="T608" s="140">
        <f>S608*H608</f>
        <v>0</v>
      </c>
      <c r="AR608" s="141" t="s">
        <v>323</v>
      </c>
      <c r="AT608" s="141" t="s">
        <v>504</v>
      </c>
      <c r="AU608" s="141" t="s">
        <v>86</v>
      </c>
      <c r="AY608" s="18" t="s">
        <v>265</v>
      </c>
      <c r="BE608" s="142">
        <f>IF(N608="základní",J608,0)</f>
        <v>0</v>
      </c>
      <c r="BF608" s="142">
        <f>IF(N608="snížená",J608,0)</f>
        <v>0</v>
      </c>
      <c r="BG608" s="142">
        <f>IF(N608="zákl. přenesená",J608,0)</f>
        <v>0</v>
      </c>
      <c r="BH608" s="142">
        <f>IF(N608="sníž. přenesená",J608,0)</f>
        <v>0</v>
      </c>
      <c r="BI608" s="142">
        <f>IF(N608="nulová",J608,0)</f>
        <v>0</v>
      </c>
      <c r="BJ608" s="18" t="s">
        <v>84</v>
      </c>
      <c r="BK608" s="142">
        <f>ROUND(I608*H608,2)</f>
        <v>0</v>
      </c>
      <c r="BL608" s="18" t="s">
        <v>271</v>
      </c>
      <c r="BM608" s="141" t="s">
        <v>887</v>
      </c>
    </row>
    <row r="609" spans="2:47" s="1" customFormat="1" ht="12">
      <c r="B609" s="33"/>
      <c r="D609" s="143" t="s">
        <v>273</v>
      </c>
      <c r="F609" s="144" t="s">
        <v>886</v>
      </c>
      <c r="I609" s="145"/>
      <c r="L609" s="33"/>
      <c r="M609" s="146"/>
      <c r="T609" s="54"/>
      <c r="AT609" s="18" t="s">
        <v>273</v>
      </c>
      <c r="AU609" s="18" t="s">
        <v>86</v>
      </c>
    </row>
    <row r="610" spans="2:47" s="1" customFormat="1" ht="19.5">
      <c r="B610" s="33"/>
      <c r="D610" s="143" t="s">
        <v>501</v>
      </c>
      <c r="F610" s="176" t="s">
        <v>870</v>
      </c>
      <c r="I610" s="145"/>
      <c r="L610" s="33"/>
      <c r="M610" s="146"/>
      <c r="T610" s="54"/>
      <c r="AT610" s="18" t="s">
        <v>501</v>
      </c>
      <c r="AU610" s="18" t="s">
        <v>86</v>
      </c>
    </row>
    <row r="611" spans="2:51" s="13" customFormat="1" ht="12">
      <c r="B611" s="155"/>
      <c r="D611" s="143" t="s">
        <v>277</v>
      </c>
      <c r="E611" s="156" t="s">
        <v>19</v>
      </c>
      <c r="F611" s="157" t="s">
        <v>877</v>
      </c>
      <c r="H611" s="158">
        <v>21.218</v>
      </c>
      <c r="I611" s="159"/>
      <c r="L611" s="155"/>
      <c r="M611" s="160"/>
      <c r="T611" s="161"/>
      <c r="AT611" s="156" t="s">
        <v>277</v>
      </c>
      <c r="AU611" s="156" t="s">
        <v>86</v>
      </c>
      <c r="AV611" s="13" t="s">
        <v>86</v>
      </c>
      <c r="AW611" s="13" t="s">
        <v>37</v>
      </c>
      <c r="AX611" s="13" t="s">
        <v>76</v>
      </c>
      <c r="AY611" s="156" t="s">
        <v>265</v>
      </c>
    </row>
    <row r="612" spans="2:51" s="13" customFormat="1" ht="12">
      <c r="B612" s="155"/>
      <c r="D612" s="143" t="s">
        <v>277</v>
      </c>
      <c r="E612" s="156" t="s">
        <v>19</v>
      </c>
      <c r="F612" s="157" t="s">
        <v>878</v>
      </c>
      <c r="H612" s="158">
        <v>22</v>
      </c>
      <c r="I612" s="159"/>
      <c r="L612" s="155"/>
      <c r="M612" s="160"/>
      <c r="T612" s="161"/>
      <c r="AT612" s="156" t="s">
        <v>277</v>
      </c>
      <c r="AU612" s="156" t="s">
        <v>86</v>
      </c>
      <c r="AV612" s="13" t="s">
        <v>86</v>
      </c>
      <c r="AW612" s="13" t="s">
        <v>37</v>
      </c>
      <c r="AX612" s="13" t="s">
        <v>84</v>
      </c>
      <c r="AY612" s="156" t="s">
        <v>265</v>
      </c>
    </row>
    <row r="613" spans="2:65" s="1" customFormat="1" ht="16.5" customHeight="1">
      <c r="B613" s="33"/>
      <c r="C613" s="177" t="s">
        <v>888</v>
      </c>
      <c r="D613" s="177" t="s">
        <v>504</v>
      </c>
      <c r="E613" s="178" t="s">
        <v>889</v>
      </c>
      <c r="F613" s="179" t="s">
        <v>890</v>
      </c>
      <c r="G613" s="180" t="s">
        <v>134</v>
      </c>
      <c r="H613" s="181">
        <v>4</v>
      </c>
      <c r="I613" s="182"/>
      <c r="J613" s="183">
        <f>ROUND(I613*H613,2)</f>
        <v>0</v>
      </c>
      <c r="K613" s="179" t="s">
        <v>19</v>
      </c>
      <c r="L613" s="184"/>
      <c r="M613" s="185" t="s">
        <v>19</v>
      </c>
      <c r="N613" s="186" t="s">
        <v>47</v>
      </c>
      <c r="P613" s="139">
        <f>O613*H613</f>
        <v>0</v>
      </c>
      <c r="Q613" s="139">
        <v>0</v>
      </c>
      <c r="R613" s="139">
        <f>Q613*H613</f>
        <v>0</v>
      </c>
      <c r="S613" s="139">
        <v>0</v>
      </c>
      <c r="T613" s="140">
        <f>S613*H613</f>
        <v>0</v>
      </c>
      <c r="AR613" s="141" t="s">
        <v>323</v>
      </c>
      <c r="AT613" s="141" t="s">
        <v>504</v>
      </c>
      <c r="AU613" s="141" t="s">
        <v>86</v>
      </c>
      <c r="AY613" s="18" t="s">
        <v>265</v>
      </c>
      <c r="BE613" s="142">
        <f>IF(N613="základní",J613,0)</f>
        <v>0</v>
      </c>
      <c r="BF613" s="142">
        <f>IF(N613="snížená",J613,0)</f>
        <v>0</v>
      </c>
      <c r="BG613" s="142">
        <f>IF(N613="zákl. přenesená",J613,0)</f>
        <v>0</v>
      </c>
      <c r="BH613" s="142">
        <f>IF(N613="sníž. přenesená",J613,0)</f>
        <v>0</v>
      </c>
      <c r="BI613" s="142">
        <f>IF(N613="nulová",J613,0)</f>
        <v>0</v>
      </c>
      <c r="BJ613" s="18" t="s">
        <v>84</v>
      </c>
      <c r="BK613" s="142">
        <f>ROUND(I613*H613,2)</f>
        <v>0</v>
      </c>
      <c r="BL613" s="18" t="s">
        <v>271</v>
      </c>
      <c r="BM613" s="141" t="s">
        <v>891</v>
      </c>
    </row>
    <row r="614" spans="2:47" s="1" customFormat="1" ht="12">
      <c r="B614" s="33"/>
      <c r="D614" s="143" t="s">
        <v>273</v>
      </c>
      <c r="F614" s="144" t="s">
        <v>890</v>
      </c>
      <c r="I614" s="145"/>
      <c r="L614" s="33"/>
      <c r="M614" s="146"/>
      <c r="T614" s="54"/>
      <c r="AT614" s="18" t="s">
        <v>273</v>
      </c>
      <c r="AU614" s="18" t="s">
        <v>86</v>
      </c>
    </row>
    <row r="615" spans="2:47" s="1" customFormat="1" ht="19.5">
      <c r="B615" s="33"/>
      <c r="D615" s="143" t="s">
        <v>501</v>
      </c>
      <c r="F615" s="176" t="s">
        <v>870</v>
      </c>
      <c r="I615" s="145"/>
      <c r="L615" s="33"/>
      <c r="M615" s="146"/>
      <c r="T615" s="54"/>
      <c r="AT615" s="18" t="s">
        <v>501</v>
      </c>
      <c r="AU615" s="18" t="s">
        <v>86</v>
      </c>
    </row>
    <row r="616" spans="2:51" s="13" customFormat="1" ht="12">
      <c r="B616" s="155"/>
      <c r="D616" s="143" t="s">
        <v>277</v>
      </c>
      <c r="E616" s="156" t="s">
        <v>19</v>
      </c>
      <c r="F616" s="157" t="s">
        <v>892</v>
      </c>
      <c r="H616" s="158">
        <v>3.183</v>
      </c>
      <c r="I616" s="159"/>
      <c r="L616" s="155"/>
      <c r="M616" s="160"/>
      <c r="T616" s="161"/>
      <c r="AT616" s="156" t="s">
        <v>277</v>
      </c>
      <c r="AU616" s="156" t="s">
        <v>86</v>
      </c>
      <c r="AV616" s="13" t="s">
        <v>86</v>
      </c>
      <c r="AW616" s="13" t="s">
        <v>37</v>
      </c>
      <c r="AX616" s="13" t="s">
        <v>76</v>
      </c>
      <c r="AY616" s="156" t="s">
        <v>265</v>
      </c>
    </row>
    <row r="617" spans="2:51" s="13" customFormat="1" ht="12">
      <c r="B617" s="155"/>
      <c r="D617" s="143" t="s">
        <v>277</v>
      </c>
      <c r="E617" s="156" t="s">
        <v>19</v>
      </c>
      <c r="F617" s="157" t="s">
        <v>893</v>
      </c>
      <c r="H617" s="158">
        <v>4</v>
      </c>
      <c r="I617" s="159"/>
      <c r="L617" s="155"/>
      <c r="M617" s="160"/>
      <c r="T617" s="161"/>
      <c r="AT617" s="156" t="s">
        <v>277</v>
      </c>
      <c r="AU617" s="156" t="s">
        <v>86</v>
      </c>
      <c r="AV617" s="13" t="s">
        <v>86</v>
      </c>
      <c r="AW617" s="13" t="s">
        <v>37</v>
      </c>
      <c r="AX617" s="13" t="s">
        <v>84</v>
      </c>
      <c r="AY617" s="156" t="s">
        <v>265</v>
      </c>
    </row>
    <row r="618" spans="2:65" s="1" customFormat="1" ht="16.5" customHeight="1">
      <c r="B618" s="33"/>
      <c r="C618" s="177" t="s">
        <v>894</v>
      </c>
      <c r="D618" s="177" t="s">
        <v>504</v>
      </c>
      <c r="E618" s="178" t="s">
        <v>895</v>
      </c>
      <c r="F618" s="179" t="s">
        <v>896</v>
      </c>
      <c r="G618" s="180" t="s">
        <v>134</v>
      </c>
      <c r="H618" s="181">
        <v>3</v>
      </c>
      <c r="I618" s="182"/>
      <c r="J618" s="183">
        <f>ROUND(I618*H618,2)</f>
        <v>0</v>
      </c>
      <c r="K618" s="179" t="s">
        <v>19</v>
      </c>
      <c r="L618" s="184"/>
      <c r="M618" s="185" t="s">
        <v>19</v>
      </c>
      <c r="N618" s="186" t="s">
        <v>47</v>
      </c>
      <c r="P618" s="139">
        <f>O618*H618</f>
        <v>0</v>
      </c>
      <c r="Q618" s="139">
        <v>0</v>
      </c>
      <c r="R618" s="139">
        <f>Q618*H618</f>
        <v>0</v>
      </c>
      <c r="S618" s="139">
        <v>0</v>
      </c>
      <c r="T618" s="140">
        <f>S618*H618</f>
        <v>0</v>
      </c>
      <c r="AR618" s="141" t="s">
        <v>323</v>
      </c>
      <c r="AT618" s="141" t="s">
        <v>504</v>
      </c>
      <c r="AU618" s="141" t="s">
        <v>86</v>
      </c>
      <c r="AY618" s="18" t="s">
        <v>265</v>
      </c>
      <c r="BE618" s="142">
        <f>IF(N618="základní",J618,0)</f>
        <v>0</v>
      </c>
      <c r="BF618" s="142">
        <f>IF(N618="snížená",J618,0)</f>
        <v>0</v>
      </c>
      <c r="BG618" s="142">
        <f>IF(N618="zákl. přenesená",J618,0)</f>
        <v>0</v>
      </c>
      <c r="BH618" s="142">
        <f>IF(N618="sníž. přenesená",J618,0)</f>
        <v>0</v>
      </c>
      <c r="BI618" s="142">
        <f>IF(N618="nulová",J618,0)</f>
        <v>0</v>
      </c>
      <c r="BJ618" s="18" t="s">
        <v>84</v>
      </c>
      <c r="BK618" s="142">
        <f>ROUND(I618*H618,2)</f>
        <v>0</v>
      </c>
      <c r="BL618" s="18" t="s">
        <v>271</v>
      </c>
      <c r="BM618" s="141" t="s">
        <v>897</v>
      </c>
    </row>
    <row r="619" spans="2:47" s="1" customFormat="1" ht="12">
      <c r="B619" s="33"/>
      <c r="D619" s="143" t="s">
        <v>273</v>
      </c>
      <c r="F619" s="144" t="s">
        <v>896</v>
      </c>
      <c r="I619" s="145"/>
      <c r="L619" s="33"/>
      <c r="M619" s="146"/>
      <c r="T619" s="54"/>
      <c r="AT619" s="18" t="s">
        <v>273</v>
      </c>
      <c r="AU619" s="18" t="s">
        <v>86</v>
      </c>
    </row>
    <row r="620" spans="2:47" s="1" customFormat="1" ht="19.5">
      <c r="B620" s="33"/>
      <c r="D620" s="143" t="s">
        <v>501</v>
      </c>
      <c r="F620" s="176" t="s">
        <v>870</v>
      </c>
      <c r="I620" s="145"/>
      <c r="L620" s="33"/>
      <c r="M620" s="146"/>
      <c r="T620" s="54"/>
      <c r="AT620" s="18" t="s">
        <v>501</v>
      </c>
      <c r="AU620" s="18" t="s">
        <v>86</v>
      </c>
    </row>
    <row r="621" spans="2:51" s="13" customFormat="1" ht="12">
      <c r="B621" s="155"/>
      <c r="D621" s="143" t="s">
        <v>277</v>
      </c>
      <c r="E621" s="156" t="s">
        <v>19</v>
      </c>
      <c r="F621" s="157" t="s">
        <v>898</v>
      </c>
      <c r="H621" s="158">
        <v>2.122</v>
      </c>
      <c r="I621" s="159"/>
      <c r="L621" s="155"/>
      <c r="M621" s="160"/>
      <c r="T621" s="161"/>
      <c r="AT621" s="156" t="s">
        <v>277</v>
      </c>
      <c r="AU621" s="156" t="s">
        <v>86</v>
      </c>
      <c r="AV621" s="13" t="s">
        <v>86</v>
      </c>
      <c r="AW621" s="13" t="s">
        <v>37</v>
      </c>
      <c r="AX621" s="13" t="s">
        <v>76</v>
      </c>
      <c r="AY621" s="156" t="s">
        <v>265</v>
      </c>
    </row>
    <row r="622" spans="2:51" s="13" customFormat="1" ht="12">
      <c r="B622" s="155"/>
      <c r="D622" s="143" t="s">
        <v>277</v>
      </c>
      <c r="E622" s="156" t="s">
        <v>19</v>
      </c>
      <c r="F622" s="157" t="s">
        <v>899</v>
      </c>
      <c r="H622" s="158">
        <v>3</v>
      </c>
      <c r="I622" s="159"/>
      <c r="L622" s="155"/>
      <c r="M622" s="160"/>
      <c r="T622" s="161"/>
      <c r="AT622" s="156" t="s">
        <v>277</v>
      </c>
      <c r="AU622" s="156" t="s">
        <v>86</v>
      </c>
      <c r="AV622" s="13" t="s">
        <v>86</v>
      </c>
      <c r="AW622" s="13" t="s">
        <v>37</v>
      </c>
      <c r="AX622" s="13" t="s">
        <v>84</v>
      </c>
      <c r="AY622" s="156" t="s">
        <v>265</v>
      </c>
    </row>
    <row r="623" spans="2:65" s="1" customFormat="1" ht="16.5" customHeight="1">
      <c r="B623" s="33"/>
      <c r="C623" s="177" t="s">
        <v>900</v>
      </c>
      <c r="D623" s="177" t="s">
        <v>504</v>
      </c>
      <c r="E623" s="178" t="s">
        <v>901</v>
      </c>
      <c r="F623" s="179" t="s">
        <v>902</v>
      </c>
      <c r="G623" s="180" t="s">
        <v>134</v>
      </c>
      <c r="H623" s="181">
        <v>3</v>
      </c>
      <c r="I623" s="182"/>
      <c r="J623" s="183">
        <f>ROUND(I623*H623,2)</f>
        <v>0</v>
      </c>
      <c r="K623" s="179" t="s">
        <v>19</v>
      </c>
      <c r="L623" s="184"/>
      <c r="M623" s="185" t="s">
        <v>19</v>
      </c>
      <c r="N623" s="186" t="s">
        <v>47</v>
      </c>
      <c r="P623" s="139">
        <f>O623*H623</f>
        <v>0</v>
      </c>
      <c r="Q623" s="139">
        <v>0</v>
      </c>
      <c r="R623" s="139">
        <f>Q623*H623</f>
        <v>0</v>
      </c>
      <c r="S623" s="139">
        <v>0</v>
      </c>
      <c r="T623" s="140">
        <f>S623*H623</f>
        <v>0</v>
      </c>
      <c r="AR623" s="141" t="s">
        <v>323</v>
      </c>
      <c r="AT623" s="141" t="s">
        <v>504</v>
      </c>
      <c r="AU623" s="141" t="s">
        <v>86</v>
      </c>
      <c r="AY623" s="18" t="s">
        <v>265</v>
      </c>
      <c r="BE623" s="142">
        <f>IF(N623="základní",J623,0)</f>
        <v>0</v>
      </c>
      <c r="BF623" s="142">
        <f>IF(N623="snížená",J623,0)</f>
        <v>0</v>
      </c>
      <c r="BG623" s="142">
        <f>IF(N623="zákl. přenesená",J623,0)</f>
        <v>0</v>
      </c>
      <c r="BH623" s="142">
        <f>IF(N623="sníž. přenesená",J623,0)</f>
        <v>0</v>
      </c>
      <c r="BI623" s="142">
        <f>IF(N623="nulová",J623,0)</f>
        <v>0</v>
      </c>
      <c r="BJ623" s="18" t="s">
        <v>84</v>
      </c>
      <c r="BK623" s="142">
        <f>ROUND(I623*H623,2)</f>
        <v>0</v>
      </c>
      <c r="BL623" s="18" t="s">
        <v>271</v>
      </c>
      <c r="BM623" s="141" t="s">
        <v>903</v>
      </c>
    </row>
    <row r="624" spans="2:47" s="1" customFormat="1" ht="12">
      <c r="B624" s="33"/>
      <c r="D624" s="143" t="s">
        <v>273</v>
      </c>
      <c r="F624" s="144" t="s">
        <v>902</v>
      </c>
      <c r="I624" s="145"/>
      <c r="L624" s="33"/>
      <c r="M624" s="146"/>
      <c r="T624" s="54"/>
      <c r="AT624" s="18" t="s">
        <v>273</v>
      </c>
      <c r="AU624" s="18" t="s">
        <v>86</v>
      </c>
    </row>
    <row r="625" spans="2:47" s="1" customFormat="1" ht="19.5">
      <c r="B625" s="33"/>
      <c r="D625" s="143" t="s">
        <v>501</v>
      </c>
      <c r="F625" s="176" t="s">
        <v>870</v>
      </c>
      <c r="I625" s="145"/>
      <c r="L625" s="33"/>
      <c r="M625" s="146"/>
      <c r="T625" s="54"/>
      <c r="AT625" s="18" t="s">
        <v>501</v>
      </c>
      <c r="AU625" s="18" t="s">
        <v>86</v>
      </c>
    </row>
    <row r="626" spans="2:51" s="13" customFormat="1" ht="12">
      <c r="B626" s="155"/>
      <c r="D626" s="143" t="s">
        <v>277</v>
      </c>
      <c r="E626" s="156" t="s">
        <v>19</v>
      </c>
      <c r="F626" s="157" t="s">
        <v>898</v>
      </c>
      <c r="H626" s="158">
        <v>2.122</v>
      </c>
      <c r="I626" s="159"/>
      <c r="L626" s="155"/>
      <c r="M626" s="160"/>
      <c r="T626" s="161"/>
      <c r="AT626" s="156" t="s">
        <v>277</v>
      </c>
      <c r="AU626" s="156" t="s">
        <v>86</v>
      </c>
      <c r="AV626" s="13" t="s">
        <v>86</v>
      </c>
      <c r="AW626" s="13" t="s">
        <v>37</v>
      </c>
      <c r="AX626" s="13" t="s">
        <v>76</v>
      </c>
      <c r="AY626" s="156" t="s">
        <v>265</v>
      </c>
    </row>
    <row r="627" spans="2:51" s="13" customFormat="1" ht="12">
      <c r="B627" s="155"/>
      <c r="D627" s="143" t="s">
        <v>277</v>
      </c>
      <c r="E627" s="156" t="s">
        <v>19</v>
      </c>
      <c r="F627" s="157" t="s">
        <v>899</v>
      </c>
      <c r="H627" s="158">
        <v>3</v>
      </c>
      <c r="I627" s="159"/>
      <c r="L627" s="155"/>
      <c r="M627" s="160"/>
      <c r="T627" s="161"/>
      <c r="AT627" s="156" t="s">
        <v>277</v>
      </c>
      <c r="AU627" s="156" t="s">
        <v>86</v>
      </c>
      <c r="AV627" s="13" t="s">
        <v>86</v>
      </c>
      <c r="AW627" s="13" t="s">
        <v>37</v>
      </c>
      <c r="AX627" s="13" t="s">
        <v>84</v>
      </c>
      <c r="AY627" s="156" t="s">
        <v>265</v>
      </c>
    </row>
    <row r="628" spans="2:65" s="1" customFormat="1" ht="16.5" customHeight="1">
      <c r="B628" s="33"/>
      <c r="C628" s="177" t="s">
        <v>904</v>
      </c>
      <c r="D628" s="177" t="s">
        <v>504</v>
      </c>
      <c r="E628" s="178" t="s">
        <v>905</v>
      </c>
      <c r="F628" s="179" t="s">
        <v>906</v>
      </c>
      <c r="G628" s="180" t="s">
        <v>134</v>
      </c>
      <c r="H628" s="181">
        <v>3</v>
      </c>
      <c r="I628" s="182"/>
      <c r="J628" s="183">
        <f>ROUND(I628*H628,2)</f>
        <v>0</v>
      </c>
      <c r="K628" s="179" t="s">
        <v>19</v>
      </c>
      <c r="L628" s="184"/>
      <c r="M628" s="185" t="s">
        <v>19</v>
      </c>
      <c r="N628" s="186" t="s">
        <v>47</v>
      </c>
      <c r="P628" s="139">
        <f>O628*H628</f>
        <v>0</v>
      </c>
      <c r="Q628" s="139">
        <v>0</v>
      </c>
      <c r="R628" s="139">
        <f>Q628*H628</f>
        <v>0</v>
      </c>
      <c r="S628" s="139">
        <v>0</v>
      </c>
      <c r="T628" s="140">
        <f>S628*H628</f>
        <v>0</v>
      </c>
      <c r="AR628" s="141" t="s">
        <v>323</v>
      </c>
      <c r="AT628" s="141" t="s">
        <v>504</v>
      </c>
      <c r="AU628" s="141" t="s">
        <v>86</v>
      </c>
      <c r="AY628" s="18" t="s">
        <v>265</v>
      </c>
      <c r="BE628" s="142">
        <f>IF(N628="základní",J628,0)</f>
        <v>0</v>
      </c>
      <c r="BF628" s="142">
        <f>IF(N628="snížená",J628,0)</f>
        <v>0</v>
      </c>
      <c r="BG628" s="142">
        <f>IF(N628="zákl. přenesená",J628,0)</f>
        <v>0</v>
      </c>
      <c r="BH628" s="142">
        <f>IF(N628="sníž. přenesená",J628,0)</f>
        <v>0</v>
      </c>
      <c r="BI628" s="142">
        <f>IF(N628="nulová",J628,0)</f>
        <v>0</v>
      </c>
      <c r="BJ628" s="18" t="s">
        <v>84</v>
      </c>
      <c r="BK628" s="142">
        <f>ROUND(I628*H628,2)</f>
        <v>0</v>
      </c>
      <c r="BL628" s="18" t="s">
        <v>271</v>
      </c>
      <c r="BM628" s="141" t="s">
        <v>907</v>
      </c>
    </row>
    <row r="629" spans="2:47" s="1" customFormat="1" ht="12">
      <c r="B629" s="33"/>
      <c r="D629" s="143" t="s">
        <v>273</v>
      </c>
      <c r="F629" s="144" t="s">
        <v>906</v>
      </c>
      <c r="I629" s="145"/>
      <c r="L629" s="33"/>
      <c r="M629" s="146"/>
      <c r="T629" s="54"/>
      <c r="AT629" s="18" t="s">
        <v>273</v>
      </c>
      <c r="AU629" s="18" t="s">
        <v>86</v>
      </c>
    </row>
    <row r="630" spans="2:47" s="1" customFormat="1" ht="19.5">
      <c r="B630" s="33"/>
      <c r="D630" s="143" t="s">
        <v>501</v>
      </c>
      <c r="F630" s="176" t="s">
        <v>870</v>
      </c>
      <c r="I630" s="145"/>
      <c r="L630" s="33"/>
      <c r="M630" s="146"/>
      <c r="T630" s="54"/>
      <c r="AT630" s="18" t="s">
        <v>501</v>
      </c>
      <c r="AU630" s="18" t="s">
        <v>86</v>
      </c>
    </row>
    <row r="631" spans="2:51" s="13" customFormat="1" ht="12">
      <c r="B631" s="155"/>
      <c r="D631" s="143" t="s">
        <v>277</v>
      </c>
      <c r="E631" s="156" t="s">
        <v>19</v>
      </c>
      <c r="F631" s="157" t="s">
        <v>898</v>
      </c>
      <c r="H631" s="158">
        <v>2.122</v>
      </c>
      <c r="I631" s="159"/>
      <c r="L631" s="155"/>
      <c r="M631" s="160"/>
      <c r="T631" s="161"/>
      <c r="AT631" s="156" t="s">
        <v>277</v>
      </c>
      <c r="AU631" s="156" t="s">
        <v>86</v>
      </c>
      <c r="AV631" s="13" t="s">
        <v>86</v>
      </c>
      <c r="AW631" s="13" t="s">
        <v>37</v>
      </c>
      <c r="AX631" s="13" t="s">
        <v>76</v>
      </c>
      <c r="AY631" s="156" t="s">
        <v>265</v>
      </c>
    </row>
    <row r="632" spans="2:51" s="13" customFormat="1" ht="12">
      <c r="B632" s="155"/>
      <c r="D632" s="143" t="s">
        <v>277</v>
      </c>
      <c r="E632" s="156" t="s">
        <v>19</v>
      </c>
      <c r="F632" s="157" t="s">
        <v>899</v>
      </c>
      <c r="H632" s="158">
        <v>3</v>
      </c>
      <c r="I632" s="159"/>
      <c r="L632" s="155"/>
      <c r="M632" s="160"/>
      <c r="T632" s="161"/>
      <c r="AT632" s="156" t="s">
        <v>277</v>
      </c>
      <c r="AU632" s="156" t="s">
        <v>86</v>
      </c>
      <c r="AV632" s="13" t="s">
        <v>86</v>
      </c>
      <c r="AW632" s="13" t="s">
        <v>37</v>
      </c>
      <c r="AX632" s="13" t="s">
        <v>84</v>
      </c>
      <c r="AY632" s="156" t="s">
        <v>265</v>
      </c>
    </row>
    <row r="633" spans="2:65" s="1" customFormat="1" ht="16.5" customHeight="1">
      <c r="B633" s="33"/>
      <c r="C633" s="130" t="s">
        <v>908</v>
      </c>
      <c r="D633" s="130" t="s">
        <v>267</v>
      </c>
      <c r="E633" s="131" t="s">
        <v>909</v>
      </c>
      <c r="F633" s="132" t="s">
        <v>910</v>
      </c>
      <c r="G633" s="133" t="s">
        <v>134</v>
      </c>
      <c r="H633" s="134">
        <v>101.97</v>
      </c>
      <c r="I633" s="135"/>
      <c r="J633" s="136">
        <f>ROUND(I633*H633,2)</f>
        <v>0</v>
      </c>
      <c r="K633" s="132" t="s">
        <v>270</v>
      </c>
      <c r="L633" s="33"/>
      <c r="M633" s="137" t="s">
        <v>19</v>
      </c>
      <c r="N633" s="138" t="s">
        <v>47</v>
      </c>
      <c r="P633" s="139">
        <f>O633*H633</f>
        <v>0</v>
      </c>
      <c r="Q633" s="139">
        <v>5E-05</v>
      </c>
      <c r="R633" s="139">
        <f>Q633*H633</f>
        <v>0.005098500000000001</v>
      </c>
      <c r="S633" s="139">
        <v>0</v>
      </c>
      <c r="T633" s="140">
        <f>S633*H633</f>
        <v>0</v>
      </c>
      <c r="AR633" s="141" t="s">
        <v>271</v>
      </c>
      <c r="AT633" s="141" t="s">
        <v>267</v>
      </c>
      <c r="AU633" s="141" t="s">
        <v>86</v>
      </c>
      <c r="AY633" s="18" t="s">
        <v>265</v>
      </c>
      <c r="BE633" s="142">
        <f>IF(N633="základní",J633,0)</f>
        <v>0</v>
      </c>
      <c r="BF633" s="142">
        <f>IF(N633="snížená",J633,0)</f>
        <v>0</v>
      </c>
      <c r="BG633" s="142">
        <f>IF(N633="zákl. přenesená",J633,0)</f>
        <v>0</v>
      </c>
      <c r="BH633" s="142">
        <f>IF(N633="sníž. přenesená",J633,0)</f>
        <v>0</v>
      </c>
      <c r="BI633" s="142">
        <f>IF(N633="nulová",J633,0)</f>
        <v>0</v>
      </c>
      <c r="BJ633" s="18" t="s">
        <v>84</v>
      </c>
      <c r="BK633" s="142">
        <f>ROUND(I633*H633,2)</f>
        <v>0</v>
      </c>
      <c r="BL633" s="18" t="s">
        <v>271</v>
      </c>
      <c r="BM633" s="141" t="s">
        <v>911</v>
      </c>
    </row>
    <row r="634" spans="2:47" s="1" customFormat="1" ht="12">
      <c r="B634" s="33"/>
      <c r="D634" s="143" t="s">
        <v>273</v>
      </c>
      <c r="F634" s="144" t="s">
        <v>912</v>
      </c>
      <c r="I634" s="145"/>
      <c r="L634" s="33"/>
      <c r="M634" s="146"/>
      <c r="T634" s="54"/>
      <c r="AT634" s="18" t="s">
        <v>273</v>
      </c>
      <c r="AU634" s="18" t="s">
        <v>86</v>
      </c>
    </row>
    <row r="635" spans="2:47" s="1" customFormat="1" ht="12">
      <c r="B635" s="33"/>
      <c r="D635" s="147" t="s">
        <v>275</v>
      </c>
      <c r="F635" s="148" t="s">
        <v>913</v>
      </c>
      <c r="I635" s="145"/>
      <c r="L635" s="33"/>
      <c r="M635" s="146"/>
      <c r="T635" s="54"/>
      <c r="AT635" s="18" t="s">
        <v>275</v>
      </c>
      <c r="AU635" s="18" t="s">
        <v>86</v>
      </c>
    </row>
    <row r="636" spans="2:51" s="13" customFormat="1" ht="12">
      <c r="B636" s="155"/>
      <c r="D636" s="143" t="s">
        <v>277</v>
      </c>
      <c r="E636" s="156" t="s">
        <v>19</v>
      </c>
      <c r="F636" s="157" t="s">
        <v>852</v>
      </c>
      <c r="H636" s="158">
        <v>101.97</v>
      </c>
      <c r="I636" s="159"/>
      <c r="L636" s="155"/>
      <c r="M636" s="160"/>
      <c r="T636" s="161"/>
      <c r="AT636" s="156" t="s">
        <v>277</v>
      </c>
      <c r="AU636" s="156" t="s">
        <v>86</v>
      </c>
      <c r="AV636" s="13" t="s">
        <v>86</v>
      </c>
      <c r="AW636" s="13" t="s">
        <v>37</v>
      </c>
      <c r="AX636" s="13" t="s">
        <v>84</v>
      </c>
      <c r="AY636" s="156" t="s">
        <v>265</v>
      </c>
    </row>
    <row r="637" spans="2:65" s="1" customFormat="1" ht="16.5" customHeight="1">
      <c r="B637" s="33"/>
      <c r="C637" s="177" t="s">
        <v>914</v>
      </c>
      <c r="D637" s="177" t="s">
        <v>504</v>
      </c>
      <c r="E637" s="178" t="s">
        <v>915</v>
      </c>
      <c r="F637" s="179" t="s">
        <v>916</v>
      </c>
      <c r="G637" s="180" t="s">
        <v>134</v>
      </c>
      <c r="H637" s="181">
        <v>297</v>
      </c>
      <c r="I637" s="182"/>
      <c r="J637" s="183">
        <f>ROUND(I637*H637,2)</f>
        <v>0</v>
      </c>
      <c r="K637" s="179" t="s">
        <v>19</v>
      </c>
      <c r="L637" s="184"/>
      <c r="M637" s="185" t="s">
        <v>19</v>
      </c>
      <c r="N637" s="186" t="s">
        <v>47</v>
      </c>
      <c r="P637" s="139">
        <f>O637*H637</f>
        <v>0</v>
      </c>
      <c r="Q637" s="139">
        <v>0.006</v>
      </c>
      <c r="R637" s="139">
        <f>Q637*H637</f>
        <v>1.782</v>
      </c>
      <c r="S637" s="139">
        <v>0</v>
      </c>
      <c r="T637" s="140">
        <f>S637*H637</f>
        <v>0</v>
      </c>
      <c r="AR637" s="141" t="s">
        <v>323</v>
      </c>
      <c r="AT637" s="141" t="s">
        <v>504</v>
      </c>
      <c r="AU637" s="141" t="s">
        <v>86</v>
      </c>
      <c r="AY637" s="18" t="s">
        <v>265</v>
      </c>
      <c r="BE637" s="142">
        <f>IF(N637="základní",J637,0)</f>
        <v>0</v>
      </c>
      <c r="BF637" s="142">
        <f>IF(N637="snížená",J637,0)</f>
        <v>0</v>
      </c>
      <c r="BG637" s="142">
        <f>IF(N637="zákl. přenesená",J637,0)</f>
        <v>0</v>
      </c>
      <c r="BH637" s="142">
        <f>IF(N637="sníž. přenesená",J637,0)</f>
        <v>0</v>
      </c>
      <c r="BI637" s="142">
        <f>IF(N637="nulová",J637,0)</f>
        <v>0</v>
      </c>
      <c r="BJ637" s="18" t="s">
        <v>84</v>
      </c>
      <c r="BK637" s="142">
        <f>ROUND(I637*H637,2)</f>
        <v>0</v>
      </c>
      <c r="BL637" s="18" t="s">
        <v>271</v>
      </c>
      <c r="BM637" s="141" t="s">
        <v>917</v>
      </c>
    </row>
    <row r="638" spans="2:47" s="1" customFormat="1" ht="12">
      <c r="B638" s="33"/>
      <c r="D638" s="143" t="s">
        <v>273</v>
      </c>
      <c r="F638" s="144" t="s">
        <v>916</v>
      </c>
      <c r="I638" s="145"/>
      <c r="L638" s="33"/>
      <c r="M638" s="146"/>
      <c r="T638" s="54"/>
      <c r="AT638" s="18" t="s">
        <v>273</v>
      </c>
      <c r="AU638" s="18" t="s">
        <v>86</v>
      </c>
    </row>
    <row r="639" spans="2:51" s="13" customFormat="1" ht="12">
      <c r="B639" s="155"/>
      <c r="D639" s="143" t="s">
        <v>277</v>
      </c>
      <c r="E639" s="156" t="s">
        <v>19</v>
      </c>
      <c r="F639" s="157" t="s">
        <v>918</v>
      </c>
      <c r="H639" s="158">
        <v>297</v>
      </c>
      <c r="I639" s="159"/>
      <c r="L639" s="155"/>
      <c r="M639" s="160"/>
      <c r="T639" s="161"/>
      <c r="AT639" s="156" t="s">
        <v>277</v>
      </c>
      <c r="AU639" s="156" t="s">
        <v>86</v>
      </c>
      <c r="AV639" s="13" t="s">
        <v>86</v>
      </c>
      <c r="AW639" s="13" t="s">
        <v>37</v>
      </c>
      <c r="AX639" s="13" t="s">
        <v>84</v>
      </c>
      <c r="AY639" s="156" t="s">
        <v>265</v>
      </c>
    </row>
    <row r="640" spans="2:65" s="1" customFormat="1" ht="16.5" customHeight="1">
      <c r="B640" s="33"/>
      <c r="C640" s="130" t="s">
        <v>919</v>
      </c>
      <c r="D640" s="130" t="s">
        <v>267</v>
      </c>
      <c r="E640" s="131" t="s">
        <v>920</v>
      </c>
      <c r="F640" s="132" t="s">
        <v>921</v>
      </c>
      <c r="G640" s="133" t="s">
        <v>134</v>
      </c>
      <c r="H640" s="134">
        <v>99</v>
      </c>
      <c r="I640" s="135"/>
      <c r="J640" s="136">
        <f>ROUND(I640*H640,2)</f>
        <v>0</v>
      </c>
      <c r="K640" s="132" t="s">
        <v>270</v>
      </c>
      <c r="L640" s="33"/>
      <c r="M640" s="137" t="s">
        <v>19</v>
      </c>
      <c r="N640" s="138" t="s">
        <v>47</v>
      </c>
      <c r="P640" s="139">
        <f>O640*H640</f>
        <v>0</v>
      </c>
      <c r="Q640" s="139">
        <v>0</v>
      </c>
      <c r="R640" s="139">
        <f>Q640*H640</f>
        <v>0</v>
      </c>
      <c r="S640" s="139">
        <v>0</v>
      </c>
      <c r="T640" s="140">
        <f>S640*H640</f>
        <v>0</v>
      </c>
      <c r="AR640" s="141" t="s">
        <v>271</v>
      </c>
      <c r="AT640" s="141" t="s">
        <v>267</v>
      </c>
      <c r="AU640" s="141" t="s">
        <v>86</v>
      </c>
      <c r="AY640" s="18" t="s">
        <v>265</v>
      </c>
      <c r="BE640" s="142">
        <f>IF(N640="základní",J640,0)</f>
        <v>0</v>
      </c>
      <c r="BF640" s="142">
        <f>IF(N640="snížená",J640,0)</f>
        <v>0</v>
      </c>
      <c r="BG640" s="142">
        <f>IF(N640="zákl. přenesená",J640,0)</f>
        <v>0</v>
      </c>
      <c r="BH640" s="142">
        <f>IF(N640="sníž. přenesená",J640,0)</f>
        <v>0</v>
      </c>
      <c r="BI640" s="142">
        <f>IF(N640="nulová",J640,0)</f>
        <v>0</v>
      </c>
      <c r="BJ640" s="18" t="s">
        <v>84</v>
      </c>
      <c r="BK640" s="142">
        <f>ROUND(I640*H640,2)</f>
        <v>0</v>
      </c>
      <c r="BL640" s="18" t="s">
        <v>271</v>
      </c>
      <c r="BM640" s="141" t="s">
        <v>922</v>
      </c>
    </row>
    <row r="641" spans="2:47" s="1" customFormat="1" ht="12">
      <c r="B641" s="33"/>
      <c r="D641" s="143" t="s">
        <v>273</v>
      </c>
      <c r="F641" s="144" t="s">
        <v>923</v>
      </c>
      <c r="I641" s="145"/>
      <c r="L641" s="33"/>
      <c r="M641" s="146"/>
      <c r="T641" s="54"/>
      <c r="AT641" s="18" t="s">
        <v>273</v>
      </c>
      <c r="AU641" s="18" t="s">
        <v>86</v>
      </c>
    </row>
    <row r="642" spans="2:47" s="1" customFormat="1" ht="12">
      <c r="B642" s="33"/>
      <c r="D642" s="147" t="s">
        <v>275</v>
      </c>
      <c r="F642" s="148" t="s">
        <v>924</v>
      </c>
      <c r="I642" s="145"/>
      <c r="L642" s="33"/>
      <c r="M642" s="146"/>
      <c r="T642" s="54"/>
      <c r="AT642" s="18" t="s">
        <v>275</v>
      </c>
      <c r="AU642" s="18" t="s">
        <v>86</v>
      </c>
    </row>
    <row r="643" spans="2:51" s="13" customFormat="1" ht="12">
      <c r="B643" s="155"/>
      <c r="D643" s="143" t="s">
        <v>277</v>
      </c>
      <c r="E643" s="156" t="s">
        <v>19</v>
      </c>
      <c r="F643" s="157" t="s">
        <v>210</v>
      </c>
      <c r="H643" s="158">
        <v>99</v>
      </c>
      <c r="I643" s="159"/>
      <c r="L643" s="155"/>
      <c r="M643" s="160"/>
      <c r="T643" s="161"/>
      <c r="AT643" s="156" t="s">
        <v>277</v>
      </c>
      <c r="AU643" s="156" t="s">
        <v>86</v>
      </c>
      <c r="AV643" s="13" t="s">
        <v>86</v>
      </c>
      <c r="AW643" s="13" t="s">
        <v>37</v>
      </c>
      <c r="AX643" s="13" t="s">
        <v>84</v>
      </c>
      <c r="AY643" s="156" t="s">
        <v>265</v>
      </c>
    </row>
    <row r="644" spans="2:65" s="1" customFormat="1" ht="16.5" customHeight="1">
      <c r="B644" s="33"/>
      <c r="C644" s="130" t="s">
        <v>925</v>
      </c>
      <c r="D644" s="130" t="s">
        <v>267</v>
      </c>
      <c r="E644" s="131" t="s">
        <v>926</v>
      </c>
      <c r="F644" s="132" t="s">
        <v>927</v>
      </c>
      <c r="G644" s="133" t="s">
        <v>134</v>
      </c>
      <c r="H644" s="134">
        <v>99</v>
      </c>
      <c r="I644" s="135"/>
      <c r="J644" s="136">
        <f>ROUND(I644*H644,2)</f>
        <v>0</v>
      </c>
      <c r="K644" s="132" t="s">
        <v>270</v>
      </c>
      <c r="L644" s="33"/>
      <c r="M644" s="137" t="s">
        <v>19</v>
      </c>
      <c r="N644" s="138" t="s">
        <v>47</v>
      </c>
      <c r="P644" s="139">
        <f>O644*H644</f>
        <v>0</v>
      </c>
      <c r="Q644" s="139">
        <v>0.00208</v>
      </c>
      <c r="R644" s="139">
        <f>Q644*H644</f>
        <v>0.20592</v>
      </c>
      <c r="S644" s="139">
        <v>0</v>
      </c>
      <c r="T644" s="140">
        <f>S644*H644</f>
        <v>0</v>
      </c>
      <c r="AR644" s="141" t="s">
        <v>271</v>
      </c>
      <c r="AT644" s="141" t="s">
        <v>267</v>
      </c>
      <c r="AU644" s="141" t="s">
        <v>86</v>
      </c>
      <c r="AY644" s="18" t="s">
        <v>265</v>
      </c>
      <c r="BE644" s="142">
        <f>IF(N644="základní",J644,0)</f>
        <v>0</v>
      </c>
      <c r="BF644" s="142">
        <f>IF(N644="snížená",J644,0)</f>
        <v>0</v>
      </c>
      <c r="BG644" s="142">
        <f>IF(N644="zákl. přenesená",J644,0)</f>
        <v>0</v>
      </c>
      <c r="BH644" s="142">
        <f>IF(N644="sníž. přenesená",J644,0)</f>
        <v>0</v>
      </c>
      <c r="BI644" s="142">
        <f>IF(N644="nulová",J644,0)</f>
        <v>0</v>
      </c>
      <c r="BJ644" s="18" t="s">
        <v>84</v>
      </c>
      <c r="BK644" s="142">
        <f>ROUND(I644*H644,2)</f>
        <v>0</v>
      </c>
      <c r="BL644" s="18" t="s">
        <v>271</v>
      </c>
      <c r="BM644" s="141" t="s">
        <v>928</v>
      </c>
    </row>
    <row r="645" spans="2:47" s="1" customFormat="1" ht="12">
      <c r="B645" s="33"/>
      <c r="D645" s="143" t="s">
        <v>273</v>
      </c>
      <c r="F645" s="144" t="s">
        <v>929</v>
      </c>
      <c r="I645" s="145"/>
      <c r="L645" s="33"/>
      <c r="M645" s="146"/>
      <c r="T645" s="54"/>
      <c r="AT645" s="18" t="s">
        <v>273</v>
      </c>
      <c r="AU645" s="18" t="s">
        <v>86</v>
      </c>
    </row>
    <row r="646" spans="2:47" s="1" customFormat="1" ht="12">
      <c r="B646" s="33"/>
      <c r="D646" s="147" t="s">
        <v>275</v>
      </c>
      <c r="F646" s="148" t="s">
        <v>930</v>
      </c>
      <c r="I646" s="145"/>
      <c r="L646" s="33"/>
      <c r="M646" s="146"/>
      <c r="T646" s="54"/>
      <c r="AT646" s="18" t="s">
        <v>275</v>
      </c>
      <c r="AU646" s="18" t="s">
        <v>86</v>
      </c>
    </row>
    <row r="647" spans="2:51" s="13" customFormat="1" ht="12">
      <c r="B647" s="155"/>
      <c r="D647" s="143" t="s">
        <v>277</v>
      </c>
      <c r="E647" s="156" t="s">
        <v>19</v>
      </c>
      <c r="F647" s="157" t="s">
        <v>210</v>
      </c>
      <c r="H647" s="158">
        <v>99</v>
      </c>
      <c r="I647" s="159"/>
      <c r="L647" s="155"/>
      <c r="M647" s="160"/>
      <c r="T647" s="161"/>
      <c r="AT647" s="156" t="s">
        <v>277</v>
      </c>
      <c r="AU647" s="156" t="s">
        <v>86</v>
      </c>
      <c r="AV647" s="13" t="s">
        <v>86</v>
      </c>
      <c r="AW647" s="13" t="s">
        <v>37</v>
      </c>
      <c r="AX647" s="13" t="s">
        <v>84</v>
      </c>
      <c r="AY647" s="156" t="s">
        <v>265</v>
      </c>
    </row>
    <row r="648" spans="2:65" s="1" customFormat="1" ht="16.5" customHeight="1">
      <c r="B648" s="33"/>
      <c r="C648" s="177" t="s">
        <v>931</v>
      </c>
      <c r="D648" s="177" t="s">
        <v>504</v>
      </c>
      <c r="E648" s="178" t="s">
        <v>932</v>
      </c>
      <c r="F648" s="179" t="s">
        <v>933</v>
      </c>
      <c r="G648" s="180" t="s">
        <v>115</v>
      </c>
      <c r="H648" s="181">
        <v>49.5</v>
      </c>
      <c r="I648" s="182"/>
      <c r="J648" s="183">
        <f>ROUND(I648*H648,2)</f>
        <v>0</v>
      </c>
      <c r="K648" s="179" t="s">
        <v>19</v>
      </c>
      <c r="L648" s="184"/>
      <c r="M648" s="185" t="s">
        <v>19</v>
      </c>
      <c r="N648" s="186" t="s">
        <v>47</v>
      </c>
      <c r="P648" s="139">
        <f>O648*H648</f>
        <v>0</v>
      </c>
      <c r="Q648" s="139">
        <v>0.0004</v>
      </c>
      <c r="R648" s="139">
        <f>Q648*H648</f>
        <v>0.0198</v>
      </c>
      <c r="S648" s="139">
        <v>0</v>
      </c>
      <c r="T648" s="140">
        <f>S648*H648</f>
        <v>0</v>
      </c>
      <c r="AR648" s="141" t="s">
        <v>323</v>
      </c>
      <c r="AT648" s="141" t="s">
        <v>504</v>
      </c>
      <c r="AU648" s="141" t="s">
        <v>86</v>
      </c>
      <c r="AY648" s="18" t="s">
        <v>265</v>
      </c>
      <c r="BE648" s="142">
        <f>IF(N648="základní",J648,0)</f>
        <v>0</v>
      </c>
      <c r="BF648" s="142">
        <f>IF(N648="snížená",J648,0)</f>
        <v>0</v>
      </c>
      <c r="BG648" s="142">
        <f>IF(N648="zákl. přenesená",J648,0)</f>
        <v>0</v>
      </c>
      <c r="BH648" s="142">
        <f>IF(N648="sníž. přenesená",J648,0)</f>
        <v>0</v>
      </c>
      <c r="BI648" s="142">
        <f>IF(N648="nulová",J648,0)</f>
        <v>0</v>
      </c>
      <c r="BJ648" s="18" t="s">
        <v>84</v>
      </c>
      <c r="BK648" s="142">
        <f>ROUND(I648*H648,2)</f>
        <v>0</v>
      </c>
      <c r="BL648" s="18" t="s">
        <v>271</v>
      </c>
      <c r="BM648" s="141" t="s">
        <v>934</v>
      </c>
    </row>
    <row r="649" spans="2:47" s="1" customFormat="1" ht="12">
      <c r="B649" s="33"/>
      <c r="D649" s="143" t="s">
        <v>273</v>
      </c>
      <c r="F649" s="144" t="s">
        <v>933</v>
      </c>
      <c r="I649" s="145"/>
      <c r="L649" s="33"/>
      <c r="M649" s="146"/>
      <c r="T649" s="54"/>
      <c r="AT649" s="18" t="s">
        <v>273</v>
      </c>
      <c r="AU649" s="18" t="s">
        <v>86</v>
      </c>
    </row>
    <row r="650" spans="2:51" s="12" customFormat="1" ht="12">
      <c r="B650" s="149"/>
      <c r="D650" s="143" t="s">
        <v>277</v>
      </c>
      <c r="E650" s="150" t="s">
        <v>19</v>
      </c>
      <c r="F650" s="151" t="s">
        <v>935</v>
      </c>
      <c r="H650" s="150" t="s">
        <v>19</v>
      </c>
      <c r="I650" s="152"/>
      <c r="L650" s="149"/>
      <c r="M650" s="153"/>
      <c r="T650" s="154"/>
      <c r="AT650" s="150" t="s">
        <v>277</v>
      </c>
      <c r="AU650" s="150" t="s">
        <v>86</v>
      </c>
      <c r="AV650" s="12" t="s">
        <v>84</v>
      </c>
      <c r="AW650" s="12" t="s">
        <v>37</v>
      </c>
      <c r="AX650" s="12" t="s">
        <v>76</v>
      </c>
      <c r="AY650" s="150" t="s">
        <v>265</v>
      </c>
    </row>
    <row r="651" spans="2:51" s="13" customFormat="1" ht="12">
      <c r="B651" s="155"/>
      <c r="D651" s="143" t="s">
        <v>277</v>
      </c>
      <c r="E651" s="156" t="s">
        <v>19</v>
      </c>
      <c r="F651" s="157" t="s">
        <v>936</v>
      </c>
      <c r="H651" s="158">
        <v>49.5</v>
      </c>
      <c r="I651" s="159"/>
      <c r="L651" s="155"/>
      <c r="M651" s="160"/>
      <c r="T651" s="161"/>
      <c r="AT651" s="156" t="s">
        <v>277</v>
      </c>
      <c r="AU651" s="156" t="s">
        <v>86</v>
      </c>
      <c r="AV651" s="13" t="s">
        <v>86</v>
      </c>
      <c r="AW651" s="13" t="s">
        <v>37</v>
      </c>
      <c r="AX651" s="13" t="s">
        <v>84</v>
      </c>
      <c r="AY651" s="156" t="s">
        <v>265</v>
      </c>
    </row>
    <row r="652" spans="2:65" s="1" customFormat="1" ht="24">
      <c r="B652" s="33"/>
      <c r="C652" s="130" t="s">
        <v>937</v>
      </c>
      <c r="D652" s="130" t="s">
        <v>267</v>
      </c>
      <c r="E652" s="131" t="s">
        <v>938</v>
      </c>
      <c r="F652" s="132" t="s">
        <v>939</v>
      </c>
      <c r="G652" s="133" t="s">
        <v>940</v>
      </c>
      <c r="H652" s="134">
        <v>0.99</v>
      </c>
      <c r="I652" s="135"/>
      <c r="J652" s="136">
        <f>ROUND(I652*H652,2)</f>
        <v>0</v>
      </c>
      <c r="K652" s="132" t="s">
        <v>270</v>
      </c>
      <c r="L652" s="33"/>
      <c r="M652" s="137" t="s">
        <v>19</v>
      </c>
      <c r="N652" s="138" t="s">
        <v>47</v>
      </c>
      <c r="P652" s="139">
        <f>O652*H652</f>
        <v>0</v>
      </c>
      <c r="Q652" s="139">
        <v>0</v>
      </c>
      <c r="R652" s="139">
        <f>Q652*H652</f>
        <v>0</v>
      </c>
      <c r="S652" s="139">
        <v>0</v>
      </c>
      <c r="T652" s="140">
        <f>S652*H652</f>
        <v>0</v>
      </c>
      <c r="AR652" s="141" t="s">
        <v>271</v>
      </c>
      <c r="AT652" s="141" t="s">
        <v>267</v>
      </c>
      <c r="AU652" s="141" t="s">
        <v>86</v>
      </c>
      <c r="AY652" s="18" t="s">
        <v>265</v>
      </c>
      <c r="BE652" s="142">
        <f>IF(N652="základní",J652,0)</f>
        <v>0</v>
      </c>
      <c r="BF652" s="142">
        <f>IF(N652="snížená",J652,0)</f>
        <v>0</v>
      </c>
      <c r="BG652" s="142">
        <f>IF(N652="zákl. přenesená",J652,0)</f>
        <v>0</v>
      </c>
      <c r="BH652" s="142">
        <f>IF(N652="sníž. přenesená",J652,0)</f>
        <v>0</v>
      </c>
      <c r="BI652" s="142">
        <f>IF(N652="nulová",J652,0)</f>
        <v>0</v>
      </c>
      <c r="BJ652" s="18" t="s">
        <v>84</v>
      </c>
      <c r="BK652" s="142">
        <f>ROUND(I652*H652,2)</f>
        <v>0</v>
      </c>
      <c r="BL652" s="18" t="s">
        <v>271</v>
      </c>
      <c r="BM652" s="141" t="s">
        <v>941</v>
      </c>
    </row>
    <row r="653" spans="2:47" s="1" customFormat="1" ht="12">
      <c r="B653" s="33"/>
      <c r="D653" s="143" t="s">
        <v>273</v>
      </c>
      <c r="F653" s="144" t="s">
        <v>942</v>
      </c>
      <c r="I653" s="145"/>
      <c r="L653" s="33"/>
      <c r="M653" s="146"/>
      <c r="T653" s="54"/>
      <c r="AT653" s="18" t="s">
        <v>273</v>
      </c>
      <c r="AU653" s="18" t="s">
        <v>86</v>
      </c>
    </row>
    <row r="654" spans="2:47" s="1" customFormat="1" ht="12">
      <c r="B654" s="33"/>
      <c r="D654" s="147" t="s">
        <v>275</v>
      </c>
      <c r="F654" s="148" t="s">
        <v>943</v>
      </c>
      <c r="I654" s="145"/>
      <c r="L654" s="33"/>
      <c r="M654" s="146"/>
      <c r="T654" s="54"/>
      <c r="AT654" s="18" t="s">
        <v>275</v>
      </c>
      <c r="AU654" s="18" t="s">
        <v>86</v>
      </c>
    </row>
    <row r="655" spans="2:51" s="13" customFormat="1" ht="12">
      <c r="B655" s="155"/>
      <c r="D655" s="143" t="s">
        <v>277</v>
      </c>
      <c r="E655" s="156" t="s">
        <v>19</v>
      </c>
      <c r="F655" s="157" t="s">
        <v>944</v>
      </c>
      <c r="H655" s="158">
        <v>0.99</v>
      </c>
      <c r="I655" s="159"/>
      <c r="L655" s="155"/>
      <c r="M655" s="160"/>
      <c r="T655" s="161"/>
      <c r="AT655" s="156" t="s">
        <v>277</v>
      </c>
      <c r="AU655" s="156" t="s">
        <v>86</v>
      </c>
      <c r="AV655" s="13" t="s">
        <v>86</v>
      </c>
      <c r="AW655" s="13" t="s">
        <v>37</v>
      </c>
      <c r="AX655" s="13" t="s">
        <v>84</v>
      </c>
      <c r="AY655" s="156" t="s">
        <v>265</v>
      </c>
    </row>
    <row r="656" spans="2:65" s="1" customFormat="1" ht="16.5" customHeight="1">
      <c r="B656" s="33"/>
      <c r="C656" s="177" t="s">
        <v>945</v>
      </c>
      <c r="D656" s="177" t="s">
        <v>504</v>
      </c>
      <c r="E656" s="178" t="s">
        <v>946</v>
      </c>
      <c r="F656" s="179" t="s">
        <v>947</v>
      </c>
      <c r="G656" s="180" t="s">
        <v>794</v>
      </c>
      <c r="H656" s="181">
        <v>0.99</v>
      </c>
      <c r="I656" s="182"/>
      <c r="J656" s="183">
        <f>ROUND(I656*H656,2)</f>
        <v>0</v>
      </c>
      <c r="K656" s="179" t="s">
        <v>19</v>
      </c>
      <c r="L656" s="184"/>
      <c r="M656" s="185" t="s">
        <v>19</v>
      </c>
      <c r="N656" s="186" t="s">
        <v>47</v>
      </c>
      <c r="P656" s="139">
        <f>O656*H656</f>
        <v>0</v>
      </c>
      <c r="Q656" s="139">
        <v>0.001</v>
      </c>
      <c r="R656" s="139">
        <f>Q656*H656</f>
        <v>0.00099</v>
      </c>
      <c r="S656" s="139">
        <v>0</v>
      </c>
      <c r="T656" s="140">
        <f>S656*H656</f>
        <v>0</v>
      </c>
      <c r="AR656" s="141" t="s">
        <v>323</v>
      </c>
      <c r="AT656" s="141" t="s">
        <v>504</v>
      </c>
      <c r="AU656" s="141" t="s">
        <v>86</v>
      </c>
      <c r="AY656" s="18" t="s">
        <v>265</v>
      </c>
      <c r="BE656" s="142">
        <f>IF(N656="základní",J656,0)</f>
        <v>0</v>
      </c>
      <c r="BF656" s="142">
        <f>IF(N656="snížená",J656,0)</f>
        <v>0</v>
      </c>
      <c r="BG656" s="142">
        <f>IF(N656="zákl. přenesená",J656,0)</f>
        <v>0</v>
      </c>
      <c r="BH656" s="142">
        <f>IF(N656="sníž. přenesená",J656,0)</f>
        <v>0</v>
      </c>
      <c r="BI656" s="142">
        <f>IF(N656="nulová",J656,0)</f>
        <v>0</v>
      </c>
      <c r="BJ656" s="18" t="s">
        <v>84</v>
      </c>
      <c r="BK656" s="142">
        <f>ROUND(I656*H656,2)</f>
        <v>0</v>
      </c>
      <c r="BL656" s="18" t="s">
        <v>271</v>
      </c>
      <c r="BM656" s="141" t="s">
        <v>948</v>
      </c>
    </row>
    <row r="657" spans="2:47" s="1" customFormat="1" ht="12">
      <c r="B657" s="33"/>
      <c r="D657" s="143" t="s">
        <v>273</v>
      </c>
      <c r="F657" s="144" t="s">
        <v>947</v>
      </c>
      <c r="I657" s="145"/>
      <c r="L657" s="33"/>
      <c r="M657" s="146"/>
      <c r="T657" s="54"/>
      <c r="AT657" s="18" t="s">
        <v>273</v>
      </c>
      <c r="AU657" s="18" t="s">
        <v>86</v>
      </c>
    </row>
    <row r="658" spans="2:51" s="13" customFormat="1" ht="12">
      <c r="B658" s="155"/>
      <c r="D658" s="143" t="s">
        <v>277</v>
      </c>
      <c r="E658" s="156" t="s">
        <v>19</v>
      </c>
      <c r="F658" s="157" t="s">
        <v>949</v>
      </c>
      <c r="H658" s="158">
        <v>0.99</v>
      </c>
      <c r="I658" s="159"/>
      <c r="L658" s="155"/>
      <c r="M658" s="160"/>
      <c r="T658" s="161"/>
      <c r="AT658" s="156" t="s">
        <v>277</v>
      </c>
      <c r="AU658" s="156" t="s">
        <v>86</v>
      </c>
      <c r="AV658" s="13" t="s">
        <v>86</v>
      </c>
      <c r="AW658" s="13" t="s">
        <v>37</v>
      </c>
      <c r="AX658" s="13" t="s">
        <v>84</v>
      </c>
      <c r="AY658" s="156" t="s">
        <v>265</v>
      </c>
    </row>
    <row r="659" spans="2:65" s="1" customFormat="1" ht="16.5" customHeight="1">
      <c r="B659" s="33"/>
      <c r="C659" s="130" t="s">
        <v>950</v>
      </c>
      <c r="D659" s="130" t="s">
        <v>267</v>
      </c>
      <c r="E659" s="131" t="s">
        <v>951</v>
      </c>
      <c r="F659" s="132" t="s">
        <v>952</v>
      </c>
      <c r="G659" s="133" t="s">
        <v>134</v>
      </c>
      <c r="H659" s="134">
        <v>30</v>
      </c>
      <c r="I659" s="135"/>
      <c r="J659" s="136">
        <f>ROUND(I659*H659,2)</f>
        <v>0</v>
      </c>
      <c r="K659" s="132" t="s">
        <v>270</v>
      </c>
      <c r="L659" s="33"/>
      <c r="M659" s="137" t="s">
        <v>19</v>
      </c>
      <c r="N659" s="138" t="s">
        <v>47</v>
      </c>
      <c r="P659" s="139">
        <f>O659*H659</f>
        <v>0</v>
      </c>
      <c r="Q659" s="139">
        <v>0.02989</v>
      </c>
      <c r="R659" s="139">
        <f>Q659*H659</f>
        <v>0.8967</v>
      </c>
      <c r="S659" s="139">
        <v>0</v>
      </c>
      <c r="T659" s="140">
        <f>S659*H659</f>
        <v>0</v>
      </c>
      <c r="AR659" s="141" t="s">
        <v>271</v>
      </c>
      <c r="AT659" s="141" t="s">
        <v>267</v>
      </c>
      <c r="AU659" s="141" t="s">
        <v>86</v>
      </c>
      <c r="AY659" s="18" t="s">
        <v>265</v>
      </c>
      <c r="BE659" s="142">
        <f>IF(N659="základní",J659,0)</f>
        <v>0</v>
      </c>
      <c r="BF659" s="142">
        <f>IF(N659="snížená",J659,0)</f>
        <v>0</v>
      </c>
      <c r="BG659" s="142">
        <f>IF(N659="zákl. přenesená",J659,0)</f>
        <v>0</v>
      </c>
      <c r="BH659" s="142">
        <f>IF(N659="sníž. přenesená",J659,0)</f>
        <v>0</v>
      </c>
      <c r="BI659" s="142">
        <f>IF(N659="nulová",J659,0)</f>
        <v>0</v>
      </c>
      <c r="BJ659" s="18" t="s">
        <v>84</v>
      </c>
      <c r="BK659" s="142">
        <f>ROUND(I659*H659,2)</f>
        <v>0</v>
      </c>
      <c r="BL659" s="18" t="s">
        <v>271</v>
      </c>
      <c r="BM659" s="141" t="s">
        <v>953</v>
      </c>
    </row>
    <row r="660" spans="2:47" s="1" customFormat="1" ht="19.5">
      <c r="B660" s="33"/>
      <c r="D660" s="143" t="s">
        <v>273</v>
      </c>
      <c r="F660" s="144" t="s">
        <v>954</v>
      </c>
      <c r="I660" s="145"/>
      <c r="L660" s="33"/>
      <c r="M660" s="146"/>
      <c r="T660" s="54"/>
      <c r="AT660" s="18" t="s">
        <v>273</v>
      </c>
      <c r="AU660" s="18" t="s">
        <v>86</v>
      </c>
    </row>
    <row r="661" spans="2:47" s="1" customFormat="1" ht="12">
      <c r="B661" s="33"/>
      <c r="D661" s="147" t="s">
        <v>275</v>
      </c>
      <c r="F661" s="148" t="s">
        <v>955</v>
      </c>
      <c r="I661" s="145"/>
      <c r="L661" s="33"/>
      <c r="M661" s="146"/>
      <c r="T661" s="54"/>
      <c r="AT661" s="18" t="s">
        <v>275</v>
      </c>
      <c r="AU661" s="18" t="s">
        <v>86</v>
      </c>
    </row>
    <row r="662" spans="2:51" s="13" customFormat="1" ht="12">
      <c r="B662" s="155"/>
      <c r="D662" s="143" t="s">
        <v>277</v>
      </c>
      <c r="E662" s="156" t="s">
        <v>19</v>
      </c>
      <c r="F662" s="157" t="s">
        <v>956</v>
      </c>
      <c r="H662" s="158">
        <v>30</v>
      </c>
      <c r="I662" s="159"/>
      <c r="L662" s="155"/>
      <c r="M662" s="160"/>
      <c r="T662" s="161"/>
      <c r="AT662" s="156" t="s">
        <v>277</v>
      </c>
      <c r="AU662" s="156" t="s">
        <v>86</v>
      </c>
      <c r="AV662" s="13" t="s">
        <v>86</v>
      </c>
      <c r="AW662" s="13" t="s">
        <v>37</v>
      </c>
      <c r="AX662" s="13" t="s">
        <v>84</v>
      </c>
      <c r="AY662" s="156" t="s">
        <v>265</v>
      </c>
    </row>
    <row r="663" spans="2:65" s="1" customFormat="1" ht="16.5" customHeight="1">
      <c r="B663" s="33"/>
      <c r="C663" s="130" t="s">
        <v>957</v>
      </c>
      <c r="D663" s="130" t="s">
        <v>267</v>
      </c>
      <c r="E663" s="131" t="s">
        <v>958</v>
      </c>
      <c r="F663" s="132" t="s">
        <v>959</v>
      </c>
      <c r="G663" s="133" t="s">
        <v>134</v>
      </c>
      <c r="H663" s="134">
        <v>99</v>
      </c>
      <c r="I663" s="135"/>
      <c r="J663" s="136">
        <f>ROUND(I663*H663,2)</f>
        <v>0</v>
      </c>
      <c r="K663" s="132" t="s">
        <v>270</v>
      </c>
      <c r="L663" s="33"/>
      <c r="M663" s="137" t="s">
        <v>19</v>
      </c>
      <c r="N663" s="138" t="s">
        <v>47</v>
      </c>
      <c r="P663" s="139">
        <f>O663*H663</f>
        <v>0</v>
      </c>
      <c r="Q663" s="139">
        <v>2E-05</v>
      </c>
      <c r="R663" s="139">
        <f>Q663*H663</f>
        <v>0.00198</v>
      </c>
      <c r="S663" s="139">
        <v>0</v>
      </c>
      <c r="T663" s="140">
        <f>S663*H663</f>
        <v>0</v>
      </c>
      <c r="AR663" s="141" t="s">
        <v>271</v>
      </c>
      <c r="AT663" s="141" t="s">
        <v>267</v>
      </c>
      <c r="AU663" s="141" t="s">
        <v>86</v>
      </c>
      <c r="AY663" s="18" t="s">
        <v>265</v>
      </c>
      <c r="BE663" s="142">
        <f>IF(N663="základní",J663,0)</f>
        <v>0</v>
      </c>
      <c r="BF663" s="142">
        <f>IF(N663="snížená",J663,0)</f>
        <v>0</v>
      </c>
      <c r="BG663" s="142">
        <f>IF(N663="zákl. přenesená",J663,0)</f>
        <v>0</v>
      </c>
      <c r="BH663" s="142">
        <f>IF(N663="sníž. přenesená",J663,0)</f>
        <v>0</v>
      </c>
      <c r="BI663" s="142">
        <f>IF(N663="nulová",J663,0)</f>
        <v>0</v>
      </c>
      <c r="BJ663" s="18" t="s">
        <v>84</v>
      </c>
      <c r="BK663" s="142">
        <f>ROUND(I663*H663,2)</f>
        <v>0</v>
      </c>
      <c r="BL663" s="18" t="s">
        <v>271</v>
      </c>
      <c r="BM663" s="141" t="s">
        <v>960</v>
      </c>
    </row>
    <row r="664" spans="2:47" s="1" customFormat="1" ht="12">
      <c r="B664" s="33"/>
      <c r="D664" s="143" t="s">
        <v>273</v>
      </c>
      <c r="F664" s="144" t="s">
        <v>961</v>
      </c>
      <c r="I664" s="145"/>
      <c r="L664" s="33"/>
      <c r="M664" s="146"/>
      <c r="T664" s="54"/>
      <c r="AT664" s="18" t="s">
        <v>273</v>
      </c>
      <c r="AU664" s="18" t="s">
        <v>86</v>
      </c>
    </row>
    <row r="665" spans="2:47" s="1" customFormat="1" ht="12">
      <c r="B665" s="33"/>
      <c r="D665" s="147" t="s">
        <v>275</v>
      </c>
      <c r="F665" s="148" t="s">
        <v>962</v>
      </c>
      <c r="I665" s="145"/>
      <c r="L665" s="33"/>
      <c r="M665" s="146"/>
      <c r="T665" s="54"/>
      <c r="AT665" s="18" t="s">
        <v>275</v>
      </c>
      <c r="AU665" s="18" t="s">
        <v>86</v>
      </c>
    </row>
    <row r="666" spans="2:51" s="13" customFormat="1" ht="12">
      <c r="B666" s="155"/>
      <c r="D666" s="143" t="s">
        <v>277</v>
      </c>
      <c r="E666" s="156" t="s">
        <v>19</v>
      </c>
      <c r="F666" s="157" t="s">
        <v>210</v>
      </c>
      <c r="H666" s="158">
        <v>99</v>
      </c>
      <c r="I666" s="159"/>
      <c r="L666" s="155"/>
      <c r="M666" s="160"/>
      <c r="T666" s="161"/>
      <c r="AT666" s="156" t="s">
        <v>277</v>
      </c>
      <c r="AU666" s="156" t="s">
        <v>86</v>
      </c>
      <c r="AV666" s="13" t="s">
        <v>86</v>
      </c>
      <c r="AW666" s="13" t="s">
        <v>37</v>
      </c>
      <c r="AX666" s="13" t="s">
        <v>84</v>
      </c>
      <c r="AY666" s="156" t="s">
        <v>265</v>
      </c>
    </row>
    <row r="667" spans="2:65" s="1" customFormat="1" ht="16.5" customHeight="1">
      <c r="B667" s="33"/>
      <c r="C667" s="130" t="s">
        <v>963</v>
      </c>
      <c r="D667" s="130" t="s">
        <v>267</v>
      </c>
      <c r="E667" s="131" t="s">
        <v>964</v>
      </c>
      <c r="F667" s="132" t="s">
        <v>965</v>
      </c>
      <c r="G667" s="133" t="s">
        <v>115</v>
      </c>
      <c r="H667" s="134">
        <v>101.97</v>
      </c>
      <c r="I667" s="135"/>
      <c r="J667" s="136">
        <f>ROUND(I667*H667,2)</f>
        <v>0</v>
      </c>
      <c r="K667" s="132" t="s">
        <v>270</v>
      </c>
      <c r="L667" s="33"/>
      <c r="M667" s="137" t="s">
        <v>19</v>
      </c>
      <c r="N667" s="138" t="s">
        <v>47</v>
      </c>
      <c r="P667" s="139">
        <f>O667*H667</f>
        <v>0</v>
      </c>
      <c r="Q667" s="139">
        <v>0</v>
      </c>
      <c r="R667" s="139">
        <f>Q667*H667</f>
        <v>0</v>
      </c>
      <c r="S667" s="139">
        <v>0</v>
      </c>
      <c r="T667" s="140">
        <f>S667*H667</f>
        <v>0</v>
      </c>
      <c r="AR667" s="141" t="s">
        <v>271</v>
      </c>
      <c r="AT667" s="141" t="s">
        <v>267</v>
      </c>
      <c r="AU667" s="141" t="s">
        <v>86</v>
      </c>
      <c r="AY667" s="18" t="s">
        <v>265</v>
      </c>
      <c r="BE667" s="142">
        <f>IF(N667="základní",J667,0)</f>
        <v>0</v>
      </c>
      <c r="BF667" s="142">
        <f>IF(N667="snížená",J667,0)</f>
        <v>0</v>
      </c>
      <c r="BG667" s="142">
        <f>IF(N667="zákl. přenesená",J667,0)</f>
        <v>0</v>
      </c>
      <c r="BH667" s="142">
        <f>IF(N667="sníž. přenesená",J667,0)</f>
        <v>0</v>
      </c>
      <c r="BI667" s="142">
        <f>IF(N667="nulová",J667,0)</f>
        <v>0</v>
      </c>
      <c r="BJ667" s="18" t="s">
        <v>84</v>
      </c>
      <c r="BK667" s="142">
        <f>ROUND(I667*H667,2)</f>
        <v>0</v>
      </c>
      <c r="BL667" s="18" t="s">
        <v>271</v>
      </c>
      <c r="BM667" s="141" t="s">
        <v>966</v>
      </c>
    </row>
    <row r="668" spans="2:47" s="1" customFormat="1" ht="12">
      <c r="B668" s="33"/>
      <c r="D668" s="143" t="s">
        <v>273</v>
      </c>
      <c r="F668" s="144" t="s">
        <v>967</v>
      </c>
      <c r="I668" s="145"/>
      <c r="L668" s="33"/>
      <c r="M668" s="146"/>
      <c r="T668" s="54"/>
      <c r="AT668" s="18" t="s">
        <v>273</v>
      </c>
      <c r="AU668" s="18" t="s">
        <v>86</v>
      </c>
    </row>
    <row r="669" spans="2:47" s="1" customFormat="1" ht="12">
      <c r="B669" s="33"/>
      <c r="D669" s="147" t="s">
        <v>275</v>
      </c>
      <c r="F669" s="148" t="s">
        <v>968</v>
      </c>
      <c r="I669" s="145"/>
      <c r="L669" s="33"/>
      <c r="M669" s="146"/>
      <c r="T669" s="54"/>
      <c r="AT669" s="18" t="s">
        <v>275</v>
      </c>
      <c r="AU669" s="18" t="s">
        <v>86</v>
      </c>
    </row>
    <row r="670" spans="2:51" s="13" customFormat="1" ht="12">
      <c r="B670" s="155"/>
      <c r="D670" s="143" t="s">
        <v>277</v>
      </c>
      <c r="E670" s="156" t="s">
        <v>148</v>
      </c>
      <c r="F670" s="157" t="s">
        <v>969</v>
      </c>
      <c r="H670" s="158">
        <v>101.97</v>
      </c>
      <c r="I670" s="159"/>
      <c r="L670" s="155"/>
      <c r="M670" s="160"/>
      <c r="T670" s="161"/>
      <c r="AT670" s="156" t="s">
        <v>277</v>
      </c>
      <c r="AU670" s="156" t="s">
        <v>86</v>
      </c>
      <c r="AV670" s="13" t="s">
        <v>86</v>
      </c>
      <c r="AW670" s="13" t="s">
        <v>37</v>
      </c>
      <c r="AX670" s="13" t="s">
        <v>84</v>
      </c>
      <c r="AY670" s="156" t="s">
        <v>265</v>
      </c>
    </row>
    <row r="671" spans="2:65" s="1" customFormat="1" ht="16.5" customHeight="1">
      <c r="B671" s="33"/>
      <c r="C671" s="177" t="s">
        <v>970</v>
      </c>
      <c r="D671" s="177" t="s">
        <v>504</v>
      </c>
      <c r="E671" s="178" t="s">
        <v>971</v>
      </c>
      <c r="F671" s="179" t="s">
        <v>972</v>
      </c>
      <c r="G671" s="180" t="s">
        <v>104</v>
      </c>
      <c r="H671" s="181">
        <v>15.296</v>
      </c>
      <c r="I671" s="182"/>
      <c r="J671" s="183">
        <f>ROUND(I671*H671,2)</f>
        <v>0</v>
      </c>
      <c r="K671" s="179" t="s">
        <v>270</v>
      </c>
      <c r="L671" s="184"/>
      <c r="M671" s="185" t="s">
        <v>19</v>
      </c>
      <c r="N671" s="186" t="s">
        <v>47</v>
      </c>
      <c r="P671" s="139">
        <f>O671*H671</f>
        <v>0</v>
      </c>
      <c r="Q671" s="139">
        <v>0.2</v>
      </c>
      <c r="R671" s="139">
        <f>Q671*H671</f>
        <v>3.0592</v>
      </c>
      <c r="S671" s="139">
        <v>0</v>
      </c>
      <c r="T671" s="140">
        <f>S671*H671</f>
        <v>0</v>
      </c>
      <c r="AR671" s="141" t="s">
        <v>323</v>
      </c>
      <c r="AT671" s="141" t="s">
        <v>504</v>
      </c>
      <c r="AU671" s="141" t="s">
        <v>86</v>
      </c>
      <c r="AY671" s="18" t="s">
        <v>265</v>
      </c>
      <c r="BE671" s="142">
        <f>IF(N671="základní",J671,0)</f>
        <v>0</v>
      </c>
      <c r="BF671" s="142">
        <f>IF(N671="snížená",J671,0)</f>
        <v>0</v>
      </c>
      <c r="BG671" s="142">
        <f>IF(N671="zákl. přenesená",J671,0)</f>
        <v>0</v>
      </c>
      <c r="BH671" s="142">
        <f>IF(N671="sníž. přenesená",J671,0)</f>
        <v>0</v>
      </c>
      <c r="BI671" s="142">
        <f>IF(N671="nulová",J671,0)</f>
        <v>0</v>
      </c>
      <c r="BJ671" s="18" t="s">
        <v>84</v>
      </c>
      <c r="BK671" s="142">
        <f>ROUND(I671*H671,2)</f>
        <v>0</v>
      </c>
      <c r="BL671" s="18" t="s">
        <v>271</v>
      </c>
      <c r="BM671" s="141" t="s">
        <v>973</v>
      </c>
    </row>
    <row r="672" spans="2:47" s="1" customFormat="1" ht="12">
      <c r="B672" s="33"/>
      <c r="D672" s="143" t="s">
        <v>273</v>
      </c>
      <c r="F672" s="144" t="s">
        <v>972</v>
      </c>
      <c r="I672" s="145"/>
      <c r="L672" s="33"/>
      <c r="M672" s="146"/>
      <c r="T672" s="54"/>
      <c r="AT672" s="18" t="s">
        <v>273</v>
      </c>
      <c r="AU672" s="18" t="s">
        <v>86</v>
      </c>
    </row>
    <row r="673" spans="2:51" s="13" customFormat="1" ht="12">
      <c r="B673" s="155"/>
      <c r="D673" s="143" t="s">
        <v>277</v>
      </c>
      <c r="E673" s="156" t="s">
        <v>19</v>
      </c>
      <c r="F673" s="157" t="s">
        <v>974</v>
      </c>
      <c r="H673" s="158">
        <v>15.296</v>
      </c>
      <c r="I673" s="159"/>
      <c r="L673" s="155"/>
      <c r="M673" s="160"/>
      <c r="T673" s="161"/>
      <c r="AT673" s="156" t="s">
        <v>277</v>
      </c>
      <c r="AU673" s="156" t="s">
        <v>86</v>
      </c>
      <c r="AV673" s="13" t="s">
        <v>86</v>
      </c>
      <c r="AW673" s="13" t="s">
        <v>37</v>
      </c>
      <c r="AX673" s="13" t="s">
        <v>84</v>
      </c>
      <c r="AY673" s="156" t="s">
        <v>265</v>
      </c>
    </row>
    <row r="674" spans="2:65" s="1" customFormat="1" ht="16.5" customHeight="1">
      <c r="B674" s="33"/>
      <c r="C674" s="130" t="s">
        <v>975</v>
      </c>
      <c r="D674" s="130" t="s">
        <v>267</v>
      </c>
      <c r="E674" s="131" t="s">
        <v>976</v>
      </c>
      <c r="F674" s="132" t="s">
        <v>977</v>
      </c>
      <c r="G674" s="133" t="s">
        <v>130</v>
      </c>
      <c r="H674" s="134">
        <v>0.025</v>
      </c>
      <c r="I674" s="135"/>
      <c r="J674" s="136">
        <f>ROUND(I674*H674,2)</f>
        <v>0</v>
      </c>
      <c r="K674" s="132" t="s">
        <v>270</v>
      </c>
      <c r="L674" s="33"/>
      <c r="M674" s="137" t="s">
        <v>19</v>
      </c>
      <c r="N674" s="138" t="s">
        <v>47</v>
      </c>
      <c r="P674" s="139">
        <f>O674*H674</f>
        <v>0</v>
      </c>
      <c r="Q674" s="139">
        <v>0</v>
      </c>
      <c r="R674" s="139">
        <f>Q674*H674</f>
        <v>0</v>
      </c>
      <c r="S674" s="139">
        <v>0</v>
      </c>
      <c r="T674" s="140">
        <f>S674*H674</f>
        <v>0</v>
      </c>
      <c r="AR674" s="141" t="s">
        <v>271</v>
      </c>
      <c r="AT674" s="141" t="s">
        <v>267</v>
      </c>
      <c r="AU674" s="141" t="s">
        <v>86</v>
      </c>
      <c r="AY674" s="18" t="s">
        <v>265</v>
      </c>
      <c r="BE674" s="142">
        <f>IF(N674="základní",J674,0)</f>
        <v>0</v>
      </c>
      <c r="BF674" s="142">
        <f>IF(N674="snížená",J674,0)</f>
        <v>0</v>
      </c>
      <c r="BG674" s="142">
        <f>IF(N674="zákl. přenesená",J674,0)</f>
        <v>0</v>
      </c>
      <c r="BH674" s="142">
        <f>IF(N674="sníž. přenesená",J674,0)</f>
        <v>0</v>
      </c>
      <c r="BI674" s="142">
        <f>IF(N674="nulová",J674,0)</f>
        <v>0</v>
      </c>
      <c r="BJ674" s="18" t="s">
        <v>84</v>
      </c>
      <c r="BK674" s="142">
        <f>ROUND(I674*H674,2)</f>
        <v>0</v>
      </c>
      <c r="BL674" s="18" t="s">
        <v>271</v>
      </c>
      <c r="BM674" s="141" t="s">
        <v>978</v>
      </c>
    </row>
    <row r="675" spans="2:47" s="1" customFormat="1" ht="12">
      <c r="B675" s="33"/>
      <c r="D675" s="143" t="s">
        <v>273</v>
      </c>
      <c r="F675" s="144" t="s">
        <v>979</v>
      </c>
      <c r="I675" s="145"/>
      <c r="L675" s="33"/>
      <c r="M675" s="146"/>
      <c r="T675" s="54"/>
      <c r="AT675" s="18" t="s">
        <v>273</v>
      </c>
      <c r="AU675" s="18" t="s">
        <v>86</v>
      </c>
    </row>
    <row r="676" spans="2:47" s="1" customFormat="1" ht="12">
      <c r="B676" s="33"/>
      <c r="D676" s="147" t="s">
        <v>275</v>
      </c>
      <c r="F676" s="148" t="s">
        <v>980</v>
      </c>
      <c r="I676" s="145"/>
      <c r="L676" s="33"/>
      <c r="M676" s="146"/>
      <c r="T676" s="54"/>
      <c r="AT676" s="18" t="s">
        <v>275</v>
      </c>
      <c r="AU676" s="18" t="s">
        <v>86</v>
      </c>
    </row>
    <row r="677" spans="2:51" s="13" customFormat="1" ht="12">
      <c r="B677" s="155"/>
      <c r="D677" s="143" t="s">
        <v>277</v>
      </c>
      <c r="E677" s="156" t="s">
        <v>19</v>
      </c>
      <c r="F677" s="157" t="s">
        <v>981</v>
      </c>
      <c r="H677" s="158">
        <v>0.025</v>
      </c>
      <c r="I677" s="159"/>
      <c r="L677" s="155"/>
      <c r="M677" s="160"/>
      <c r="T677" s="161"/>
      <c r="AT677" s="156" t="s">
        <v>277</v>
      </c>
      <c r="AU677" s="156" t="s">
        <v>86</v>
      </c>
      <c r="AV677" s="13" t="s">
        <v>86</v>
      </c>
      <c r="AW677" s="13" t="s">
        <v>37</v>
      </c>
      <c r="AX677" s="13" t="s">
        <v>76</v>
      </c>
      <c r="AY677" s="156" t="s">
        <v>265</v>
      </c>
    </row>
    <row r="678" spans="2:51" s="14" customFormat="1" ht="12">
      <c r="B678" s="162"/>
      <c r="D678" s="143" t="s">
        <v>277</v>
      </c>
      <c r="E678" s="163" t="s">
        <v>128</v>
      </c>
      <c r="F678" s="164" t="s">
        <v>280</v>
      </c>
      <c r="H678" s="165">
        <v>0.025</v>
      </c>
      <c r="I678" s="166"/>
      <c r="L678" s="162"/>
      <c r="M678" s="167"/>
      <c r="T678" s="168"/>
      <c r="AT678" s="163" t="s">
        <v>277</v>
      </c>
      <c r="AU678" s="163" t="s">
        <v>86</v>
      </c>
      <c r="AV678" s="14" t="s">
        <v>271</v>
      </c>
      <c r="AW678" s="14" t="s">
        <v>37</v>
      </c>
      <c r="AX678" s="14" t="s">
        <v>84</v>
      </c>
      <c r="AY678" s="163" t="s">
        <v>265</v>
      </c>
    </row>
    <row r="679" spans="2:65" s="1" customFormat="1" ht="16.5" customHeight="1">
      <c r="B679" s="33"/>
      <c r="C679" s="177" t="s">
        <v>982</v>
      </c>
      <c r="D679" s="177" t="s">
        <v>504</v>
      </c>
      <c r="E679" s="178" t="s">
        <v>983</v>
      </c>
      <c r="F679" s="179" t="s">
        <v>984</v>
      </c>
      <c r="G679" s="180" t="s">
        <v>794</v>
      </c>
      <c r="H679" s="181">
        <v>25</v>
      </c>
      <c r="I679" s="182"/>
      <c r="J679" s="183">
        <f>ROUND(I679*H679,2)</f>
        <v>0</v>
      </c>
      <c r="K679" s="179" t="s">
        <v>270</v>
      </c>
      <c r="L679" s="184"/>
      <c r="M679" s="185" t="s">
        <v>19</v>
      </c>
      <c r="N679" s="186" t="s">
        <v>47</v>
      </c>
      <c r="P679" s="139">
        <f>O679*H679</f>
        <v>0</v>
      </c>
      <c r="Q679" s="139">
        <v>0.001</v>
      </c>
      <c r="R679" s="139">
        <f>Q679*H679</f>
        <v>0.025</v>
      </c>
      <c r="S679" s="139">
        <v>0</v>
      </c>
      <c r="T679" s="140">
        <f>S679*H679</f>
        <v>0</v>
      </c>
      <c r="AR679" s="141" t="s">
        <v>323</v>
      </c>
      <c r="AT679" s="141" t="s">
        <v>504</v>
      </c>
      <c r="AU679" s="141" t="s">
        <v>86</v>
      </c>
      <c r="AY679" s="18" t="s">
        <v>265</v>
      </c>
      <c r="BE679" s="142">
        <f>IF(N679="základní",J679,0)</f>
        <v>0</v>
      </c>
      <c r="BF679" s="142">
        <f>IF(N679="snížená",J679,0)</f>
        <v>0</v>
      </c>
      <c r="BG679" s="142">
        <f>IF(N679="zákl. přenesená",J679,0)</f>
        <v>0</v>
      </c>
      <c r="BH679" s="142">
        <f>IF(N679="sníž. přenesená",J679,0)</f>
        <v>0</v>
      </c>
      <c r="BI679" s="142">
        <f>IF(N679="nulová",J679,0)</f>
        <v>0</v>
      </c>
      <c r="BJ679" s="18" t="s">
        <v>84</v>
      </c>
      <c r="BK679" s="142">
        <f>ROUND(I679*H679,2)</f>
        <v>0</v>
      </c>
      <c r="BL679" s="18" t="s">
        <v>271</v>
      </c>
      <c r="BM679" s="141" t="s">
        <v>985</v>
      </c>
    </row>
    <row r="680" spans="2:47" s="1" customFormat="1" ht="12">
      <c r="B680" s="33"/>
      <c r="D680" s="143" t="s">
        <v>273</v>
      </c>
      <c r="F680" s="144" t="s">
        <v>984</v>
      </c>
      <c r="I680" s="145"/>
      <c r="L680" s="33"/>
      <c r="M680" s="146"/>
      <c r="T680" s="54"/>
      <c r="AT680" s="18" t="s">
        <v>273</v>
      </c>
      <c r="AU680" s="18" t="s">
        <v>86</v>
      </c>
    </row>
    <row r="681" spans="2:51" s="13" customFormat="1" ht="12">
      <c r="B681" s="155"/>
      <c r="D681" s="143" t="s">
        <v>277</v>
      </c>
      <c r="E681" s="156" t="s">
        <v>19</v>
      </c>
      <c r="F681" s="157" t="s">
        <v>986</v>
      </c>
      <c r="H681" s="158">
        <v>25</v>
      </c>
      <c r="I681" s="159"/>
      <c r="L681" s="155"/>
      <c r="M681" s="160"/>
      <c r="T681" s="161"/>
      <c r="AT681" s="156" t="s">
        <v>277</v>
      </c>
      <c r="AU681" s="156" t="s">
        <v>86</v>
      </c>
      <c r="AV681" s="13" t="s">
        <v>86</v>
      </c>
      <c r="AW681" s="13" t="s">
        <v>37</v>
      </c>
      <c r="AX681" s="13" t="s">
        <v>84</v>
      </c>
      <c r="AY681" s="156" t="s">
        <v>265</v>
      </c>
    </row>
    <row r="682" spans="2:65" s="1" customFormat="1" ht="16.5" customHeight="1">
      <c r="B682" s="33"/>
      <c r="C682" s="130" t="s">
        <v>212</v>
      </c>
      <c r="D682" s="130" t="s">
        <v>267</v>
      </c>
      <c r="E682" s="131" t="s">
        <v>987</v>
      </c>
      <c r="F682" s="132" t="s">
        <v>988</v>
      </c>
      <c r="G682" s="133" t="s">
        <v>146</v>
      </c>
      <c r="H682" s="134">
        <v>79.501</v>
      </c>
      <c r="I682" s="135"/>
      <c r="J682" s="136">
        <f>ROUND(I682*H682,2)</f>
        <v>0</v>
      </c>
      <c r="K682" s="132" t="s">
        <v>270</v>
      </c>
      <c r="L682" s="33"/>
      <c r="M682" s="137" t="s">
        <v>19</v>
      </c>
      <c r="N682" s="138" t="s">
        <v>47</v>
      </c>
      <c r="P682" s="139">
        <f>O682*H682</f>
        <v>0</v>
      </c>
      <c r="Q682" s="139">
        <v>0</v>
      </c>
      <c r="R682" s="139">
        <f>Q682*H682</f>
        <v>0</v>
      </c>
      <c r="S682" s="139">
        <v>0</v>
      </c>
      <c r="T682" s="140">
        <f>S682*H682</f>
        <v>0</v>
      </c>
      <c r="AR682" s="141" t="s">
        <v>271</v>
      </c>
      <c r="AT682" s="141" t="s">
        <v>267</v>
      </c>
      <c r="AU682" s="141" t="s">
        <v>86</v>
      </c>
      <c r="AY682" s="18" t="s">
        <v>265</v>
      </c>
      <c r="BE682" s="142">
        <f>IF(N682="základní",J682,0)</f>
        <v>0</v>
      </c>
      <c r="BF682" s="142">
        <f>IF(N682="snížená",J682,0)</f>
        <v>0</v>
      </c>
      <c r="BG682" s="142">
        <f>IF(N682="zákl. přenesená",J682,0)</f>
        <v>0</v>
      </c>
      <c r="BH682" s="142">
        <f>IF(N682="sníž. přenesená",J682,0)</f>
        <v>0</v>
      </c>
      <c r="BI682" s="142">
        <f>IF(N682="nulová",J682,0)</f>
        <v>0</v>
      </c>
      <c r="BJ682" s="18" t="s">
        <v>84</v>
      </c>
      <c r="BK682" s="142">
        <f>ROUND(I682*H682,2)</f>
        <v>0</v>
      </c>
      <c r="BL682" s="18" t="s">
        <v>271</v>
      </c>
      <c r="BM682" s="141" t="s">
        <v>989</v>
      </c>
    </row>
    <row r="683" spans="2:47" s="1" customFormat="1" ht="12">
      <c r="B683" s="33"/>
      <c r="D683" s="143" t="s">
        <v>273</v>
      </c>
      <c r="F683" s="144" t="s">
        <v>990</v>
      </c>
      <c r="I683" s="145"/>
      <c r="L683" s="33"/>
      <c r="M683" s="146"/>
      <c r="T683" s="54"/>
      <c r="AT683" s="18" t="s">
        <v>273</v>
      </c>
      <c r="AU683" s="18" t="s">
        <v>86</v>
      </c>
    </row>
    <row r="684" spans="2:47" s="1" customFormat="1" ht="12">
      <c r="B684" s="33"/>
      <c r="D684" s="147" t="s">
        <v>275</v>
      </c>
      <c r="F684" s="148" t="s">
        <v>991</v>
      </c>
      <c r="I684" s="145"/>
      <c r="L684" s="33"/>
      <c r="M684" s="146"/>
      <c r="T684" s="54"/>
      <c r="AT684" s="18" t="s">
        <v>275</v>
      </c>
      <c r="AU684" s="18" t="s">
        <v>86</v>
      </c>
    </row>
    <row r="685" spans="2:51" s="13" customFormat="1" ht="12">
      <c r="B685" s="155"/>
      <c r="D685" s="143" t="s">
        <v>277</v>
      </c>
      <c r="E685" s="156" t="s">
        <v>19</v>
      </c>
      <c r="F685" s="157" t="s">
        <v>286</v>
      </c>
      <c r="H685" s="158">
        <v>0.001</v>
      </c>
      <c r="I685" s="159"/>
      <c r="L685" s="155"/>
      <c r="M685" s="160"/>
      <c r="T685" s="161"/>
      <c r="AT685" s="156" t="s">
        <v>277</v>
      </c>
      <c r="AU685" s="156" t="s">
        <v>86</v>
      </c>
      <c r="AV685" s="13" t="s">
        <v>86</v>
      </c>
      <c r="AW685" s="13" t="s">
        <v>37</v>
      </c>
      <c r="AX685" s="13" t="s">
        <v>76</v>
      </c>
      <c r="AY685" s="156" t="s">
        <v>265</v>
      </c>
    </row>
    <row r="686" spans="2:51" s="13" customFormat="1" ht="12">
      <c r="B686" s="155"/>
      <c r="D686" s="143" t="s">
        <v>277</v>
      </c>
      <c r="E686" s="156" t="s">
        <v>19</v>
      </c>
      <c r="F686" s="157" t="s">
        <v>144</v>
      </c>
      <c r="H686" s="158">
        <v>79.5</v>
      </c>
      <c r="I686" s="159"/>
      <c r="L686" s="155"/>
      <c r="M686" s="160"/>
      <c r="T686" s="161"/>
      <c r="AT686" s="156" t="s">
        <v>277</v>
      </c>
      <c r="AU686" s="156" t="s">
        <v>86</v>
      </c>
      <c r="AV686" s="13" t="s">
        <v>86</v>
      </c>
      <c r="AW686" s="13" t="s">
        <v>37</v>
      </c>
      <c r="AX686" s="13" t="s">
        <v>76</v>
      </c>
      <c r="AY686" s="156" t="s">
        <v>265</v>
      </c>
    </row>
    <row r="687" spans="2:51" s="14" customFormat="1" ht="12">
      <c r="B687" s="162"/>
      <c r="D687" s="143" t="s">
        <v>277</v>
      </c>
      <c r="E687" s="163" t="s">
        <v>19</v>
      </c>
      <c r="F687" s="164" t="s">
        <v>280</v>
      </c>
      <c r="H687" s="165">
        <v>79.501</v>
      </c>
      <c r="I687" s="166"/>
      <c r="L687" s="162"/>
      <c r="M687" s="167"/>
      <c r="T687" s="168"/>
      <c r="AT687" s="163" t="s">
        <v>277</v>
      </c>
      <c r="AU687" s="163" t="s">
        <v>86</v>
      </c>
      <c r="AV687" s="14" t="s">
        <v>271</v>
      </c>
      <c r="AW687" s="14" t="s">
        <v>37</v>
      </c>
      <c r="AX687" s="14" t="s">
        <v>84</v>
      </c>
      <c r="AY687" s="163" t="s">
        <v>265</v>
      </c>
    </row>
    <row r="688" spans="2:65" s="1" customFormat="1" ht="16.5" customHeight="1">
      <c r="B688" s="33"/>
      <c r="C688" s="130" t="s">
        <v>992</v>
      </c>
      <c r="D688" s="130" t="s">
        <v>267</v>
      </c>
      <c r="E688" s="131" t="s">
        <v>993</v>
      </c>
      <c r="F688" s="132" t="s">
        <v>994</v>
      </c>
      <c r="G688" s="133" t="s">
        <v>115</v>
      </c>
      <c r="H688" s="134">
        <v>10147</v>
      </c>
      <c r="I688" s="135"/>
      <c r="J688" s="136">
        <f>ROUND(I688*H688,2)</f>
        <v>0</v>
      </c>
      <c r="K688" s="132" t="s">
        <v>270</v>
      </c>
      <c r="L688" s="33"/>
      <c r="M688" s="137" t="s">
        <v>19</v>
      </c>
      <c r="N688" s="138" t="s">
        <v>47</v>
      </c>
      <c r="P688" s="139">
        <f>O688*H688</f>
        <v>0</v>
      </c>
      <c r="Q688" s="139">
        <v>0</v>
      </c>
      <c r="R688" s="139">
        <f>Q688*H688</f>
        <v>0</v>
      </c>
      <c r="S688" s="139">
        <v>0</v>
      </c>
      <c r="T688" s="140">
        <f>S688*H688</f>
        <v>0</v>
      </c>
      <c r="AR688" s="141" t="s">
        <v>271</v>
      </c>
      <c r="AT688" s="141" t="s">
        <v>267</v>
      </c>
      <c r="AU688" s="141" t="s">
        <v>86</v>
      </c>
      <c r="AY688" s="18" t="s">
        <v>265</v>
      </c>
      <c r="BE688" s="142">
        <f>IF(N688="základní",J688,0)</f>
        <v>0</v>
      </c>
      <c r="BF688" s="142">
        <f>IF(N688="snížená",J688,0)</f>
        <v>0</v>
      </c>
      <c r="BG688" s="142">
        <f>IF(N688="zákl. přenesená",J688,0)</f>
        <v>0</v>
      </c>
      <c r="BH688" s="142">
        <f>IF(N688="sníž. přenesená",J688,0)</f>
        <v>0</v>
      </c>
      <c r="BI688" s="142">
        <f>IF(N688="nulová",J688,0)</f>
        <v>0</v>
      </c>
      <c r="BJ688" s="18" t="s">
        <v>84</v>
      </c>
      <c r="BK688" s="142">
        <f>ROUND(I688*H688,2)</f>
        <v>0</v>
      </c>
      <c r="BL688" s="18" t="s">
        <v>271</v>
      </c>
      <c r="BM688" s="141" t="s">
        <v>995</v>
      </c>
    </row>
    <row r="689" spans="2:47" s="1" customFormat="1" ht="12">
      <c r="B689" s="33"/>
      <c r="D689" s="143" t="s">
        <v>273</v>
      </c>
      <c r="F689" s="144" t="s">
        <v>996</v>
      </c>
      <c r="I689" s="145"/>
      <c r="L689" s="33"/>
      <c r="M689" s="146"/>
      <c r="T689" s="54"/>
      <c r="AT689" s="18" t="s">
        <v>273</v>
      </c>
      <c r="AU689" s="18" t="s">
        <v>86</v>
      </c>
    </row>
    <row r="690" spans="2:47" s="1" customFormat="1" ht="12">
      <c r="B690" s="33"/>
      <c r="D690" s="147" t="s">
        <v>275</v>
      </c>
      <c r="F690" s="148" t="s">
        <v>997</v>
      </c>
      <c r="I690" s="145"/>
      <c r="L690" s="33"/>
      <c r="M690" s="146"/>
      <c r="T690" s="54"/>
      <c r="AT690" s="18" t="s">
        <v>275</v>
      </c>
      <c r="AU690" s="18" t="s">
        <v>86</v>
      </c>
    </row>
    <row r="691" spans="2:51" s="13" customFormat="1" ht="12">
      <c r="B691" s="155"/>
      <c r="D691" s="143" t="s">
        <v>277</v>
      </c>
      <c r="E691" s="156" t="s">
        <v>19</v>
      </c>
      <c r="F691" s="157" t="s">
        <v>180</v>
      </c>
      <c r="H691" s="158">
        <v>2097</v>
      </c>
      <c r="I691" s="159"/>
      <c r="L691" s="155"/>
      <c r="M691" s="160"/>
      <c r="T691" s="161"/>
      <c r="AT691" s="156" t="s">
        <v>277</v>
      </c>
      <c r="AU691" s="156" t="s">
        <v>86</v>
      </c>
      <c r="AV691" s="13" t="s">
        <v>86</v>
      </c>
      <c r="AW691" s="13" t="s">
        <v>37</v>
      </c>
      <c r="AX691" s="13" t="s">
        <v>76</v>
      </c>
      <c r="AY691" s="156" t="s">
        <v>265</v>
      </c>
    </row>
    <row r="692" spans="2:51" s="13" customFormat="1" ht="12">
      <c r="B692" s="155"/>
      <c r="D692" s="143" t="s">
        <v>277</v>
      </c>
      <c r="E692" s="156" t="s">
        <v>19</v>
      </c>
      <c r="F692" s="157" t="s">
        <v>183</v>
      </c>
      <c r="H692" s="158">
        <v>8050</v>
      </c>
      <c r="I692" s="159"/>
      <c r="L692" s="155"/>
      <c r="M692" s="160"/>
      <c r="T692" s="161"/>
      <c r="AT692" s="156" t="s">
        <v>277</v>
      </c>
      <c r="AU692" s="156" t="s">
        <v>86</v>
      </c>
      <c r="AV692" s="13" t="s">
        <v>86</v>
      </c>
      <c r="AW692" s="13" t="s">
        <v>37</v>
      </c>
      <c r="AX692" s="13" t="s">
        <v>76</v>
      </c>
      <c r="AY692" s="156" t="s">
        <v>265</v>
      </c>
    </row>
    <row r="693" spans="2:51" s="14" customFormat="1" ht="12">
      <c r="B693" s="162"/>
      <c r="D693" s="143" t="s">
        <v>277</v>
      </c>
      <c r="E693" s="163" t="s">
        <v>19</v>
      </c>
      <c r="F693" s="164" t="s">
        <v>280</v>
      </c>
      <c r="H693" s="165">
        <v>10147</v>
      </c>
      <c r="I693" s="166"/>
      <c r="L693" s="162"/>
      <c r="M693" s="167"/>
      <c r="T693" s="168"/>
      <c r="AT693" s="163" t="s">
        <v>277</v>
      </c>
      <c r="AU693" s="163" t="s">
        <v>86</v>
      </c>
      <c r="AV693" s="14" t="s">
        <v>271</v>
      </c>
      <c r="AW693" s="14" t="s">
        <v>37</v>
      </c>
      <c r="AX693" s="14" t="s">
        <v>84</v>
      </c>
      <c r="AY693" s="163" t="s">
        <v>265</v>
      </c>
    </row>
    <row r="694" spans="2:65" s="1" customFormat="1" ht="16.5" customHeight="1">
      <c r="B694" s="33"/>
      <c r="C694" s="130" t="s">
        <v>998</v>
      </c>
      <c r="D694" s="130" t="s">
        <v>267</v>
      </c>
      <c r="E694" s="131" t="s">
        <v>999</v>
      </c>
      <c r="F694" s="132" t="s">
        <v>1000</v>
      </c>
      <c r="G694" s="133" t="s">
        <v>115</v>
      </c>
      <c r="H694" s="134">
        <v>266.2</v>
      </c>
      <c r="I694" s="135"/>
      <c r="J694" s="136">
        <f>ROUND(I694*H694,2)</f>
        <v>0</v>
      </c>
      <c r="K694" s="132" t="s">
        <v>270</v>
      </c>
      <c r="L694" s="33"/>
      <c r="M694" s="137" t="s">
        <v>19</v>
      </c>
      <c r="N694" s="138" t="s">
        <v>47</v>
      </c>
      <c r="P694" s="139">
        <f>O694*H694</f>
        <v>0</v>
      </c>
      <c r="Q694" s="139">
        <v>0</v>
      </c>
      <c r="R694" s="139">
        <f>Q694*H694</f>
        <v>0</v>
      </c>
      <c r="S694" s="139">
        <v>0</v>
      </c>
      <c r="T694" s="140">
        <f>S694*H694</f>
        <v>0</v>
      </c>
      <c r="AR694" s="141" t="s">
        <v>271</v>
      </c>
      <c r="AT694" s="141" t="s">
        <v>267</v>
      </c>
      <c r="AU694" s="141" t="s">
        <v>86</v>
      </c>
      <c r="AY694" s="18" t="s">
        <v>265</v>
      </c>
      <c r="BE694" s="142">
        <f>IF(N694="základní",J694,0)</f>
        <v>0</v>
      </c>
      <c r="BF694" s="142">
        <f>IF(N694="snížená",J694,0)</f>
        <v>0</v>
      </c>
      <c r="BG694" s="142">
        <f>IF(N694="zákl. přenesená",J694,0)</f>
        <v>0</v>
      </c>
      <c r="BH694" s="142">
        <f>IF(N694="sníž. přenesená",J694,0)</f>
        <v>0</v>
      </c>
      <c r="BI694" s="142">
        <f>IF(N694="nulová",J694,0)</f>
        <v>0</v>
      </c>
      <c r="BJ694" s="18" t="s">
        <v>84</v>
      </c>
      <c r="BK694" s="142">
        <f>ROUND(I694*H694,2)</f>
        <v>0</v>
      </c>
      <c r="BL694" s="18" t="s">
        <v>271</v>
      </c>
      <c r="BM694" s="141" t="s">
        <v>1001</v>
      </c>
    </row>
    <row r="695" spans="2:47" s="1" customFormat="1" ht="12">
      <c r="B695" s="33"/>
      <c r="D695" s="143" t="s">
        <v>273</v>
      </c>
      <c r="F695" s="144" t="s">
        <v>1002</v>
      </c>
      <c r="I695" s="145"/>
      <c r="L695" s="33"/>
      <c r="M695" s="146"/>
      <c r="T695" s="54"/>
      <c r="AT695" s="18" t="s">
        <v>273</v>
      </c>
      <c r="AU695" s="18" t="s">
        <v>86</v>
      </c>
    </row>
    <row r="696" spans="2:47" s="1" customFormat="1" ht="12">
      <c r="B696" s="33"/>
      <c r="D696" s="147" t="s">
        <v>275</v>
      </c>
      <c r="F696" s="148" t="s">
        <v>1003</v>
      </c>
      <c r="I696" s="145"/>
      <c r="L696" s="33"/>
      <c r="M696" s="146"/>
      <c r="T696" s="54"/>
      <c r="AT696" s="18" t="s">
        <v>275</v>
      </c>
      <c r="AU696" s="18" t="s">
        <v>86</v>
      </c>
    </row>
    <row r="697" spans="2:51" s="13" customFormat="1" ht="12">
      <c r="B697" s="155"/>
      <c r="D697" s="143" t="s">
        <v>277</v>
      </c>
      <c r="E697" s="156" t="s">
        <v>19</v>
      </c>
      <c r="F697" s="157" t="s">
        <v>186</v>
      </c>
      <c r="H697" s="158">
        <v>266.2</v>
      </c>
      <c r="I697" s="159"/>
      <c r="L697" s="155"/>
      <c r="M697" s="160"/>
      <c r="T697" s="161"/>
      <c r="AT697" s="156" t="s">
        <v>277</v>
      </c>
      <c r="AU697" s="156" t="s">
        <v>86</v>
      </c>
      <c r="AV697" s="13" t="s">
        <v>86</v>
      </c>
      <c r="AW697" s="13" t="s">
        <v>37</v>
      </c>
      <c r="AX697" s="13" t="s">
        <v>84</v>
      </c>
      <c r="AY697" s="156" t="s">
        <v>265</v>
      </c>
    </row>
    <row r="698" spans="2:65" s="1" customFormat="1" ht="16.5" customHeight="1">
      <c r="B698" s="33"/>
      <c r="C698" s="130" t="s">
        <v>1004</v>
      </c>
      <c r="D698" s="130" t="s">
        <v>267</v>
      </c>
      <c r="E698" s="131" t="s">
        <v>1005</v>
      </c>
      <c r="F698" s="132" t="s">
        <v>1006</v>
      </c>
      <c r="G698" s="133" t="s">
        <v>104</v>
      </c>
      <c r="H698" s="134">
        <v>322.593</v>
      </c>
      <c r="I698" s="135"/>
      <c r="J698" s="136">
        <f>ROUND(I698*H698,2)</f>
        <v>0</v>
      </c>
      <c r="K698" s="132" t="s">
        <v>270</v>
      </c>
      <c r="L698" s="33"/>
      <c r="M698" s="137" t="s">
        <v>19</v>
      </c>
      <c r="N698" s="138" t="s">
        <v>47</v>
      </c>
      <c r="P698" s="139">
        <f>O698*H698</f>
        <v>0</v>
      </c>
      <c r="Q698" s="139">
        <v>0</v>
      </c>
      <c r="R698" s="139">
        <f>Q698*H698</f>
        <v>0</v>
      </c>
      <c r="S698" s="139">
        <v>0</v>
      </c>
      <c r="T698" s="140">
        <f>S698*H698</f>
        <v>0</v>
      </c>
      <c r="AR698" s="141" t="s">
        <v>271</v>
      </c>
      <c r="AT698" s="141" t="s">
        <v>267</v>
      </c>
      <c r="AU698" s="141" t="s">
        <v>86</v>
      </c>
      <c r="AY698" s="18" t="s">
        <v>265</v>
      </c>
      <c r="BE698" s="142">
        <f>IF(N698="základní",J698,0)</f>
        <v>0</v>
      </c>
      <c r="BF698" s="142">
        <f>IF(N698="snížená",J698,0)</f>
        <v>0</v>
      </c>
      <c r="BG698" s="142">
        <f>IF(N698="zákl. přenesená",J698,0)</f>
        <v>0</v>
      </c>
      <c r="BH698" s="142">
        <f>IF(N698="sníž. přenesená",J698,0)</f>
        <v>0</v>
      </c>
      <c r="BI698" s="142">
        <f>IF(N698="nulová",J698,0)</f>
        <v>0</v>
      </c>
      <c r="BJ698" s="18" t="s">
        <v>84</v>
      </c>
      <c r="BK698" s="142">
        <f>ROUND(I698*H698,2)</f>
        <v>0</v>
      </c>
      <c r="BL698" s="18" t="s">
        <v>271</v>
      </c>
      <c r="BM698" s="141" t="s">
        <v>1007</v>
      </c>
    </row>
    <row r="699" spans="2:47" s="1" customFormat="1" ht="12">
      <c r="B699" s="33"/>
      <c r="D699" s="143" t="s">
        <v>273</v>
      </c>
      <c r="F699" s="144" t="s">
        <v>1008</v>
      </c>
      <c r="I699" s="145"/>
      <c r="L699" s="33"/>
      <c r="M699" s="146"/>
      <c r="T699" s="54"/>
      <c r="AT699" s="18" t="s">
        <v>273</v>
      </c>
      <c r="AU699" s="18" t="s">
        <v>86</v>
      </c>
    </row>
    <row r="700" spans="2:47" s="1" customFormat="1" ht="12">
      <c r="B700" s="33"/>
      <c r="D700" s="147" t="s">
        <v>275</v>
      </c>
      <c r="F700" s="148" t="s">
        <v>1009</v>
      </c>
      <c r="I700" s="145"/>
      <c r="L700" s="33"/>
      <c r="M700" s="146"/>
      <c r="T700" s="54"/>
      <c r="AT700" s="18" t="s">
        <v>275</v>
      </c>
      <c r="AU700" s="18" t="s">
        <v>86</v>
      </c>
    </row>
    <row r="701" spans="2:51" s="13" customFormat="1" ht="12">
      <c r="B701" s="155"/>
      <c r="D701" s="143" t="s">
        <v>277</v>
      </c>
      <c r="E701" s="156" t="s">
        <v>19</v>
      </c>
      <c r="F701" s="157" t="s">
        <v>1010</v>
      </c>
      <c r="H701" s="158">
        <v>62.91</v>
      </c>
      <c r="I701" s="159"/>
      <c r="L701" s="155"/>
      <c r="M701" s="160"/>
      <c r="T701" s="161"/>
      <c r="AT701" s="156" t="s">
        <v>277</v>
      </c>
      <c r="AU701" s="156" t="s">
        <v>86</v>
      </c>
      <c r="AV701" s="13" t="s">
        <v>86</v>
      </c>
      <c r="AW701" s="13" t="s">
        <v>37</v>
      </c>
      <c r="AX701" s="13" t="s">
        <v>76</v>
      </c>
      <c r="AY701" s="156" t="s">
        <v>265</v>
      </c>
    </row>
    <row r="702" spans="2:51" s="13" customFormat="1" ht="12">
      <c r="B702" s="155"/>
      <c r="D702" s="143" t="s">
        <v>277</v>
      </c>
      <c r="E702" s="156" t="s">
        <v>19</v>
      </c>
      <c r="F702" s="157" t="s">
        <v>1011</v>
      </c>
      <c r="H702" s="158">
        <v>241.5</v>
      </c>
      <c r="I702" s="159"/>
      <c r="L702" s="155"/>
      <c r="M702" s="160"/>
      <c r="T702" s="161"/>
      <c r="AT702" s="156" t="s">
        <v>277</v>
      </c>
      <c r="AU702" s="156" t="s">
        <v>86</v>
      </c>
      <c r="AV702" s="13" t="s">
        <v>86</v>
      </c>
      <c r="AW702" s="13" t="s">
        <v>37</v>
      </c>
      <c r="AX702" s="13" t="s">
        <v>76</v>
      </c>
      <c r="AY702" s="156" t="s">
        <v>265</v>
      </c>
    </row>
    <row r="703" spans="2:51" s="13" customFormat="1" ht="12">
      <c r="B703" s="155"/>
      <c r="D703" s="143" t="s">
        <v>277</v>
      </c>
      <c r="E703" s="156" t="s">
        <v>19</v>
      </c>
      <c r="F703" s="157" t="s">
        <v>1012</v>
      </c>
      <c r="H703" s="158">
        <v>7.986</v>
      </c>
      <c r="I703" s="159"/>
      <c r="L703" s="155"/>
      <c r="M703" s="160"/>
      <c r="T703" s="161"/>
      <c r="AT703" s="156" t="s">
        <v>277</v>
      </c>
      <c r="AU703" s="156" t="s">
        <v>86</v>
      </c>
      <c r="AV703" s="13" t="s">
        <v>86</v>
      </c>
      <c r="AW703" s="13" t="s">
        <v>37</v>
      </c>
      <c r="AX703" s="13" t="s">
        <v>76</v>
      </c>
      <c r="AY703" s="156" t="s">
        <v>265</v>
      </c>
    </row>
    <row r="704" spans="2:51" s="13" customFormat="1" ht="12">
      <c r="B704" s="155"/>
      <c r="D704" s="143" t="s">
        <v>277</v>
      </c>
      <c r="E704" s="156" t="s">
        <v>19</v>
      </c>
      <c r="F704" s="157" t="s">
        <v>1013</v>
      </c>
      <c r="H704" s="158">
        <v>10.197</v>
      </c>
      <c r="I704" s="159"/>
      <c r="L704" s="155"/>
      <c r="M704" s="160"/>
      <c r="T704" s="161"/>
      <c r="AT704" s="156" t="s">
        <v>277</v>
      </c>
      <c r="AU704" s="156" t="s">
        <v>86</v>
      </c>
      <c r="AV704" s="13" t="s">
        <v>86</v>
      </c>
      <c r="AW704" s="13" t="s">
        <v>37</v>
      </c>
      <c r="AX704" s="13" t="s">
        <v>76</v>
      </c>
      <c r="AY704" s="156" t="s">
        <v>265</v>
      </c>
    </row>
    <row r="705" spans="2:51" s="14" customFormat="1" ht="12">
      <c r="B705" s="162"/>
      <c r="D705" s="143" t="s">
        <v>277</v>
      </c>
      <c r="E705" s="163" t="s">
        <v>216</v>
      </c>
      <c r="F705" s="164" t="s">
        <v>280</v>
      </c>
      <c r="H705" s="165">
        <v>322.593</v>
      </c>
      <c r="I705" s="166"/>
      <c r="L705" s="162"/>
      <c r="M705" s="167"/>
      <c r="T705" s="168"/>
      <c r="AT705" s="163" t="s">
        <v>277</v>
      </c>
      <c r="AU705" s="163" t="s">
        <v>86</v>
      </c>
      <c r="AV705" s="14" t="s">
        <v>271</v>
      </c>
      <c r="AW705" s="14" t="s">
        <v>37</v>
      </c>
      <c r="AX705" s="14" t="s">
        <v>84</v>
      </c>
      <c r="AY705" s="163" t="s">
        <v>265</v>
      </c>
    </row>
    <row r="706" spans="2:65" s="1" customFormat="1" ht="16.5" customHeight="1">
      <c r="B706" s="33"/>
      <c r="C706" s="130" t="s">
        <v>1014</v>
      </c>
      <c r="D706" s="130" t="s">
        <v>267</v>
      </c>
      <c r="E706" s="131" t="s">
        <v>1015</v>
      </c>
      <c r="F706" s="132" t="s">
        <v>1016</v>
      </c>
      <c r="G706" s="133" t="s">
        <v>104</v>
      </c>
      <c r="H706" s="134">
        <v>322.593</v>
      </c>
      <c r="I706" s="135"/>
      <c r="J706" s="136">
        <f>ROUND(I706*H706,2)</f>
        <v>0</v>
      </c>
      <c r="K706" s="132" t="s">
        <v>270</v>
      </c>
      <c r="L706" s="33"/>
      <c r="M706" s="137" t="s">
        <v>19</v>
      </c>
      <c r="N706" s="138" t="s">
        <v>47</v>
      </c>
      <c r="P706" s="139">
        <f>O706*H706</f>
        <v>0</v>
      </c>
      <c r="Q706" s="139">
        <v>0</v>
      </c>
      <c r="R706" s="139">
        <f>Q706*H706</f>
        <v>0</v>
      </c>
      <c r="S706" s="139">
        <v>0</v>
      </c>
      <c r="T706" s="140">
        <f>S706*H706</f>
        <v>0</v>
      </c>
      <c r="AR706" s="141" t="s">
        <v>271</v>
      </c>
      <c r="AT706" s="141" t="s">
        <v>267</v>
      </c>
      <c r="AU706" s="141" t="s">
        <v>86</v>
      </c>
      <c r="AY706" s="18" t="s">
        <v>265</v>
      </c>
      <c r="BE706" s="142">
        <f>IF(N706="základní",J706,0)</f>
        <v>0</v>
      </c>
      <c r="BF706" s="142">
        <f>IF(N706="snížená",J706,0)</f>
        <v>0</v>
      </c>
      <c r="BG706" s="142">
        <f>IF(N706="zákl. přenesená",J706,0)</f>
        <v>0</v>
      </c>
      <c r="BH706" s="142">
        <f>IF(N706="sníž. přenesená",J706,0)</f>
        <v>0</v>
      </c>
      <c r="BI706" s="142">
        <f>IF(N706="nulová",J706,0)</f>
        <v>0</v>
      </c>
      <c r="BJ706" s="18" t="s">
        <v>84</v>
      </c>
      <c r="BK706" s="142">
        <f>ROUND(I706*H706,2)</f>
        <v>0</v>
      </c>
      <c r="BL706" s="18" t="s">
        <v>271</v>
      </c>
      <c r="BM706" s="141" t="s">
        <v>1017</v>
      </c>
    </row>
    <row r="707" spans="2:47" s="1" customFormat="1" ht="12">
      <c r="B707" s="33"/>
      <c r="D707" s="143" t="s">
        <v>273</v>
      </c>
      <c r="F707" s="144" t="s">
        <v>1018</v>
      </c>
      <c r="I707" s="145"/>
      <c r="L707" s="33"/>
      <c r="M707" s="146"/>
      <c r="T707" s="54"/>
      <c r="AT707" s="18" t="s">
        <v>273</v>
      </c>
      <c r="AU707" s="18" t="s">
        <v>86</v>
      </c>
    </row>
    <row r="708" spans="2:47" s="1" customFormat="1" ht="12">
      <c r="B708" s="33"/>
      <c r="D708" s="147" t="s">
        <v>275</v>
      </c>
      <c r="F708" s="148" t="s">
        <v>1019</v>
      </c>
      <c r="I708" s="145"/>
      <c r="L708" s="33"/>
      <c r="M708" s="146"/>
      <c r="T708" s="54"/>
      <c r="AT708" s="18" t="s">
        <v>275</v>
      </c>
      <c r="AU708" s="18" t="s">
        <v>86</v>
      </c>
    </row>
    <row r="709" spans="2:51" s="13" customFormat="1" ht="12">
      <c r="B709" s="155"/>
      <c r="D709" s="143" t="s">
        <v>277</v>
      </c>
      <c r="E709" s="156" t="s">
        <v>19</v>
      </c>
      <c r="F709" s="157" t="s">
        <v>216</v>
      </c>
      <c r="H709" s="158">
        <v>322.593</v>
      </c>
      <c r="I709" s="159"/>
      <c r="L709" s="155"/>
      <c r="M709" s="160"/>
      <c r="T709" s="161"/>
      <c r="AT709" s="156" t="s">
        <v>277</v>
      </c>
      <c r="AU709" s="156" t="s">
        <v>86</v>
      </c>
      <c r="AV709" s="13" t="s">
        <v>86</v>
      </c>
      <c r="AW709" s="13" t="s">
        <v>37</v>
      </c>
      <c r="AX709" s="13" t="s">
        <v>84</v>
      </c>
      <c r="AY709" s="156" t="s">
        <v>265</v>
      </c>
    </row>
    <row r="710" spans="2:65" s="1" customFormat="1" ht="16.5" customHeight="1">
      <c r="B710" s="33"/>
      <c r="C710" s="130" t="s">
        <v>1020</v>
      </c>
      <c r="D710" s="130" t="s">
        <v>267</v>
      </c>
      <c r="E710" s="131" t="s">
        <v>1021</v>
      </c>
      <c r="F710" s="132" t="s">
        <v>1022</v>
      </c>
      <c r="G710" s="133" t="s">
        <v>104</v>
      </c>
      <c r="H710" s="134">
        <v>322.593</v>
      </c>
      <c r="I710" s="135"/>
      <c r="J710" s="136">
        <f>ROUND(I710*H710,2)</f>
        <v>0</v>
      </c>
      <c r="K710" s="132" t="s">
        <v>270</v>
      </c>
      <c r="L710" s="33"/>
      <c r="M710" s="137" t="s">
        <v>19</v>
      </c>
      <c r="N710" s="138" t="s">
        <v>47</v>
      </c>
      <c r="P710" s="139">
        <f>O710*H710</f>
        <v>0</v>
      </c>
      <c r="Q710" s="139">
        <v>0</v>
      </c>
      <c r="R710" s="139">
        <f>Q710*H710</f>
        <v>0</v>
      </c>
      <c r="S710" s="139">
        <v>0</v>
      </c>
      <c r="T710" s="140">
        <f>S710*H710</f>
        <v>0</v>
      </c>
      <c r="AR710" s="141" t="s">
        <v>271</v>
      </c>
      <c r="AT710" s="141" t="s">
        <v>267</v>
      </c>
      <c r="AU710" s="141" t="s">
        <v>86</v>
      </c>
      <c r="AY710" s="18" t="s">
        <v>265</v>
      </c>
      <c r="BE710" s="142">
        <f>IF(N710="základní",J710,0)</f>
        <v>0</v>
      </c>
      <c r="BF710" s="142">
        <f>IF(N710="snížená",J710,0)</f>
        <v>0</v>
      </c>
      <c r="BG710" s="142">
        <f>IF(N710="zákl. přenesená",J710,0)</f>
        <v>0</v>
      </c>
      <c r="BH710" s="142">
        <f>IF(N710="sníž. přenesená",J710,0)</f>
        <v>0</v>
      </c>
      <c r="BI710" s="142">
        <f>IF(N710="nulová",J710,0)</f>
        <v>0</v>
      </c>
      <c r="BJ710" s="18" t="s">
        <v>84</v>
      </c>
      <c r="BK710" s="142">
        <f>ROUND(I710*H710,2)</f>
        <v>0</v>
      </c>
      <c r="BL710" s="18" t="s">
        <v>271</v>
      </c>
      <c r="BM710" s="141" t="s">
        <v>1023</v>
      </c>
    </row>
    <row r="711" spans="2:47" s="1" customFormat="1" ht="12">
      <c r="B711" s="33"/>
      <c r="D711" s="143" t="s">
        <v>273</v>
      </c>
      <c r="F711" s="144" t="s">
        <v>1024</v>
      </c>
      <c r="I711" s="145"/>
      <c r="L711" s="33"/>
      <c r="M711" s="146"/>
      <c r="T711" s="54"/>
      <c r="AT711" s="18" t="s">
        <v>273</v>
      </c>
      <c r="AU711" s="18" t="s">
        <v>86</v>
      </c>
    </row>
    <row r="712" spans="2:47" s="1" customFormat="1" ht="12">
      <c r="B712" s="33"/>
      <c r="D712" s="147" t="s">
        <v>275</v>
      </c>
      <c r="F712" s="148" t="s">
        <v>1025</v>
      </c>
      <c r="I712" s="145"/>
      <c r="L712" s="33"/>
      <c r="M712" s="146"/>
      <c r="T712" s="54"/>
      <c r="AT712" s="18" t="s">
        <v>275</v>
      </c>
      <c r="AU712" s="18" t="s">
        <v>86</v>
      </c>
    </row>
    <row r="713" spans="2:51" s="13" customFormat="1" ht="12">
      <c r="B713" s="155"/>
      <c r="D713" s="143" t="s">
        <v>277</v>
      </c>
      <c r="E713" s="156" t="s">
        <v>19</v>
      </c>
      <c r="F713" s="157" t="s">
        <v>216</v>
      </c>
      <c r="H713" s="158">
        <v>322.593</v>
      </c>
      <c r="I713" s="159"/>
      <c r="L713" s="155"/>
      <c r="M713" s="160"/>
      <c r="T713" s="161"/>
      <c r="AT713" s="156" t="s">
        <v>277</v>
      </c>
      <c r="AU713" s="156" t="s">
        <v>86</v>
      </c>
      <c r="AV713" s="13" t="s">
        <v>86</v>
      </c>
      <c r="AW713" s="13" t="s">
        <v>37</v>
      </c>
      <c r="AX713" s="13" t="s">
        <v>84</v>
      </c>
      <c r="AY713" s="156" t="s">
        <v>265</v>
      </c>
    </row>
    <row r="714" spans="2:65" s="1" customFormat="1" ht="16.5" customHeight="1">
      <c r="B714" s="33"/>
      <c r="C714" s="130" t="s">
        <v>1026</v>
      </c>
      <c r="D714" s="130" t="s">
        <v>267</v>
      </c>
      <c r="E714" s="131" t="s">
        <v>1027</v>
      </c>
      <c r="F714" s="132" t="s">
        <v>1028</v>
      </c>
      <c r="G714" s="133" t="s">
        <v>130</v>
      </c>
      <c r="H714" s="134">
        <v>795.12</v>
      </c>
      <c r="I714" s="135"/>
      <c r="J714" s="136">
        <f>ROUND(I714*H714,2)</f>
        <v>0</v>
      </c>
      <c r="K714" s="132" t="s">
        <v>19</v>
      </c>
      <c r="L714" s="33"/>
      <c r="M714" s="137" t="s">
        <v>19</v>
      </c>
      <c r="N714" s="138" t="s">
        <v>47</v>
      </c>
      <c r="P714" s="139">
        <f>O714*H714</f>
        <v>0</v>
      </c>
      <c r="Q714" s="139">
        <v>0</v>
      </c>
      <c r="R714" s="139">
        <f>Q714*H714</f>
        <v>0</v>
      </c>
      <c r="S714" s="139">
        <v>0</v>
      </c>
      <c r="T714" s="140">
        <f>S714*H714</f>
        <v>0</v>
      </c>
      <c r="AR714" s="141" t="s">
        <v>271</v>
      </c>
      <c r="AT714" s="141" t="s">
        <v>267</v>
      </c>
      <c r="AU714" s="141" t="s">
        <v>86</v>
      </c>
      <c r="AY714" s="18" t="s">
        <v>265</v>
      </c>
      <c r="BE714" s="142">
        <f>IF(N714="základní",J714,0)</f>
        <v>0</v>
      </c>
      <c r="BF714" s="142">
        <f>IF(N714="snížená",J714,0)</f>
        <v>0</v>
      </c>
      <c r="BG714" s="142">
        <f>IF(N714="zákl. přenesená",J714,0)</f>
        <v>0</v>
      </c>
      <c r="BH714" s="142">
        <f>IF(N714="sníž. přenesená",J714,0)</f>
        <v>0</v>
      </c>
      <c r="BI714" s="142">
        <f>IF(N714="nulová",J714,0)</f>
        <v>0</v>
      </c>
      <c r="BJ714" s="18" t="s">
        <v>84</v>
      </c>
      <c r="BK714" s="142">
        <f>ROUND(I714*H714,2)</f>
        <v>0</v>
      </c>
      <c r="BL714" s="18" t="s">
        <v>271</v>
      </c>
      <c r="BM714" s="141" t="s">
        <v>1029</v>
      </c>
    </row>
    <row r="715" spans="2:47" s="1" customFormat="1" ht="12">
      <c r="B715" s="33"/>
      <c r="D715" s="143" t="s">
        <v>273</v>
      </c>
      <c r="F715" s="144" t="s">
        <v>1028</v>
      </c>
      <c r="I715" s="145"/>
      <c r="L715" s="33"/>
      <c r="M715" s="146"/>
      <c r="T715" s="54"/>
      <c r="AT715" s="18" t="s">
        <v>273</v>
      </c>
      <c r="AU715" s="18" t="s">
        <v>86</v>
      </c>
    </row>
    <row r="716" spans="2:51" s="13" customFormat="1" ht="12">
      <c r="B716" s="155"/>
      <c r="D716" s="143" t="s">
        <v>277</v>
      </c>
      <c r="E716" s="156" t="s">
        <v>19</v>
      </c>
      <c r="F716" s="157" t="s">
        <v>1030</v>
      </c>
      <c r="H716" s="158">
        <v>0.12</v>
      </c>
      <c r="I716" s="159"/>
      <c r="L716" s="155"/>
      <c r="M716" s="160"/>
      <c r="T716" s="161"/>
      <c r="AT716" s="156" t="s">
        <v>277</v>
      </c>
      <c r="AU716" s="156" t="s">
        <v>86</v>
      </c>
      <c r="AV716" s="13" t="s">
        <v>86</v>
      </c>
      <c r="AW716" s="13" t="s">
        <v>37</v>
      </c>
      <c r="AX716" s="13" t="s">
        <v>76</v>
      </c>
      <c r="AY716" s="156" t="s">
        <v>265</v>
      </c>
    </row>
    <row r="717" spans="2:51" s="13" customFormat="1" ht="12">
      <c r="B717" s="155"/>
      <c r="D717" s="143" t="s">
        <v>277</v>
      </c>
      <c r="E717" s="156" t="s">
        <v>19</v>
      </c>
      <c r="F717" s="157" t="s">
        <v>1031</v>
      </c>
      <c r="H717" s="158">
        <v>795</v>
      </c>
      <c r="I717" s="159"/>
      <c r="L717" s="155"/>
      <c r="M717" s="160"/>
      <c r="T717" s="161"/>
      <c r="AT717" s="156" t="s">
        <v>277</v>
      </c>
      <c r="AU717" s="156" t="s">
        <v>86</v>
      </c>
      <c r="AV717" s="13" t="s">
        <v>86</v>
      </c>
      <c r="AW717" s="13" t="s">
        <v>37</v>
      </c>
      <c r="AX717" s="13" t="s">
        <v>76</v>
      </c>
      <c r="AY717" s="156" t="s">
        <v>265</v>
      </c>
    </row>
    <row r="718" spans="2:51" s="14" customFormat="1" ht="12">
      <c r="B718" s="162"/>
      <c r="D718" s="143" t="s">
        <v>277</v>
      </c>
      <c r="E718" s="163" t="s">
        <v>19</v>
      </c>
      <c r="F718" s="164" t="s">
        <v>280</v>
      </c>
      <c r="H718" s="165">
        <v>795.12</v>
      </c>
      <c r="I718" s="166"/>
      <c r="L718" s="162"/>
      <c r="M718" s="167"/>
      <c r="T718" s="168"/>
      <c r="AT718" s="163" t="s">
        <v>277</v>
      </c>
      <c r="AU718" s="163" t="s">
        <v>86</v>
      </c>
      <c r="AV718" s="14" t="s">
        <v>271</v>
      </c>
      <c r="AW718" s="14" t="s">
        <v>37</v>
      </c>
      <c r="AX718" s="14" t="s">
        <v>84</v>
      </c>
      <c r="AY718" s="163" t="s">
        <v>265</v>
      </c>
    </row>
    <row r="719" spans="2:65" s="1" customFormat="1" ht="16.5" customHeight="1">
      <c r="B719" s="33"/>
      <c r="C719" s="130" t="s">
        <v>1032</v>
      </c>
      <c r="D719" s="130" t="s">
        <v>267</v>
      </c>
      <c r="E719" s="131" t="s">
        <v>1033</v>
      </c>
      <c r="F719" s="132" t="s">
        <v>1034</v>
      </c>
      <c r="G719" s="133" t="s">
        <v>134</v>
      </c>
      <c r="H719" s="134">
        <v>30</v>
      </c>
      <c r="I719" s="135"/>
      <c r="J719" s="136">
        <f>ROUND(I719*H719,2)</f>
        <v>0</v>
      </c>
      <c r="K719" s="132" t="s">
        <v>19</v>
      </c>
      <c r="L719" s="33"/>
      <c r="M719" s="137" t="s">
        <v>19</v>
      </c>
      <c r="N719" s="138" t="s">
        <v>47</v>
      </c>
      <c r="P719" s="139">
        <f>O719*H719</f>
        <v>0</v>
      </c>
      <c r="Q719" s="139">
        <v>0</v>
      </c>
      <c r="R719" s="139">
        <f>Q719*H719</f>
        <v>0</v>
      </c>
      <c r="S719" s="139">
        <v>0</v>
      </c>
      <c r="T719" s="140">
        <f>S719*H719</f>
        <v>0</v>
      </c>
      <c r="AR719" s="141" t="s">
        <v>271</v>
      </c>
      <c r="AT719" s="141" t="s">
        <v>267</v>
      </c>
      <c r="AU719" s="141" t="s">
        <v>86</v>
      </c>
      <c r="AY719" s="18" t="s">
        <v>265</v>
      </c>
      <c r="BE719" s="142">
        <f>IF(N719="základní",J719,0)</f>
        <v>0</v>
      </c>
      <c r="BF719" s="142">
        <f>IF(N719="snížená",J719,0)</f>
        <v>0</v>
      </c>
      <c r="BG719" s="142">
        <f>IF(N719="zákl. přenesená",J719,0)</f>
        <v>0</v>
      </c>
      <c r="BH719" s="142">
        <f>IF(N719="sníž. přenesená",J719,0)</f>
        <v>0</v>
      </c>
      <c r="BI719" s="142">
        <f>IF(N719="nulová",J719,0)</f>
        <v>0</v>
      </c>
      <c r="BJ719" s="18" t="s">
        <v>84</v>
      </c>
      <c r="BK719" s="142">
        <f>ROUND(I719*H719,2)</f>
        <v>0</v>
      </c>
      <c r="BL719" s="18" t="s">
        <v>271</v>
      </c>
      <c r="BM719" s="141" t="s">
        <v>1035</v>
      </c>
    </row>
    <row r="720" spans="2:47" s="1" customFormat="1" ht="12">
      <c r="B720" s="33"/>
      <c r="D720" s="143" t="s">
        <v>273</v>
      </c>
      <c r="F720" s="144" t="s">
        <v>1034</v>
      </c>
      <c r="I720" s="145"/>
      <c r="L720" s="33"/>
      <c r="M720" s="146"/>
      <c r="T720" s="54"/>
      <c r="AT720" s="18" t="s">
        <v>273</v>
      </c>
      <c r="AU720" s="18" t="s">
        <v>86</v>
      </c>
    </row>
    <row r="721" spans="2:51" s="13" customFormat="1" ht="12">
      <c r="B721" s="155"/>
      <c r="D721" s="143" t="s">
        <v>277</v>
      </c>
      <c r="E721" s="156" t="s">
        <v>19</v>
      </c>
      <c r="F721" s="157" t="s">
        <v>956</v>
      </c>
      <c r="H721" s="158">
        <v>30</v>
      </c>
      <c r="I721" s="159"/>
      <c r="L721" s="155"/>
      <c r="M721" s="160"/>
      <c r="T721" s="161"/>
      <c r="AT721" s="156" t="s">
        <v>277</v>
      </c>
      <c r="AU721" s="156" t="s">
        <v>86</v>
      </c>
      <c r="AV721" s="13" t="s">
        <v>86</v>
      </c>
      <c r="AW721" s="13" t="s">
        <v>37</v>
      </c>
      <c r="AX721" s="13" t="s">
        <v>84</v>
      </c>
      <c r="AY721" s="156" t="s">
        <v>265</v>
      </c>
    </row>
    <row r="722" spans="2:63" s="11" customFormat="1" ht="22.9" customHeight="1">
      <c r="B722" s="118"/>
      <c r="D722" s="119" t="s">
        <v>75</v>
      </c>
      <c r="E722" s="128" t="s">
        <v>86</v>
      </c>
      <c r="F722" s="128" t="s">
        <v>1036</v>
      </c>
      <c r="I722" s="121"/>
      <c r="J722" s="129">
        <f>BK722</f>
        <v>0</v>
      </c>
      <c r="L722" s="118"/>
      <c r="M722" s="123"/>
      <c r="P722" s="124">
        <f>SUM(P723:P739)</f>
        <v>0</v>
      </c>
      <c r="R722" s="124">
        <f>SUM(R723:R739)</f>
        <v>0</v>
      </c>
      <c r="T722" s="125">
        <f>SUM(T723:T739)</f>
        <v>0</v>
      </c>
      <c r="AR722" s="119" t="s">
        <v>84</v>
      </c>
      <c r="AT722" s="126" t="s">
        <v>75</v>
      </c>
      <c r="AU722" s="126" t="s">
        <v>84</v>
      </c>
      <c r="AY722" s="119" t="s">
        <v>265</v>
      </c>
      <c r="BK722" s="127">
        <f>SUM(BK723:BK739)</f>
        <v>0</v>
      </c>
    </row>
    <row r="723" spans="2:65" s="1" customFormat="1" ht="16.5" customHeight="1">
      <c r="B723" s="33"/>
      <c r="C723" s="130" t="s">
        <v>1037</v>
      </c>
      <c r="D723" s="130" t="s">
        <v>267</v>
      </c>
      <c r="E723" s="131" t="s">
        <v>1038</v>
      </c>
      <c r="F723" s="132" t="s">
        <v>1039</v>
      </c>
      <c r="G723" s="133" t="s">
        <v>104</v>
      </c>
      <c r="H723" s="134">
        <v>1.75</v>
      </c>
      <c r="I723" s="135"/>
      <c r="J723" s="136">
        <f>ROUND(I723*H723,2)</f>
        <v>0</v>
      </c>
      <c r="K723" s="132" t="s">
        <v>270</v>
      </c>
      <c r="L723" s="33"/>
      <c r="M723" s="137" t="s">
        <v>19</v>
      </c>
      <c r="N723" s="138" t="s">
        <v>47</v>
      </c>
      <c r="P723" s="139">
        <f>O723*H723</f>
        <v>0</v>
      </c>
      <c r="Q723" s="139">
        <v>0</v>
      </c>
      <c r="R723" s="139">
        <f>Q723*H723</f>
        <v>0</v>
      </c>
      <c r="S723" s="139">
        <v>0</v>
      </c>
      <c r="T723" s="140">
        <f>S723*H723</f>
        <v>0</v>
      </c>
      <c r="AR723" s="141" t="s">
        <v>271</v>
      </c>
      <c r="AT723" s="141" t="s">
        <v>267</v>
      </c>
      <c r="AU723" s="141" t="s">
        <v>86</v>
      </c>
      <c r="AY723" s="18" t="s">
        <v>265</v>
      </c>
      <c r="BE723" s="142">
        <f>IF(N723="základní",J723,0)</f>
        <v>0</v>
      </c>
      <c r="BF723" s="142">
        <f>IF(N723="snížená",J723,0)</f>
        <v>0</v>
      </c>
      <c r="BG723" s="142">
        <f>IF(N723="zákl. přenesená",J723,0)</f>
        <v>0</v>
      </c>
      <c r="BH723" s="142">
        <f>IF(N723="sníž. přenesená",J723,0)</f>
        <v>0</v>
      </c>
      <c r="BI723" s="142">
        <f>IF(N723="nulová",J723,0)</f>
        <v>0</v>
      </c>
      <c r="BJ723" s="18" t="s">
        <v>84</v>
      </c>
      <c r="BK723" s="142">
        <f>ROUND(I723*H723,2)</f>
        <v>0</v>
      </c>
      <c r="BL723" s="18" t="s">
        <v>271</v>
      </c>
      <c r="BM723" s="141" t="s">
        <v>1040</v>
      </c>
    </row>
    <row r="724" spans="2:47" s="1" customFormat="1" ht="19.5">
      <c r="B724" s="33"/>
      <c r="D724" s="143" t="s">
        <v>273</v>
      </c>
      <c r="F724" s="144" t="s">
        <v>1041</v>
      </c>
      <c r="I724" s="145"/>
      <c r="L724" s="33"/>
      <c r="M724" s="146"/>
      <c r="T724" s="54"/>
      <c r="AT724" s="18" t="s">
        <v>273</v>
      </c>
      <c r="AU724" s="18" t="s">
        <v>86</v>
      </c>
    </row>
    <row r="725" spans="2:47" s="1" customFormat="1" ht="12">
      <c r="B725" s="33"/>
      <c r="D725" s="147" t="s">
        <v>275</v>
      </c>
      <c r="F725" s="148" t="s">
        <v>1042</v>
      </c>
      <c r="I725" s="145"/>
      <c r="L725" s="33"/>
      <c r="M725" s="146"/>
      <c r="T725" s="54"/>
      <c r="AT725" s="18" t="s">
        <v>275</v>
      </c>
      <c r="AU725" s="18" t="s">
        <v>86</v>
      </c>
    </row>
    <row r="726" spans="2:51" s="12" customFormat="1" ht="12">
      <c r="B726" s="149"/>
      <c r="D726" s="143" t="s">
        <v>277</v>
      </c>
      <c r="E726" s="150" t="s">
        <v>19</v>
      </c>
      <c r="F726" s="151" t="s">
        <v>445</v>
      </c>
      <c r="H726" s="150" t="s">
        <v>19</v>
      </c>
      <c r="I726" s="152"/>
      <c r="L726" s="149"/>
      <c r="M726" s="153"/>
      <c r="T726" s="154"/>
      <c r="AT726" s="150" t="s">
        <v>277</v>
      </c>
      <c r="AU726" s="150" t="s">
        <v>86</v>
      </c>
      <c r="AV726" s="12" t="s">
        <v>84</v>
      </c>
      <c r="AW726" s="12" t="s">
        <v>37</v>
      </c>
      <c r="AX726" s="12" t="s">
        <v>76</v>
      </c>
      <c r="AY726" s="150" t="s">
        <v>265</v>
      </c>
    </row>
    <row r="727" spans="2:51" s="12" customFormat="1" ht="12">
      <c r="B727" s="149"/>
      <c r="D727" s="143" t="s">
        <v>277</v>
      </c>
      <c r="E727" s="150" t="s">
        <v>19</v>
      </c>
      <c r="F727" s="151" t="s">
        <v>1043</v>
      </c>
      <c r="H727" s="150" t="s">
        <v>19</v>
      </c>
      <c r="I727" s="152"/>
      <c r="L727" s="149"/>
      <c r="M727" s="153"/>
      <c r="T727" s="154"/>
      <c r="AT727" s="150" t="s">
        <v>277</v>
      </c>
      <c r="AU727" s="150" t="s">
        <v>86</v>
      </c>
      <c r="AV727" s="12" t="s">
        <v>84</v>
      </c>
      <c r="AW727" s="12" t="s">
        <v>37</v>
      </c>
      <c r="AX727" s="12" t="s">
        <v>76</v>
      </c>
      <c r="AY727" s="150" t="s">
        <v>265</v>
      </c>
    </row>
    <row r="728" spans="2:51" s="13" customFormat="1" ht="12">
      <c r="B728" s="155"/>
      <c r="D728" s="143" t="s">
        <v>277</v>
      </c>
      <c r="E728" s="156" t="s">
        <v>19</v>
      </c>
      <c r="F728" s="157" t="s">
        <v>1044</v>
      </c>
      <c r="H728" s="158">
        <v>1.75</v>
      </c>
      <c r="I728" s="159"/>
      <c r="L728" s="155"/>
      <c r="M728" s="160"/>
      <c r="T728" s="161"/>
      <c r="AT728" s="156" t="s">
        <v>277</v>
      </c>
      <c r="AU728" s="156" t="s">
        <v>86</v>
      </c>
      <c r="AV728" s="13" t="s">
        <v>86</v>
      </c>
      <c r="AW728" s="13" t="s">
        <v>37</v>
      </c>
      <c r="AX728" s="13" t="s">
        <v>76</v>
      </c>
      <c r="AY728" s="156" t="s">
        <v>265</v>
      </c>
    </row>
    <row r="729" spans="2:51" s="14" customFormat="1" ht="12">
      <c r="B729" s="162"/>
      <c r="D729" s="143" t="s">
        <v>277</v>
      </c>
      <c r="E729" s="163" t="s">
        <v>19</v>
      </c>
      <c r="F729" s="164" t="s">
        <v>280</v>
      </c>
      <c r="H729" s="165">
        <v>1.75</v>
      </c>
      <c r="I729" s="166"/>
      <c r="L729" s="162"/>
      <c r="M729" s="167"/>
      <c r="T729" s="168"/>
      <c r="AT729" s="163" t="s">
        <v>277</v>
      </c>
      <c r="AU729" s="163" t="s">
        <v>86</v>
      </c>
      <c r="AV729" s="14" t="s">
        <v>271</v>
      </c>
      <c r="AW729" s="14" t="s">
        <v>37</v>
      </c>
      <c r="AX729" s="14" t="s">
        <v>84</v>
      </c>
      <c r="AY729" s="163" t="s">
        <v>265</v>
      </c>
    </row>
    <row r="730" spans="2:65" s="1" customFormat="1" ht="16.5" customHeight="1">
      <c r="B730" s="33"/>
      <c r="C730" s="130" t="s">
        <v>1045</v>
      </c>
      <c r="D730" s="130" t="s">
        <v>267</v>
      </c>
      <c r="E730" s="131" t="s">
        <v>1046</v>
      </c>
      <c r="F730" s="132" t="s">
        <v>1047</v>
      </c>
      <c r="G730" s="133" t="s">
        <v>104</v>
      </c>
      <c r="H730" s="134">
        <v>1.75</v>
      </c>
      <c r="I730" s="135"/>
      <c r="J730" s="136">
        <f>ROUND(I730*H730,2)</f>
        <v>0</v>
      </c>
      <c r="K730" s="132" t="s">
        <v>19</v>
      </c>
      <c r="L730" s="33"/>
      <c r="M730" s="137" t="s">
        <v>19</v>
      </c>
      <c r="N730" s="138" t="s">
        <v>47</v>
      </c>
      <c r="P730" s="139">
        <f>O730*H730</f>
        <v>0</v>
      </c>
      <c r="Q730" s="139">
        <v>0</v>
      </c>
      <c r="R730" s="139">
        <f>Q730*H730</f>
        <v>0</v>
      </c>
      <c r="S730" s="139">
        <v>0</v>
      </c>
      <c r="T730" s="140">
        <f>S730*H730</f>
        <v>0</v>
      </c>
      <c r="AR730" s="141" t="s">
        <v>271</v>
      </c>
      <c r="AT730" s="141" t="s">
        <v>267</v>
      </c>
      <c r="AU730" s="141" t="s">
        <v>86</v>
      </c>
      <c r="AY730" s="18" t="s">
        <v>265</v>
      </c>
      <c r="BE730" s="142">
        <f>IF(N730="základní",J730,0)</f>
        <v>0</v>
      </c>
      <c r="BF730" s="142">
        <f>IF(N730="snížená",J730,0)</f>
        <v>0</v>
      </c>
      <c r="BG730" s="142">
        <f>IF(N730="zákl. přenesená",J730,0)</f>
        <v>0</v>
      </c>
      <c r="BH730" s="142">
        <f>IF(N730="sníž. přenesená",J730,0)</f>
        <v>0</v>
      </c>
      <c r="BI730" s="142">
        <f>IF(N730="nulová",J730,0)</f>
        <v>0</v>
      </c>
      <c r="BJ730" s="18" t="s">
        <v>84</v>
      </c>
      <c r="BK730" s="142">
        <f>ROUND(I730*H730,2)</f>
        <v>0</v>
      </c>
      <c r="BL730" s="18" t="s">
        <v>271</v>
      </c>
      <c r="BM730" s="141" t="s">
        <v>1048</v>
      </c>
    </row>
    <row r="731" spans="2:47" s="1" customFormat="1" ht="19.5">
      <c r="B731" s="33"/>
      <c r="D731" s="143" t="s">
        <v>273</v>
      </c>
      <c r="F731" s="144" t="s">
        <v>1049</v>
      </c>
      <c r="I731" s="145"/>
      <c r="L731" s="33"/>
      <c r="M731" s="146"/>
      <c r="T731" s="54"/>
      <c r="AT731" s="18" t="s">
        <v>273</v>
      </c>
      <c r="AU731" s="18" t="s">
        <v>86</v>
      </c>
    </row>
    <row r="732" spans="2:51" s="12" customFormat="1" ht="12">
      <c r="B732" s="149"/>
      <c r="D732" s="143" t="s">
        <v>277</v>
      </c>
      <c r="E732" s="150" t="s">
        <v>19</v>
      </c>
      <c r="F732" s="151" t="s">
        <v>445</v>
      </c>
      <c r="H732" s="150" t="s">
        <v>19</v>
      </c>
      <c r="I732" s="152"/>
      <c r="L732" s="149"/>
      <c r="M732" s="153"/>
      <c r="T732" s="154"/>
      <c r="AT732" s="150" t="s">
        <v>277</v>
      </c>
      <c r="AU732" s="150" t="s">
        <v>86</v>
      </c>
      <c r="AV732" s="12" t="s">
        <v>84</v>
      </c>
      <c r="AW732" s="12" t="s">
        <v>37</v>
      </c>
      <c r="AX732" s="12" t="s">
        <v>76</v>
      </c>
      <c r="AY732" s="150" t="s">
        <v>265</v>
      </c>
    </row>
    <row r="733" spans="2:51" s="12" customFormat="1" ht="12">
      <c r="B733" s="149"/>
      <c r="D733" s="143" t="s">
        <v>277</v>
      </c>
      <c r="E733" s="150" t="s">
        <v>19</v>
      </c>
      <c r="F733" s="151" t="s">
        <v>1050</v>
      </c>
      <c r="H733" s="150" t="s">
        <v>19</v>
      </c>
      <c r="I733" s="152"/>
      <c r="L733" s="149"/>
      <c r="M733" s="153"/>
      <c r="T733" s="154"/>
      <c r="AT733" s="150" t="s">
        <v>277</v>
      </c>
      <c r="AU733" s="150" t="s">
        <v>86</v>
      </c>
      <c r="AV733" s="12" t="s">
        <v>84</v>
      </c>
      <c r="AW733" s="12" t="s">
        <v>37</v>
      </c>
      <c r="AX733" s="12" t="s">
        <v>76</v>
      </c>
      <c r="AY733" s="150" t="s">
        <v>265</v>
      </c>
    </row>
    <row r="734" spans="2:51" s="13" customFormat="1" ht="12">
      <c r="B734" s="155"/>
      <c r="D734" s="143" t="s">
        <v>277</v>
      </c>
      <c r="E734" s="156" t="s">
        <v>19</v>
      </c>
      <c r="F734" s="157" t="s">
        <v>1044</v>
      </c>
      <c r="H734" s="158">
        <v>1.75</v>
      </c>
      <c r="I734" s="159"/>
      <c r="L734" s="155"/>
      <c r="M734" s="160"/>
      <c r="T734" s="161"/>
      <c r="AT734" s="156" t="s">
        <v>277</v>
      </c>
      <c r="AU734" s="156" t="s">
        <v>86</v>
      </c>
      <c r="AV734" s="13" t="s">
        <v>86</v>
      </c>
      <c r="AW734" s="13" t="s">
        <v>37</v>
      </c>
      <c r="AX734" s="13" t="s">
        <v>84</v>
      </c>
      <c r="AY734" s="156" t="s">
        <v>265</v>
      </c>
    </row>
    <row r="735" spans="2:65" s="1" customFormat="1" ht="16.5" customHeight="1">
      <c r="B735" s="33"/>
      <c r="C735" s="130" t="s">
        <v>1051</v>
      </c>
      <c r="D735" s="130" t="s">
        <v>267</v>
      </c>
      <c r="E735" s="131" t="s">
        <v>1052</v>
      </c>
      <c r="F735" s="132" t="s">
        <v>1053</v>
      </c>
      <c r="G735" s="133" t="s">
        <v>104</v>
      </c>
      <c r="H735" s="134">
        <v>47.1</v>
      </c>
      <c r="I735" s="135"/>
      <c r="J735" s="136">
        <f>ROUND(I735*H735,2)</f>
        <v>0</v>
      </c>
      <c r="K735" s="132" t="s">
        <v>19</v>
      </c>
      <c r="L735" s="33"/>
      <c r="M735" s="137" t="s">
        <v>19</v>
      </c>
      <c r="N735" s="138" t="s">
        <v>47</v>
      </c>
      <c r="P735" s="139">
        <f>O735*H735</f>
        <v>0</v>
      </c>
      <c r="Q735" s="139">
        <v>0</v>
      </c>
      <c r="R735" s="139">
        <f>Q735*H735</f>
        <v>0</v>
      </c>
      <c r="S735" s="139">
        <v>0</v>
      </c>
      <c r="T735" s="140">
        <f>S735*H735</f>
        <v>0</v>
      </c>
      <c r="AR735" s="141" t="s">
        <v>271</v>
      </c>
      <c r="AT735" s="141" t="s">
        <v>267</v>
      </c>
      <c r="AU735" s="141" t="s">
        <v>86</v>
      </c>
      <c r="AY735" s="18" t="s">
        <v>265</v>
      </c>
      <c r="BE735" s="142">
        <f>IF(N735="základní",J735,0)</f>
        <v>0</v>
      </c>
      <c r="BF735" s="142">
        <f>IF(N735="snížená",J735,0)</f>
        <v>0</v>
      </c>
      <c r="BG735" s="142">
        <f>IF(N735="zákl. přenesená",J735,0)</f>
        <v>0</v>
      </c>
      <c r="BH735" s="142">
        <f>IF(N735="sníž. přenesená",J735,0)</f>
        <v>0</v>
      </c>
      <c r="BI735" s="142">
        <f>IF(N735="nulová",J735,0)</f>
        <v>0</v>
      </c>
      <c r="BJ735" s="18" t="s">
        <v>84</v>
      </c>
      <c r="BK735" s="142">
        <f>ROUND(I735*H735,2)</f>
        <v>0</v>
      </c>
      <c r="BL735" s="18" t="s">
        <v>271</v>
      </c>
      <c r="BM735" s="141" t="s">
        <v>1054</v>
      </c>
    </row>
    <row r="736" spans="2:47" s="1" customFormat="1" ht="19.5">
      <c r="B736" s="33"/>
      <c r="D736" s="143" t="s">
        <v>273</v>
      </c>
      <c r="F736" s="144" t="s">
        <v>1055</v>
      </c>
      <c r="I736" s="145"/>
      <c r="L736" s="33"/>
      <c r="M736" s="146"/>
      <c r="T736" s="54"/>
      <c r="AT736" s="18" t="s">
        <v>273</v>
      </c>
      <c r="AU736" s="18" t="s">
        <v>86</v>
      </c>
    </row>
    <row r="737" spans="2:51" s="12" customFormat="1" ht="12">
      <c r="B737" s="149"/>
      <c r="D737" s="143" t="s">
        <v>277</v>
      </c>
      <c r="E737" s="150" t="s">
        <v>19</v>
      </c>
      <c r="F737" s="151" t="s">
        <v>445</v>
      </c>
      <c r="H737" s="150" t="s">
        <v>19</v>
      </c>
      <c r="I737" s="152"/>
      <c r="L737" s="149"/>
      <c r="M737" s="153"/>
      <c r="T737" s="154"/>
      <c r="AT737" s="150" t="s">
        <v>277</v>
      </c>
      <c r="AU737" s="150" t="s">
        <v>86</v>
      </c>
      <c r="AV737" s="12" t="s">
        <v>84</v>
      </c>
      <c r="AW737" s="12" t="s">
        <v>37</v>
      </c>
      <c r="AX737" s="12" t="s">
        <v>76</v>
      </c>
      <c r="AY737" s="150" t="s">
        <v>265</v>
      </c>
    </row>
    <row r="738" spans="2:51" s="12" customFormat="1" ht="12">
      <c r="B738" s="149"/>
      <c r="D738" s="143" t="s">
        <v>277</v>
      </c>
      <c r="E738" s="150" t="s">
        <v>19</v>
      </c>
      <c r="F738" s="151" t="s">
        <v>1056</v>
      </c>
      <c r="H738" s="150" t="s">
        <v>19</v>
      </c>
      <c r="I738" s="152"/>
      <c r="L738" s="149"/>
      <c r="M738" s="153"/>
      <c r="T738" s="154"/>
      <c r="AT738" s="150" t="s">
        <v>277</v>
      </c>
      <c r="AU738" s="150" t="s">
        <v>86</v>
      </c>
      <c r="AV738" s="12" t="s">
        <v>84</v>
      </c>
      <c r="AW738" s="12" t="s">
        <v>37</v>
      </c>
      <c r="AX738" s="12" t="s">
        <v>76</v>
      </c>
      <c r="AY738" s="150" t="s">
        <v>265</v>
      </c>
    </row>
    <row r="739" spans="2:51" s="13" customFormat="1" ht="12">
      <c r="B739" s="155"/>
      <c r="D739" s="143" t="s">
        <v>277</v>
      </c>
      <c r="E739" s="156" t="s">
        <v>19</v>
      </c>
      <c r="F739" s="157" t="s">
        <v>1057</v>
      </c>
      <c r="H739" s="158">
        <v>47.1</v>
      </c>
      <c r="I739" s="159"/>
      <c r="L739" s="155"/>
      <c r="M739" s="160"/>
      <c r="T739" s="161"/>
      <c r="AT739" s="156" t="s">
        <v>277</v>
      </c>
      <c r="AU739" s="156" t="s">
        <v>86</v>
      </c>
      <c r="AV739" s="13" t="s">
        <v>86</v>
      </c>
      <c r="AW739" s="13" t="s">
        <v>37</v>
      </c>
      <c r="AX739" s="13" t="s">
        <v>84</v>
      </c>
      <c r="AY739" s="156" t="s">
        <v>265</v>
      </c>
    </row>
    <row r="740" spans="2:63" s="11" customFormat="1" ht="22.9" customHeight="1">
      <c r="B740" s="118"/>
      <c r="D740" s="119" t="s">
        <v>75</v>
      </c>
      <c r="E740" s="128" t="s">
        <v>287</v>
      </c>
      <c r="F740" s="128" t="s">
        <v>1058</v>
      </c>
      <c r="I740" s="121"/>
      <c r="J740" s="129">
        <f>BK740</f>
        <v>0</v>
      </c>
      <c r="L740" s="118"/>
      <c r="M740" s="123"/>
      <c r="P740" s="124">
        <f>SUM(P741:P746)</f>
        <v>0</v>
      </c>
      <c r="R740" s="124">
        <f>SUM(R741:R746)</f>
        <v>1.1748500000000002</v>
      </c>
      <c r="T740" s="125">
        <f>SUM(T741:T746)</f>
        <v>0</v>
      </c>
      <c r="AR740" s="119" t="s">
        <v>84</v>
      </c>
      <c r="AT740" s="126" t="s">
        <v>75</v>
      </c>
      <c r="AU740" s="126" t="s">
        <v>84</v>
      </c>
      <c r="AY740" s="119" t="s">
        <v>265</v>
      </c>
      <c r="BK740" s="127">
        <f>SUM(BK741:BK746)</f>
        <v>0</v>
      </c>
    </row>
    <row r="741" spans="2:65" s="1" customFormat="1" ht="16.5" customHeight="1">
      <c r="B741" s="33"/>
      <c r="C741" s="130" t="s">
        <v>1059</v>
      </c>
      <c r="D741" s="130" t="s">
        <v>267</v>
      </c>
      <c r="E741" s="131" t="s">
        <v>1060</v>
      </c>
      <c r="F741" s="132" t="s">
        <v>1061</v>
      </c>
      <c r="G741" s="133" t="s">
        <v>162</v>
      </c>
      <c r="H741" s="134">
        <v>200</v>
      </c>
      <c r="I741" s="135"/>
      <c r="J741" s="136">
        <f>ROUND(I741*H741,2)</f>
        <v>0</v>
      </c>
      <c r="K741" s="132" t="s">
        <v>270</v>
      </c>
      <c r="L741" s="33"/>
      <c r="M741" s="137" t="s">
        <v>19</v>
      </c>
      <c r="N741" s="138" t="s">
        <v>47</v>
      </c>
      <c r="P741" s="139">
        <f>O741*H741</f>
        <v>0</v>
      </c>
      <c r="Q741" s="139">
        <v>0.00123</v>
      </c>
      <c r="R741" s="139">
        <f>Q741*H741</f>
        <v>0.246</v>
      </c>
      <c r="S741" s="139">
        <v>0</v>
      </c>
      <c r="T741" s="140">
        <f>S741*H741</f>
        <v>0</v>
      </c>
      <c r="AR741" s="141" t="s">
        <v>271</v>
      </c>
      <c r="AT741" s="141" t="s">
        <v>267</v>
      </c>
      <c r="AU741" s="141" t="s">
        <v>86</v>
      </c>
      <c r="AY741" s="18" t="s">
        <v>265</v>
      </c>
      <c r="BE741" s="142">
        <f>IF(N741="základní",J741,0)</f>
        <v>0</v>
      </c>
      <c r="BF741" s="142">
        <f>IF(N741="snížená",J741,0)</f>
        <v>0</v>
      </c>
      <c r="BG741" s="142">
        <f>IF(N741="zákl. přenesená",J741,0)</f>
        <v>0</v>
      </c>
      <c r="BH741" s="142">
        <f>IF(N741="sníž. přenesená",J741,0)</f>
        <v>0</v>
      </c>
      <c r="BI741" s="142">
        <f>IF(N741="nulová",J741,0)</f>
        <v>0</v>
      </c>
      <c r="BJ741" s="18" t="s">
        <v>84</v>
      </c>
      <c r="BK741" s="142">
        <f>ROUND(I741*H741,2)</f>
        <v>0</v>
      </c>
      <c r="BL741" s="18" t="s">
        <v>271</v>
      </c>
      <c r="BM741" s="141" t="s">
        <v>1062</v>
      </c>
    </row>
    <row r="742" spans="2:47" s="1" customFormat="1" ht="19.5">
      <c r="B742" s="33"/>
      <c r="D742" s="143" t="s">
        <v>273</v>
      </c>
      <c r="F742" s="144" t="s">
        <v>1063</v>
      </c>
      <c r="I742" s="145"/>
      <c r="L742" s="33"/>
      <c r="M742" s="146"/>
      <c r="T742" s="54"/>
      <c r="AT742" s="18" t="s">
        <v>273</v>
      </c>
      <c r="AU742" s="18" t="s">
        <v>86</v>
      </c>
    </row>
    <row r="743" spans="2:47" s="1" customFormat="1" ht="12">
      <c r="B743" s="33"/>
      <c r="D743" s="147" t="s">
        <v>275</v>
      </c>
      <c r="F743" s="148" t="s">
        <v>1064</v>
      </c>
      <c r="I743" s="145"/>
      <c r="L743" s="33"/>
      <c r="M743" s="146"/>
      <c r="T743" s="54"/>
      <c r="AT743" s="18" t="s">
        <v>275</v>
      </c>
      <c r="AU743" s="18" t="s">
        <v>86</v>
      </c>
    </row>
    <row r="744" spans="2:65" s="1" customFormat="1" ht="16.5" customHeight="1">
      <c r="B744" s="33"/>
      <c r="C744" s="177" t="s">
        <v>1065</v>
      </c>
      <c r="D744" s="177" t="s">
        <v>504</v>
      </c>
      <c r="E744" s="178" t="s">
        <v>1066</v>
      </c>
      <c r="F744" s="179" t="s">
        <v>1067</v>
      </c>
      <c r="G744" s="180" t="s">
        <v>104</v>
      </c>
      <c r="H744" s="181">
        <v>1.429</v>
      </c>
      <c r="I744" s="182"/>
      <c r="J744" s="183">
        <f>ROUND(I744*H744,2)</f>
        <v>0</v>
      </c>
      <c r="K744" s="179" t="s">
        <v>270</v>
      </c>
      <c r="L744" s="184"/>
      <c r="M744" s="185" t="s">
        <v>19</v>
      </c>
      <c r="N744" s="186" t="s">
        <v>47</v>
      </c>
      <c r="P744" s="139">
        <f>O744*H744</f>
        <v>0</v>
      </c>
      <c r="Q744" s="139">
        <v>0.65</v>
      </c>
      <c r="R744" s="139">
        <f>Q744*H744</f>
        <v>0.9288500000000001</v>
      </c>
      <c r="S744" s="139">
        <v>0</v>
      </c>
      <c r="T744" s="140">
        <f>S744*H744</f>
        <v>0</v>
      </c>
      <c r="AR744" s="141" t="s">
        <v>323</v>
      </c>
      <c r="AT744" s="141" t="s">
        <v>504</v>
      </c>
      <c r="AU744" s="141" t="s">
        <v>86</v>
      </c>
      <c r="AY744" s="18" t="s">
        <v>265</v>
      </c>
      <c r="BE744" s="142">
        <f>IF(N744="základní",J744,0)</f>
        <v>0</v>
      </c>
      <c r="BF744" s="142">
        <f>IF(N744="snížená",J744,0)</f>
        <v>0</v>
      </c>
      <c r="BG744" s="142">
        <f>IF(N744="zákl. přenesená",J744,0)</f>
        <v>0</v>
      </c>
      <c r="BH744" s="142">
        <f>IF(N744="sníž. přenesená",J744,0)</f>
        <v>0</v>
      </c>
      <c r="BI744" s="142">
        <f>IF(N744="nulová",J744,0)</f>
        <v>0</v>
      </c>
      <c r="BJ744" s="18" t="s">
        <v>84</v>
      </c>
      <c r="BK744" s="142">
        <f>ROUND(I744*H744,2)</f>
        <v>0</v>
      </c>
      <c r="BL744" s="18" t="s">
        <v>271</v>
      </c>
      <c r="BM744" s="141" t="s">
        <v>1068</v>
      </c>
    </row>
    <row r="745" spans="2:47" s="1" customFormat="1" ht="12">
      <c r="B745" s="33"/>
      <c r="D745" s="143" t="s">
        <v>273</v>
      </c>
      <c r="F745" s="144" t="s">
        <v>1067</v>
      </c>
      <c r="I745" s="145"/>
      <c r="L745" s="33"/>
      <c r="M745" s="146"/>
      <c r="T745" s="54"/>
      <c r="AT745" s="18" t="s">
        <v>273</v>
      </c>
      <c r="AU745" s="18" t="s">
        <v>86</v>
      </c>
    </row>
    <row r="746" spans="2:51" s="13" customFormat="1" ht="12">
      <c r="B746" s="155"/>
      <c r="D746" s="143" t="s">
        <v>277</v>
      </c>
      <c r="E746" s="156" t="s">
        <v>19</v>
      </c>
      <c r="F746" s="157" t="s">
        <v>1069</v>
      </c>
      <c r="H746" s="158">
        <v>1.429</v>
      </c>
      <c r="I746" s="159"/>
      <c r="L746" s="155"/>
      <c r="M746" s="160"/>
      <c r="T746" s="161"/>
      <c r="AT746" s="156" t="s">
        <v>277</v>
      </c>
      <c r="AU746" s="156" t="s">
        <v>86</v>
      </c>
      <c r="AV746" s="13" t="s">
        <v>86</v>
      </c>
      <c r="AW746" s="13" t="s">
        <v>37</v>
      </c>
      <c r="AX746" s="13" t="s">
        <v>84</v>
      </c>
      <c r="AY746" s="156" t="s">
        <v>265</v>
      </c>
    </row>
    <row r="747" spans="2:63" s="11" customFormat="1" ht="22.9" customHeight="1">
      <c r="B747" s="118"/>
      <c r="D747" s="119" t="s">
        <v>75</v>
      </c>
      <c r="E747" s="128" t="s">
        <v>271</v>
      </c>
      <c r="F747" s="128" t="s">
        <v>1070</v>
      </c>
      <c r="I747" s="121"/>
      <c r="J747" s="129">
        <f>BK747</f>
        <v>0</v>
      </c>
      <c r="L747" s="118"/>
      <c r="M747" s="123"/>
      <c r="P747" s="124">
        <f>SUM(P748:P856)</f>
        <v>0</v>
      </c>
      <c r="R747" s="124">
        <f>SUM(R748:R856)</f>
        <v>2331.0545881</v>
      </c>
      <c r="T747" s="125">
        <f>SUM(T748:T856)</f>
        <v>0</v>
      </c>
      <c r="AR747" s="119" t="s">
        <v>84</v>
      </c>
      <c r="AT747" s="126" t="s">
        <v>75</v>
      </c>
      <c r="AU747" s="126" t="s">
        <v>84</v>
      </c>
      <c r="AY747" s="119" t="s">
        <v>265</v>
      </c>
      <c r="BK747" s="127">
        <f>SUM(BK748:BK856)</f>
        <v>0</v>
      </c>
    </row>
    <row r="748" spans="2:65" s="1" customFormat="1" ht="16.5" customHeight="1">
      <c r="B748" s="33"/>
      <c r="C748" s="130" t="s">
        <v>1071</v>
      </c>
      <c r="D748" s="130" t="s">
        <v>267</v>
      </c>
      <c r="E748" s="131" t="s">
        <v>1072</v>
      </c>
      <c r="F748" s="132" t="s">
        <v>1073</v>
      </c>
      <c r="G748" s="133" t="s">
        <v>115</v>
      </c>
      <c r="H748" s="134">
        <v>6.32</v>
      </c>
      <c r="I748" s="135"/>
      <c r="J748" s="136">
        <f>ROUND(I748*H748,2)</f>
        <v>0</v>
      </c>
      <c r="K748" s="132" t="s">
        <v>270</v>
      </c>
      <c r="L748" s="33"/>
      <c r="M748" s="137" t="s">
        <v>19</v>
      </c>
      <c r="N748" s="138" t="s">
        <v>47</v>
      </c>
      <c r="P748" s="139">
        <f>O748*H748</f>
        <v>0</v>
      </c>
      <c r="Q748" s="139">
        <v>0</v>
      </c>
      <c r="R748" s="139">
        <f>Q748*H748</f>
        <v>0</v>
      </c>
      <c r="S748" s="139">
        <v>0</v>
      </c>
      <c r="T748" s="140">
        <f>S748*H748</f>
        <v>0</v>
      </c>
      <c r="AR748" s="141" t="s">
        <v>271</v>
      </c>
      <c r="AT748" s="141" t="s">
        <v>267</v>
      </c>
      <c r="AU748" s="141" t="s">
        <v>86</v>
      </c>
      <c r="AY748" s="18" t="s">
        <v>265</v>
      </c>
      <c r="BE748" s="142">
        <f>IF(N748="základní",J748,0)</f>
        <v>0</v>
      </c>
      <c r="BF748" s="142">
        <f>IF(N748="snížená",J748,0)</f>
        <v>0</v>
      </c>
      <c r="BG748" s="142">
        <f>IF(N748="zákl. přenesená",J748,0)</f>
        <v>0</v>
      </c>
      <c r="BH748" s="142">
        <f>IF(N748="sníž. přenesená",J748,0)</f>
        <v>0</v>
      </c>
      <c r="BI748" s="142">
        <f>IF(N748="nulová",J748,0)</f>
        <v>0</v>
      </c>
      <c r="BJ748" s="18" t="s">
        <v>84</v>
      </c>
      <c r="BK748" s="142">
        <f>ROUND(I748*H748,2)</f>
        <v>0</v>
      </c>
      <c r="BL748" s="18" t="s">
        <v>271</v>
      </c>
      <c r="BM748" s="141" t="s">
        <v>1074</v>
      </c>
    </row>
    <row r="749" spans="2:47" s="1" customFormat="1" ht="12">
      <c r="B749" s="33"/>
      <c r="D749" s="143" t="s">
        <v>273</v>
      </c>
      <c r="F749" s="144" t="s">
        <v>1075</v>
      </c>
      <c r="I749" s="145"/>
      <c r="L749" s="33"/>
      <c r="M749" s="146"/>
      <c r="T749" s="54"/>
      <c r="AT749" s="18" t="s">
        <v>273</v>
      </c>
      <c r="AU749" s="18" t="s">
        <v>86</v>
      </c>
    </row>
    <row r="750" spans="2:47" s="1" customFormat="1" ht="12">
      <c r="B750" s="33"/>
      <c r="D750" s="147" t="s">
        <v>275</v>
      </c>
      <c r="F750" s="148" t="s">
        <v>1076</v>
      </c>
      <c r="I750" s="145"/>
      <c r="L750" s="33"/>
      <c r="M750" s="146"/>
      <c r="T750" s="54"/>
      <c r="AT750" s="18" t="s">
        <v>275</v>
      </c>
      <c r="AU750" s="18" t="s">
        <v>86</v>
      </c>
    </row>
    <row r="751" spans="2:51" s="13" customFormat="1" ht="12">
      <c r="B751" s="155"/>
      <c r="D751" s="143" t="s">
        <v>277</v>
      </c>
      <c r="E751" s="156" t="s">
        <v>19</v>
      </c>
      <c r="F751" s="157" t="s">
        <v>113</v>
      </c>
      <c r="H751" s="158">
        <v>2.52</v>
      </c>
      <c r="I751" s="159"/>
      <c r="L751" s="155"/>
      <c r="M751" s="160"/>
      <c r="T751" s="161"/>
      <c r="AT751" s="156" t="s">
        <v>277</v>
      </c>
      <c r="AU751" s="156" t="s">
        <v>86</v>
      </c>
      <c r="AV751" s="13" t="s">
        <v>86</v>
      </c>
      <c r="AW751" s="13" t="s">
        <v>37</v>
      </c>
      <c r="AX751" s="13" t="s">
        <v>76</v>
      </c>
      <c r="AY751" s="156" t="s">
        <v>265</v>
      </c>
    </row>
    <row r="752" spans="2:51" s="13" customFormat="1" ht="12">
      <c r="B752" s="155"/>
      <c r="D752" s="143" t="s">
        <v>277</v>
      </c>
      <c r="E752" s="156" t="s">
        <v>19</v>
      </c>
      <c r="F752" s="157" t="s">
        <v>117</v>
      </c>
      <c r="H752" s="158">
        <v>3.8</v>
      </c>
      <c r="I752" s="159"/>
      <c r="L752" s="155"/>
      <c r="M752" s="160"/>
      <c r="T752" s="161"/>
      <c r="AT752" s="156" t="s">
        <v>277</v>
      </c>
      <c r="AU752" s="156" t="s">
        <v>86</v>
      </c>
      <c r="AV752" s="13" t="s">
        <v>86</v>
      </c>
      <c r="AW752" s="13" t="s">
        <v>37</v>
      </c>
      <c r="AX752" s="13" t="s">
        <v>76</v>
      </c>
      <c r="AY752" s="156" t="s">
        <v>265</v>
      </c>
    </row>
    <row r="753" spans="2:51" s="14" customFormat="1" ht="12">
      <c r="B753" s="162"/>
      <c r="D753" s="143" t="s">
        <v>277</v>
      </c>
      <c r="E753" s="163" t="s">
        <v>19</v>
      </c>
      <c r="F753" s="164" t="s">
        <v>280</v>
      </c>
      <c r="H753" s="165">
        <v>6.32</v>
      </c>
      <c r="I753" s="166"/>
      <c r="L753" s="162"/>
      <c r="M753" s="167"/>
      <c r="T753" s="168"/>
      <c r="AT753" s="163" t="s">
        <v>277</v>
      </c>
      <c r="AU753" s="163" t="s">
        <v>86</v>
      </c>
      <c r="AV753" s="14" t="s">
        <v>271</v>
      </c>
      <c r="AW753" s="14" t="s">
        <v>37</v>
      </c>
      <c r="AX753" s="14" t="s">
        <v>84</v>
      </c>
      <c r="AY753" s="163" t="s">
        <v>265</v>
      </c>
    </row>
    <row r="754" spans="2:65" s="1" customFormat="1" ht="16.5" customHeight="1">
      <c r="B754" s="33"/>
      <c r="C754" s="130" t="s">
        <v>1077</v>
      </c>
      <c r="D754" s="130" t="s">
        <v>267</v>
      </c>
      <c r="E754" s="131" t="s">
        <v>1078</v>
      </c>
      <c r="F754" s="132" t="s">
        <v>1079</v>
      </c>
      <c r="G754" s="133" t="s">
        <v>115</v>
      </c>
      <c r="H754" s="134">
        <v>4.32</v>
      </c>
      <c r="I754" s="135"/>
      <c r="J754" s="136">
        <f>ROUND(I754*H754,2)</f>
        <v>0</v>
      </c>
      <c r="K754" s="132" t="s">
        <v>270</v>
      </c>
      <c r="L754" s="33"/>
      <c r="M754" s="137" t="s">
        <v>19</v>
      </c>
      <c r="N754" s="138" t="s">
        <v>47</v>
      </c>
      <c r="P754" s="139">
        <f>O754*H754</f>
        <v>0</v>
      </c>
      <c r="Q754" s="139">
        <v>0.21252</v>
      </c>
      <c r="R754" s="139">
        <f>Q754*H754</f>
        <v>0.9180864</v>
      </c>
      <c r="S754" s="139">
        <v>0</v>
      </c>
      <c r="T754" s="140">
        <f>S754*H754</f>
        <v>0</v>
      </c>
      <c r="AR754" s="141" t="s">
        <v>271</v>
      </c>
      <c r="AT754" s="141" t="s">
        <v>267</v>
      </c>
      <c r="AU754" s="141" t="s">
        <v>86</v>
      </c>
      <c r="AY754" s="18" t="s">
        <v>265</v>
      </c>
      <c r="BE754" s="142">
        <f>IF(N754="základní",J754,0)</f>
        <v>0</v>
      </c>
      <c r="BF754" s="142">
        <f>IF(N754="snížená",J754,0)</f>
        <v>0</v>
      </c>
      <c r="BG754" s="142">
        <f>IF(N754="zákl. přenesená",J754,0)</f>
        <v>0</v>
      </c>
      <c r="BH754" s="142">
        <f>IF(N754="sníž. přenesená",J754,0)</f>
        <v>0</v>
      </c>
      <c r="BI754" s="142">
        <f>IF(N754="nulová",J754,0)</f>
        <v>0</v>
      </c>
      <c r="BJ754" s="18" t="s">
        <v>84</v>
      </c>
      <c r="BK754" s="142">
        <f>ROUND(I754*H754,2)</f>
        <v>0</v>
      </c>
      <c r="BL754" s="18" t="s">
        <v>271</v>
      </c>
      <c r="BM754" s="141" t="s">
        <v>1080</v>
      </c>
    </row>
    <row r="755" spans="2:47" s="1" customFormat="1" ht="12">
      <c r="B755" s="33"/>
      <c r="D755" s="143" t="s">
        <v>273</v>
      </c>
      <c r="F755" s="144" t="s">
        <v>1081</v>
      </c>
      <c r="I755" s="145"/>
      <c r="L755" s="33"/>
      <c r="M755" s="146"/>
      <c r="T755" s="54"/>
      <c r="AT755" s="18" t="s">
        <v>273</v>
      </c>
      <c r="AU755" s="18" t="s">
        <v>86</v>
      </c>
    </row>
    <row r="756" spans="2:47" s="1" customFormat="1" ht="12">
      <c r="B756" s="33"/>
      <c r="D756" s="147" t="s">
        <v>275</v>
      </c>
      <c r="F756" s="148" t="s">
        <v>1082</v>
      </c>
      <c r="I756" s="145"/>
      <c r="L756" s="33"/>
      <c r="M756" s="146"/>
      <c r="T756" s="54"/>
      <c r="AT756" s="18" t="s">
        <v>275</v>
      </c>
      <c r="AU756" s="18" t="s">
        <v>86</v>
      </c>
    </row>
    <row r="757" spans="2:51" s="12" customFormat="1" ht="12">
      <c r="B757" s="149"/>
      <c r="D757" s="143" t="s">
        <v>277</v>
      </c>
      <c r="E757" s="150" t="s">
        <v>19</v>
      </c>
      <c r="F757" s="151" t="s">
        <v>1083</v>
      </c>
      <c r="H757" s="150" t="s">
        <v>19</v>
      </c>
      <c r="I757" s="152"/>
      <c r="L757" s="149"/>
      <c r="M757" s="153"/>
      <c r="T757" s="154"/>
      <c r="AT757" s="150" t="s">
        <v>277</v>
      </c>
      <c r="AU757" s="150" t="s">
        <v>86</v>
      </c>
      <c r="AV757" s="12" t="s">
        <v>84</v>
      </c>
      <c r="AW757" s="12" t="s">
        <v>37</v>
      </c>
      <c r="AX757" s="12" t="s">
        <v>76</v>
      </c>
      <c r="AY757" s="150" t="s">
        <v>265</v>
      </c>
    </row>
    <row r="758" spans="2:51" s="13" customFormat="1" ht="12">
      <c r="B758" s="155"/>
      <c r="D758" s="143" t="s">
        <v>277</v>
      </c>
      <c r="E758" s="156" t="s">
        <v>19</v>
      </c>
      <c r="F758" s="157" t="s">
        <v>1084</v>
      </c>
      <c r="H758" s="158">
        <v>4.32</v>
      </c>
      <c r="I758" s="159"/>
      <c r="L758" s="155"/>
      <c r="M758" s="160"/>
      <c r="T758" s="161"/>
      <c r="AT758" s="156" t="s">
        <v>277</v>
      </c>
      <c r="AU758" s="156" t="s">
        <v>86</v>
      </c>
      <c r="AV758" s="13" t="s">
        <v>86</v>
      </c>
      <c r="AW758" s="13" t="s">
        <v>37</v>
      </c>
      <c r="AX758" s="13" t="s">
        <v>84</v>
      </c>
      <c r="AY758" s="156" t="s">
        <v>265</v>
      </c>
    </row>
    <row r="759" spans="2:65" s="1" customFormat="1" ht="16.5" customHeight="1">
      <c r="B759" s="33"/>
      <c r="C759" s="130" t="s">
        <v>1085</v>
      </c>
      <c r="D759" s="130" t="s">
        <v>267</v>
      </c>
      <c r="E759" s="131" t="s">
        <v>1086</v>
      </c>
      <c r="F759" s="132" t="s">
        <v>1087</v>
      </c>
      <c r="G759" s="133" t="s">
        <v>115</v>
      </c>
      <c r="H759" s="134">
        <v>22</v>
      </c>
      <c r="I759" s="135"/>
      <c r="J759" s="136">
        <f>ROUND(I759*H759,2)</f>
        <v>0</v>
      </c>
      <c r="K759" s="132" t="s">
        <v>270</v>
      </c>
      <c r="L759" s="33"/>
      <c r="M759" s="137" t="s">
        <v>19</v>
      </c>
      <c r="N759" s="138" t="s">
        <v>47</v>
      </c>
      <c r="P759" s="139">
        <f>O759*H759</f>
        <v>0</v>
      </c>
      <c r="Q759" s="139">
        <v>0.31879</v>
      </c>
      <c r="R759" s="139">
        <f>Q759*H759</f>
        <v>7.013380000000001</v>
      </c>
      <c r="S759" s="139">
        <v>0</v>
      </c>
      <c r="T759" s="140">
        <f>S759*H759</f>
        <v>0</v>
      </c>
      <c r="AR759" s="141" t="s">
        <v>271</v>
      </c>
      <c r="AT759" s="141" t="s">
        <v>267</v>
      </c>
      <c r="AU759" s="141" t="s">
        <v>86</v>
      </c>
      <c r="AY759" s="18" t="s">
        <v>265</v>
      </c>
      <c r="BE759" s="142">
        <f>IF(N759="základní",J759,0)</f>
        <v>0</v>
      </c>
      <c r="BF759" s="142">
        <f>IF(N759="snížená",J759,0)</f>
        <v>0</v>
      </c>
      <c r="BG759" s="142">
        <f>IF(N759="zákl. přenesená",J759,0)</f>
        <v>0</v>
      </c>
      <c r="BH759" s="142">
        <f>IF(N759="sníž. přenesená",J759,0)</f>
        <v>0</v>
      </c>
      <c r="BI759" s="142">
        <f>IF(N759="nulová",J759,0)</f>
        <v>0</v>
      </c>
      <c r="BJ759" s="18" t="s">
        <v>84</v>
      </c>
      <c r="BK759" s="142">
        <f>ROUND(I759*H759,2)</f>
        <v>0</v>
      </c>
      <c r="BL759" s="18" t="s">
        <v>271</v>
      </c>
      <c r="BM759" s="141" t="s">
        <v>1088</v>
      </c>
    </row>
    <row r="760" spans="2:47" s="1" customFormat="1" ht="12">
      <c r="B760" s="33"/>
      <c r="D760" s="143" t="s">
        <v>273</v>
      </c>
      <c r="F760" s="144" t="s">
        <v>1089</v>
      </c>
      <c r="I760" s="145"/>
      <c r="L760" s="33"/>
      <c r="M760" s="146"/>
      <c r="T760" s="54"/>
      <c r="AT760" s="18" t="s">
        <v>273</v>
      </c>
      <c r="AU760" s="18" t="s">
        <v>86</v>
      </c>
    </row>
    <row r="761" spans="2:47" s="1" customFormat="1" ht="12">
      <c r="B761" s="33"/>
      <c r="D761" s="147" t="s">
        <v>275</v>
      </c>
      <c r="F761" s="148" t="s">
        <v>1090</v>
      </c>
      <c r="I761" s="145"/>
      <c r="L761" s="33"/>
      <c r="M761" s="146"/>
      <c r="T761" s="54"/>
      <c r="AT761" s="18" t="s">
        <v>275</v>
      </c>
      <c r="AU761" s="18" t="s">
        <v>86</v>
      </c>
    </row>
    <row r="762" spans="2:47" s="1" customFormat="1" ht="19.5">
      <c r="B762" s="33"/>
      <c r="D762" s="143" t="s">
        <v>501</v>
      </c>
      <c r="F762" s="176" t="s">
        <v>1091</v>
      </c>
      <c r="I762" s="145"/>
      <c r="L762" s="33"/>
      <c r="M762" s="146"/>
      <c r="T762" s="54"/>
      <c r="AT762" s="18" t="s">
        <v>501</v>
      </c>
      <c r="AU762" s="18" t="s">
        <v>86</v>
      </c>
    </row>
    <row r="763" spans="2:51" s="13" customFormat="1" ht="12">
      <c r="B763" s="155"/>
      <c r="D763" s="143" t="s">
        <v>277</v>
      </c>
      <c r="E763" s="156" t="s">
        <v>19</v>
      </c>
      <c r="F763" s="157" t="s">
        <v>120</v>
      </c>
      <c r="H763" s="158">
        <v>22</v>
      </c>
      <c r="I763" s="159"/>
      <c r="L763" s="155"/>
      <c r="M763" s="160"/>
      <c r="T763" s="161"/>
      <c r="AT763" s="156" t="s">
        <v>277</v>
      </c>
      <c r="AU763" s="156" t="s">
        <v>86</v>
      </c>
      <c r="AV763" s="13" t="s">
        <v>86</v>
      </c>
      <c r="AW763" s="13" t="s">
        <v>37</v>
      </c>
      <c r="AX763" s="13" t="s">
        <v>84</v>
      </c>
      <c r="AY763" s="156" t="s">
        <v>265</v>
      </c>
    </row>
    <row r="764" spans="2:65" s="1" customFormat="1" ht="21.75" customHeight="1">
      <c r="B764" s="33"/>
      <c r="C764" s="130" t="s">
        <v>1092</v>
      </c>
      <c r="D764" s="130" t="s">
        <v>267</v>
      </c>
      <c r="E764" s="131" t="s">
        <v>1093</v>
      </c>
      <c r="F764" s="132" t="s">
        <v>1094</v>
      </c>
      <c r="G764" s="133" t="s">
        <v>104</v>
      </c>
      <c r="H764" s="134">
        <v>13.39</v>
      </c>
      <c r="I764" s="135"/>
      <c r="J764" s="136">
        <f>ROUND(I764*H764,2)</f>
        <v>0</v>
      </c>
      <c r="K764" s="132" t="s">
        <v>270</v>
      </c>
      <c r="L764" s="33"/>
      <c r="M764" s="137" t="s">
        <v>19</v>
      </c>
      <c r="N764" s="138" t="s">
        <v>47</v>
      </c>
      <c r="P764" s="139">
        <f>O764*H764</f>
        <v>0</v>
      </c>
      <c r="Q764" s="139">
        <v>2.25</v>
      </c>
      <c r="R764" s="139">
        <f>Q764*H764</f>
        <v>30.1275</v>
      </c>
      <c r="S764" s="139">
        <v>0</v>
      </c>
      <c r="T764" s="140">
        <f>S764*H764</f>
        <v>0</v>
      </c>
      <c r="AR764" s="141" t="s">
        <v>271</v>
      </c>
      <c r="AT764" s="141" t="s">
        <v>267</v>
      </c>
      <c r="AU764" s="141" t="s">
        <v>86</v>
      </c>
      <c r="AY764" s="18" t="s">
        <v>265</v>
      </c>
      <c r="BE764" s="142">
        <f>IF(N764="základní",J764,0)</f>
        <v>0</v>
      </c>
      <c r="BF764" s="142">
        <f>IF(N764="snížená",J764,0)</f>
        <v>0</v>
      </c>
      <c r="BG764" s="142">
        <f>IF(N764="zákl. přenesená",J764,0)</f>
        <v>0</v>
      </c>
      <c r="BH764" s="142">
        <f>IF(N764="sníž. přenesená",J764,0)</f>
        <v>0</v>
      </c>
      <c r="BI764" s="142">
        <f>IF(N764="nulová",J764,0)</f>
        <v>0</v>
      </c>
      <c r="BJ764" s="18" t="s">
        <v>84</v>
      </c>
      <c r="BK764" s="142">
        <f>ROUND(I764*H764,2)</f>
        <v>0</v>
      </c>
      <c r="BL764" s="18" t="s">
        <v>271</v>
      </c>
      <c r="BM764" s="141" t="s">
        <v>1095</v>
      </c>
    </row>
    <row r="765" spans="2:47" s="1" customFormat="1" ht="12">
      <c r="B765" s="33"/>
      <c r="D765" s="143" t="s">
        <v>273</v>
      </c>
      <c r="F765" s="144" t="s">
        <v>1096</v>
      </c>
      <c r="I765" s="145"/>
      <c r="L765" s="33"/>
      <c r="M765" s="146"/>
      <c r="T765" s="54"/>
      <c r="AT765" s="18" t="s">
        <v>273</v>
      </c>
      <c r="AU765" s="18" t="s">
        <v>86</v>
      </c>
    </row>
    <row r="766" spans="2:47" s="1" customFormat="1" ht="12">
      <c r="B766" s="33"/>
      <c r="D766" s="147" t="s">
        <v>275</v>
      </c>
      <c r="F766" s="148" t="s">
        <v>1097</v>
      </c>
      <c r="I766" s="145"/>
      <c r="L766" s="33"/>
      <c r="M766" s="146"/>
      <c r="T766" s="54"/>
      <c r="AT766" s="18" t="s">
        <v>275</v>
      </c>
      <c r="AU766" s="18" t="s">
        <v>86</v>
      </c>
    </row>
    <row r="767" spans="2:51" s="12" customFormat="1" ht="12">
      <c r="B767" s="149"/>
      <c r="D767" s="143" t="s">
        <v>277</v>
      </c>
      <c r="E767" s="150" t="s">
        <v>19</v>
      </c>
      <c r="F767" s="151" t="s">
        <v>1098</v>
      </c>
      <c r="H767" s="150" t="s">
        <v>19</v>
      </c>
      <c r="I767" s="152"/>
      <c r="L767" s="149"/>
      <c r="M767" s="153"/>
      <c r="T767" s="154"/>
      <c r="AT767" s="150" t="s">
        <v>277</v>
      </c>
      <c r="AU767" s="150" t="s">
        <v>86</v>
      </c>
      <c r="AV767" s="12" t="s">
        <v>84</v>
      </c>
      <c r="AW767" s="12" t="s">
        <v>37</v>
      </c>
      <c r="AX767" s="12" t="s">
        <v>76</v>
      </c>
      <c r="AY767" s="150" t="s">
        <v>265</v>
      </c>
    </row>
    <row r="768" spans="2:51" s="13" customFormat="1" ht="12">
      <c r="B768" s="155"/>
      <c r="D768" s="143" t="s">
        <v>277</v>
      </c>
      <c r="E768" s="156" t="s">
        <v>19</v>
      </c>
      <c r="F768" s="157" t="s">
        <v>1099</v>
      </c>
      <c r="H768" s="158">
        <v>10.5</v>
      </c>
      <c r="I768" s="159"/>
      <c r="L768" s="155"/>
      <c r="M768" s="160"/>
      <c r="T768" s="161"/>
      <c r="AT768" s="156" t="s">
        <v>277</v>
      </c>
      <c r="AU768" s="156" t="s">
        <v>86</v>
      </c>
      <c r="AV768" s="13" t="s">
        <v>86</v>
      </c>
      <c r="AW768" s="13" t="s">
        <v>37</v>
      </c>
      <c r="AX768" s="13" t="s">
        <v>76</v>
      </c>
      <c r="AY768" s="156" t="s">
        <v>265</v>
      </c>
    </row>
    <row r="769" spans="2:51" s="12" customFormat="1" ht="12">
      <c r="B769" s="149"/>
      <c r="D769" s="143" t="s">
        <v>277</v>
      </c>
      <c r="E769" s="150" t="s">
        <v>19</v>
      </c>
      <c r="F769" s="151" t="s">
        <v>1100</v>
      </c>
      <c r="H769" s="150" t="s">
        <v>19</v>
      </c>
      <c r="I769" s="152"/>
      <c r="L769" s="149"/>
      <c r="M769" s="153"/>
      <c r="T769" s="154"/>
      <c r="AT769" s="150" t="s">
        <v>277</v>
      </c>
      <c r="AU769" s="150" t="s">
        <v>86</v>
      </c>
      <c r="AV769" s="12" t="s">
        <v>84</v>
      </c>
      <c r="AW769" s="12" t="s">
        <v>37</v>
      </c>
      <c r="AX769" s="12" t="s">
        <v>76</v>
      </c>
      <c r="AY769" s="150" t="s">
        <v>265</v>
      </c>
    </row>
    <row r="770" spans="2:51" s="13" customFormat="1" ht="12">
      <c r="B770" s="155"/>
      <c r="D770" s="143" t="s">
        <v>277</v>
      </c>
      <c r="E770" s="156" t="s">
        <v>19</v>
      </c>
      <c r="F770" s="157" t="s">
        <v>1101</v>
      </c>
      <c r="H770" s="158">
        <v>2.89</v>
      </c>
      <c r="I770" s="159"/>
      <c r="L770" s="155"/>
      <c r="M770" s="160"/>
      <c r="T770" s="161"/>
      <c r="AT770" s="156" t="s">
        <v>277</v>
      </c>
      <c r="AU770" s="156" t="s">
        <v>86</v>
      </c>
      <c r="AV770" s="13" t="s">
        <v>86</v>
      </c>
      <c r="AW770" s="13" t="s">
        <v>37</v>
      </c>
      <c r="AX770" s="13" t="s">
        <v>76</v>
      </c>
      <c r="AY770" s="156" t="s">
        <v>265</v>
      </c>
    </row>
    <row r="771" spans="2:51" s="14" customFormat="1" ht="12">
      <c r="B771" s="162"/>
      <c r="D771" s="143" t="s">
        <v>277</v>
      </c>
      <c r="E771" s="163" t="s">
        <v>19</v>
      </c>
      <c r="F771" s="164" t="s">
        <v>280</v>
      </c>
      <c r="H771" s="165">
        <v>13.39</v>
      </c>
      <c r="I771" s="166"/>
      <c r="L771" s="162"/>
      <c r="M771" s="167"/>
      <c r="T771" s="168"/>
      <c r="AT771" s="163" t="s">
        <v>277</v>
      </c>
      <c r="AU771" s="163" t="s">
        <v>86</v>
      </c>
      <c r="AV771" s="14" t="s">
        <v>271</v>
      </c>
      <c r="AW771" s="14" t="s">
        <v>37</v>
      </c>
      <c r="AX771" s="14" t="s">
        <v>84</v>
      </c>
      <c r="AY771" s="163" t="s">
        <v>265</v>
      </c>
    </row>
    <row r="772" spans="2:65" s="1" customFormat="1" ht="16.5" customHeight="1">
      <c r="B772" s="33"/>
      <c r="C772" s="130" t="s">
        <v>1102</v>
      </c>
      <c r="D772" s="130" t="s">
        <v>267</v>
      </c>
      <c r="E772" s="131" t="s">
        <v>1103</v>
      </c>
      <c r="F772" s="132" t="s">
        <v>1104</v>
      </c>
      <c r="G772" s="133" t="s">
        <v>104</v>
      </c>
      <c r="H772" s="134">
        <v>22.715</v>
      </c>
      <c r="I772" s="135"/>
      <c r="J772" s="136">
        <f>ROUND(I772*H772,2)</f>
        <v>0</v>
      </c>
      <c r="K772" s="132" t="s">
        <v>270</v>
      </c>
      <c r="L772" s="33"/>
      <c r="M772" s="137" t="s">
        <v>19</v>
      </c>
      <c r="N772" s="138" t="s">
        <v>47</v>
      </c>
      <c r="P772" s="139">
        <f>O772*H772</f>
        <v>0</v>
      </c>
      <c r="Q772" s="139">
        <v>2.25</v>
      </c>
      <c r="R772" s="139">
        <f>Q772*H772</f>
        <v>51.10875</v>
      </c>
      <c r="S772" s="139">
        <v>0</v>
      </c>
      <c r="T772" s="140">
        <f>S772*H772</f>
        <v>0</v>
      </c>
      <c r="AR772" s="141" t="s">
        <v>271</v>
      </c>
      <c r="AT772" s="141" t="s">
        <v>267</v>
      </c>
      <c r="AU772" s="141" t="s">
        <v>86</v>
      </c>
      <c r="AY772" s="18" t="s">
        <v>265</v>
      </c>
      <c r="BE772" s="142">
        <f>IF(N772="základní",J772,0)</f>
        <v>0</v>
      </c>
      <c r="BF772" s="142">
        <f>IF(N772="snížená",J772,0)</f>
        <v>0</v>
      </c>
      <c r="BG772" s="142">
        <f>IF(N772="zákl. přenesená",J772,0)</f>
        <v>0</v>
      </c>
      <c r="BH772" s="142">
        <f>IF(N772="sníž. přenesená",J772,0)</f>
        <v>0</v>
      </c>
      <c r="BI772" s="142">
        <f>IF(N772="nulová",J772,0)</f>
        <v>0</v>
      </c>
      <c r="BJ772" s="18" t="s">
        <v>84</v>
      </c>
      <c r="BK772" s="142">
        <f>ROUND(I772*H772,2)</f>
        <v>0</v>
      </c>
      <c r="BL772" s="18" t="s">
        <v>271</v>
      </c>
      <c r="BM772" s="141" t="s">
        <v>1105</v>
      </c>
    </row>
    <row r="773" spans="2:47" s="1" customFormat="1" ht="12">
      <c r="B773" s="33"/>
      <c r="D773" s="143" t="s">
        <v>273</v>
      </c>
      <c r="F773" s="144" t="s">
        <v>1106</v>
      </c>
      <c r="I773" s="145"/>
      <c r="L773" s="33"/>
      <c r="M773" s="146"/>
      <c r="T773" s="54"/>
      <c r="AT773" s="18" t="s">
        <v>273</v>
      </c>
      <c r="AU773" s="18" t="s">
        <v>86</v>
      </c>
    </row>
    <row r="774" spans="2:47" s="1" customFormat="1" ht="12">
      <c r="B774" s="33"/>
      <c r="D774" s="147" t="s">
        <v>275</v>
      </c>
      <c r="F774" s="148" t="s">
        <v>1107</v>
      </c>
      <c r="I774" s="145"/>
      <c r="L774" s="33"/>
      <c r="M774" s="146"/>
      <c r="T774" s="54"/>
      <c r="AT774" s="18" t="s">
        <v>275</v>
      </c>
      <c r="AU774" s="18" t="s">
        <v>86</v>
      </c>
    </row>
    <row r="775" spans="2:51" s="12" customFormat="1" ht="12">
      <c r="B775" s="149"/>
      <c r="D775" s="143" t="s">
        <v>277</v>
      </c>
      <c r="E775" s="150" t="s">
        <v>19</v>
      </c>
      <c r="F775" s="151" t="s">
        <v>394</v>
      </c>
      <c r="H775" s="150" t="s">
        <v>19</v>
      </c>
      <c r="I775" s="152"/>
      <c r="L775" s="149"/>
      <c r="M775" s="153"/>
      <c r="T775" s="154"/>
      <c r="AT775" s="150" t="s">
        <v>277</v>
      </c>
      <c r="AU775" s="150" t="s">
        <v>86</v>
      </c>
      <c r="AV775" s="12" t="s">
        <v>84</v>
      </c>
      <c r="AW775" s="12" t="s">
        <v>37</v>
      </c>
      <c r="AX775" s="12" t="s">
        <v>76</v>
      </c>
      <c r="AY775" s="150" t="s">
        <v>265</v>
      </c>
    </row>
    <row r="776" spans="2:51" s="12" customFormat="1" ht="12">
      <c r="B776" s="149"/>
      <c r="D776" s="143" t="s">
        <v>277</v>
      </c>
      <c r="E776" s="150" t="s">
        <v>19</v>
      </c>
      <c r="F776" s="151" t="s">
        <v>1108</v>
      </c>
      <c r="H776" s="150" t="s">
        <v>19</v>
      </c>
      <c r="I776" s="152"/>
      <c r="L776" s="149"/>
      <c r="M776" s="153"/>
      <c r="T776" s="154"/>
      <c r="AT776" s="150" t="s">
        <v>277</v>
      </c>
      <c r="AU776" s="150" t="s">
        <v>86</v>
      </c>
      <c r="AV776" s="12" t="s">
        <v>84</v>
      </c>
      <c r="AW776" s="12" t="s">
        <v>37</v>
      </c>
      <c r="AX776" s="12" t="s">
        <v>76</v>
      </c>
      <c r="AY776" s="150" t="s">
        <v>265</v>
      </c>
    </row>
    <row r="777" spans="2:51" s="13" customFormat="1" ht="12">
      <c r="B777" s="155"/>
      <c r="D777" s="143" t="s">
        <v>277</v>
      </c>
      <c r="E777" s="156" t="s">
        <v>19</v>
      </c>
      <c r="F777" s="157" t="s">
        <v>1109</v>
      </c>
      <c r="H777" s="158">
        <v>22.715</v>
      </c>
      <c r="I777" s="159"/>
      <c r="L777" s="155"/>
      <c r="M777" s="160"/>
      <c r="T777" s="161"/>
      <c r="AT777" s="156" t="s">
        <v>277</v>
      </c>
      <c r="AU777" s="156" t="s">
        <v>86</v>
      </c>
      <c r="AV777" s="13" t="s">
        <v>86</v>
      </c>
      <c r="AW777" s="13" t="s">
        <v>37</v>
      </c>
      <c r="AX777" s="13" t="s">
        <v>84</v>
      </c>
      <c r="AY777" s="156" t="s">
        <v>265</v>
      </c>
    </row>
    <row r="778" spans="2:65" s="1" customFormat="1" ht="16.5" customHeight="1">
      <c r="B778" s="33"/>
      <c r="C778" s="130" t="s">
        <v>1110</v>
      </c>
      <c r="D778" s="130" t="s">
        <v>267</v>
      </c>
      <c r="E778" s="131" t="s">
        <v>1111</v>
      </c>
      <c r="F778" s="132" t="s">
        <v>1112</v>
      </c>
      <c r="G778" s="133" t="s">
        <v>104</v>
      </c>
      <c r="H778" s="134">
        <v>17.5</v>
      </c>
      <c r="I778" s="135"/>
      <c r="J778" s="136">
        <f>ROUND(I778*H778,2)</f>
        <v>0</v>
      </c>
      <c r="K778" s="132" t="s">
        <v>270</v>
      </c>
      <c r="L778" s="33"/>
      <c r="M778" s="137" t="s">
        <v>19</v>
      </c>
      <c r="N778" s="138" t="s">
        <v>47</v>
      </c>
      <c r="P778" s="139">
        <f>O778*H778</f>
        <v>0</v>
      </c>
      <c r="Q778" s="139">
        <v>2.0875</v>
      </c>
      <c r="R778" s="139">
        <f>Q778*H778</f>
        <v>36.53125</v>
      </c>
      <c r="S778" s="139">
        <v>0</v>
      </c>
      <c r="T778" s="140">
        <f>S778*H778</f>
        <v>0</v>
      </c>
      <c r="AR778" s="141" t="s">
        <v>271</v>
      </c>
      <c r="AT778" s="141" t="s">
        <v>267</v>
      </c>
      <c r="AU778" s="141" t="s">
        <v>86</v>
      </c>
      <c r="AY778" s="18" t="s">
        <v>265</v>
      </c>
      <c r="BE778" s="142">
        <f>IF(N778="základní",J778,0)</f>
        <v>0</v>
      </c>
      <c r="BF778" s="142">
        <f>IF(N778="snížená",J778,0)</f>
        <v>0</v>
      </c>
      <c r="BG778" s="142">
        <f>IF(N778="zákl. přenesená",J778,0)</f>
        <v>0</v>
      </c>
      <c r="BH778" s="142">
        <f>IF(N778="sníž. přenesená",J778,0)</f>
        <v>0</v>
      </c>
      <c r="BI778" s="142">
        <f>IF(N778="nulová",J778,0)</f>
        <v>0</v>
      </c>
      <c r="BJ778" s="18" t="s">
        <v>84</v>
      </c>
      <c r="BK778" s="142">
        <f>ROUND(I778*H778,2)</f>
        <v>0</v>
      </c>
      <c r="BL778" s="18" t="s">
        <v>271</v>
      </c>
      <c r="BM778" s="141" t="s">
        <v>1113</v>
      </c>
    </row>
    <row r="779" spans="2:47" s="1" customFormat="1" ht="12">
      <c r="B779" s="33"/>
      <c r="D779" s="143" t="s">
        <v>273</v>
      </c>
      <c r="F779" s="144" t="s">
        <v>1114</v>
      </c>
      <c r="I779" s="145"/>
      <c r="L779" s="33"/>
      <c r="M779" s="146"/>
      <c r="T779" s="54"/>
      <c r="AT779" s="18" t="s">
        <v>273</v>
      </c>
      <c r="AU779" s="18" t="s">
        <v>86</v>
      </c>
    </row>
    <row r="780" spans="2:47" s="1" customFormat="1" ht="12">
      <c r="B780" s="33"/>
      <c r="D780" s="147" t="s">
        <v>275</v>
      </c>
      <c r="F780" s="148" t="s">
        <v>1115</v>
      </c>
      <c r="I780" s="145"/>
      <c r="L780" s="33"/>
      <c r="M780" s="146"/>
      <c r="T780" s="54"/>
      <c r="AT780" s="18" t="s">
        <v>275</v>
      </c>
      <c r="AU780" s="18" t="s">
        <v>86</v>
      </c>
    </row>
    <row r="781" spans="2:51" s="12" customFormat="1" ht="12">
      <c r="B781" s="149"/>
      <c r="D781" s="143" t="s">
        <v>277</v>
      </c>
      <c r="E781" s="150" t="s">
        <v>19</v>
      </c>
      <c r="F781" s="151" t="s">
        <v>1116</v>
      </c>
      <c r="H781" s="150" t="s">
        <v>19</v>
      </c>
      <c r="I781" s="152"/>
      <c r="L781" s="149"/>
      <c r="M781" s="153"/>
      <c r="T781" s="154"/>
      <c r="AT781" s="150" t="s">
        <v>277</v>
      </c>
      <c r="AU781" s="150" t="s">
        <v>86</v>
      </c>
      <c r="AV781" s="12" t="s">
        <v>84</v>
      </c>
      <c r="AW781" s="12" t="s">
        <v>37</v>
      </c>
      <c r="AX781" s="12" t="s">
        <v>76</v>
      </c>
      <c r="AY781" s="150" t="s">
        <v>265</v>
      </c>
    </row>
    <row r="782" spans="2:51" s="12" customFormat="1" ht="12">
      <c r="B782" s="149"/>
      <c r="D782" s="143" t="s">
        <v>277</v>
      </c>
      <c r="E782" s="150" t="s">
        <v>19</v>
      </c>
      <c r="F782" s="151" t="s">
        <v>1117</v>
      </c>
      <c r="H782" s="150" t="s">
        <v>19</v>
      </c>
      <c r="I782" s="152"/>
      <c r="L782" s="149"/>
      <c r="M782" s="153"/>
      <c r="T782" s="154"/>
      <c r="AT782" s="150" t="s">
        <v>277</v>
      </c>
      <c r="AU782" s="150" t="s">
        <v>86</v>
      </c>
      <c r="AV782" s="12" t="s">
        <v>84</v>
      </c>
      <c r="AW782" s="12" t="s">
        <v>37</v>
      </c>
      <c r="AX782" s="12" t="s">
        <v>76</v>
      </c>
      <c r="AY782" s="150" t="s">
        <v>265</v>
      </c>
    </row>
    <row r="783" spans="2:51" s="13" customFormat="1" ht="12">
      <c r="B783" s="155"/>
      <c r="D783" s="143" t="s">
        <v>277</v>
      </c>
      <c r="E783" s="156" t="s">
        <v>19</v>
      </c>
      <c r="F783" s="157" t="s">
        <v>1118</v>
      </c>
      <c r="H783" s="158">
        <v>17.5</v>
      </c>
      <c r="I783" s="159"/>
      <c r="L783" s="155"/>
      <c r="M783" s="160"/>
      <c r="T783" s="161"/>
      <c r="AT783" s="156" t="s">
        <v>277</v>
      </c>
      <c r="AU783" s="156" t="s">
        <v>86</v>
      </c>
      <c r="AV783" s="13" t="s">
        <v>86</v>
      </c>
      <c r="AW783" s="13" t="s">
        <v>37</v>
      </c>
      <c r="AX783" s="13" t="s">
        <v>84</v>
      </c>
      <c r="AY783" s="156" t="s">
        <v>265</v>
      </c>
    </row>
    <row r="784" spans="2:65" s="1" customFormat="1" ht="16.5" customHeight="1">
      <c r="B784" s="33"/>
      <c r="C784" s="130" t="s">
        <v>1119</v>
      </c>
      <c r="D784" s="130" t="s">
        <v>267</v>
      </c>
      <c r="E784" s="131" t="s">
        <v>1120</v>
      </c>
      <c r="F784" s="132" t="s">
        <v>1121</v>
      </c>
      <c r="G784" s="133" t="s">
        <v>104</v>
      </c>
      <c r="H784" s="134">
        <v>66.7</v>
      </c>
      <c r="I784" s="135"/>
      <c r="J784" s="136">
        <f>ROUND(I784*H784,2)</f>
        <v>0</v>
      </c>
      <c r="K784" s="132" t="s">
        <v>270</v>
      </c>
      <c r="L784" s="33"/>
      <c r="M784" s="137" t="s">
        <v>19</v>
      </c>
      <c r="N784" s="138" t="s">
        <v>47</v>
      </c>
      <c r="P784" s="139">
        <f>O784*H784</f>
        <v>0</v>
      </c>
      <c r="Q784" s="139">
        <v>2.0875</v>
      </c>
      <c r="R784" s="139">
        <f>Q784*H784</f>
        <v>139.23625</v>
      </c>
      <c r="S784" s="139">
        <v>0</v>
      </c>
      <c r="T784" s="140">
        <f>S784*H784</f>
        <v>0</v>
      </c>
      <c r="AR784" s="141" t="s">
        <v>271</v>
      </c>
      <c r="AT784" s="141" t="s">
        <v>267</v>
      </c>
      <c r="AU784" s="141" t="s">
        <v>86</v>
      </c>
      <c r="AY784" s="18" t="s">
        <v>265</v>
      </c>
      <c r="BE784" s="142">
        <f>IF(N784="základní",J784,0)</f>
        <v>0</v>
      </c>
      <c r="BF784" s="142">
        <f>IF(N784="snížená",J784,0)</f>
        <v>0</v>
      </c>
      <c r="BG784" s="142">
        <f>IF(N784="zákl. přenesená",J784,0)</f>
        <v>0</v>
      </c>
      <c r="BH784" s="142">
        <f>IF(N784="sníž. přenesená",J784,0)</f>
        <v>0</v>
      </c>
      <c r="BI784" s="142">
        <f>IF(N784="nulová",J784,0)</f>
        <v>0</v>
      </c>
      <c r="BJ784" s="18" t="s">
        <v>84</v>
      </c>
      <c r="BK784" s="142">
        <f>ROUND(I784*H784,2)</f>
        <v>0</v>
      </c>
      <c r="BL784" s="18" t="s">
        <v>271</v>
      </c>
      <c r="BM784" s="141" t="s">
        <v>1122</v>
      </c>
    </row>
    <row r="785" spans="2:47" s="1" customFormat="1" ht="12">
      <c r="B785" s="33"/>
      <c r="D785" s="143" t="s">
        <v>273</v>
      </c>
      <c r="F785" s="144" t="s">
        <v>1123</v>
      </c>
      <c r="I785" s="145"/>
      <c r="L785" s="33"/>
      <c r="M785" s="146"/>
      <c r="T785" s="54"/>
      <c r="AT785" s="18" t="s">
        <v>273</v>
      </c>
      <c r="AU785" s="18" t="s">
        <v>86</v>
      </c>
    </row>
    <row r="786" spans="2:47" s="1" customFormat="1" ht="12">
      <c r="B786" s="33"/>
      <c r="D786" s="147" t="s">
        <v>275</v>
      </c>
      <c r="F786" s="148" t="s">
        <v>1124</v>
      </c>
      <c r="I786" s="145"/>
      <c r="L786" s="33"/>
      <c r="M786" s="146"/>
      <c r="T786" s="54"/>
      <c r="AT786" s="18" t="s">
        <v>275</v>
      </c>
      <c r="AU786" s="18" t="s">
        <v>86</v>
      </c>
    </row>
    <row r="787" spans="2:51" s="12" customFormat="1" ht="12">
      <c r="B787" s="149"/>
      <c r="D787" s="143" t="s">
        <v>277</v>
      </c>
      <c r="E787" s="150" t="s">
        <v>19</v>
      </c>
      <c r="F787" s="151" t="s">
        <v>1116</v>
      </c>
      <c r="H787" s="150" t="s">
        <v>19</v>
      </c>
      <c r="I787" s="152"/>
      <c r="L787" s="149"/>
      <c r="M787" s="153"/>
      <c r="T787" s="154"/>
      <c r="AT787" s="150" t="s">
        <v>277</v>
      </c>
      <c r="AU787" s="150" t="s">
        <v>86</v>
      </c>
      <c r="AV787" s="12" t="s">
        <v>84</v>
      </c>
      <c r="AW787" s="12" t="s">
        <v>37</v>
      </c>
      <c r="AX787" s="12" t="s">
        <v>76</v>
      </c>
      <c r="AY787" s="150" t="s">
        <v>265</v>
      </c>
    </row>
    <row r="788" spans="2:51" s="12" customFormat="1" ht="12">
      <c r="B788" s="149"/>
      <c r="D788" s="143" t="s">
        <v>277</v>
      </c>
      <c r="E788" s="150" t="s">
        <v>19</v>
      </c>
      <c r="F788" s="151" t="s">
        <v>1125</v>
      </c>
      <c r="H788" s="150" t="s">
        <v>19</v>
      </c>
      <c r="I788" s="152"/>
      <c r="L788" s="149"/>
      <c r="M788" s="153"/>
      <c r="T788" s="154"/>
      <c r="AT788" s="150" t="s">
        <v>277</v>
      </c>
      <c r="AU788" s="150" t="s">
        <v>86</v>
      </c>
      <c r="AV788" s="12" t="s">
        <v>84</v>
      </c>
      <c r="AW788" s="12" t="s">
        <v>37</v>
      </c>
      <c r="AX788" s="12" t="s">
        <v>76</v>
      </c>
      <c r="AY788" s="150" t="s">
        <v>265</v>
      </c>
    </row>
    <row r="789" spans="2:51" s="13" customFormat="1" ht="12">
      <c r="B789" s="155"/>
      <c r="D789" s="143" t="s">
        <v>277</v>
      </c>
      <c r="E789" s="156" t="s">
        <v>19</v>
      </c>
      <c r="F789" s="157" t="s">
        <v>1126</v>
      </c>
      <c r="H789" s="158">
        <v>66.7</v>
      </c>
      <c r="I789" s="159"/>
      <c r="L789" s="155"/>
      <c r="M789" s="160"/>
      <c r="T789" s="161"/>
      <c r="AT789" s="156" t="s">
        <v>277</v>
      </c>
      <c r="AU789" s="156" t="s">
        <v>86</v>
      </c>
      <c r="AV789" s="13" t="s">
        <v>86</v>
      </c>
      <c r="AW789" s="13" t="s">
        <v>37</v>
      </c>
      <c r="AX789" s="13" t="s">
        <v>84</v>
      </c>
      <c r="AY789" s="156" t="s">
        <v>265</v>
      </c>
    </row>
    <row r="790" spans="2:65" s="1" customFormat="1" ht="16.5" customHeight="1">
      <c r="B790" s="33"/>
      <c r="C790" s="130" t="s">
        <v>1127</v>
      </c>
      <c r="D790" s="130" t="s">
        <v>267</v>
      </c>
      <c r="E790" s="131" t="s">
        <v>1128</v>
      </c>
      <c r="F790" s="132" t="s">
        <v>1129</v>
      </c>
      <c r="G790" s="133" t="s">
        <v>104</v>
      </c>
      <c r="H790" s="134">
        <v>868.5</v>
      </c>
      <c r="I790" s="135"/>
      <c r="J790" s="136">
        <f>ROUND(I790*H790,2)</f>
        <v>0</v>
      </c>
      <c r="K790" s="132" t="s">
        <v>19</v>
      </c>
      <c r="L790" s="33"/>
      <c r="M790" s="137" t="s">
        <v>19</v>
      </c>
      <c r="N790" s="138" t="s">
        <v>47</v>
      </c>
      <c r="P790" s="139">
        <f>O790*H790</f>
        <v>0</v>
      </c>
      <c r="Q790" s="139">
        <v>2.0875</v>
      </c>
      <c r="R790" s="139">
        <f>Q790*H790</f>
        <v>1812.9937499999999</v>
      </c>
      <c r="S790" s="139">
        <v>0</v>
      </c>
      <c r="T790" s="140">
        <f>S790*H790</f>
        <v>0</v>
      </c>
      <c r="AR790" s="141" t="s">
        <v>271</v>
      </c>
      <c r="AT790" s="141" t="s">
        <v>267</v>
      </c>
      <c r="AU790" s="141" t="s">
        <v>86</v>
      </c>
      <c r="AY790" s="18" t="s">
        <v>265</v>
      </c>
      <c r="BE790" s="142">
        <f>IF(N790="základní",J790,0)</f>
        <v>0</v>
      </c>
      <c r="BF790" s="142">
        <f>IF(N790="snížená",J790,0)</f>
        <v>0</v>
      </c>
      <c r="BG790" s="142">
        <f>IF(N790="zákl. přenesená",J790,0)</f>
        <v>0</v>
      </c>
      <c r="BH790" s="142">
        <f>IF(N790="sníž. přenesená",J790,0)</f>
        <v>0</v>
      </c>
      <c r="BI790" s="142">
        <f>IF(N790="nulová",J790,0)</f>
        <v>0</v>
      </c>
      <c r="BJ790" s="18" t="s">
        <v>84</v>
      </c>
      <c r="BK790" s="142">
        <f>ROUND(I790*H790,2)</f>
        <v>0</v>
      </c>
      <c r="BL790" s="18" t="s">
        <v>271</v>
      </c>
      <c r="BM790" s="141" t="s">
        <v>1130</v>
      </c>
    </row>
    <row r="791" spans="2:47" s="1" customFormat="1" ht="12">
      <c r="B791" s="33"/>
      <c r="D791" s="143" t="s">
        <v>273</v>
      </c>
      <c r="F791" s="144" t="s">
        <v>1129</v>
      </c>
      <c r="I791" s="145"/>
      <c r="L791" s="33"/>
      <c r="M791" s="146"/>
      <c r="T791" s="54"/>
      <c r="AT791" s="18" t="s">
        <v>273</v>
      </c>
      <c r="AU791" s="18" t="s">
        <v>86</v>
      </c>
    </row>
    <row r="792" spans="2:47" s="1" customFormat="1" ht="19.5">
      <c r="B792" s="33"/>
      <c r="D792" s="143" t="s">
        <v>501</v>
      </c>
      <c r="F792" s="176" t="s">
        <v>1131</v>
      </c>
      <c r="I792" s="145"/>
      <c r="L792" s="33"/>
      <c r="M792" s="146"/>
      <c r="T792" s="54"/>
      <c r="AT792" s="18" t="s">
        <v>501</v>
      </c>
      <c r="AU792" s="18" t="s">
        <v>86</v>
      </c>
    </row>
    <row r="793" spans="2:51" s="12" customFormat="1" ht="12">
      <c r="B793" s="149"/>
      <c r="D793" s="143" t="s">
        <v>277</v>
      </c>
      <c r="E793" s="150" t="s">
        <v>19</v>
      </c>
      <c r="F793" s="151" t="s">
        <v>1116</v>
      </c>
      <c r="H793" s="150" t="s">
        <v>19</v>
      </c>
      <c r="I793" s="152"/>
      <c r="L793" s="149"/>
      <c r="M793" s="153"/>
      <c r="T793" s="154"/>
      <c r="AT793" s="150" t="s">
        <v>277</v>
      </c>
      <c r="AU793" s="150" t="s">
        <v>86</v>
      </c>
      <c r="AV793" s="12" t="s">
        <v>84</v>
      </c>
      <c r="AW793" s="12" t="s">
        <v>37</v>
      </c>
      <c r="AX793" s="12" t="s">
        <v>76</v>
      </c>
      <c r="AY793" s="150" t="s">
        <v>265</v>
      </c>
    </row>
    <row r="794" spans="2:51" s="12" customFormat="1" ht="12">
      <c r="B794" s="149"/>
      <c r="D794" s="143" t="s">
        <v>277</v>
      </c>
      <c r="E794" s="150" t="s">
        <v>19</v>
      </c>
      <c r="F794" s="151" t="s">
        <v>1132</v>
      </c>
      <c r="H794" s="150" t="s">
        <v>19</v>
      </c>
      <c r="I794" s="152"/>
      <c r="L794" s="149"/>
      <c r="M794" s="153"/>
      <c r="T794" s="154"/>
      <c r="AT794" s="150" t="s">
        <v>277</v>
      </c>
      <c r="AU794" s="150" t="s">
        <v>86</v>
      </c>
      <c r="AV794" s="12" t="s">
        <v>84</v>
      </c>
      <c r="AW794" s="12" t="s">
        <v>37</v>
      </c>
      <c r="AX794" s="12" t="s">
        <v>76</v>
      </c>
      <c r="AY794" s="150" t="s">
        <v>265</v>
      </c>
    </row>
    <row r="795" spans="2:51" s="13" customFormat="1" ht="12">
      <c r="B795" s="155"/>
      <c r="D795" s="143" t="s">
        <v>277</v>
      </c>
      <c r="E795" s="156" t="s">
        <v>19</v>
      </c>
      <c r="F795" s="157" t="s">
        <v>1133</v>
      </c>
      <c r="H795" s="158">
        <v>868.5</v>
      </c>
      <c r="I795" s="159"/>
      <c r="L795" s="155"/>
      <c r="M795" s="160"/>
      <c r="T795" s="161"/>
      <c r="AT795" s="156" t="s">
        <v>277</v>
      </c>
      <c r="AU795" s="156" t="s">
        <v>86</v>
      </c>
      <c r="AV795" s="13" t="s">
        <v>86</v>
      </c>
      <c r="AW795" s="13" t="s">
        <v>37</v>
      </c>
      <c r="AX795" s="13" t="s">
        <v>84</v>
      </c>
      <c r="AY795" s="156" t="s">
        <v>265</v>
      </c>
    </row>
    <row r="796" spans="2:65" s="1" customFormat="1" ht="16.5" customHeight="1">
      <c r="B796" s="33"/>
      <c r="C796" s="130" t="s">
        <v>1134</v>
      </c>
      <c r="D796" s="130" t="s">
        <v>267</v>
      </c>
      <c r="E796" s="131" t="s">
        <v>1135</v>
      </c>
      <c r="F796" s="132" t="s">
        <v>1136</v>
      </c>
      <c r="G796" s="133" t="s">
        <v>104</v>
      </c>
      <c r="H796" s="134">
        <v>58.28</v>
      </c>
      <c r="I796" s="135"/>
      <c r="J796" s="136">
        <f>ROUND(I796*H796,2)</f>
        <v>0</v>
      </c>
      <c r="K796" s="132" t="s">
        <v>270</v>
      </c>
      <c r="L796" s="33"/>
      <c r="M796" s="137" t="s">
        <v>19</v>
      </c>
      <c r="N796" s="138" t="s">
        <v>47</v>
      </c>
      <c r="P796" s="139">
        <f>O796*H796</f>
        <v>0</v>
      </c>
      <c r="Q796" s="139">
        <v>2.43408</v>
      </c>
      <c r="R796" s="139">
        <f>Q796*H796</f>
        <v>141.8581824</v>
      </c>
      <c r="S796" s="139">
        <v>0</v>
      </c>
      <c r="T796" s="140">
        <f>S796*H796</f>
        <v>0</v>
      </c>
      <c r="AR796" s="141" t="s">
        <v>271</v>
      </c>
      <c r="AT796" s="141" t="s">
        <v>267</v>
      </c>
      <c r="AU796" s="141" t="s">
        <v>86</v>
      </c>
      <c r="AY796" s="18" t="s">
        <v>265</v>
      </c>
      <c r="BE796" s="142">
        <f>IF(N796="základní",J796,0)</f>
        <v>0</v>
      </c>
      <c r="BF796" s="142">
        <f>IF(N796="snížená",J796,0)</f>
        <v>0</v>
      </c>
      <c r="BG796" s="142">
        <f>IF(N796="zákl. přenesená",J796,0)</f>
        <v>0</v>
      </c>
      <c r="BH796" s="142">
        <f>IF(N796="sníž. přenesená",J796,0)</f>
        <v>0</v>
      </c>
      <c r="BI796" s="142">
        <f>IF(N796="nulová",J796,0)</f>
        <v>0</v>
      </c>
      <c r="BJ796" s="18" t="s">
        <v>84</v>
      </c>
      <c r="BK796" s="142">
        <f>ROUND(I796*H796,2)</f>
        <v>0</v>
      </c>
      <c r="BL796" s="18" t="s">
        <v>271</v>
      </c>
      <c r="BM796" s="141" t="s">
        <v>1137</v>
      </c>
    </row>
    <row r="797" spans="2:47" s="1" customFormat="1" ht="12">
      <c r="B797" s="33"/>
      <c r="D797" s="143" t="s">
        <v>273</v>
      </c>
      <c r="F797" s="144" t="s">
        <v>1138</v>
      </c>
      <c r="I797" s="145"/>
      <c r="L797" s="33"/>
      <c r="M797" s="146"/>
      <c r="T797" s="54"/>
      <c r="AT797" s="18" t="s">
        <v>273</v>
      </c>
      <c r="AU797" s="18" t="s">
        <v>86</v>
      </c>
    </row>
    <row r="798" spans="2:47" s="1" customFormat="1" ht="12">
      <c r="B798" s="33"/>
      <c r="D798" s="147" t="s">
        <v>275</v>
      </c>
      <c r="F798" s="148" t="s">
        <v>1139</v>
      </c>
      <c r="I798" s="145"/>
      <c r="L798" s="33"/>
      <c r="M798" s="146"/>
      <c r="T798" s="54"/>
      <c r="AT798" s="18" t="s">
        <v>275</v>
      </c>
      <c r="AU798" s="18" t="s">
        <v>86</v>
      </c>
    </row>
    <row r="799" spans="2:51" s="12" customFormat="1" ht="12">
      <c r="B799" s="149"/>
      <c r="D799" s="143" t="s">
        <v>277</v>
      </c>
      <c r="E799" s="150" t="s">
        <v>19</v>
      </c>
      <c r="F799" s="151" t="s">
        <v>1140</v>
      </c>
      <c r="H799" s="150" t="s">
        <v>19</v>
      </c>
      <c r="I799" s="152"/>
      <c r="L799" s="149"/>
      <c r="M799" s="153"/>
      <c r="T799" s="154"/>
      <c r="AT799" s="150" t="s">
        <v>277</v>
      </c>
      <c r="AU799" s="150" t="s">
        <v>86</v>
      </c>
      <c r="AV799" s="12" t="s">
        <v>84</v>
      </c>
      <c r="AW799" s="12" t="s">
        <v>37</v>
      </c>
      <c r="AX799" s="12" t="s">
        <v>76</v>
      </c>
      <c r="AY799" s="150" t="s">
        <v>265</v>
      </c>
    </row>
    <row r="800" spans="2:51" s="13" customFormat="1" ht="12">
      <c r="B800" s="155"/>
      <c r="D800" s="143" t="s">
        <v>277</v>
      </c>
      <c r="E800" s="156" t="s">
        <v>19</v>
      </c>
      <c r="F800" s="157" t="s">
        <v>1141</v>
      </c>
      <c r="H800" s="158">
        <v>53.01</v>
      </c>
      <c r="I800" s="159"/>
      <c r="L800" s="155"/>
      <c r="M800" s="160"/>
      <c r="T800" s="161"/>
      <c r="AT800" s="156" t="s">
        <v>277</v>
      </c>
      <c r="AU800" s="156" t="s">
        <v>86</v>
      </c>
      <c r="AV800" s="13" t="s">
        <v>86</v>
      </c>
      <c r="AW800" s="13" t="s">
        <v>37</v>
      </c>
      <c r="AX800" s="13" t="s">
        <v>76</v>
      </c>
      <c r="AY800" s="156" t="s">
        <v>265</v>
      </c>
    </row>
    <row r="801" spans="2:51" s="12" customFormat="1" ht="12">
      <c r="B801" s="149"/>
      <c r="D801" s="143" t="s">
        <v>277</v>
      </c>
      <c r="E801" s="150" t="s">
        <v>19</v>
      </c>
      <c r="F801" s="151" t="s">
        <v>1142</v>
      </c>
      <c r="H801" s="150" t="s">
        <v>19</v>
      </c>
      <c r="I801" s="152"/>
      <c r="L801" s="149"/>
      <c r="M801" s="153"/>
      <c r="T801" s="154"/>
      <c r="AT801" s="150" t="s">
        <v>277</v>
      </c>
      <c r="AU801" s="150" t="s">
        <v>86</v>
      </c>
      <c r="AV801" s="12" t="s">
        <v>84</v>
      </c>
      <c r="AW801" s="12" t="s">
        <v>37</v>
      </c>
      <c r="AX801" s="12" t="s">
        <v>76</v>
      </c>
      <c r="AY801" s="150" t="s">
        <v>265</v>
      </c>
    </row>
    <row r="802" spans="2:51" s="13" customFormat="1" ht="12">
      <c r="B802" s="155"/>
      <c r="D802" s="143" t="s">
        <v>277</v>
      </c>
      <c r="E802" s="156" t="s">
        <v>19</v>
      </c>
      <c r="F802" s="157" t="s">
        <v>1143</v>
      </c>
      <c r="H802" s="158">
        <v>5.27</v>
      </c>
      <c r="I802" s="159"/>
      <c r="L802" s="155"/>
      <c r="M802" s="160"/>
      <c r="T802" s="161"/>
      <c r="AT802" s="156" t="s">
        <v>277</v>
      </c>
      <c r="AU802" s="156" t="s">
        <v>86</v>
      </c>
      <c r="AV802" s="13" t="s">
        <v>86</v>
      </c>
      <c r="AW802" s="13" t="s">
        <v>37</v>
      </c>
      <c r="AX802" s="13" t="s">
        <v>76</v>
      </c>
      <c r="AY802" s="156" t="s">
        <v>265</v>
      </c>
    </row>
    <row r="803" spans="2:51" s="14" customFormat="1" ht="12">
      <c r="B803" s="162"/>
      <c r="D803" s="143" t="s">
        <v>277</v>
      </c>
      <c r="E803" s="163" t="s">
        <v>19</v>
      </c>
      <c r="F803" s="164" t="s">
        <v>280</v>
      </c>
      <c r="H803" s="165">
        <v>58.28</v>
      </c>
      <c r="I803" s="166"/>
      <c r="L803" s="162"/>
      <c r="M803" s="167"/>
      <c r="T803" s="168"/>
      <c r="AT803" s="163" t="s">
        <v>277</v>
      </c>
      <c r="AU803" s="163" t="s">
        <v>86</v>
      </c>
      <c r="AV803" s="14" t="s">
        <v>271</v>
      </c>
      <c r="AW803" s="14" t="s">
        <v>37</v>
      </c>
      <c r="AX803" s="14" t="s">
        <v>84</v>
      </c>
      <c r="AY803" s="163" t="s">
        <v>265</v>
      </c>
    </row>
    <row r="804" spans="2:65" s="1" customFormat="1" ht="16.5" customHeight="1">
      <c r="B804" s="33"/>
      <c r="C804" s="130" t="s">
        <v>1144</v>
      </c>
      <c r="D804" s="130" t="s">
        <v>267</v>
      </c>
      <c r="E804" s="131" t="s">
        <v>1145</v>
      </c>
      <c r="F804" s="132" t="s">
        <v>1146</v>
      </c>
      <c r="G804" s="133" t="s">
        <v>115</v>
      </c>
      <c r="H804" s="134">
        <v>9.3</v>
      </c>
      <c r="I804" s="135"/>
      <c r="J804" s="136">
        <f>ROUND(I804*H804,2)</f>
        <v>0</v>
      </c>
      <c r="K804" s="132" t="s">
        <v>270</v>
      </c>
      <c r="L804" s="33"/>
      <c r="M804" s="137" t="s">
        <v>19</v>
      </c>
      <c r="N804" s="138" t="s">
        <v>47</v>
      </c>
      <c r="P804" s="139">
        <f>O804*H804</f>
        <v>0</v>
      </c>
      <c r="Q804" s="139">
        <v>0</v>
      </c>
      <c r="R804" s="139">
        <f>Q804*H804</f>
        <v>0</v>
      </c>
      <c r="S804" s="139">
        <v>0</v>
      </c>
      <c r="T804" s="140">
        <f>S804*H804</f>
        <v>0</v>
      </c>
      <c r="AR804" s="141" t="s">
        <v>271</v>
      </c>
      <c r="AT804" s="141" t="s">
        <v>267</v>
      </c>
      <c r="AU804" s="141" t="s">
        <v>86</v>
      </c>
      <c r="AY804" s="18" t="s">
        <v>265</v>
      </c>
      <c r="BE804" s="142">
        <f>IF(N804="základní",J804,0)</f>
        <v>0</v>
      </c>
      <c r="BF804" s="142">
        <f>IF(N804="snížená",J804,0)</f>
        <v>0</v>
      </c>
      <c r="BG804" s="142">
        <f>IF(N804="zákl. přenesená",J804,0)</f>
        <v>0</v>
      </c>
      <c r="BH804" s="142">
        <f>IF(N804="sníž. přenesená",J804,0)</f>
        <v>0</v>
      </c>
      <c r="BI804" s="142">
        <f>IF(N804="nulová",J804,0)</f>
        <v>0</v>
      </c>
      <c r="BJ804" s="18" t="s">
        <v>84</v>
      </c>
      <c r="BK804" s="142">
        <f>ROUND(I804*H804,2)</f>
        <v>0</v>
      </c>
      <c r="BL804" s="18" t="s">
        <v>271</v>
      </c>
      <c r="BM804" s="141" t="s">
        <v>1147</v>
      </c>
    </row>
    <row r="805" spans="2:47" s="1" customFormat="1" ht="19.5">
      <c r="B805" s="33"/>
      <c r="D805" s="143" t="s">
        <v>273</v>
      </c>
      <c r="F805" s="144" t="s">
        <v>1148</v>
      </c>
      <c r="I805" s="145"/>
      <c r="L805" s="33"/>
      <c r="M805" s="146"/>
      <c r="T805" s="54"/>
      <c r="AT805" s="18" t="s">
        <v>273</v>
      </c>
      <c r="AU805" s="18" t="s">
        <v>86</v>
      </c>
    </row>
    <row r="806" spans="2:47" s="1" customFormat="1" ht="12">
      <c r="B806" s="33"/>
      <c r="D806" s="147" t="s">
        <v>275</v>
      </c>
      <c r="F806" s="148" t="s">
        <v>1149</v>
      </c>
      <c r="I806" s="145"/>
      <c r="L806" s="33"/>
      <c r="M806" s="146"/>
      <c r="T806" s="54"/>
      <c r="AT806" s="18" t="s">
        <v>275</v>
      </c>
      <c r="AU806" s="18" t="s">
        <v>86</v>
      </c>
    </row>
    <row r="807" spans="2:51" s="12" customFormat="1" ht="12">
      <c r="B807" s="149"/>
      <c r="D807" s="143" t="s">
        <v>277</v>
      </c>
      <c r="E807" s="150" t="s">
        <v>19</v>
      </c>
      <c r="F807" s="151" t="s">
        <v>1150</v>
      </c>
      <c r="H807" s="150" t="s">
        <v>19</v>
      </c>
      <c r="I807" s="152"/>
      <c r="L807" s="149"/>
      <c r="M807" s="153"/>
      <c r="T807" s="154"/>
      <c r="AT807" s="150" t="s">
        <v>277</v>
      </c>
      <c r="AU807" s="150" t="s">
        <v>86</v>
      </c>
      <c r="AV807" s="12" t="s">
        <v>84</v>
      </c>
      <c r="AW807" s="12" t="s">
        <v>37</v>
      </c>
      <c r="AX807" s="12" t="s">
        <v>76</v>
      </c>
      <c r="AY807" s="150" t="s">
        <v>265</v>
      </c>
    </row>
    <row r="808" spans="2:51" s="13" customFormat="1" ht="12">
      <c r="B808" s="155"/>
      <c r="D808" s="143" t="s">
        <v>277</v>
      </c>
      <c r="E808" s="156" t="s">
        <v>19</v>
      </c>
      <c r="F808" s="157" t="s">
        <v>1151</v>
      </c>
      <c r="H808" s="158">
        <v>9.3</v>
      </c>
      <c r="I808" s="159"/>
      <c r="L808" s="155"/>
      <c r="M808" s="160"/>
      <c r="T808" s="161"/>
      <c r="AT808" s="156" t="s">
        <v>277</v>
      </c>
      <c r="AU808" s="156" t="s">
        <v>86</v>
      </c>
      <c r="AV808" s="13" t="s">
        <v>86</v>
      </c>
      <c r="AW808" s="13" t="s">
        <v>37</v>
      </c>
      <c r="AX808" s="13" t="s">
        <v>84</v>
      </c>
      <c r="AY808" s="156" t="s">
        <v>265</v>
      </c>
    </row>
    <row r="809" spans="2:65" s="1" customFormat="1" ht="16.5" customHeight="1">
      <c r="B809" s="33"/>
      <c r="C809" s="130" t="s">
        <v>1152</v>
      </c>
      <c r="D809" s="130" t="s">
        <v>267</v>
      </c>
      <c r="E809" s="131" t="s">
        <v>1153</v>
      </c>
      <c r="F809" s="132" t="s">
        <v>1154</v>
      </c>
      <c r="G809" s="133" t="s">
        <v>104</v>
      </c>
      <c r="H809" s="134">
        <v>253.335</v>
      </c>
      <c r="I809" s="135"/>
      <c r="J809" s="136">
        <f>ROUND(I809*H809,2)</f>
        <v>0</v>
      </c>
      <c r="K809" s="132" t="s">
        <v>270</v>
      </c>
      <c r="L809" s="33"/>
      <c r="M809" s="137" t="s">
        <v>19</v>
      </c>
      <c r="N809" s="138" t="s">
        <v>47</v>
      </c>
      <c r="P809" s="139">
        <f>O809*H809</f>
        <v>0</v>
      </c>
      <c r="Q809" s="139">
        <v>0</v>
      </c>
      <c r="R809" s="139">
        <f>Q809*H809</f>
        <v>0</v>
      </c>
      <c r="S809" s="139">
        <v>0</v>
      </c>
      <c r="T809" s="140">
        <f>S809*H809</f>
        <v>0</v>
      </c>
      <c r="AR809" s="141" t="s">
        <v>271</v>
      </c>
      <c r="AT809" s="141" t="s">
        <v>267</v>
      </c>
      <c r="AU809" s="141" t="s">
        <v>86</v>
      </c>
      <c r="AY809" s="18" t="s">
        <v>265</v>
      </c>
      <c r="BE809" s="142">
        <f>IF(N809="základní",J809,0)</f>
        <v>0</v>
      </c>
      <c r="BF809" s="142">
        <f>IF(N809="snížená",J809,0)</f>
        <v>0</v>
      </c>
      <c r="BG809" s="142">
        <f>IF(N809="zákl. přenesená",J809,0)</f>
        <v>0</v>
      </c>
      <c r="BH809" s="142">
        <f>IF(N809="sníž. přenesená",J809,0)</f>
        <v>0</v>
      </c>
      <c r="BI809" s="142">
        <f>IF(N809="nulová",J809,0)</f>
        <v>0</v>
      </c>
      <c r="BJ809" s="18" t="s">
        <v>84</v>
      </c>
      <c r="BK809" s="142">
        <f>ROUND(I809*H809,2)</f>
        <v>0</v>
      </c>
      <c r="BL809" s="18" t="s">
        <v>271</v>
      </c>
      <c r="BM809" s="141" t="s">
        <v>1155</v>
      </c>
    </row>
    <row r="810" spans="2:47" s="1" customFormat="1" ht="12">
      <c r="B810" s="33"/>
      <c r="D810" s="143" t="s">
        <v>273</v>
      </c>
      <c r="F810" s="144" t="s">
        <v>1156</v>
      </c>
      <c r="I810" s="145"/>
      <c r="L810" s="33"/>
      <c r="M810" s="146"/>
      <c r="T810" s="54"/>
      <c r="AT810" s="18" t="s">
        <v>273</v>
      </c>
      <c r="AU810" s="18" t="s">
        <v>86</v>
      </c>
    </row>
    <row r="811" spans="2:47" s="1" customFormat="1" ht="12">
      <c r="B811" s="33"/>
      <c r="D811" s="147" t="s">
        <v>275</v>
      </c>
      <c r="F811" s="148" t="s">
        <v>1157</v>
      </c>
      <c r="I811" s="145"/>
      <c r="L811" s="33"/>
      <c r="M811" s="146"/>
      <c r="T811" s="54"/>
      <c r="AT811" s="18" t="s">
        <v>275</v>
      </c>
      <c r="AU811" s="18" t="s">
        <v>86</v>
      </c>
    </row>
    <row r="812" spans="2:47" s="1" customFormat="1" ht="87.75">
      <c r="B812" s="33"/>
      <c r="D812" s="143" t="s">
        <v>501</v>
      </c>
      <c r="F812" s="176" t="s">
        <v>1158</v>
      </c>
      <c r="I812" s="145"/>
      <c r="L812" s="33"/>
      <c r="M812" s="146"/>
      <c r="T812" s="54"/>
      <c r="AT812" s="18" t="s">
        <v>501</v>
      </c>
      <c r="AU812" s="18" t="s">
        <v>86</v>
      </c>
    </row>
    <row r="813" spans="2:51" s="12" customFormat="1" ht="12">
      <c r="B813" s="149"/>
      <c r="D813" s="143" t="s">
        <v>277</v>
      </c>
      <c r="E813" s="150" t="s">
        <v>19</v>
      </c>
      <c r="F813" s="151" t="s">
        <v>1159</v>
      </c>
      <c r="H813" s="150" t="s">
        <v>19</v>
      </c>
      <c r="I813" s="152"/>
      <c r="L813" s="149"/>
      <c r="M813" s="153"/>
      <c r="T813" s="154"/>
      <c r="AT813" s="150" t="s">
        <v>277</v>
      </c>
      <c r="AU813" s="150" t="s">
        <v>86</v>
      </c>
      <c r="AV813" s="12" t="s">
        <v>84</v>
      </c>
      <c r="AW813" s="12" t="s">
        <v>37</v>
      </c>
      <c r="AX813" s="12" t="s">
        <v>76</v>
      </c>
      <c r="AY813" s="150" t="s">
        <v>265</v>
      </c>
    </row>
    <row r="814" spans="2:51" s="12" customFormat="1" ht="12">
      <c r="B814" s="149"/>
      <c r="D814" s="143" t="s">
        <v>277</v>
      </c>
      <c r="E814" s="150" t="s">
        <v>19</v>
      </c>
      <c r="F814" s="151" t="s">
        <v>680</v>
      </c>
      <c r="H814" s="150" t="s">
        <v>19</v>
      </c>
      <c r="I814" s="152"/>
      <c r="L814" s="149"/>
      <c r="M814" s="153"/>
      <c r="T814" s="154"/>
      <c r="AT814" s="150" t="s">
        <v>277</v>
      </c>
      <c r="AU814" s="150" t="s">
        <v>86</v>
      </c>
      <c r="AV814" s="12" t="s">
        <v>84</v>
      </c>
      <c r="AW814" s="12" t="s">
        <v>37</v>
      </c>
      <c r="AX814" s="12" t="s">
        <v>76</v>
      </c>
      <c r="AY814" s="150" t="s">
        <v>265</v>
      </c>
    </row>
    <row r="815" spans="2:51" s="13" customFormat="1" ht="12">
      <c r="B815" s="155"/>
      <c r="D815" s="143" t="s">
        <v>277</v>
      </c>
      <c r="E815" s="156" t="s">
        <v>19</v>
      </c>
      <c r="F815" s="157" t="s">
        <v>1160</v>
      </c>
      <c r="H815" s="158">
        <v>104.655</v>
      </c>
      <c r="I815" s="159"/>
      <c r="L815" s="155"/>
      <c r="M815" s="160"/>
      <c r="T815" s="161"/>
      <c r="AT815" s="156" t="s">
        <v>277</v>
      </c>
      <c r="AU815" s="156" t="s">
        <v>86</v>
      </c>
      <c r="AV815" s="13" t="s">
        <v>86</v>
      </c>
      <c r="AW815" s="13" t="s">
        <v>37</v>
      </c>
      <c r="AX815" s="13" t="s">
        <v>76</v>
      </c>
      <c r="AY815" s="156" t="s">
        <v>265</v>
      </c>
    </row>
    <row r="816" spans="2:51" s="12" customFormat="1" ht="22.5">
      <c r="B816" s="149"/>
      <c r="D816" s="143" t="s">
        <v>277</v>
      </c>
      <c r="E816" s="150" t="s">
        <v>19</v>
      </c>
      <c r="F816" s="151" t="s">
        <v>682</v>
      </c>
      <c r="H816" s="150" t="s">
        <v>19</v>
      </c>
      <c r="I816" s="152"/>
      <c r="L816" s="149"/>
      <c r="M816" s="153"/>
      <c r="T816" s="154"/>
      <c r="AT816" s="150" t="s">
        <v>277</v>
      </c>
      <c r="AU816" s="150" t="s">
        <v>86</v>
      </c>
      <c r="AV816" s="12" t="s">
        <v>84</v>
      </c>
      <c r="AW816" s="12" t="s">
        <v>37</v>
      </c>
      <c r="AX816" s="12" t="s">
        <v>76</v>
      </c>
      <c r="AY816" s="150" t="s">
        <v>265</v>
      </c>
    </row>
    <row r="817" spans="2:51" s="13" customFormat="1" ht="12">
      <c r="B817" s="155"/>
      <c r="D817" s="143" t="s">
        <v>277</v>
      </c>
      <c r="E817" s="156" t="s">
        <v>19</v>
      </c>
      <c r="F817" s="157" t="s">
        <v>1161</v>
      </c>
      <c r="H817" s="158">
        <v>148.68</v>
      </c>
      <c r="I817" s="159"/>
      <c r="L817" s="155"/>
      <c r="M817" s="160"/>
      <c r="T817" s="161"/>
      <c r="AT817" s="156" t="s">
        <v>277</v>
      </c>
      <c r="AU817" s="156" t="s">
        <v>86</v>
      </c>
      <c r="AV817" s="13" t="s">
        <v>86</v>
      </c>
      <c r="AW817" s="13" t="s">
        <v>37</v>
      </c>
      <c r="AX817" s="13" t="s">
        <v>76</v>
      </c>
      <c r="AY817" s="156" t="s">
        <v>265</v>
      </c>
    </row>
    <row r="818" spans="2:51" s="14" customFormat="1" ht="12">
      <c r="B818" s="162"/>
      <c r="D818" s="143" t="s">
        <v>277</v>
      </c>
      <c r="E818" s="163" t="s">
        <v>1162</v>
      </c>
      <c r="F818" s="164" t="s">
        <v>280</v>
      </c>
      <c r="H818" s="165">
        <v>253.335</v>
      </c>
      <c r="I818" s="166"/>
      <c r="L818" s="162"/>
      <c r="M818" s="167"/>
      <c r="T818" s="168"/>
      <c r="AT818" s="163" t="s">
        <v>277</v>
      </c>
      <c r="AU818" s="163" t="s">
        <v>86</v>
      </c>
      <c r="AV818" s="14" t="s">
        <v>271</v>
      </c>
      <c r="AW818" s="14" t="s">
        <v>37</v>
      </c>
      <c r="AX818" s="14" t="s">
        <v>84</v>
      </c>
      <c r="AY818" s="163" t="s">
        <v>265</v>
      </c>
    </row>
    <row r="819" spans="2:65" s="1" customFormat="1" ht="16.5" customHeight="1">
      <c r="B819" s="33"/>
      <c r="C819" s="130" t="s">
        <v>1163</v>
      </c>
      <c r="D819" s="130" t="s">
        <v>267</v>
      </c>
      <c r="E819" s="131" t="s">
        <v>1164</v>
      </c>
      <c r="F819" s="132" t="s">
        <v>1165</v>
      </c>
      <c r="G819" s="133" t="s">
        <v>104</v>
      </c>
      <c r="H819" s="134">
        <v>35.983</v>
      </c>
      <c r="I819" s="135"/>
      <c r="J819" s="136">
        <f>ROUND(I819*H819,2)</f>
        <v>0</v>
      </c>
      <c r="K819" s="132" t="s">
        <v>270</v>
      </c>
      <c r="L819" s="33"/>
      <c r="M819" s="137" t="s">
        <v>19</v>
      </c>
      <c r="N819" s="138" t="s">
        <v>47</v>
      </c>
      <c r="P819" s="139">
        <f>O819*H819</f>
        <v>0</v>
      </c>
      <c r="Q819" s="139">
        <v>2.4143</v>
      </c>
      <c r="R819" s="139">
        <f>Q819*H819</f>
        <v>86.87375689999999</v>
      </c>
      <c r="S819" s="139">
        <v>0</v>
      </c>
      <c r="T819" s="140">
        <f>S819*H819</f>
        <v>0</v>
      </c>
      <c r="AR819" s="141" t="s">
        <v>271</v>
      </c>
      <c r="AT819" s="141" t="s">
        <v>267</v>
      </c>
      <c r="AU819" s="141" t="s">
        <v>86</v>
      </c>
      <c r="AY819" s="18" t="s">
        <v>265</v>
      </c>
      <c r="BE819" s="142">
        <f>IF(N819="základní",J819,0)</f>
        <v>0</v>
      </c>
      <c r="BF819" s="142">
        <f>IF(N819="snížená",J819,0)</f>
        <v>0</v>
      </c>
      <c r="BG819" s="142">
        <f>IF(N819="zákl. přenesená",J819,0)</f>
        <v>0</v>
      </c>
      <c r="BH819" s="142">
        <f>IF(N819="sníž. přenesená",J819,0)</f>
        <v>0</v>
      </c>
      <c r="BI819" s="142">
        <f>IF(N819="nulová",J819,0)</f>
        <v>0</v>
      </c>
      <c r="BJ819" s="18" t="s">
        <v>84</v>
      </c>
      <c r="BK819" s="142">
        <f>ROUND(I819*H819,2)</f>
        <v>0</v>
      </c>
      <c r="BL819" s="18" t="s">
        <v>271</v>
      </c>
      <c r="BM819" s="141" t="s">
        <v>1166</v>
      </c>
    </row>
    <row r="820" spans="2:47" s="1" customFormat="1" ht="12">
      <c r="B820" s="33"/>
      <c r="D820" s="143" t="s">
        <v>273</v>
      </c>
      <c r="F820" s="144" t="s">
        <v>1167</v>
      </c>
      <c r="I820" s="145"/>
      <c r="L820" s="33"/>
      <c r="M820" s="146"/>
      <c r="T820" s="54"/>
      <c r="AT820" s="18" t="s">
        <v>273</v>
      </c>
      <c r="AU820" s="18" t="s">
        <v>86</v>
      </c>
    </row>
    <row r="821" spans="2:47" s="1" customFormat="1" ht="12">
      <c r="B821" s="33"/>
      <c r="D821" s="147" t="s">
        <v>275</v>
      </c>
      <c r="F821" s="148" t="s">
        <v>1168</v>
      </c>
      <c r="I821" s="145"/>
      <c r="L821" s="33"/>
      <c r="M821" s="146"/>
      <c r="T821" s="54"/>
      <c r="AT821" s="18" t="s">
        <v>275</v>
      </c>
      <c r="AU821" s="18" t="s">
        <v>86</v>
      </c>
    </row>
    <row r="822" spans="2:51" s="12" customFormat="1" ht="12">
      <c r="B822" s="149"/>
      <c r="D822" s="143" t="s">
        <v>277</v>
      </c>
      <c r="E822" s="150" t="s">
        <v>19</v>
      </c>
      <c r="F822" s="151" t="s">
        <v>394</v>
      </c>
      <c r="H822" s="150" t="s">
        <v>19</v>
      </c>
      <c r="I822" s="152"/>
      <c r="L822" s="149"/>
      <c r="M822" s="153"/>
      <c r="T822" s="154"/>
      <c r="AT822" s="150" t="s">
        <v>277</v>
      </c>
      <c r="AU822" s="150" t="s">
        <v>86</v>
      </c>
      <c r="AV822" s="12" t="s">
        <v>84</v>
      </c>
      <c r="AW822" s="12" t="s">
        <v>37</v>
      </c>
      <c r="AX822" s="12" t="s">
        <v>76</v>
      </c>
      <c r="AY822" s="150" t="s">
        <v>265</v>
      </c>
    </row>
    <row r="823" spans="2:51" s="12" customFormat="1" ht="12">
      <c r="B823" s="149"/>
      <c r="D823" s="143" t="s">
        <v>277</v>
      </c>
      <c r="E823" s="150" t="s">
        <v>19</v>
      </c>
      <c r="F823" s="151" t="s">
        <v>1169</v>
      </c>
      <c r="H823" s="150" t="s">
        <v>19</v>
      </c>
      <c r="I823" s="152"/>
      <c r="L823" s="149"/>
      <c r="M823" s="153"/>
      <c r="T823" s="154"/>
      <c r="AT823" s="150" t="s">
        <v>277</v>
      </c>
      <c r="AU823" s="150" t="s">
        <v>86</v>
      </c>
      <c r="AV823" s="12" t="s">
        <v>84</v>
      </c>
      <c r="AW823" s="12" t="s">
        <v>37</v>
      </c>
      <c r="AX823" s="12" t="s">
        <v>76</v>
      </c>
      <c r="AY823" s="150" t="s">
        <v>265</v>
      </c>
    </row>
    <row r="824" spans="2:51" s="13" customFormat="1" ht="12">
      <c r="B824" s="155"/>
      <c r="D824" s="143" t="s">
        <v>277</v>
      </c>
      <c r="E824" s="156" t="s">
        <v>19</v>
      </c>
      <c r="F824" s="157" t="s">
        <v>1170</v>
      </c>
      <c r="H824" s="158">
        <v>35.983</v>
      </c>
      <c r="I824" s="159"/>
      <c r="L824" s="155"/>
      <c r="M824" s="160"/>
      <c r="T824" s="161"/>
      <c r="AT824" s="156" t="s">
        <v>277</v>
      </c>
      <c r="AU824" s="156" t="s">
        <v>86</v>
      </c>
      <c r="AV824" s="13" t="s">
        <v>86</v>
      </c>
      <c r="AW824" s="13" t="s">
        <v>37</v>
      </c>
      <c r="AX824" s="13" t="s">
        <v>76</v>
      </c>
      <c r="AY824" s="156" t="s">
        <v>265</v>
      </c>
    </row>
    <row r="825" spans="2:51" s="14" customFormat="1" ht="12">
      <c r="B825" s="162"/>
      <c r="D825" s="143" t="s">
        <v>277</v>
      </c>
      <c r="E825" s="163" t="s">
        <v>19</v>
      </c>
      <c r="F825" s="164" t="s">
        <v>280</v>
      </c>
      <c r="H825" s="165">
        <v>35.983</v>
      </c>
      <c r="I825" s="166"/>
      <c r="L825" s="162"/>
      <c r="M825" s="167"/>
      <c r="T825" s="168"/>
      <c r="AT825" s="163" t="s">
        <v>277</v>
      </c>
      <c r="AU825" s="163" t="s">
        <v>86</v>
      </c>
      <c r="AV825" s="14" t="s">
        <v>271</v>
      </c>
      <c r="AW825" s="14" t="s">
        <v>37</v>
      </c>
      <c r="AX825" s="14" t="s">
        <v>84</v>
      </c>
      <c r="AY825" s="163" t="s">
        <v>265</v>
      </c>
    </row>
    <row r="826" spans="2:65" s="1" customFormat="1" ht="16.5" customHeight="1">
      <c r="B826" s="33"/>
      <c r="C826" s="130" t="s">
        <v>1171</v>
      </c>
      <c r="D826" s="130" t="s">
        <v>267</v>
      </c>
      <c r="E826" s="131" t="s">
        <v>1172</v>
      </c>
      <c r="F826" s="132" t="s">
        <v>1173</v>
      </c>
      <c r="G826" s="133" t="s">
        <v>115</v>
      </c>
      <c r="H826" s="134">
        <v>22</v>
      </c>
      <c r="I826" s="135"/>
      <c r="J826" s="136">
        <f>ROUND(I826*H826,2)</f>
        <v>0</v>
      </c>
      <c r="K826" s="132" t="s">
        <v>270</v>
      </c>
      <c r="L826" s="33"/>
      <c r="M826" s="137" t="s">
        <v>19</v>
      </c>
      <c r="N826" s="138" t="s">
        <v>47</v>
      </c>
      <c r="P826" s="139">
        <f>O826*H826</f>
        <v>0</v>
      </c>
      <c r="Q826" s="139">
        <v>0.43744</v>
      </c>
      <c r="R826" s="139">
        <f>Q826*H826</f>
        <v>9.62368</v>
      </c>
      <c r="S826" s="139">
        <v>0</v>
      </c>
      <c r="T826" s="140">
        <f>S826*H826</f>
        <v>0</v>
      </c>
      <c r="AR826" s="141" t="s">
        <v>271</v>
      </c>
      <c r="AT826" s="141" t="s">
        <v>267</v>
      </c>
      <c r="AU826" s="141" t="s">
        <v>86</v>
      </c>
      <c r="AY826" s="18" t="s">
        <v>265</v>
      </c>
      <c r="BE826" s="142">
        <f>IF(N826="základní",J826,0)</f>
        <v>0</v>
      </c>
      <c r="BF826" s="142">
        <f>IF(N826="snížená",J826,0)</f>
        <v>0</v>
      </c>
      <c r="BG826" s="142">
        <f>IF(N826="zákl. přenesená",J826,0)</f>
        <v>0</v>
      </c>
      <c r="BH826" s="142">
        <f>IF(N826="sníž. přenesená",J826,0)</f>
        <v>0</v>
      </c>
      <c r="BI826" s="142">
        <f>IF(N826="nulová",J826,0)</f>
        <v>0</v>
      </c>
      <c r="BJ826" s="18" t="s">
        <v>84</v>
      </c>
      <c r="BK826" s="142">
        <f>ROUND(I826*H826,2)</f>
        <v>0</v>
      </c>
      <c r="BL826" s="18" t="s">
        <v>271</v>
      </c>
      <c r="BM826" s="141" t="s">
        <v>1174</v>
      </c>
    </row>
    <row r="827" spans="2:47" s="1" customFormat="1" ht="12">
      <c r="B827" s="33"/>
      <c r="D827" s="143" t="s">
        <v>273</v>
      </c>
      <c r="F827" s="144" t="s">
        <v>1175</v>
      </c>
      <c r="I827" s="145"/>
      <c r="L827" s="33"/>
      <c r="M827" s="146"/>
      <c r="T827" s="54"/>
      <c r="AT827" s="18" t="s">
        <v>273</v>
      </c>
      <c r="AU827" s="18" t="s">
        <v>86</v>
      </c>
    </row>
    <row r="828" spans="2:47" s="1" customFormat="1" ht="12">
      <c r="B828" s="33"/>
      <c r="D828" s="147" t="s">
        <v>275</v>
      </c>
      <c r="F828" s="148" t="s">
        <v>1176</v>
      </c>
      <c r="I828" s="145"/>
      <c r="L828" s="33"/>
      <c r="M828" s="146"/>
      <c r="T828" s="54"/>
      <c r="AT828" s="18" t="s">
        <v>275</v>
      </c>
      <c r="AU828" s="18" t="s">
        <v>86</v>
      </c>
    </row>
    <row r="829" spans="2:47" s="1" customFormat="1" ht="19.5">
      <c r="B829" s="33"/>
      <c r="D829" s="143" t="s">
        <v>501</v>
      </c>
      <c r="F829" s="176" t="s">
        <v>1177</v>
      </c>
      <c r="I829" s="145"/>
      <c r="L829" s="33"/>
      <c r="M829" s="146"/>
      <c r="T829" s="54"/>
      <c r="AT829" s="18" t="s">
        <v>501</v>
      </c>
      <c r="AU829" s="18" t="s">
        <v>86</v>
      </c>
    </row>
    <row r="830" spans="2:51" s="12" customFormat="1" ht="12">
      <c r="B830" s="149"/>
      <c r="D830" s="143" t="s">
        <v>277</v>
      </c>
      <c r="E830" s="150" t="s">
        <v>19</v>
      </c>
      <c r="F830" s="151" t="s">
        <v>778</v>
      </c>
      <c r="H830" s="150" t="s">
        <v>19</v>
      </c>
      <c r="I830" s="152"/>
      <c r="L830" s="149"/>
      <c r="M830" s="153"/>
      <c r="T830" s="154"/>
      <c r="AT830" s="150" t="s">
        <v>277</v>
      </c>
      <c r="AU830" s="150" t="s">
        <v>86</v>
      </c>
      <c r="AV830" s="12" t="s">
        <v>84</v>
      </c>
      <c r="AW830" s="12" t="s">
        <v>37</v>
      </c>
      <c r="AX830" s="12" t="s">
        <v>76</v>
      </c>
      <c r="AY830" s="150" t="s">
        <v>265</v>
      </c>
    </row>
    <row r="831" spans="2:51" s="13" customFormat="1" ht="12">
      <c r="B831" s="155"/>
      <c r="D831" s="143" t="s">
        <v>277</v>
      </c>
      <c r="E831" s="156" t="s">
        <v>19</v>
      </c>
      <c r="F831" s="157" t="s">
        <v>1178</v>
      </c>
      <c r="H831" s="158">
        <v>22</v>
      </c>
      <c r="I831" s="159"/>
      <c r="L831" s="155"/>
      <c r="M831" s="160"/>
      <c r="T831" s="161"/>
      <c r="AT831" s="156" t="s">
        <v>277</v>
      </c>
      <c r="AU831" s="156" t="s">
        <v>86</v>
      </c>
      <c r="AV831" s="13" t="s">
        <v>86</v>
      </c>
      <c r="AW831" s="13" t="s">
        <v>37</v>
      </c>
      <c r="AX831" s="13" t="s">
        <v>76</v>
      </c>
      <c r="AY831" s="156" t="s">
        <v>265</v>
      </c>
    </row>
    <row r="832" spans="2:51" s="14" customFormat="1" ht="12">
      <c r="B832" s="162"/>
      <c r="D832" s="143" t="s">
        <v>277</v>
      </c>
      <c r="E832" s="163" t="s">
        <v>120</v>
      </c>
      <c r="F832" s="164" t="s">
        <v>280</v>
      </c>
      <c r="H832" s="165">
        <v>22</v>
      </c>
      <c r="I832" s="166"/>
      <c r="L832" s="162"/>
      <c r="M832" s="167"/>
      <c r="T832" s="168"/>
      <c r="AT832" s="163" t="s">
        <v>277</v>
      </c>
      <c r="AU832" s="163" t="s">
        <v>86</v>
      </c>
      <c r="AV832" s="14" t="s">
        <v>271</v>
      </c>
      <c r="AW832" s="14" t="s">
        <v>37</v>
      </c>
      <c r="AX832" s="14" t="s">
        <v>84</v>
      </c>
      <c r="AY832" s="163" t="s">
        <v>265</v>
      </c>
    </row>
    <row r="833" spans="2:65" s="1" customFormat="1" ht="16.5" customHeight="1">
      <c r="B833" s="33"/>
      <c r="C833" s="130" t="s">
        <v>1179</v>
      </c>
      <c r="D833" s="130" t="s">
        <v>267</v>
      </c>
      <c r="E833" s="131" t="s">
        <v>1180</v>
      </c>
      <c r="F833" s="132" t="s">
        <v>1181</v>
      </c>
      <c r="G833" s="133" t="s">
        <v>115</v>
      </c>
      <c r="H833" s="134">
        <v>2.52</v>
      </c>
      <c r="I833" s="135"/>
      <c r="J833" s="136">
        <f>ROUND(I833*H833,2)</f>
        <v>0</v>
      </c>
      <c r="K833" s="132" t="s">
        <v>270</v>
      </c>
      <c r="L833" s="33"/>
      <c r="M833" s="137" t="s">
        <v>19</v>
      </c>
      <c r="N833" s="138" t="s">
        <v>47</v>
      </c>
      <c r="P833" s="139">
        <f>O833*H833</f>
        <v>0</v>
      </c>
      <c r="Q833" s="139">
        <v>0.74327</v>
      </c>
      <c r="R833" s="139">
        <f>Q833*H833</f>
        <v>1.8730404</v>
      </c>
      <c r="S833" s="139">
        <v>0</v>
      </c>
      <c r="T833" s="140">
        <f>S833*H833</f>
        <v>0</v>
      </c>
      <c r="AR833" s="141" t="s">
        <v>271</v>
      </c>
      <c r="AT833" s="141" t="s">
        <v>267</v>
      </c>
      <c r="AU833" s="141" t="s">
        <v>86</v>
      </c>
      <c r="AY833" s="18" t="s">
        <v>265</v>
      </c>
      <c r="BE833" s="142">
        <f>IF(N833="základní",J833,0)</f>
        <v>0</v>
      </c>
      <c r="BF833" s="142">
        <f>IF(N833="snížená",J833,0)</f>
        <v>0</v>
      </c>
      <c r="BG833" s="142">
        <f>IF(N833="zákl. přenesená",J833,0)</f>
        <v>0</v>
      </c>
      <c r="BH833" s="142">
        <f>IF(N833="sníž. přenesená",J833,0)</f>
        <v>0</v>
      </c>
      <c r="BI833" s="142">
        <f>IF(N833="nulová",J833,0)</f>
        <v>0</v>
      </c>
      <c r="BJ833" s="18" t="s">
        <v>84</v>
      </c>
      <c r="BK833" s="142">
        <f>ROUND(I833*H833,2)</f>
        <v>0</v>
      </c>
      <c r="BL833" s="18" t="s">
        <v>271</v>
      </c>
      <c r="BM833" s="141" t="s">
        <v>1182</v>
      </c>
    </row>
    <row r="834" spans="2:47" s="1" customFormat="1" ht="12">
      <c r="B834" s="33"/>
      <c r="D834" s="143" t="s">
        <v>273</v>
      </c>
      <c r="F834" s="144" t="s">
        <v>1183</v>
      </c>
      <c r="I834" s="145"/>
      <c r="L834" s="33"/>
      <c r="M834" s="146"/>
      <c r="T834" s="54"/>
      <c r="AT834" s="18" t="s">
        <v>273</v>
      </c>
      <c r="AU834" s="18" t="s">
        <v>86</v>
      </c>
    </row>
    <row r="835" spans="2:47" s="1" customFormat="1" ht="12">
      <c r="B835" s="33"/>
      <c r="D835" s="147" t="s">
        <v>275</v>
      </c>
      <c r="F835" s="148" t="s">
        <v>1184</v>
      </c>
      <c r="I835" s="145"/>
      <c r="L835" s="33"/>
      <c r="M835" s="146"/>
      <c r="T835" s="54"/>
      <c r="AT835" s="18" t="s">
        <v>275</v>
      </c>
      <c r="AU835" s="18" t="s">
        <v>86</v>
      </c>
    </row>
    <row r="836" spans="2:47" s="1" customFormat="1" ht="19.5">
      <c r="B836" s="33"/>
      <c r="D836" s="143" t="s">
        <v>501</v>
      </c>
      <c r="F836" s="176" t="s">
        <v>1177</v>
      </c>
      <c r="I836" s="145"/>
      <c r="L836" s="33"/>
      <c r="M836" s="146"/>
      <c r="T836" s="54"/>
      <c r="AT836" s="18" t="s">
        <v>501</v>
      </c>
      <c r="AU836" s="18" t="s">
        <v>86</v>
      </c>
    </row>
    <row r="837" spans="2:51" s="12" customFormat="1" ht="12">
      <c r="B837" s="149"/>
      <c r="D837" s="143" t="s">
        <v>277</v>
      </c>
      <c r="E837" s="150" t="s">
        <v>19</v>
      </c>
      <c r="F837" s="151" t="s">
        <v>1185</v>
      </c>
      <c r="H837" s="150" t="s">
        <v>19</v>
      </c>
      <c r="I837" s="152"/>
      <c r="L837" s="149"/>
      <c r="M837" s="153"/>
      <c r="T837" s="154"/>
      <c r="AT837" s="150" t="s">
        <v>277</v>
      </c>
      <c r="AU837" s="150" t="s">
        <v>86</v>
      </c>
      <c r="AV837" s="12" t="s">
        <v>84</v>
      </c>
      <c r="AW837" s="12" t="s">
        <v>37</v>
      </c>
      <c r="AX837" s="12" t="s">
        <v>76</v>
      </c>
      <c r="AY837" s="150" t="s">
        <v>265</v>
      </c>
    </row>
    <row r="838" spans="2:51" s="13" customFormat="1" ht="12">
      <c r="B838" s="155"/>
      <c r="D838" s="143" t="s">
        <v>277</v>
      </c>
      <c r="E838" s="156" t="s">
        <v>19</v>
      </c>
      <c r="F838" s="157" t="s">
        <v>1186</v>
      </c>
      <c r="H838" s="158">
        <v>2.52</v>
      </c>
      <c r="I838" s="159"/>
      <c r="L838" s="155"/>
      <c r="M838" s="160"/>
      <c r="T838" s="161"/>
      <c r="AT838" s="156" t="s">
        <v>277</v>
      </c>
      <c r="AU838" s="156" t="s">
        <v>86</v>
      </c>
      <c r="AV838" s="13" t="s">
        <v>86</v>
      </c>
      <c r="AW838" s="13" t="s">
        <v>37</v>
      </c>
      <c r="AX838" s="13" t="s">
        <v>76</v>
      </c>
      <c r="AY838" s="156" t="s">
        <v>265</v>
      </c>
    </row>
    <row r="839" spans="2:51" s="14" customFormat="1" ht="12">
      <c r="B839" s="162"/>
      <c r="D839" s="143" t="s">
        <v>277</v>
      </c>
      <c r="E839" s="163" t="s">
        <v>113</v>
      </c>
      <c r="F839" s="164" t="s">
        <v>280</v>
      </c>
      <c r="H839" s="165">
        <v>2.52</v>
      </c>
      <c r="I839" s="166"/>
      <c r="L839" s="162"/>
      <c r="M839" s="167"/>
      <c r="T839" s="168"/>
      <c r="AT839" s="163" t="s">
        <v>277</v>
      </c>
      <c r="AU839" s="163" t="s">
        <v>86</v>
      </c>
      <c r="AV839" s="14" t="s">
        <v>271</v>
      </c>
      <c r="AW839" s="14" t="s">
        <v>37</v>
      </c>
      <c r="AX839" s="14" t="s">
        <v>84</v>
      </c>
      <c r="AY839" s="163" t="s">
        <v>265</v>
      </c>
    </row>
    <row r="840" spans="2:65" s="1" customFormat="1" ht="16.5" customHeight="1">
      <c r="B840" s="33"/>
      <c r="C840" s="130" t="s">
        <v>1187</v>
      </c>
      <c r="D840" s="130" t="s">
        <v>267</v>
      </c>
      <c r="E840" s="131" t="s">
        <v>1188</v>
      </c>
      <c r="F840" s="132" t="s">
        <v>1189</v>
      </c>
      <c r="G840" s="133" t="s">
        <v>115</v>
      </c>
      <c r="H840" s="134">
        <v>3.8</v>
      </c>
      <c r="I840" s="135"/>
      <c r="J840" s="136">
        <f>ROUND(I840*H840,2)</f>
        <v>0</v>
      </c>
      <c r="K840" s="132" t="s">
        <v>270</v>
      </c>
      <c r="L840" s="33"/>
      <c r="M840" s="137" t="s">
        <v>19</v>
      </c>
      <c r="N840" s="138" t="s">
        <v>47</v>
      </c>
      <c r="P840" s="139">
        <f>O840*H840</f>
        <v>0</v>
      </c>
      <c r="Q840" s="139">
        <v>0.93779</v>
      </c>
      <c r="R840" s="139">
        <f>Q840*H840</f>
        <v>3.563602</v>
      </c>
      <c r="S840" s="139">
        <v>0</v>
      </c>
      <c r="T840" s="140">
        <f>S840*H840</f>
        <v>0</v>
      </c>
      <c r="AR840" s="141" t="s">
        <v>271</v>
      </c>
      <c r="AT840" s="141" t="s">
        <v>267</v>
      </c>
      <c r="AU840" s="141" t="s">
        <v>86</v>
      </c>
      <c r="AY840" s="18" t="s">
        <v>265</v>
      </c>
      <c r="BE840" s="142">
        <f>IF(N840="základní",J840,0)</f>
        <v>0</v>
      </c>
      <c r="BF840" s="142">
        <f>IF(N840="snížená",J840,0)</f>
        <v>0</v>
      </c>
      <c r="BG840" s="142">
        <f>IF(N840="zákl. přenesená",J840,0)</f>
        <v>0</v>
      </c>
      <c r="BH840" s="142">
        <f>IF(N840="sníž. přenesená",J840,0)</f>
        <v>0</v>
      </c>
      <c r="BI840" s="142">
        <f>IF(N840="nulová",J840,0)</f>
        <v>0</v>
      </c>
      <c r="BJ840" s="18" t="s">
        <v>84</v>
      </c>
      <c r="BK840" s="142">
        <f>ROUND(I840*H840,2)</f>
        <v>0</v>
      </c>
      <c r="BL840" s="18" t="s">
        <v>271</v>
      </c>
      <c r="BM840" s="141" t="s">
        <v>1190</v>
      </c>
    </row>
    <row r="841" spans="2:47" s="1" customFormat="1" ht="12">
      <c r="B841" s="33"/>
      <c r="D841" s="143" t="s">
        <v>273</v>
      </c>
      <c r="F841" s="144" t="s">
        <v>1191</v>
      </c>
      <c r="I841" s="145"/>
      <c r="L841" s="33"/>
      <c r="M841" s="146"/>
      <c r="T841" s="54"/>
      <c r="AT841" s="18" t="s">
        <v>273</v>
      </c>
      <c r="AU841" s="18" t="s">
        <v>86</v>
      </c>
    </row>
    <row r="842" spans="2:47" s="1" customFormat="1" ht="12">
      <c r="B842" s="33"/>
      <c r="D842" s="147" t="s">
        <v>275</v>
      </c>
      <c r="F842" s="148" t="s">
        <v>1192</v>
      </c>
      <c r="I842" s="145"/>
      <c r="L842" s="33"/>
      <c r="M842" s="146"/>
      <c r="T842" s="54"/>
      <c r="AT842" s="18" t="s">
        <v>275</v>
      </c>
      <c r="AU842" s="18" t="s">
        <v>86</v>
      </c>
    </row>
    <row r="843" spans="2:47" s="1" customFormat="1" ht="19.5">
      <c r="B843" s="33"/>
      <c r="D843" s="143" t="s">
        <v>501</v>
      </c>
      <c r="F843" s="176" t="s">
        <v>1177</v>
      </c>
      <c r="I843" s="145"/>
      <c r="L843" s="33"/>
      <c r="M843" s="146"/>
      <c r="T843" s="54"/>
      <c r="AT843" s="18" t="s">
        <v>501</v>
      </c>
      <c r="AU843" s="18" t="s">
        <v>86</v>
      </c>
    </row>
    <row r="844" spans="2:51" s="12" customFormat="1" ht="12">
      <c r="B844" s="149"/>
      <c r="D844" s="143" t="s">
        <v>277</v>
      </c>
      <c r="E844" s="150" t="s">
        <v>19</v>
      </c>
      <c r="F844" s="151" t="s">
        <v>1193</v>
      </c>
      <c r="H844" s="150" t="s">
        <v>19</v>
      </c>
      <c r="I844" s="152"/>
      <c r="L844" s="149"/>
      <c r="M844" s="153"/>
      <c r="T844" s="154"/>
      <c r="AT844" s="150" t="s">
        <v>277</v>
      </c>
      <c r="AU844" s="150" t="s">
        <v>86</v>
      </c>
      <c r="AV844" s="12" t="s">
        <v>84</v>
      </c>
      <c r="AW844" s="12" t="s">
        <v>37</v>
      </c>
      <c r="AX844" s="12" t="s">
        <v>76</v>
      </c>
      <c r="AY844" s="150" t="s">
        <v>265</v>
      </c>
    </row>
    <row r="845" spans="2:51" s="13" customFormat="1" ht="12">
      <c r="B845" s="155"/>
      <c r="D845" s="143" t="s">
        <v>277</v>
      </c>
      <c r="E845" s="156" t="s">
        <v>19</v>
      </c>
      <c r="F845" s="157" t="s">
        <v>119</v>
      </c>
      <c r="H845" s="158">
        <v>3.8</v>
      </c>
      <c r="I845" s="159"/>
      <c r="L845" s="155"/>
      <c r="M845" s="160"/>
      <c r="T845" s="161"/>
      <c r="AT845" s="156" t="s">
        <v>277</v>
      </c>
      <c r="AU845" s="156" t="s">
        <v>86</v>
      </c>
      <c r="AV845" s="13" t="s">
        <v>86</v>
      </c>
      <c r="AW845" s="13" t="s">
        <v>37</v>
      </c>
      <c r="AX845" s="13" t="s">
        <v>76</v>
      </c>
      <c r="AY845" s="156" t="s">
        <v>265</v>
      </c>
    </row>
    <row r="846" spans="2:51" s="14" customFormat="1" ht="12">
      <c r="B846" s="162"/>
      <c r="D846" s="143" t="s">
        <v>277</v>
      </c>
      <c r="E846" s="163" t="s">
        <v>117</v>
      </c>
      <c r="F846" s="164" t="s">
        <v>280</v>
      </c>
      <c r="H846" s="165">
        <v>3.8</v>
      </c>
      <c r="I846" s="166"/>
      <c r="L846" s="162"/>
      <c r="M846" s="167"/>
      <c r="T846" s="168"/>
      <c r="AT846" s="163" t="s">
        <v>277</v>
      </c>
      <c r="AU846" s="163" t="s">
        <v>86</v>
      </c>
      <c r="AV846" s="14" t="s">
        <v>271</v>
      </c>
      <c r="AW846" s="14" t="s">
        <v>37</v>
      </c>
      <c r="AX846" s="14" t="s">
        <v>84</v>
      </c>
      <c r="AY846" s="163" t="s">
        <v>265</v>
      </c>
    </row>
    <row r="847" spans="2:65" s="1" customFormat="1" ht="21.75" customHeight="1">
      <c r="B847" s="33"/>
      <c r="C847" s="130" t="s">
        <v>1194</v>
      </c>
      <c r="D847" s="130" t="s">
        <v>267</v>
      </c>
      <c r="E847" s="131" t="s">
        <v>1195</v>
      </c>
      <c r="F847" s="132" t="s">
        <v>1196</v>
      </c>
      <c r="G847" s="133" t="s">
        <v>115</v>
      </c>
      <c r="H847" s="134">
        <v>43.2</v>
      </c>
      <c r="I847" s="135"/>
      <c r="J847" s="136">
        <f>ROUND(I847*H847,2)</f>
        <v>0</v>
      </c>
      <c r="K847" s="132" t="s">
        <v>270</v>
      </c>
      <c r="L847" s="33"/>
      <c r="M847" s="137" t="s">
        <v>19</v>
      </c>
      <c r="N847" s="138" t="s">
        <v>47</v>
      </c>
      <c r="P847" s="139">
        <f>O847*H847</f>
        <v>0</v>
      </c>
      <c r="Q847" s="139">
        <v>0.02405</v>
      </c>
      <c r="R847" s="139">
        <f>Q847*H847</f>
        <v>1.03896</v>
      </c>
      <c r="S847" s="139">
        <v>0</v>
      </c>
      <c r="T847" s="140">
        <f>S847*H847</f>
        <v>0</v>
      </c>
      <c r="AR847" s="141" t="s">
        <v>271</v>
      </c>
      <c r="AT847" s="141" t="s">
        <v>267</v>
      </c>
      <c r="AU847" s="141" t="s">
        <v>86</v>
      </c>
      <c r="AY847" s="18" t="s">
        <v>265</v>
      </c>
      <c r="BE847" s="142">
        <f>IF(N847="základní",J847,0)</f>
        <v>0</v>
      </c>
      <c r="BF847" s="142">
        <f>IF(N847="snížená",J847,0)</f>
        <v>0</v>
      </c>
      <c r="BG847" s="142">
        <f>IF(N847="zákl. přenesená",J847,0)</f>
        <v>0</v>
      </c>
      <c r="BH847" s="142">
        <f>IF(N847="sníž. přenesená",J847,0)</f>
        <v>0</v>
      </c>
      <c r="BI847" s="142">
        <f>IF(N847="nulová",J847,0)</f>
        <v>0</v>
      </c>
      <c r="BJ847" s="18" t="s">
        <v>84</v>
      </c>
      <c r="BK847" s="142">
        <f>ROUND(I847*H847,2)</f>
        <v>0</v>
      </c>
      <c r="BL847" s="18" t="s">
        <v>271</v>
      </c>
      <c r="BM847" s="141" t="s">
        <v>1197</v>
      </c>
    </row>
    <row r="848" spans="2:47" s="1" customFormat="1" ht="19.5">
      <c r="B848" s="33"/>
      <c r="D848" s="143" t="s">
        <v>273</v>
      </c>
      <c r="F848" s="144" t="s">
        <v>1198</v>
      </c>
      <c r="I848" s="145"/>
      <c r="L848" s="33"/>
      <c r="M848" s="146"/>
      <c r="T848" s="54"/>
      <c r="AT848" s="18" t="s">
        <v>273</v>
      </c>
      <c r="AU848" s="18" t="s">
        <v>86</v>
      </c>
    </row>
    <row r="849" spans="2:47" s="1" customFormat="1" ht="12">
      <c r="B849" s="33"/>
      <c r="D849" s="147" t="s">
        <v>275</v>
      </c>
      <c r="F849" s="148" t="s">
        <v>1199</v>
      </c>
      <c r="I849" s="145"/>
      <c r="L849" s="33"/>
      <c r="M849" s="146"/>
      <c r="T849" s="54"/>
      <c r="AT849" s="18" t="s">
        <v>275</v>
      </c>
      <c r="AU849" s="18" t="s">
        <v>86</v>
      </c>
    </row>
    <row r="850" spans="2:51" s="12" customFormat="1" ht="12">
      <c r="B850" s="149"/>
      <c r="D850" s="143" t="s">
        <v>277</v>
      </c>
      <c r="E850" s="150" t="s">
        <v>19</v>
      </c>
      <c r="F850" s="151" t="s">
        <v>1200</v>
      </c>
      <c r="H850" s="150" t="s">
        <v>19</v>
      </c>
      <c r="I850" s="152"/>
      <c r="L850" s="149"/>
      <c r="M850" s="153"/>
      <c r="T850" s="154"/>
      <c r="AT850" s="150" t="s">
        <v>277</v>
      </c>
      <c r="AU850" s="150" t="s">
        <v>86</v>
      </c>
      <c r="AV850" s="12" t="s">
        <v>84</v>
      </c>
      <c r="AW850" s="12" t="s">
        <v>37</v>
      </c>
      <c r="AX850" s="12" t="s">
        <v>76</v>
      </c>
      <c r="AY850" s="150" t="s">
        <v>265</v>
      </c>
    </row>
    <row r="851" spans="2:51" s="13" customFormat="1" ht="12">
      <c r="B851" s="155"/>
      <c r="D851" s="143" t="s">
        <v>277</v>
      </c>
      <c r="E851" s="156" t="s">
        <v>19</v>
      </c>
      <c r="F851" s="157" t="s">
        <v>1201</v>
      </c>
      <c r="H851" s="158">
        <v>20.16</v>
      </c>
      <c r="I851" s="159"/>
      <c r="L851" s="155"/>
      <c r="M851" s="160"/>
      <c r="T851" s="161"/>
      <c r="AT851" s="156" t="s">
        <v>277</v>
      </c>
      <c r="AU851" s="156" t="s">
        <v>86</v>
      </c>
      <c r="AV851" s="13" t="s">
        <v>86</v>
      </c>
      <c r="AW851" s="13" t="s">
        <v>37</v>
      </c>
      <c r="AX851" s="13" t="s">
        <v>76</v>
      </c>
      <c r="AY851" s="156" t="s">
        <v>265</v>
      </c>
    </row>
    <row r="852" spans="2:51" s="13" customFormat="1" ht="12">
      <c r="B852" s="155"/>
      <c r="D852" s="143" t="s">
        <v>277</v>
      </c>
      <c r="E852" s="156" t="s">
        <v>19</v>
      </c>
      <c r="F852" s="157" t="s">
        <v>1202</v>
      </c>
      <c r="H852" s="158">
        <v>23.04</v>
      </c>
      <c r="I852" s="159"/>
      <c r="L852" s="155"/>
      <c r="M852" s="160"/>
      <c r="T852" s="161"/>
      <c r="AT852" s="156" t="s">
        <v>277</v>
      </c>
      <c r="AU852" s="156" t="s">
        <v>86</v>
      </c>
      <c r="AV852" s="13" t="s">
        <v>86</v>
      </c>
      <c r="AW852" s="13" t="s">
        <v>37</v>
      </c>
      <c r="AX852" s="13" t="s">
        <v>76</v>
      </c>
      <c r="AY852" s="156" t="s">
        <v>265</v>
      </c>
    </row>
    <row r="853" spans="2:51" s="14" customFormat="1" ht="12">
      <c r="B853" s="162"/>
      <c r="D853" s="143" t="s">
        <v>277</v>
      </c>
      <c r="E853" s="163" t="s">
        <v>19</v>
      </c>
      <c r="F853" s="164" t="s">
        <v>280</v>
      </c>
      <c r="H853" s="165">
        <v>43.2</v>
      </c>
      <c r="I853" s="166"/>
      <c r="L853" s="162"/>
      <c r="M853" s="167"/>
      <c r="T853" s="168"/>
      <c r="AT853" s="163" t="s">
        <v>277</v>
      </c>
      <c r="AU853" s="163" t="s">
        <v>86</v>
      </c>
      <c r="AV853" s="14" t="s">
        <v>271</v>
      </c>
      <c r="AW853" s="14" t="s">
        <v>37</v>
      </c>
      <c r="AX853" s="14" t="s">
        <v>84</v>
      </c>
      <c r="AY853" s="163" t="s">
        <v>265</v>
      </c>
    </row>
    <row r="854" spans="2:65" s="1" customFormat="1" ht="16.5" customHeight="1">
      <c r="B854" s="33"/>
      <c r="C854" s="177" t="s">
        <v>1203</v>
      </c>
      <c r="D854" s="177" t="s">
        <v>504</v>
      </c>
      <c r="E854" s="178" t="s">
        <v>1204</v>
      </c>
      <c r="F854" s="179" t="s">
        <v>1205</v>
      </c>
      <c r="G854" s="180" t="s">
        <v>115</v>
      </c>
      <c r="H854" s="181">
        <v>23.04</v>
      </c>
      <c r="I854" s="182"/>
      <c r="J854" s="183">
        <f>ROUND(I854*H854,2)</f>
        <v>0</v>
      </c>
      <c r="K854" s="179" t="s">
        <v>19</v>
      </c>
      <c r="L854" s="184"/>
      <c r="M854" s="185" t="s">
        <v>19</v>
      </c>
      <c r="N854" s="186" t="s">
        <v>47</v>
      </c>
      <c r="P854" s="139">
        <f>O854*H854</f>
        <v>0</v>
      </c>
      <c r="Q854" s="139">
        <v>0.36</v>
      </c>
      <c r="R854" s="139">
        <f>Q854*H854</f>
        <v>8.2944</v>
      </c>
      <c r="S854" s="139">
        <v>0</v>
      </c>
      <c r="T854" s="140">
        <f>S854*H854</f>
        <v>0</v>
      </c>
      <c r="AR854" s="141" t="s">
        <v>323</v>
      </c>
      <c r="AT854" s="141" t="s">
        <v>504</v>
      </c>
      <c r="AU854" s="141" t="s">
        <v>86</v>
      </c>
      <c r="AY854" s="18" t="s">
        <v>265</v>
      </c>
      <c r="BE854" s="142">
        <f>IF(N854="základní",J854,0)</f>
        <v>0</v>
      </c>
      <c r="BF854" s="142">
        <f>IF(N854="snížená",J854,0)</f>
        <v>0</v>
      </c>
      <c r="BG854" s="142">
        <f>IF(N854="zákl. přenesená",J854,0)</f>
        <v>0</v>
      </c>
      <c r="BH854" s="142">
        <f>IF(N854="sníž. přenesená",J854,0)</f>
        <v>0</v>
      </c>
      <c r="BI854" s="142">
        <f>IF(N854="nulová",J854,0)</f>
        <v>0</v>
      </c>
      <c r="BJ854" s="18" t="s">
        <v>84</v>
      </c>
      <c r="BK854" s="142">
        <f>ROUND(I854*H854,2)</f>
        <v>0</v>
      </c>
      <c r="BL854" s="18" t="s">
        <v>271</v>
      </c>
      <c r="BM854" s="141" t="s">
        <v>1206</v>
      </c>
    </row>
    <row r="855" spans="2:47" s="1" customFormat="1" ht="12">
      <c r="B855" s="33"/>
      <c r="D855" s="143" t="s">
        <v>273</v>
      </c>
      <c r="F855" s="144" t="s">
        <v>1205</v>
      </c>
      <c r="I855" s="145"/>
      <c r="L855" s="33"/>
      <c r="M855" s="146"/>
      <c r="T855" s="54"/>
      <c r="AT855" s="18" t="s">
        <v>273</v>
      </c>
      <c r="AU855" s="18" t="s">
        <v>86</v>
      </c>
    </row>
    <row r="856" spans="2:51" s="13" customFormat="1" ht="12">
      <c r="B856" s="155"/>
      <c r="D856" s="143" t="s">
        <v>277</v>
      </c>
      <c r="E856" s="156" t="s">
        <v>19</v>
      </c>
      <c r="F856" s="157" t="s">
        <v>1207</v>
      </c>
      <c r="H856" s="158">
        <v>23.04</v>
      </c>
      <c r="I856" s="159"/>
      <c r="L856" s="155"/>
      <c r="M856" s="160"/>
      <c r="T856" s="161"/>
      <c r="AT856" s="156" t="s">
        <v>277</v>
      </c>
      <c r="AU856" s="156" t="s">
        <v>86</v>
      </c>
      <c r="AV856" s="13" t="s">
        <v>86</v>
      </c>
      <c r="AW856" s="13" t="s">
        <v>37</v>
      </c>
      <c r="AX856" s="13" t="s">
        <v>84</v>
      </c>
      <c r="AY856" s="156" t="s">
        <v>265</v>
      </c>
    </row>
    <row r="857" spans="2:63" s="11" customFormat="1" ht="22.9" customHeight="1">
      <c r="B857" s="118"/>
      <c r="D857" s="119" t="s">
        <v>75</v>
      </c>
      <c r="E857" s="128" t="s">
        <v>302</v>
      </c>
      <c r="F857" s="128" t="s">
        <v>1208</v>
      </c>
      <c r="I857" s="121"/>
      <c r="J857" s="129">
        <f>BK857</f>
        <v>0</v>
      </c>
      <c r="L857" s="118"/>
      <c r="M857" s="123"/>
      <c r="P857" s="124">
        <f>SUM(P858:P880)</f>
        <v>0</v>
      </c>
      <c r="R857" s="124">
        <f>SUM(R858:R880)</f>
        <v>167.7575</v>
      </c>
      <c r="T857" s="125">
        <f>SUM(T858:T880)</f>
        <v>0</v>
      </c>
      <c r="AR857" s="119" t="s">
        <v>84</v>
      </c>
      <c r="AT857" s="126" t="s">
        <v>75</v>
      </c>
      <c r="AU857" s="126" t="s">
        <v>84</v>
      </c>
      <c r="AY857" s="119" t="s">
        <v>265</v>
      </c>
      <c r="BK857" s="127">
        <f>SUM(BK858:BK880)</f>
        <v>0</v>
      </c>
    </row>
    <row r="858" spans="2:65" s="1" customFormat="1" ht="16.5" customHeight="1">
      <c r="B858" s="33"/>
      <c r="C858" s="130" t="s">
        <v>1209</v>
      </c>
      <c r="D858" s="130" t="s">
        <v>267</v>
      </c>
      <c r="E858" s="131" t="s">
        <v>1210</v>
      </c>
      <c r="F858" s="132" t="s">
        <v>1211</v>
      </c>
      <c r="G858" s="133" t="s">
        <v>115</v>
      </c>
      <c r="H858" s="134">
        <v>234.3</v>
      </c>
      <c r="I858" s="135"/>
      <c r="J858" s="136">
        <f>ROUND(I858*H858,2)</f>
        <v>0</v>
      </c>
      <c r="K858" s="132" t="s">
        <v>270</v>
      </c>
      <c r="L858" s="33"/>
      <c r="M858" s="137" t="s">
        <v>19</v>
      </c>
      <c r="N858" s="138" t="s">
        <v>47</v>
      </c>
      <c r="P858" s="139">
        <f>O858*H858</f>
        <v>0</v>
      </c>
      <c r="Q858" s="139">
        <v>0</v>
      </c>
      <c r="R858" s="139">
        <f>Q858*H858</f>
        <v>0</v>
      </c>
      <c r="S858" s="139">
        <v>0</v>
      </c>
      <c r="T858" s="140">
        <f>S858*H858</f>
        <v>0</v>
      </c>
      <c r="AR858" s="141" t="s">
        <v>271</v>
      </c>
      <c r="AT858" s="141" t="s">
        <v>267</v>
      </c>
      <c r="AU858" s="141" t="s">
        <v>86</v>
      </c>
      <c r="AY858" s="18" t="s">
        <v>265</v>
      </c>
      <c r="BE858" s="142">
        <f>IF(N858="základní",J858,0)</f>
        <v>0</v>
      </c>
      <c r="BF858" s="142">
        <f>IF(N858="snížená",J858,0)</f>
        <v>0</v>
      </c>
      <c r="BG858" s="142">
        <f>IF(N858="zákl. přenesená",J858,0)</f>
        <v>0</v>
      </c>
      <c r="BH858" s="142">
        <f>IF(N858="sníž. přenesená",J858,0)</f>
        <v>0</v>
      </c>
      <c r="BI858" s="142">
        <f>IF(N858="nulová",J858,0)</f>
        <v>0</v>
      </c>
      <c r="BJ858" s="18" t="s">
        <v>84</v>
      </c>
      <c r="BK858" s="142">
        <f>ROUND(I858*H858,2)</f>
        <v>0</v>
      </c>
      <c r="BL858" s="18" t="s">
        <v>271</v>
      </c>
      <c r="BM858" s="141" t="s">
        <v>1212</v>
      </c>
    </row>
    <row r="859" spans="2:47" s="1" customFormat="1" ht="19.5">
      <c r="B859" s="33"/>
      <c r="D859" s="143" t="s">
        <v>273</v>
      </c>
      <c r="F859" s="144" t="s">
        <v>1213</v>
      </c>
      <c r="I859" s="145"/>
      <c r="L859" s="33"/>
      <c r="M859" s="146"/>
      <c r="T859" s="54"/>
      <c r="AT859" s="18" t="s">
        <v>273</v>
      </c>
      <c r="AU859" s="18" t="s">
        <v>86</v>
      </c>
    </row>
    <row r="860" spans="2:47" s="1" customFormat="1" ht="12">
      <c r="B860" s="33"/>
      <c r="D860" s="147" t="s">
        <v>275</v>
      </c>
      <c r="F860" s="148" t="s">
        <v>1214</v>
      </c>
      <c r="I860" s="145"/>
      <c r="L860" s="33"/>
      <c r="M860" s="146"/>
      <c r="T860" s="54"/>
      <c r="AT860" s="18" t="s">
        <v>275</v>
      </c>
      <c r="AU860" s="18" t="s">
        <v>86</v>
      </c>
    </row>
    <row r="861" spans="2:51" s="13" customFormat="1" ht="12">
      <c r="B861" s="155"/>
      <c r="D861" s="143" t="s">
        <v>277</v>
      </c>
      <c r="E861" s="156" t="s">
        <v>19</v>
      </c>
      <c r="F861" s="157" t="s">
        <v>1215</v>
      </c>
      <c r="H861" s="158">
        <v>234.3</v>
      </c>
      <c r="I861" s="159"/>
      <c r="L861" s="155"/>
      <c r="M861" s="160"/>
      <c r="T861" s="161"/>
      <c r="AT861" s="156" t="s">
        <v>277</v>
      </c>
      <c r="AU861" s="156" t="s">
        <v>86</v>
      </c>
      <c r="AV861" s="13" t="s">
        <v>86</v>
      </c>
      <c r="AW861" s="13" t="s">
        <v>37</v>
      </c>
      <c r="AX861" s="13" t="s">
        <v>84</v>
      </c>
      <c r="AY861" s="156" t="s">
        <v>265</v>
      </c>
    </row>
    <row r="862" spans="2:65" s="1" customFormat="1" ht="16.5" customHeight="1">
      <c r="B862" s="33"/>
      <c r="C862" s="130" t="s">
        <v>1216</v>
      </c>
      <c r="D862" s="130" t="s">
        <v>267</v>
      </c>
      <c r="E862" s="131" t="s">
        <v>1217</v>
      </c>
      <c r="F862" s="132" t="s">
        <v>1218</v>
      </c>
      <c r="G862" s="133" t="s">
        <v>115</v>
      </c>
      <c r="H862" s="134">
        <v>114</v>
      </c>
      <c r="I862" s="135"/>
      <c r="J862" s="136">
        <f>ROUND(I862*H862,2)</f>
        <v>0</v>
      </c>
      <c r="K862" s="132" t="s">
        <v>270</v>
      </c>
      <c r="L862" s="33"/>
      <c r="M862" s="137" t="s">
        <v>19</v>
      </c>
      <c r="N862" s="138" t="s">
        <v>47</v>
      </c>
      <c r="P862" s="139">
        <f>O862*H862</f>
        <v>0</v>
      </c>
      <c r="Q862" s="139">
        <v>0.345</v>
      </c>
      <c r="R862" s="139">
        <f>Q862*H862</f>
        <v>39.33</v>
      </c>
      <c r="S862" s="139">
        <v>0</v>
      </c>
      <c r="T862" s="140">
        <f>S862*H862</f>
        <v>0</v>
      </c>
      <c r="AR862" s="141" t="s">
        <v>271</v>
      </c>
      <c r="AT862" s="141" t="s">
        <v>267</v>
      </c>
      <c r="AU862" s="141" t="s">
        <v>86</v>
      </c>
      <c r="AY862" s="18" t="s">
        <v>265</v>
      </c>
      <c r="BE862" s="142">
        <f>IF(N862="základní",J862,0)</f>
        <v>0</v>
      </c>
      <c r="BF862" s="142">
        <f>IF(N862="snížená",J862,0)</f>
        <v>0</v>
      </c>
      <c r="BG862" s="142">
        <f>IF(N862="zákl. přenesená",J862,0)</f>
        <v>0</v>
      </c>
      <c r="BH862" s="142">
        <f>IF(N862="sníž. přenesená",J862,0)</f>
        <v>0</v>
      </c>
      <c r="BI862" s="142">
        <f>IF(N862="nulová",J862,0)</f>
        <v>0</v>
      </c>
      <c r="BJ862" s="18" t="s">
        <v>84</v>
      </c>
      <c r="BK862" s="142">
        <f>ROUND(I862*H862,2)</f>
        <v>0</v>
      </c>
      <c r="BL862" s="18" t="s">
        <v>271</v>
      </c>
      <c r="BM862" s="141" t="s">
        <v>1219</v>
      </c>
    </row>
    <row r="863" spans="2:47" s="1" customFormat="1" ht="12">
      <c r="B863" s="33"/>
      <c r="D863" s="143" t="s">
        <v>273</v>
      </c>
      <c r="F863" s="144" t="s">
        <v>1220</v>
      </c>
      <c r="I863" s="145"/>
      <c r="L863" s="33"/>
      <c r="M863" s="146"/>
      <c r="T863" s="54"/>
      <c r="AT863" s="18" t="s">
        <v>273</v>
      </c>
      <c r="AU863" s="18" t="s">
        <v>86</v>
      </c>
    </row>
    <row r="864" spans="2:47" s="1" customFormat="1" ht="12">
      <c r="B864" s="33"/>
      <c r="D864" s="147" t="s">
        <v>275</v>
      </c>
      <c r="F864" s="148" t="s">
        <v>1221</v>
      </c>
      <c r="I864" s="145"/>
      <c r="L864" s="33"/>
      <c r="M864" s="146"/>
      <c r="T864" s="54"/>
      <c r="AT864" s="18" t="s">
        <v>275</v>
      </c>
      <c r="AU864" s="18" t="s">
        <v>86</v>
      </c>
    </row>
    <row r="865" spans="2:51" s="12" customFormat="1" ht="12">
      <c r="B865" s="149"/>
      <c r="D865" s="143" t="s">
        <v>277</v>
      </c>
      <c r="E865" s="150" t="s">
        <v>19</v>
      </c>
      <c r="F865" s="151" t="s">
        <v>778</v>
      </c>
      <c r="H865" s="150" t="s">
        <v>19</v>
      </c>
      <c r="I865" s="152"/>
      <c r="L865" s="149"/>
      <c r="M865" s="153"/>
      <c r="T865" s="154"/>
      <c r="AT865" s="150" t="s">
        <v>277</v>
      </c>
      <c r="AU865" s="150" t="s">
        <v>86</v>
      </c>
      <c r="AV865" s="12" t="s">
        <v>84</v>
      </c>
      <c r="AW865" s="12" t="s">
        <v>37</v>
      </c>
      <c r="AX865" s="12" t="s">
        <v>76</v>
      </c>
      <c r="AY865" s="150" t="s">
        <v>265</v>
      </c>
    </row>
    <row r="866" spans="2:51" s="12" customFormat="1" ht="12">
      <c r="B866" s="149"/>
      <c r="D866" s="143" t="s">
        <v>277</v>
      </c>
      <c r="E866" s="150" t="s">
        <v>19</v>
      </c>
      <c r="F866" s="151" t="s">
        <v>1222</v>
      </c>
      <c r="H866" s="150" t="s">
        <v>19</v>
      </c>
      <c r="I866" s="152"/>
      <c r="L866" s="149"/>
      <c r="M866" s="153"/>
      <c r="T866" s="154"/>
      <c r="AT866" s="150" t="s">
        <v>277</v>
      </c>
      <c r="AU866" s="150" t="s">
        <v>86</v>
      </c>
      <c r="AV866" s="12" t="s">
        <v>84</v>
      </c>
      <c r="AW866" s="12" t="s">
        <v>37</v>
      </c>
      <c r="AX866" s="12" t="s">
        <v>76</v>
      </c>
      <c r="AY866" s="150" t="s">
        <v>265</v>
      </c>
    </row>
    <row r="867" spans="2:51" s="13" customFormat="1" ht="12">
      <c r="B867" s="155"/>
      <c r="D867" s="143" t="s">
        <v>277</v>
      </c>
      <c r="E867" s="156" t="s">
        <v>19</v>
      </c>
      <c r="F867" s="157" t="s">
        <v>1223</v>
      </c>
      <c r="H867" s="158">
        <v>114</v>
      </c>
      <c r="I867" s="159"/>
      <c r="L867" s="155"/>
      <c r="M867" s="160"/>
      <c r="T867" s="161"/>
      <c r="AT867" s="156" t="s">
        <v>277</v>
      </c>
      <c r="AU867" s="156" t="s">
        <v>86</v>
      </c>
      <c r="AV867" s="13" t="s">
        <v>86</v>
      </c>
      <c r="AW867" s="13" t="s">
        <v>37</v>
      </c>
      <c r="AX867" s="13" t="s">
        <v>84</v>
      </c>
      <c r="AY867" s="156" t="s">
        <v>265</v>
      </c>
    </row>
    <row r="868" spans="2:65" s="1" customFormat="1" ht="16.5" customHeight="1">
      <c r="B868" s="33"/>
      <c r="C868" s="130" t="s">
        <v>1224</v>
      </c>
      <c r="D868" s="130" t="s">
        <v>267</v>
      </c>
      <c r="E868" s="131" t="s">
        <v>1225</v>
      </c>
      <c r="F868" s="132" t="s">
        <v>1226</v>
      </c>
      <c r="G868" s="133" t="s">
        <v>115</v>
      </c>
      <c r="H868" s="134">
        <v>249</v>
      </c>
      <c r="I868" s="135"/>
      <c r="J868" s="136">
        <f>ROUND(I868*H868,2)</f>
        <v>0</v>
      </c>
      <c r="K868" s="132" t="s">
        <v>270</v>
      </c>
      <c r="L868" s="33"/>
      <c r="M868" s="137" t="s">
        <v>19</v>
      </c>
      <c r="N868" s="138" t="s">
        <v>47</v>
      </c>
      <c r="P868" s="139">
        <f>O868*H868</f>
        <v>0</v>
      </c>
      <c r="Q868" s="139">
        <v>0.0835</v>
      </c>
      <c r="R868" s="139">
        <f>Q868*H868</f>
        <v>20.791500000000003</v>
      </c>
      <c r="S868" s="139">
        <v>0</v>
      </c>
      <c r="T868" s="140">
        <f>S868*H868</f>
        <v>0</v>
      </c>
      <c r="AR868" s="141" t="s">
        <v>271</v>
      </c>
      <c r="AT868" s="141" t="s">
        <v>267</v>
      </c>
      <c r="AU868" s="141" t="s">
        <v>86</v>
      </c>
      <c r="AY868" s="18" t="s">
        <v>265</v>
      </c>
      <c r="BE868" s="142">
        <f>IF(N868="základní",J868,0)</f>
        <v>0</v>
      </c>
      <c r="BF868" s="142">
        <f>IF(N868="snížená",J868,0)</f>
        <v>0</v>
      </c>
      <c r="BG868" s="142">
        <f>IF(N868="zákl. přenesená",J868,0)</f>
        <v>0</v>
      </c>
      <c r="BH868" s="142">
        <f>IF(N868="sníž. přenesená",J868,0)</f>
        <v>0</v>
      </c>
      <c r="BI868" s="142">
        <f>IF(N868="nulová",J868,0)</f>
        <v>0</v>
      </c>
      <c r="BJ868" s="18" t="s">
        <v>84</v>
      </c>
      <c r="BK868" s="142">
        <f>ROUND(I868*H868,2)</f>
        <v>0</v>
      </c>
      <c r="BL868" s="18" t="s">
        <v>271</v>
      </c>
      <c r="BM868" s="141" t="s">
        <v>1227</v>
      </c>
    </row>
    <row r="869" spans="2:47" s="1" customFormat="1" ht="19.5">
      <c r="B869" s="33"/>
      <c r="D869" s="143" t="s">
        <v>273</v>
      </c>
      <c r="F869" s="144" t="s">
        <v>1228</v>
      </c>
      <c r="I869" s="145"/>
      <c r="L869" s="33"/>
      <c r="M869" s="146"/>
      <c r="T869" s="54"/>
      <c r="AT869" s="18" t="s">
        <v>273</v>
      </c>
      <c r="AU869" s="18" t="s">
        <v>86</v>
      </c>
    </row>
    <row r="870" spans="2:47" s="1" customFormat="1" ht="12">
      <c r="B870" s="33"/>
      <c r="D870" s="147" t="s">
        <v>275</v>
      </c>
      <c r="F870" s="148" t="s">
        <v>1229</v>
      </c>
      <c r="I870" s="145"/>
      <c r="L870" s="33"/>
      <c r="M870" s="146"/>
      <c r="T870" s="54"/>
      <c r="AT870" s="18" t="s">
        <v>275</v>
      </c>
      <c r="AU870" s="18" t="s">
        <v>86</v>
      </c>
    </row>
    <row r="871" spans="2:51" s="12" customFormat="1" ht="12">
      <c r="B871" s="149"/>
      <c r="D871" s="143" t="s">
        <v>277</v>
      </c>
      <c r="E871" s="150" t="s">
        <v>19</v>
      </c>
      <c r="F871" s="151" t="s">
        <v>778</v>
      </c>
      <c r="H871" s="150" t="s">
        <v>19</v>
      </c>
      <c r="I871" s="152"/>
      <c r="L871" s="149"/>
      <c r="M871" s="153"/>
      <c r="T871" s="154"/>
      <c r="AT871" s="150" t="s">
        <v>277</v>
      </c>
      <c r="AU871" s="150" t="s">
        <v>86</v>
      </c>
      <c r="AV871" s="12" t="s">
        <v>84</v>
      </c>
      <c r="AW871" s="12" t="s">
        <v>37</v>
      </c>
      <c r="AX871" s="12" t="s">
        <v>76</v>
      </c>
      <c r="AY871" s="150" t="s">
        <v>265</v>
      </c>
    </row>
    <row r="872" spans="2:51" s="12" customFormat="1" ht="12">
      <c r="B872" s="149"/>
      <c r="D872" s="143" t="s">
        <v>277</v>
      </c>
      <c r="E872" s="150" t="s">
        <v>19</v>
      </c>
      <c r="F872" s="151" t="s">
        <v>1230</v>
      </c>
      <c r="H872" s="150" t="s">
        <v>19</v>
      </c>
      <c r="I872" s="152"/>
      <c r="L872" s="149"/>
      <c r="M872" s="153"/>
      <c r="T872" s="154"/>
      <c r="AT872" s="150" t="s">
        <v>277</v>
      </c>
      <c r="AU872" s="150" t="s">
        <v>86</v>
      </c>
      <c r="AV872" s="12" t="s">
        <v>84</v>
      </c>
      <c r="AW872" s="12" t="s">
        <v>37</v>
      </c>
      <c r="AX872" s="12" t="s">
        <v>76</v>
      </c>
      <c r="AY872" s="150" t="s">
        <v>265</v>
      </c>
    </row>
    <row r="873" spans="2:51" s="13" customFormat="1" ht="12">
      <c r="B873" s="155"/>
      <c r="D873" s="143" t="s">
        <v>277</v>
      </c>
      <c r="E873" s="156" t="s">
        <v>19</v>
      </c>
      <c r="F873" s="157" t="s">
        <v>1231</v>
      </c>
      <c r="H873" s="158">
        <v>213</v>
      </c>
      <c r="I873" s="159"/>
      <c r="L873" s="155"/>
      <c r="M873" s="160"/>
      <c r="T873" s="161"/>
      <c r="AT873" s="156" t="s">
        <v>277</v>
      </c>
      <c r="AU873" s="156" t="s">
        <v>86</v>
      </c>
      <c r="AV873" s="13" t="s">
        <v>86</v>
      </c>
      <c r="AW873" s="13" t="s">
        <v>37</v>
      </c>
      <c r="AX873" s="13" t="s">
        <v>76</v>
      </c>
      <c r="AY873" s="156" t="s">
        <v>265</v>
      </c>
    </row>
    <row r="874" spans="2:51" s="15" customFormat="1" ht="12">
      <c r="B874" s="169"/>
      <c r="D874" s="143" t="s">
        <v>277</v>
      </c>
      <c r="E874" s="170" t="s">
        <v>192</v>
      </c>
      <c r="F874" s="171" t="s">
        <v>397</v>
      </c>
      <c r="H874" s="172">
        <v>213</v>
      </c>
      <c r="I874" s="173"/>
      <c r="L874" s="169"/>
      <c r="M874" s="174"/>
      <c r="T874" s="175"/>
      <c r="AT874" s="170" t="s">
        <v>277</v>
      </c>
      <c r="AU874" s="170" t="s">
        <v>86</v>
      </c>
      <c r="AV874" s="15" t="s">
        <v>287</v>
      </c>
      <c r="AW874" s="15" t="s">
        <v>37</v>
      </c>
      <c r="AX874" s="15" t="s">
        <v>76</v>
      </c>
      <c r="AY874" s="170" t="s">
        <v>265</v>
      </c>
    </row>
    <row r="875" spans="2:51" s="12" customFormat="1" ht="12">
      <c r="B875" s="149"/>
      <c r="D875" s="143" t="s">
        <v>277</v>
      </c>
      <c r="E875" s="150" t="s">
        <v>19</v>
      </c>
      <c r="F875" s="151" t="s">
        <v>1232</v>
      </c>
      <c r="H875" s="150" t="s">
        <v>19</v>
      </c>
      <c r="I875" s="152"/>
      <c r="L875" s="149"/>
      <c r="M875" s="153"/>
      <c r="T875" s="154"/>
      <c r="AT875" s="150" t="s">
        <v>277</v>
      </c>
      <c r="AU875" s="150" t="s">
        <v>86</v>
      </c>
      <c r="AV875" s="12" t="s">
        <v>84</v>
      </c>
      <c r="AW875" s="12" t="s">
        <v>37</v>
      </c>
      <c r="AX875" s="12" t="s">
        <v>76</v>
      </c>
      <c r="AY875" s="150" t="s">
        <v>265</v>
      </c>
    </row>
    <row r="876" spans="2:51" s="13" customFormat="1" ht="12">
      <c r="B876" s="155"/>
      <c r="D876" s="143" t="s">
        <v>277</v>
      </c>
      <c r="E876" s="156" t="s">
        <v>19</v>
      </c>
      <c r="F876" s="157" t="s">
        <v>124</v>
      </c>
      <c r="H876" s="158">
        <v>36</v>
      </c>
      <c r="I876" s="159"/>
      <c r="L876" s="155"/>
      <c r="M876" s="160"/>
      <c r="T876" s="161"/>
      <c r="AT876" s="156" t="s">
        <v>277</v>
      </c>
      <c r="AU876" s="156" t="s">
        <v>86</v>
      </c>
      <c r="AV876" s="13" t="s">
        <v>86</v>
      </c>
      <c r="AW876" s="13" t="s">
        <v>37</v>
      </c>
      <c r="AX876" s="13" t="s">
        <v>76</v>
      </c>
      <c r="AY876" s="156" t="s">
        <v>265</v>
      </c>
    </row>
    <row r="877" spans="2:51" s="14" customFormat="1" ht="12">
      <c r="B877" s="162"/>
      <c r="D877" s="143" t="s">
        <v>277</v>
      </c>
      <c r="E877" s="163" t="s">
        <v>19</v>
      </c>
      <c r="F877" s="164" t="s">
        <v>280</v>
      </c>
      <c r="H877" s="165">
        <v>249</v>
      </c>
      <c r="I877" s="166"/>
      <c r="L877" s="162"/>
      <c r="M877" s="167"/>
      <c r="T877" s="168"/>
      <c r="AT877" s="163" t="s">
        <v>277</v>
      </c>
      <c r="AU877" s="163" t="s">
        <v>86</v>
      </c>
      <c r="AV877" s="14" t="s">
        <v>271</v>
      </c>
      <c r="AW877" s="14" t="s">
        <v>37</v>
      </c>
      <c r="AX877" s="14" t="s">
        <v>84</v>
      </c>
      <c r="AY877" s="163" t="s">
        <v>265</v>
      </c>
    </row>
    <row r="878" spans="2:65" s="1" customFormat="1" ht="16.5" customHeight="1">
      <c r="B878" s="33"/>
      <c r="C878" s="177" t="s">
        <v>1233</v>
      </c>
      <c r="D878" s="177" t="s">
        <v>504</v>
      </c>
      <c r="E878" s="178" t="s">
        <v>1234</v>
      </c>
      <c r="F878" s="179" t="s">
        <v>1235</v>
      </c>
      <c r="G878" s="180" t="s">
        <v>134</v>
      </c>
      <c r="H878" s="181">
        <v>71</v>
      </c>
      <c r="I878" s="182"/>
      <c r="J878" s="183">
        <f>ROUND(I878*H878,2)</f>
        <v>0</v>
      </c>
      <c r="K878" s="179" t="s">
        <v>270</v>
      </c>
      <c r="L878" s="184"/>
      <c r="M878" s="185" t="s">
        <v>19</v>
      </c>
      <c r="N878" s="186" t="s">
        <v>47</v>
      </c>
      <c r="P878" s="139">
        <f>O878*H878</f>
        <v>0</v>
      </c>
      <c r="Q878" s="139">
        <v>1.516</v>
      </c>
      <c r="R878" s="139">
        <f>Q878*H878</f>
        <v>107.636</v>
      </c>
      <c r="S878" s="139">
        <v>0</v>
      </c>
      <c r="T878" s="140">
        <f>S878*H878</f>
        <v>0</v>
      </c>
      <c r="AR878" s="141" t="s">
        <v>323</v>
      </c>
      <c r="AT878" s="141" t="s">
        <v>504</v>
      </c>
      <c r="AU878" s="141" t="s">
        <v>86</v>
      </c>
      <c r="AY878" s="18" t="s">
        <v>265</v>
      </c>
      <c r="BE878" s="142">
        <f>IF(N878="základní",J878,0)</f>
        <v>0</v>
      </c>
      <c r="BF878" s="142">
        <f>IF(N878="snížená",J878,0)</f>
        <v>0</v>
      </c>
      <c r="BG878" s="142">
        <f>IF(N878="zákl. přenesená",J878,0)</f>
        <v>0</v>
      </c>
      <c r="BH878" s="142">
        <f>IF(N878="sníž. přenesená",J878,0)</f>
        <v>0</v>
      </c>
      <c r="BI878" s="142">
        <f>IF(N878="nulová",J878,0)</f>
        <v>0</v>
      </c>
      <c r="BJ878" s="18" t="s">
        <v>84</v>
      </c>
      <c r="BK878" s="142">
        <f>ROUND(I878*H878,2)</f>
        <v>0</v>
      </c>
      <c r="BL878" s="18" t="s">
        <v>271</v>
      </c>
      <c r="BM878" s="141" t="s">
        <v>1236</v>
      </c>
    </row>
    <row r="879" spans="2:47" s="1" customFormat="1" ht="12">
      <c r="B879" s="33"/>
      <c r="D879" s="143" t="s">
        <v>273</v>
      </c>
      <c r="F879" s="144" t="s">
        <v>1235</v>
      </c>
      <c r="I879" s="145"/>
      <c r="L879" s="33"/>
      <c r="M879" s="146"/>
      <c r="T879" s="54"/>
      <c r="AT879" s="18" t="s">
        <v>273</v>
      </c>
      <c r="AU879" s="18" t="s">
        <v>86</v>
      </c>
    </row>
    <row r="880" spans="2:51" s="13" customFormat="1" ht="12">
      <c r="B880" s="155"/>
      <c r="D880" s="143" t="s">
        <v>277</v>
      </c>
      <c r="E880" s="156" t="s">
        <v>19</v>
      </c>
      <c r="F880" s="157" t="s">
        <v>1237</v>
      </c>
      <c r="H880" s="158">
        <v>71</v>
      </c>
      <c r="I880" s="159"/>
      <c r="L880" s="155"/>
      <c r="M880" s="160"/>
      <c r="T880" s="161"/>
      <c r="AT880" s="156" t="s">
        <v>277</v>
      </c>
      <c r="AU880" s="156" t="s">
        <v>86</v>
      </c>
      <c r="AV880" s="13" t="s">
        <v>86</v>
      </c>
      <c r="AW880" s="13" t="s">
        <v>37</v>
      </c>
      <c r="AX880" s="13" t="s">
        <v>84</v>
      </c>
      <c r="AY880" s="156" t="s">
        <v>265</v>
      </c>
    </row>
    <row r="881" spans="2:63" s="11" customFormat="1" ht="22.9" customHeight="1">
      <c r="B881" s="118"/>
      <c r="D881" s="119" t="s">
        <v>75</v>
      </c>
      <c r="E881" s="128" t="s">
        <v>323</v>
      </c>
      <c r="F881" s="128" t="s">
        <v>1238</v>
      </c>
      <c r="I881" s="121"/>
      <c r="J881" s="129">
        <f>BK881</f>
        <v>0</v>
      </c>
      <c r="L881" s="118"/>
      <c r="M881" s="123"/>
      <c r="P881" s="124">
        <f>SUM(P882:P926)</f>
        <v>0</v>
      </c>
      <c r="R881" s="124">
        <f>SUM(R882:R926)</f>
        <v>13.627707899999999</v>
      </c>
      <c r="T881" s="125">
        <f>SUM(T882:T926)</f>
        <v>0.38273999999999997</v>
      </c>
      <c r="AR881" s="119" t="s">
        <v>84</v>
      </c>
      <c r="AT881" s="126" t="s">
        <v>75</v>
      </c>
      <c r="AU881" s="126" t="s">
        <v>84</v>
      </c>
      <c r="AY881" s="119" t="s">
        <v>265</v>
      </c>
      <c r="BK881" s="127">
        <f>SUM(BK882:BK926)</f>
        <v>0</v>
      </c>
    </row>
    <row r="882" spans="2:65" s="1" customFormat="1" ht="16.5" customHeight="1">
      <c r="B882" s="33"/>
      <c r="C882" s="130" t="s">
        <v>1239</v>
      </c>
      <c r="D882" s="130" t="s">
        <v>267</v>
      </c>
      <c r="E882" s="131" t="s">
        <v>1240</v>
      </c>
      <c r="F882" s="132" t="s">
        <v>1241</v>
      </c>
      <c r="G882" s="133" t="s">
        <v>162</v>
      </c>
      <c r="H882" s="134">
        <v>15</v>
      </c>
      <c r="I882" s="135"/>
      <c r="J882" s="136">
        <f>ROUND(I882*H882,2)</f>
        <v>0</v>
      </c>
      <c r="K882" s="132" t="s">
        <v>270</v>
      </c>
      <c r="L882" s="33"/>
      <c r="M882" s="137" t="s">
        <v>19</v>
      </c>
      <c r="N882" s="138" t="s">
        <v>47</v>
      </c>
      <c r="P882" s="139">
        <f>O882*H882</f>
        <v>0</v>
      </c>
      <c r="Q882" s="139">
        <v>0.00656</v>
      </c>
      <c r="R882" s="139">
        <f>Q882*H882</f>
        <v>0.0984</v>
      </c>
      <c r="S882" s="139">
        <v>0</v>
      </c>
      <c r="T882" s="140">
        <f>S882*H882</f>
        <v>0</v>
      </c>
      <c r="AR882" s="141" t="s">
        <v>271</v>
      </c>
      <c r="AT882" s="141" t="s">
        <v>267</v>
      </c>
      <c r="AU882" s="141" t="s">
        <v>86</v>
      </c>
      <c r="AY882" s="18" t="s">
        <v>265</v>
      </c>
      <c r="BE882" s="142">
        <f>IF(N882="základní",J882,0)</f>
        <v>0</v>
      </c>
      <c r="BF882" s="142">
        <f>IF(N882="snížená",J882,0)</f>
        <v>0</v>
      </c>
      <c r="BG882" s="142">
        <f>IF(N882="zákl. přenesená",J882,0)</f>
        <v>0</v>
      </c>
      <c r="BH882" s="142">
        <f>IF(N882="sníž. přenesená",J882,0)</f>
        <v>0</v>
      </c>
      <c r="BI882" s="142">
        <f>IF(N882="nulová",J882,0)</f>
        <v>0</v>
      </c>
      <c r="BJ882" s="18" t="s">
        <v>84</v>
      </c>
      <c r="BK882" s="142">
        <f>ROUND(I882*H882,2)</f>
        <v>0</v>
      </c>
      <c r="BL882" s="18" t="s">
        <v>271</v>
      </c>
      <c r="BM882" s="141" t="s">
        <v>1242</v>
      </c>
    </row>
    <row r="883" spans="2:47" s="1" customFormat="1" ht="19.5">
      <c r="B883" s="33"/>
      <c r="D883" s="143" t="s">
        <v>273</v>
      </c>
      <c r="F883" s="144" t="s">
        <v>1243</v>
      </c>
      <c r="I883" s="145"/>
      <c r="L883" s="33"/>
      <c r="M883" s="146"/>
      <c r="T883" s="54"/>
      <c r="AT883" s="18" t="s">
        <v>273</v>
      </c>
      <c r="AU883" s="18" t="s">
        <v>86</v>
      </c>
    </row>
    <row r="884" spans="2:47" s="1" customFormat="1" ht="12">
      <c r="B884" s="33"/>
      <c r="D884" s="147" t="s">
        <v>275</v>
      </c>
      <c r="F884" s="148" t="s">
        <v>1244</v>
      </c>
      <c r="I884" s="145"/>
      <c r="L884" s="33"/>
      <c r="M884" s="146"/>
      <c r="T884" s="54"/>
      <c r="AT884" s="18" t="s">
        <v>275</v>
      </c>
      <c r="AU884" s="18" t="s">
        <v>86</v>
      </c>
    </row>
    <row r="885" spans="2:51" s="12" customFormat="1" ht="12">
      <c r="B885" s="149"/>
      <c r="D885" s="143" t="s">
        <v>277</v>
      </c>
      <c r="E885" s="150" t="s">
        <v>19</v>
      </c>
      <c r="F885" s="151" t="s">
        <v>778</v>
      </c>
      <c r="H885" s="150" t="s">
        <v>19</v>
      </c>
      <c r="I885" s="152"/>
      <c r="L885" s="149"/>
      <c r="M885" s="153"/>
      <c r="T885" s="154"/>
      <c r="AT885" s="150" t="s">
        <v>277</v>
      </c>
      <c r="AU885" s="150" t="s">
        <v>86</v>
      </c>
      <c r="AV885" s="12" t="s">
        <v>84</v>
      </c>
      <c r="AW885" s="12" t="s">
        <v>37</v>
      </c>
      <c r="AX885" s="12" t="s">
        <v>76</v>
      </c>
      <c r="AY885" s="150" t="s">
        <v>265</v>
      </c>
    </row>
    <row r="886" spans="2:51" s="13" customFormat="1" ht="12">
      <c r="B886" s="155"/>
      <c r="D886" s="143" t="s">
        <v>277</v>
      </c>
      <c r="E886" s="156" t="s">
        <v>19</v>
      </c>
      <c r="F886" s="157" t="s">
        <v>1245</v>
      </c>
      <c r="H886" s="158">
        <v>15</v>
      </c>
      <c r="I886" s="159"/>
      <c r="L886" s="155"/>
      <c r="M886" s="160"/>
      <c r="T886" s="161"/>
      <c r="AT886" s="156" t="s">
        <v>277</v>
      </c>
      <c r="AU886" s="156" t="s">
        <v>86</v>
      </c>
      <c r="AV886" s="13" t="s">
        <v>86</v>
      </c>
      <c r="AW886" s="13" t="s">
        <v>37</v>
      </c>
      <c r="AX886" s="13" t="s">
        <v>84</v>
      </c>
      <c r="AY886" s="156" t="s">
        <v>265</v>
      </c>
    </row>
    <row r="887" spans="2:65" s="1" customFormat="1" ht="21.75" customHeight="1">
      <c r="B887" s="33"/>
      <c r="C887" s="130" t="s">
        <v>1246</v>
      </c>
      <c r="D887" s="130" t="s">
        <v>267</v>
      </c>
      <c r="E887" s="131" t="s">
        <v>1247</v>
      </c>
      <c r="F887" s="132" t="s">
        <v>1248</v>
      </c>
      <c r="G887" s="133" t="s">
        <v>162</v>
      </c>
      <c r="H887" s="134">
        <v>12</v>
      </c>
      <c r="I887" s="135"/>
      <c r="J887" s="136">
        <f>ROUND(I887*H887,2)</f>
        <v>0</v>
      </c>
      <c r="K887" s="132" t="s">
        <v>19</v>
      </c>
      <c r="L887" s="33"/>
      <c r="M887" s="137" t="s">
        <v>19</v>
      </c>
      <c r="N887" s="138" t="s">
        <v>47</v>
      </c>
      <c r="P887" s="139">
        <f>O887*H887</f>
        <v>0</v>
      </c>
      <c r="Q887" s="139">
        <v>0.0044</v>
      </c>
      <c r="R887" s="139">
        <f>Q887*H887</f>
        <v>0.0528</v>
      </c>
      <c r="S887" s="139">
        <v>0</v>
      </c>
      <c r="T887" s="140">
        <f>S887*H887</f>
        <v>0</v>
      </c>
      <c r="AR887" s="141" t="s">
        <v>271</v>
      </c>
      <c r="AT887" s="141" t="s">
        <v>267</v>
      </c>
      <c r="AU887" s="141" t="s">
        <v>86</v>
      </c>
      <c r="AY887" s="18" t="s">
        <v>265</v>
      </c>
      <c r="BE887" s="142">
        <f>IF(N887="základní",J887,0)</f>
        <v>0</v>
      </c>
      <c r="BF887" s="142">
        <f>IF(N887="snížená",J887,0)</f>
        <v>0</v>
      </c>
      <c r="BG887" s="142">
        <f>IF(N887="zákl. přenesená",J887,0)</f>
        <v>0</v>
      </c>
      <c r="BH887" s="142">
        <f>IF(N887="sníž. přenesená",J887,0)</f>
        <v>0</v>
      </c>
      <c r="BI887" s="142">
        <f>IF(N887="nulová",J887,0)</f>
        <v>0</v>
      </c>
      <c r="BJ887" s="18" t="s">
        <v>84</v>
      </c>
      <c r="BK887" s="142">
        <f>ROUND(I887*H887,2)</f>
        <v>0</v>
      </c>
      <c r="BL887" s="18" t="s">
        <v>271</v>
      </c>
      <c r="BM887" s="141" t="s">
        <v>1249</v>
      </c>
    </row>
    <row r="888" spans="2:47" s="1" customFormat="1" ht="19.5">
      <c r="B888" s="33"/>
      <c r="D888" s="143" t="s">
        <v>273</v>
      </c>
      <c r="F888" s="144" t="s">
        <v>1250</v>
      </c>
      <c r="I888" s="145"/>
      <c r="L888" s="33"/>
      <c r="M888" s="146"/>
      <c r="T888" s="54"/>
      <c r="AT888" s="18" t="s">
        <v>273</v>
      </c>
      <c r="AU888" s="18" t="s">
        <v>86</v>
      </c>
    </row>
    <row r="889" spans="2:51" s="13" customFormat="1" ht="12">
      <c r="B889" s="155"/>
      <c r="D889" s="143" t="s">
        <v>277</v>
      </c>
      <c r="E889" s="156" t="s">
        <v>19</v>
      </c>
      <c r="F889" s="157" t="s">
        <v>1251</v>
      </c>
      <c r="H889" s="158">
        <v>12</v>
      </c>
      <c r="I889" s="159"/>
      <c r="L889" s="155"/>
      <c r="M889" s="160"/>
      <c r="T889" s="161"/>
      <c r="AT889" s="156" t="s">
        <v>277</v>
      </c>
      <c r="AU889" s="156" t="s">
        <v>86</v>
      </c>
      <c r="AV889" s="13" t="s">
        <v>86</v>
      </c>
      <c r="AW889" s="13" t="s">
        <v>37</v>
      </c>
      <c r="AX889" s="13" t="s">
        <v>84</v>
      </c>
      <c r="AY889" s="156" t="s">
        <v>265</v>
      </c>
    </row>
    <row r="890" spans="2:65" s="1" customFormat="1" ht="16.5" customHeight="1">
      <c r="B890" s="33"/>
      <c r="C890" s="130" t="s">
        <v>1252</v>
      </c>
      <c r="D890" s="130" t="s">
        <v>267</v>
      </c>
      <c r="E890" s="131" t="s">
        <v>1253</v>
      </c>
      <c r="F890" s="132" t="s">
        <v>1254</v>
      </c>
      <c r="G890" s="133" t="s">
        <v>134</v>
      </c>
      <c r="H890" s="134">
        <v>2</v>
      </c>
      <c r="I890" s="135"/>
      <c r="J890" s="136">
        <f>ROUND(I890*H890,2)</f>
        <v>0</v>
      </c>
      <c r="K890" s="132" t="s">
        <v>270</v>
      </c>
      <c r="L890" s="33"/>
      <c r="M890" s="137" t="s">
        <v>19</v>
      </c>
      <c r="N890" s="138" t="s">
        <v>47</v>
      </c>
      <c r="P890" s="139">
        <f>O890*H890</f>
        <v>0</v>
      </c>
      <c r="Q890" s="139">
        <v>0</v>
      </c>
      <c r="R890" s="139">
        <f>Q890*H890</f>
        <v>0</v>
      </c>
      <c r="S890" s="139">
        <v>0.0226</v>
      </c>
      <c r="T890" s="140">
        <f>S890*H890</f>
        <v>0.0452</v>
      </c>
      <c r="AR890" s="141" t="s">
        <v>271</v>
      </c>
      <c r="AT890" s="141" t="s">
        <v>267</v>
      </c>
      <c r="AU890" s="141" t="s">
        <v>86</v>
      </c>
      <c r="AY890" s="18" t="s">
        <v>265</v>
      </c>
      <c r="BE890" s="142">
        <f>IF(N890="základní",J890,0)</f>
        <v>0</v>
      </c>
      <c r="BF890" s="142">
        <f>IF(N890="snížená",J890,0)</f>
        <v>0</v>
      </c>
      <c r="BG890" s="142">
        <f>IF(N890="zákl. přenesená",J890,0)</f>
        <v>0</v>
      </c>
      <c r="BH890" s="142">
        <f>IF(N890="sníž. přenesená",J890,0)</f>
        <v>0</v>
      </c>
      <c r="BI890" s="142">
        <f>IF(N890="nulová",J890,0)</f>
        <v>0</v>
      </c>
      <c r="BJ890" s="18" t="s">
        <v>84</v>
      </c>
      <c r="BK890" s="142">
        <f>ROUND(I890*H890,2)</f>
        <v>0</v>
      </c>
      <c r="BL890" s="18" t="s">
        <v>271</v>
      </c>
      <c r="BM890" s="141" t="s">
        <v>1255</v>
      </c>
    </row>
    <row r="891" spans="2:47" s="1" customFormat="1" ht="12">
      <c r="B891" s="33"/>
      <c r="D891" s="143" t="s">
        <v>273</v>
      </c>
      <c r="F891" s="144" t="s">
        <v>1256</v>
      </c>
      <c r="I891" s="145"/>
      <c r="L891" s="33"/>
      <c r="M891" s="146"/>
      <c r="T891" s="54"/>
      <c r="AT891" s="18" t="s">
        <v>273</v>
      </c>
      <c r="AU891" s="18" t="s">
        <v>86</v>
      </c>
    </row>
    <row r="892" spans="2:47" s="1" customFormat="1" ht="12">
      <c r="B892" s="33"/>
      <c r="D892" s="147" t="s">
        <v>275</v>
      </c>
      <c r="F892" s="148" t="s">
        <v>1257</v>
      </c>
      <c r="I892" s="145"/>
      <c r="L892" s="33"/>
      <c r="M892" s="146"/>
      <c r="T892" s="54"/>
      <c r="AT892" s="18" t="s">
        <v>275</v>
      </c>
      <c r="AU892" s="18" t="s">
        <v>86</v>
      </c>
    </row>
    <row r="893" spans="2:47" s="1" customFormat="1" ht="19.5">
      <c r="B893" s="33"/>
      <c r="D893" s="143" t="s">
        <v>501</v>
      </c>
      <c r="F893" s="176" t="s">
        <v>1258</v>
      </c>
      <c r="I893" s="145"/>
      <c r="L893" s="33"/>
      <c r="M893" s="146"/>
      <c r="T893" s="54"/>
      <c r="AT893" s="18" t="s">
        <v>501</v>
      </c>
      <c r="AU893" s="18" t="s">
        <v>86</v>
      </c>
    </row>
    <row r="894" spans="2:51" s="12" customFormat="1" ht="12">
      <c r="B894" s="149"/>
      <c r="D894" s="143" t="s">
        <v>277</v>
      </c>
      <c r="E894" s="150" t="s">
        <v>19</v>
      </c>
      <c r="F894" s="151" t="s">
        <v>1259</v>
      </c>
      <c r="H894" s="150" t="s">
        <v>19</v>
      </c>
      <c r="I894" s="152"/>
      <c r="L894" s="149"/>
      <c r="M894" s="153"/>
      <c r="T894" s="154"/>
      <c r="AT894" s="150" t="s">
        <v>277</v>
      </c>
      <c r="AU894" s="150" t="s">
        <v>86</v>
      </c>
      <c r="AV894" s="12" t="s">
        <v>84</v>
      </c>
      <c r="AW894" s="12" t="s">
        <v>37</v>
      </c>
      <c r="AX894" s="12" t="s">
        <v>76</v>
      </c>
      <c r="AY894" s="150" t="s">
        <v>265</v>
      </c>
    </row>
    <row r="895" spans="2:51" s="13" customFormat="1" ht="12">
      <c r="B895" s="155"/>
      <c r="D895" s="143" t="s">
        <v>277</v>
      </c>
      <c r="E895" s="156" t="s">
        <v>19</v>
      </c>
      <c r="F895" s="157" t="s">
        <v>1260</v>
      </c>
      <c r="H895" s="158">
        <v>2</v>
      </c>
      <c r="I895" s="159"/>
      <c r="L895" s="155"/>
      <c r="M895" s="160"/>
      <c r="T895" s="161"/>
      <c r="AT895" s="156" t="s">
        <v>277</v>
      </c>
      <c r="AU895" s="156" t="s">
        <v>86</v>
      </c>
      <c r="AV895" s="13" t="s">
        <v>86</v>
      </c>
      <c r="AW895" s="13" t="s">
        <v>37</v>
      </c>
      <c r="AX895" s="13" t="s">
        <v>84</v>
      </c>
      <c r="AY895" s="156" t="s">
        <v>265</v>
      </c>
    </row>
    <row r="896" spans="2:65" s="1" customFormat="1" ht="16.5" customHeight="1">
      <c r="B896" s="33"/>
      <c r="C896" s="130" t="s">
        <v>1261</v>
      </c>
      <c r="D896" s="130" t="s">
        <v>267</v>
      </c>
      <c r="E896" s="131" t="s">
        <v>1262</v>
      </c>
      <c r="F896" s="132" t="s">
        <v>1263</v>
      </c>
      <c r="G896" s="133" t="s">
        <v>134</v>
      </c>
      <c r="H896" s="134">
        <v>2</v>
      </c>
      <c r="I896" s="135"/>
      <c r="J896" s="136">
        <f>ROUND(I896*H896,2)</f>
        <v>0</v>
      </c>
      <c r="K896" s="132" t="s">
        <v>270</v>
      </c>
      <c r="L896" s="33"/>
      <c r="M896" s="137" t="s">
        <v>19</v>
      </c>
      <c r="N896" s="138" t="s">
        <v>47</v>
      </c>
      <c r="P896" s="139">
        <f>O896*H896</f>
        <v>0</v>
      </c>
      <c r="Q896" s="139">
        <v>0</v>
      </c>
      <c r="R896" s="139">
        <f>Q896*H896</f>
        <v>0</v>
      </c>
      <c r="S896" s="139">
        <v>0.06387</v>
      </c>
      <c r="T896" s="140">
        <f>S896*H896</f>
        <v>0.12774</v>
      </c>
      <c r="AR896" s="141" t="s">
        <v>271</v>
      </c>
      <c r="AT896" s="141" t="s">
        <v>267</v>
      </c>
      <c r="AU896" s="141" t="s">
        <v>86</v>
      </c>
      <c r="AY896" s="18" t="s">
        <v>265</v>
      </c>
      <c r="BE896" s="142">
        <f>IF(N896="základní",J896,0)</f>
        <v>0</v>
      </c>
      <c r="BF896" s="142">
        <f>IF(N896="snížená",J896,0)</f>
        <v>0</v>
      </c>
      <c r="BG896" s="142">
        <f>IF(N896="zákl. přenesená",J896,0)</f>
        <v>0</v>
      </c>
      <c r="BH896" s="142">
        <f>IF(N896="sníž. přenesená",J896,0)</f>
        <v>0</v>
      </c>
      <c r="BI896" s="142">
        <f>IF(N896="nulová",J896,0)</f>
        <v>0</v>
      </c>
      <c r="BJ896" s="18" t="s">
        <v>84</v>
      </c>
      <c r="BK896" s="142">
        <f>ROUND(I896*H896,2)</f>
        <v>0</v>
      </c>
      <c r="BL896" s="18" t="s">
        <v>271</v>
      </c>
      <c r="BM896" s="141" t="s">
        <v>1264</v>
      </c>
    </row>
    <row r="897" spans="2:47" s="1" customFormat="1" ht="12">
      <c r="B897" s="33"/>
      <c r="D897" s="143" t="s">
        <v>273</v>
      </c>
      <c r="F897" s="144" t="s">
        <v>1265</v>
      </c>
      <c r="I897" s="145"/>
      <c r="L897" s="33"/>
      <c r="M897" s="146"/>
      <c r="T897" s="54"/>
      <c r="AT897" s="18" t="s">
        <v>273</v>
      </c>
      <c r="AU897" s="18" t="s">
        <v>86</v>
      </c>
    </row>
    <row r="898" spans="2:47" s="1" customFormat="1" ht="12">
      <c r="B898" s="33"/>
      <c r="D898" s="147" t="s">
        <v>275</v>
      </c>
      <c r="F898" s="148" t="s">
        <v>1266</v>
      </c>
      <c r="I898" s="145"/>
      <c r="L898" s="33"/>
      <c r="M898" s="146"/>
      <c r="T898" s="54"/>
      <c r="AT898" s="18" t="s">
        <v>275</v>
      </c>
      <c r="AU898" s="18" t="s">
        <v>86</v>
      </c>
    </row>
    <row r="899" spans="2:47" s="1" customFormat="1" ht="19.5">
      <c r="B899" s="33"/>
      <c r="D899" s="143" t="s">
        <v>501</v>
      </c>
      <c r="F899" s="176" t="s">
        <v>1258</v>
      </c>
      <c r="I899" s="145"/>
      <c r="L899" s="33"/>
      <c r="M899" s="146"/>
      <c r="T899" s="54"/>
      <c r="AT899" s="18" t="s">
        <v>501</v>
      </c>
      <c r="AU899" s="18" t="s">
        <v>86</v>
      </c>
    </row>
    <row r="900" spans="2:51" s="12" customFormat="1" ht="12">
      <c r="B900" s="149"/>
      <c r="D900" s="143" t="s">
        <v>277</v>
      </c>
      <c r="E900" s="150" t="s">
        <v>19</v>
      </c>
      <c r="F900" s="151" t="s">
        <v>1267</v>
      </c>
      <c r="H900" s="150" t="s">
        <v>19</v>
      </c>
      <c r="I900" s="152"/>
      <c r="L900" s="149"/>
      <c r="M900" s="153"/>
      <c r="T900" s="154"/>
      <c r="AT900" s="150" t="s">
        <v>277</v>
      </c>
      <c r="AU900" s="150" t="s">
        <v>86</v>
      </c>
      <c r="AV900" s="12" t="s">
        <v>84</v>
      </c>
      <c r="AW900" s="12" t="s">
        <v>37</v>
      </c>
      <c r="AX900" s="12" t="s">
        <v>76</v>
      </c>
      <c r="AY900" s="150" t="s">
        <v>265</v>
      </c>
    </row>
    <row r="901" spans="2:51" s="13" customFormat="1" ht="12">
      <c r="B901" s="155"/>
      <c r="D901" s="143" t="s">
        <v>277</v>
      </c>
      <c r="E901" s="156" t="s">
        <v>19</v>
      </c>
      <c r="F901" s="157" t="s">
        <v>1260</v>
      </c>
      <c r="H901" s="158">
        <v>2</v>
      </c>
      <c r="I901" s="159"/>
      <c r="L901" s="155"/>
      <c r="M901" s="160"/>
      <c r="T901" s="161"/>
      <c r="AT901" s="156" t="s">
        <v>277</v>
      </c>
      <c r="AU901" s="156" t="s">
        <v>86</v>
      </c>
      <c r="AV901" s="13" t="s">
        <v>86</v>
      </c>
      <c r="AW901" s="13" t="s">
        <v>37</v>
      </c>
      <c r="AX901" s="13" t="s">
        <v>84</v>
      </c>
      <c r="AY901" s="156" t="s">
        <v>265</v>
      </c>
    </row>
    <row r="902" spans="2:65" s="1" customFormat="1" ht="16.5" customHeight="1">
      <c r="B902" s="33"/>
      <c r="C902" s="130" t="s">
        <v>1268</v>
      </c>
      <c r="D902" s="130" t="s">
        <v>267</v>
      </c>
      <c r="E902" s="131" t="s">
        <v>1269</v>
      </c>
      <c r="F902" s="132" t="s">
        <v>1270</v>
      </c>
      <c r="G902" s="133" t="s">
        <v>134</v>
      </c>
      <c r="H902" s="134">
        <v>2</v>
      </c>
      <c r="I902" s="135"/>
      <c r="J902" s="136">
        <f>ROUND(I902*H902,2)</f>
        <v>0</v>
      </c>
      <c r="K902" s="132" t="s">
        <v>270</v>
      </c>
      <c r="L902" s="33"/>
      <c r="M902" s="137" t="s">
        <v>19</v>
      </c>
      <c r="N902" s="138" t="s">
        <v>47</v>
      </c>
      <c r="P902" s="139">
        <f>O902*H902</f>
        <v>0</v>
      </c>
      <c r="Q902" s="139">
        <v>0</v>
      </c>
      <c r="R902" s="139">
        <f>Q902*H902</f>
        <v>0</v>
      </c>
      <c r="S902" s="139">
        <v>0.1049</v>
      </c>
      <c r="T902" s="140">
        <f>S902*H902</f>
        <v>0.2098</v>
      </c>
      <c r="AR902" s="141" t="s">
        <v>271</v>
      </c>
      <c r="AT902" s="141" t="s">
        <v>267</v>
      </c>
      <c r="AU902" s="141" t="s">
        <v>86</v>
      </c>
      <c r="AY902" s="18" t="s">
        <v>265</v>
      </c>
      <c r="BE902" s="142">
        <f>IF(N902="základní",J902,0)</f>
        <v>0</v>
      </c>
      <c r="BF902" s="142">
        <f>IF(N902="snížená",J902,0)</f>
        <v>0</v>
      </c>
      <c r="BG902" s="142">
        <f>IF(N902="zákl. přenesená",J902,0)</f>
        <v>0</v>
      </c>
      <c r="BH902" s="142">
        <f>IF(N902="sníž. přenesená",J902,0)</f>
        <v>0</v>
      </c>
      <c r="BI902" s="142">
        <f>IF(N902="nulová",J902,0)</f>
        <v>0</v>
      </c>
      <c r="BJ902" s="18" t="s">
        <v>84</v>
      </c>
      <c r="BK902" s="142">
        <f>ROUND(I902*H902,2)</f>
        <v>0</v>
      </c>
      <c r="BL902" s="18" t="s">
        <v>271</v>
      </c>
      <c r="BM902" s="141" t="s">
        <v>1271</v>
      </c>
    </row>
    <row r="903" spans="2:47" s="1" customFormat="1" ht="12">
      <c r="B903" s="33"/>
      <c r="D903" s="143" t="s">
        <v>273</v>
      </c>
      <c r="F903" s="144" t="s">
        <v>1272</v>
      </c>
      <c r="I903" s="145"/>
      <c r="L903" s="33"/>
      <c r="M903" s="146"/>
      <c r="T903" s="54"/>
      <c r="AT903" s="18" t="s">
        <v>273</v>
      </c>
      <c r="AU903" s="18" t="s">
        <v>86</v>
      </c>
    </row>
    <row r="904" spans="2:47" s="1" customFormat="1" ht="12">
      <c r="B904" s="33"/>
      <c r="D904" s="147" t="s">
        <v>275</v>
      </c>
      <c r="F904" s="148" t="s">
        <v>1273</v>
      </c>
      <c r="I904" s="145"/>
      <c r="L904" s="33"/>
      <c r="M904" s="146"/>
      <c r="T904" s="54"/>
      <c r="AT904" s="18" t="s">
        <v>275</v>
      </c>
      <c r="AU904" s="18" t="s">
        <v>86</v>
      </c>
    </row>
    <row r="905" spans="2:47" s="1" customFormat="1" ht="19.5">
      <c r="B905" s="33"/>
      <c r="D905" s="143" t="s">
        <v>501</v>
      </c>
      <c r="F905" s="176" t="s">
        <v>1258</v>
      </c>
      <c r="I905" s="145"/>
      <c r="L905" s="33"/>
      <c r="M905" s="146"/>
      <c r="T905" s="54"/>
      <c r="AT905" s="18" t="s">
        <v>501</v>
      </c>
      <c r="AU905" s="18" t="s">
        <v>86</v>
      </c>
    </row>
    <row r="906" spans="2:51" s="12" customFormat="1" ht="12">
      <c r="B906" s="149"/>
      <c r="D906" s="143" t="s">
        <v>277</v>
      </c>
      <c r="E906" s="150" t="s">
        <v>19</v>
      </c>
      <c r="F906" s="151" t="s">
        <v>1267</v>
      </c>
      <c r="H906" s="150" t="s">
        <v>19</v>
      </c>
      <c r="I906" s="152"/>
      <c r="L906" s="149"/>
      <c r="M906" s="153"/>
      <c r="T906" s="154"/>
      <c r="AT906" s="150" t="s">
        <v>277</v>
      </c>
      <c r="AU906" s="150" t="s">
        <v>86</v>
      </c>
      <c r="AV906" s="12" t="s">
        <v>84</v>
      </c>
      <c r="AW906" s="12" t="s">
        <v>37</v>
      </c>
      <c r="AX906" s="12" t="s">
        <v>76</v>
      </c>
      <c r="AY906" s="150" t="s">
        <v>265</v>
      </c>
    </row>
    <row r="907" spans="2:51" s="13" customFormat="1" ht="12">
      <c r="B907" s="155"/>
      <c r="D907" s="143" t="s">
        <v>277</v>
      </c>
      <c r="E907" s="156" t="s">
        <v>19</v>
      </c>
      <c r="F907" s="157" t="s">
        <v>1260</v>
      </c>
      <c r="H907" s="158">
        <v>2</v>
      </c>
      <c r="I907" s="159"/>
      <c r="L907" s="155"/>
      <c r="M907" s="160"/>
      <c r="T907" s="161"/>
      <c r="AT907" s="156" t="s">
        <v>277</v>
      </c>
      <c r="AU907" s="156" t="s">
        <v>86</v>
      </c>
      <c r="AV907" s="13" t="s">
        <v>86</v>
      </c>
      <c r="AW907" s="13" t="s">
        <v>37</v>
      </c>
      <c r="AX907" s="13" t="s">
        <v>84</v>
      </c>
      <c r="AY907" s="156" t="s">
        <v>265</v>
      </c>
    </row>
    <row r="908" spans="2:65" s="1" customFormat="1" ht="21.75" customHeight="1">
      <c r="B908" s="33"/>
      <c r="C908" s="130" t="s">
        <v>163</v>
      </c>
      <c r="D908" s="130" t="s">
        <v>267</v>
      </c>
      <c r="E908" s="131" t="s">
        <v>1274</v>
      </c>
      <c r="F908" s="132" t="s">
        <v>1275</v>
      </c>
      <c r="G908" s="133" t="s">
        <v>104</v>
      </c>
      <c r="H908" s="134">
        <v>5.25</v>
      </c>
      <c r="I908" s="135"/>
      <c r="J908" s="136">
        <f>ROUND(I908*H908,2)</f>
        <v>0</v>
      </c>
      <c r="K908" s="132" t="s">
        <v>270</v>
      </c>
      <c r="L908" s="33"/>
      <c r="M908" s="137" t="s">
        <v>19</v>
      </c>
      <c r="N908" s="138" t="s">
        <v>47</v>
      </c>
      <c r="P908" s="139">
        <f>O908*H908</f>
        <v>0</v>
      </c>
      <c r="Q908" s="139">
        <v>2.50187</v>
      </c>
      <c r="R908" s="139">
        <f>Q908*H908</f>
        <v>13.134817499999999</v>
      </c>
      <c r="S908" s="139">
        <v>0</v>
      </c>
      <c r="T908" s="140">
        <f>S908*H908</f>
        <v>0</v>
      </c>
      <c r="AR908" s="141" t="s">
        <v>271</v>
      </c>
      <c r="AT908" s="141" t="s">
        <v>267</v>
      </c>
      <c r="AU908" s="141" t="s">
        <v>86</v>
      </c>
      <c r="AY908" s="18" t="s">
        <v>265</v>
      </c>
      <c r="BE908" s="142">
        <f>IF(N908="základní",J908,0)</f>
        <v>0</v>
      </c>
      <c r="BF908" s="142">
        <f>IF(N908="snížená",J908,0)</f>
        <v>0</v>
      </c>
      <c r="BG908" s="142">
        <f>IF(N908="zákl. přenesená",J908,0)</f>
        <v>0</v>
      </c>
      <c r="BH908" s="142">
        <f>IF(N908="sníž. přenesená",J908,0)</f>
        <v>0</v>
      </c>
      <c r="BI908" s="142">
        <f>IF(N908="nulová",J908,0)</f>
        <v>0</v>
      </c>
      <c r="BJ908" s="18" t="s">
        <v>84</v>
      </c>
      <c r="BK908" s="142">
        <f>ROUND(I908*H908,2)</f>
        <v>0</v>
      </c>
      <c r="BL908" s="18" t="s">
        <v>271</v>
      </c>
      <c r="BM908" s="141" t="s">
        <v>1276</v>
      </c>
    </row>
    <row r="909" spans="2:47" s="1" customFormat="1" ht="12">
      <c r="B909" s="33"/>
      <c r="D909" s="143" t="s">
        <v>273</v>
      </c>
      <c r="F909" s="144" t="s">
        <v>1277</v>
      </c>
      <c r="I909" s="145"/>
      <c r="L909" s="33"/>
      <c r="M909" s="146"/>
      <c r="T909" s="54"/>
      <c r="AT909" s="18" t="s">
        <v>273</v>
      </c>
      <c r="AU909" s="18" t="s">
        <v>86</v>
      </c>
    </row>
    <row r="910" spans="2:47" s="1" customFormat="1" ht="12">
      <c r="B910" s="33"/>
      <c r="D910" s="147" t="s">
        <v>275</v>
      </c>
      <c r="F910" s="148" t="s">
        <v>1278</v>
      </c>
      <c r="I910" s="145"/>
      <c r="L910" s="33"/>
      <c r="M910" s="146"/>
      <c r="T910" s="54"/>
      <c r="AT910" s="18" t="s">
        <v>275</v>
      </c>
      <c r="AU910" s="18" t="s">
        <v>86</v>
      </c>
    </row>
    <row r="911" spans="2:51" s="12" customFormat="1" ht="12">
      <c r="B911" s="149"/>
      <c r="D911" s="143" t="s">
        <v>277</v>
      </c>
      <c r="E911" s="150" t="s">
        <v>19</v>
      </c>
      <c r="F911" s="151" t="s">
        <v>778</v>
      </c>
      <c r="H911" s="150" t="s">
        <v>19</v>
      </c>
      <c r="I911" s="152"/>
      <c r="L911" s="149"/>
      <c r="M911" s="153"/>
      <c r="T911" s="154"/>
      <c r="AT911" s="150" t="s">
        <v>277</v>
      </c>
      <c r="AU911" s="150" t="s">
        <v>86</v>
      </c>
      <c r="AV911" s="12" t="s">
        <v>84</v>
      </c>
      <c r="AW911" s="12" t="s">
        <v>37</v>
      </c>
      <c r="AX911" s="12" t="s">
        <v>76</v>
      </c>
      <c r="AY911" s="150" t="s">
        <v>265</v>
      </c>
    </row>
    <row r="912" spans="2:51" s="13" customFormat="1" ht="12">
      <c r="B912" s="155"/>
      <c r="D912" s="143" t="s">
        <v>277</v>
      </c>
      <c r="E912" s="156" t="s">
        <v>19</v>
      </c>
      <c r="F912" s="157" t="s">
        <v>1279</v>
      </c>
      <c r="H912" s="158">
        <v>5.25</v>
      </c>
      <c r="I912" s="159"/>
      <c r="L912" s="155"/>
      <c r="M912" s="160"/>
      <c r="T912" s="161"/>
      <c r="AT912" s="156" t="s">
        <v>277</v>
      </c>
      <c r="AU912" s="156" t="s">
        <v>86</v>
      </c>
      <c r="AV912" s="13" t="s">
        <v>86</v>
      </c>
      <c r="AW912" s="13" t="s">
        <v>37</v>
      </c>
      <c r="AX912" s="13" t="s">
        <v>84</v>
      </c>
      <c r="AY912" s="156" t="s">
        <v>265</v>
      </c>
    </row>
    <row r="913" spans="2:65" s="1" customFormat="1" ht="16.5" customHeight="1">
      <c r="B913" s="33"/>
      <c r="C913" s="130" t="s">
        <v>1280</v>
      </c>
      <c r="D913" s="130" t="s">
        <v>267</v>
      </c>
      <c r="E913" s="131" t="s">
        <v>1281</v>
      </c>
      <c r="F913" s="132" t="s">
        <v>1282</v>
      </c>
      <c r="G913" s="133" t="s">
        <v>115</v>
      </c>
      <c r="H913" s="134">
        <v>19.5</v>
      </c>
      <c r="I913" s="135"/>
      <c r="J913" s="136">
        <f>ROUND(I913*H913,2)</f>
        <v>0</v>
      </c>
      <c r="K913" s="132" t="s">
        <v>270</v>
      </c>
      <c r="L913" s="33"/>
      <c r="M913" s="137" t="s">
        <v>19</v>
      </c>
      <c r="N913" s="138" t="s">
        <v>47</v>
      </c>
      <c r="P913" s="139">
        <f>O913*H913</f>
        <v>0</v>
      </c>
      <c r="Q913" s="139">
        <v>0.00402</v>
      </c>
      <c r="R913" s="139">
        <f>Q913*H913</f>
        <v>0.07839</v>
      </c>
      <c r="S913" s="139">
        <v>0</v>
      </c>
      <c r="T913" s="140">
        <f>S913*H913</f>
        <v>0</v>
      </c>
      <c r="AR913" s="141" t="s">
        <v>271</v>
      </c>
      <c r="AT913" s="141" t="s">
        <v>267</v>
      </c>
      <c r="AU913" s="141" t="s">
        <v>86</v>
      </c>
      <c r="AY913" s="18" t="s">
        <v>265</v>
      </c>
      <c r="BE913" s="142">
        <f>IF(N913="základní",J913,0)</f>
        <v>0</v>
      </c>
      <c r="BF913" s="142">
        <f>IF(N913="snížená",J913,0)</f>
        <v>0</v>
      </c>
      <c r="BG913" s="142">
        <f>IF(N913="zákl. přenesená",J913,0)</f>
        <v>0</v>
      </c>
      <c r="BH913" s="142">
        <f>IF(N913="sníž. přenesená",J913,0)</f>
        <v>0</v>
      </c>
      <c r="BI913" s="142">
        <f>IF(N913="nulová",J913,0)</f>
        <v>0</v>
      </c>
      <c r="BJ913" s="18" t="s">
        <v>84</v>
      </c>
      <c r="BK913" s="142">
        <f>ROUND(I913*H913,2)</f>
        <v>0</v>
      </c>
      <c r="BL913" s="18" t="s">
        <v>271</v>
      </c>
      <c r="BM913" s="141" t="s">
        <v>1283</v>
      </c>
    </row>
    <row r="914" spans="2:47" s="1" customFormat="1" ht="12">
      <c r="B914" s="33"/>
      <c r="D914" s="143" t="s">
        <v>273</v>
      </c>
      <c r="F914" s="144" t="s">
        <v>1284</v>
      </c>
      <c r="I914" s="145"/>
      <c r="L914" s="33"/>
      <c r="M914" s="146"/>
      <c r="T914" s="54"/>
      <c r="AT914" s="18" t="s">
        <v>273</v>
      </c>
      <c r="AU914" s="18" t="s">
        <v>86</v>
      </c>
    </row>
    <row r="915" spans="2:47" s="1" customFormat="1" ht="12">
      <c r="B915" s="33"/>
      <c r="D915" s="147" t="s">
        <v>275</v>
      </c>
      <c r="F915" s="148" t="s">
        <v>1285</v>
      </c>
      <c r="I915" s="145"/>
      <c r="L915" s="33"/>
      <c r="M915" s="146"/>
      <c r="T915" s="54"/>
      <c r="AT915" s="18" t="s">
        <v>275</v>
      </c>
      <c r="AU915" s="18" t="s">
        <v>86</v>
      </c>
    </row>
    <row r="916" spans="2:47" s="1" customFormat="1" ht="19.5">
      <c r="B916" s="33"/>
      <c r="D916" s="143" t="s">
        <v>501</v>
      </c>
      <c r="F916" s="176" t="s">
        <v>1286</v>
      </c>
      <c r="I916" s="145"/>
      <c r="L916" s="33"/>
      <c r="M916" s="146"/>
      <c r="T916" s="54"/>
      <c r="AT916" s="18" t="s">
        <v>501</v>
      </c>
      <c r="AU916" s="18" t="s">
        <v>86</v>
      </c>
    </row>
    <row r="917" spans="2:51" s="12" customFormat="1" ht="12">
      <c r="B917" s="149"/>
      <c r="D917" s="143" t="s">
        <v>277</v>
      </c>
      <c r="E917" s="150" t="s">
        <v>19</v>
      </c>
      <c r="F917" s="151" t="s">
        <v>778</v>
      </c>
      <c r="H917" s="150" t="s">
        <v>19</v>
      </c>
      <c r="I917" s="152"/>
      <c r="L917" s="149"/>
      <c r="M917" s="153"/>
      <c r="T917" s="154"/>
      <c r="AT917" s="150" t="s">
        <v>277</v>
      </c>
      <c r="AU917" s="150" t="s">
        <v>86</v>
      </c>
      <c r="AV917" s="12" t="s">
        <v>84</v>
      </c>
      <c r="AW917" s="12" t="s">
        <v>37</v>
      </c>
      <c r="AX917" s="12" t="s">
        <v>76</v>
      </c>
      <c r="AY917" s="150" t="s">
        <v>265</v>
      </c>
    </row>
    <row r="918" spans="2:51" s="13" customFormat="1" ht="12">
      <c r="B918" s="155"/>
      <c r="D918" s="143" t="s">
        <v>277</v>
      </c>
      <c r="E918" s="156" t="s">
        <v>19</v>
      </c>
      <c r="F918" s="157" t="s">
        <v>1287</v>
      </c>
      <c r="H918" s="158">
        <v>19.5</v>
      </c>
      <c r="I918" s="159"/>
      <c r="L918" s="155"/>
      <c r="M918" s="160"/>
      <c r="T918" s="161"/>
      <c r="AT918" s="156" t="s">
        <v>277</v>
      </c>
      <c r="AU918" s="156" t="s">
        <v>86</v>
      </c>
      <c r="AV918" s="13" t="s">
        <v>86</v>
      </c>
      <c r="AW918" s="13" t="s">
        <v>37</v>
      </c>
      <c r="AX918" s="13" t="s">
        <v>84</v>
      </c>
      <c r="AY918" s="156" t="s">
        <v>265</v>
      </c>
    </row>
    <row r="919" spans="2:65" s="1" customFormat="1" ht="16.5" customHeight="1">
      <c r="B919" s="33"/>
      <c r="C919" s="130" t="s">
        <v>1288</v>
      </c>
      <c r="D919" s="130" t="s">
        <v>267</v>
      </c>
      <c r="E919" s="131" t="s">
        <v>1289</v>
      </c>
      <c r="F919" s="132" t="s">
        <v>1290</v>
      </c>
      <c r="G919" s="133" t="s">
        <v>130</v>
      </c>
      <c r="H919" s="134">
        <v>0.264</v>
      </c>
      <c r="I919" s="135"/>
      <c r="J919" s="136">
        <f>ROUND(I919*H919,2)</f>
        <v>0</v>
      </c>
      <c r="K919" s="132" t="s">
        <v>270</v>
      </c>
      <c r="L919" s="33"/>
      <c r="M919" s="137" t="s">
        <v>19</v>
      </c>
      <c r="N919" s="138" t="s">
        <v>47</v>
      </c>
      <c r="P919" s="139">
        <f>O919*H919</f>
        <v>0</v>
      </c>
      <c r="Q919" s="139">
        <v>0.99735</v>
      </c>
      <c r="R919" s="139">
        <f>Q919*H919</f>
        <v>0.2633004</v>
      </c>
      <c r="S919" s="139">
        <v>0</v>
      </c>
      <c r="T919" s="140">
        <f>S919*H919</f>
        <v>0</v>
      </c>
      <c r="AR919" s="141" t="s">
        <v>271</v>
      </c>
      <c r="AT919" s="141" t="s">
        <v>267</v>
      </c>
      <c r="AU919" s="141" t="s">
        <v>86</v>
      </c>
      <c r="AY919" s="18" t="s">
        <v>265</v>
      </c>
      <c r="BE919" s="142">
        <f>IF(N919="základní",J919,0)</f>
        <v>0</v>
      </c>
      <c r="BF919" s="142">
        <f>IF(N919="snížená",J919,0)</f>
        <v>0</v>
      </c>
      <c r="BG919" s="142">
        <f>IF(N919="zákl. přenesená",J919,0)</f>
        <v>0</v>
      </c>
      <c r="BH919" s="142">
        <f>IF(N919="sníž. přenesená",J919,0)</f>
        <v>0</v>
      </c>
      <c r="BI919" s="142">
        <f>IF(N919="nulová",J919,0)</f>
        <v>0</v>
      </c>
      <c r="BJ919" s="18" t="s">
        <v>84</v>
      </c>
      <c r="BK919" s="142">
        <f>ROUND(I919*H919,2)</f>
        <v>0</v>
      </c>
      <c r="BL919" s="18" t="s">
        <v>271</v>
      </c>
      <c r="BM919" s="141" t="s">
        <v>1291</v>
      </c>
    </row>
    <row r="920" spans="2:47" s="1" customFormat="1" ht="12">
      <c r="B920" s="33"/>
      <c r="D920" s="143" t="s">
        <v>273</v>
      </c>
      <c r="F920" s="144" t="s">
        <v>1290</v>
      </c>
      <c r="I920" s="145"/>
      <c r="L920" s="33"/>
      <c r="M920" s="146"/>
      <c r="T920" s="54"/>
      <c r="AT920" s="18" t="s">
        <v>273</v>
      </c>
      <c r="AU920" s="18" t="s">
        <v>86</v>
      </c>
    </row>
    <row r="921" spans="2:47" s="1" customFormat="1" ht="12">
      <c r="B921" s="33"/>
      <c r="D921" s="147" t="s">
        <v>275</v>
      </c>
      <c r="F921" s="148" t="s">
        <v>1292</v>
      </c>
      <c r="I921" s="145"/>
      <c r="L921" s="33"/>
      <c r="M921" s="146"/>
      <c r="T921" s="54"/>
      <c r="AT921" s="18" t="s">
        <v>275</v>
      </c>
      <c r="AU921" s="18" t="s">
        <v>86</v>
      </c>
    </row>
    <row r="922" spans="2:51" s="12" customFormat="1" ht="12">
      <c r="B922" s="149"/>
      <c r="D922" s="143" t="s">
        <v>277</v>
      </c>
      <c r="E922" s="150" t="s">
        <v>19</v>
      </c>
      <c r="F922" s="151" t="s">
        <v>778</v>
      </c>
      <c r="H922" s="150" t="s">
        <v>19</v>
      </c>
      <c r="I922" s="152"/>
      <c r="L922" s="149"/>
      <c r="M922" s="153"/>
      <c r="T922" s="154"/>
      <c r="AT922" s="150" t="s">
        <v>277</v>
      </c>
      <c r="AU922" s="150" t="s">
        <v>86</v>
      </c>
      <c r="AV922" s="12" t="s">
        <v>84</v>
      </c>
      <c r="AW922" s="12" t="s">
        <v>37</v>
      </c>
      <c r="AX922" s="12" t="s">
        <v>76</v>
      </c>
      <c r="AY922" s="150" t="s">
        <v>265</v>
      </c>
    </row>
    <row r="923" spans="2:51" s="13" customFormat="1" ht="12">
      <c r="B923" s="155"/>
      <c r="D923" s="143" t="s">
        <v>277</v>
      </c>
      <c r="E923" s="156" t="s">
        <v>19</v>
      </c>
      <c r="F923" s="157" t="s">
        <v>1293</v>
      </c>
      <c r="H923" s="158">
        <v>0.264</v>
      </c>
      <c r="I923" s="159"/>
      <c r="L923" s="155"/>
      <c r="M923" s="160"/>
      <c r="T923" s="161"/>
      <c r="AT923" s="156" t="s">
        <v>277</v>
      </c>
      <c r="AU923" s="156" t="s">
        <v>86</v>
      </c>
      <c r="AV923" s="13" t="s">
        <v>86</v>
      </c>
      <c r="AW923" s="13" t="s">
        <v>37</v>
      </c>
      <c r="AX923" s="13" t="s">
        <v>84</v>
      </c>
      <c r="AY923" s="156" t="s">
        <v>265</v>
      </c>
    </row>
    <row r="924" spans="2:65" s="1" customFormat="1" ht="16.5" customHeight="1">
      <c r="B924" s="33"/>
      <c r="C924" s="130" t="s">
        <v>1294</v>
      </c>
      <c r="D924" s="130" t="s">
        <v>267</v>
      </c>
      <c r="E924" s="131" t="s">
        <v>1295</v>
      </c>
      <c r="F924" s="132" t="s">
        <v>1296</v>
      </c>
      <c r="G924" s="133" t="s">
        <v>569</v>
      </c>
      <c r="H924" s="134">
        <v>1</v>
      </c>
      <c r="I924" s="135"/>
      <c r="J924" s="136">
        <f>ROUND(I924*H924,2)</f>
        <v>0</v>
      </c>
      <c r="K924" s="132" t="s">
        <v>19</v>
      </c>
      <c r="L924" s="33"/>
      <c r="M924" s="137" t="s">
        <v>19</v>
      </c>
      <c r="N924" s="138" t="s">
        <v>47</v>
      </c>
      <c r="P924" s="139">
        <f>O924*H924</f>
        <v>0</v>
      </c>
      <c r="Q924" s="139">
        <v>0</v>
      </c>
      <c r="R924" s="139">
        <f>Q924*H924</f>
        <v>0</v>
      </c>
      <c r="S924" s="139">
        <v>0</v>
      </c>
      <c r="T924" s="140">
        <f>S924*H924</f>
        <v>0</v>
      </c>
      <c r="AR924" s="141" t="s">
        <v>271</v>
      </c>
      <c r="AT924" s="141" t="s">
        <v>267</v>
      </c>
      <c r="AU924" s="141" t="s">
        <v>86</v>
      </c>
      <c r="AY924" s="18" t="s">
        <v>265</v>
      </c>
      <c r="BE924" s="142">
        <f>IF(N924="základní",J924,0)</f>
        <v>0</v>
      </c>
      <c r="BF924" s="142">
        <f>IF(N924="snížená",J924,0)</f>
        <v>0</v>
      </c>
      <c r="BG924" s="142">
        <f>IF(N924="zákl. přenesená",J924,0)</f>
        <v>0</v>
      </c>
      <c r="BH924" s="142">
        <f>IF(N924="sníž. přenesená",J924,0)</f>
        <v>0</v>
      </c>
      <c r="BI924" s="142">
        <f>IF(N924="nulová",J924,0)</f>
        <v>0</v>
      </c>
      <c r="BJ924" s="18" t="s">
        <v>84</v>
      </c>
      <c r="BK924" s="142">
        <f>ROUND(I924*H924,2)</f>
        <v>0</v>
      </c>
      <c r="BL924" s="18" t="s">
        <v>271</v>
      </c>
      <c r="BM924" s="141" t="s">
        <v>1297</v>
      </c>
    </row>
    <row r="925" spans="2:47" s="1" customFormat="1" ht="12">
      <c r="B925" s="33"/>
      <c r="D925" s="143" t="s">
        <v>273</v>
      </c>
      <c r="F925" s="144" t="s">
        <v>1296</v>
      </c>
      <c r="I925" s="145"/>
      <c r="L925" s="33"/>
      <c r="M925" s="146"/>
      <c r="T925" s="54"/>
      <c r="AT925" s="18" t="s">
        <v>273</v>
      </c>
      <c r="AU925" s="18" t="s">
        <v>86</v>
      </c>
    </row>
    <row r="926" spans="2:47" s="1" customFormat="1" ht="19.5">
      <c r="B926" s="33"/>
      <c r="D926" s="143" t="s">
        <v>501</v>
      </c>
      <c r="F926" s="176" t="s">
        <v>1298</v>
      </c>
      <c r="I926" s="145"/>
      <c r="L926" s="33"/>
      <c r="M926" s="146"/>
      <c r="T926" s="54"/>
      <c r="AT926" s="18" t="s">
        <v>501</v>
      </c>
      <c r="AU926" s="18" t="s">
        <v>86</v>
      </c>
    </row>
    <row r="927" spans="2:63" s="11" customFormat="1" ht="22.9" customHeight="1">
      <c r="B927" s="118"/>
      <c r="D927" s="119" t="s">
        <v>75</v>
      </c>
      <c r="E927" s="128" t="s">
        <v>141</v>
      </c>
      <c r="F927" s="128" t="s">
        <v>1299</v>
      </c>
      <c r="I927" s="121"/>
      <c r="J927" s="129">
        <f>BK927</f>
        <v>0</v>
      </c>
      <c r="L927" s="118"/>
      <c r="M927" s="123"/>
      <c r="P927" s="124">
        <f>SUM(P928:P1035)</f>
        <v>0</v>
      </c>
      <c r="R927" s="124">
        <f>SUM(R928:R1035)</f>
        <v>68.42949604999998</v>
      </c>
      <c r="T927" s="125">
        <f>SUM(T928:T1035)</f>
        <v>557.4038100000001</v>
      </c>
      <c r="AR927" s="119" t="s">
        <v>84</v>
      </c>
      <c r="AT927" s="126" t="s">
        <v>75</v>
      </c>
      <c r="AU927" s="126" t="s">
        <v>84</v>
      </c>
      <c r="AY927" s="119" t="s">
        <v>265</v>
      </c>
      <c r="BK927" s="127">
        <f>SUM(BK928:BK1035)</f>
        <v>0</v>
      </c>
    </row>
    <row r="928" spans="2:65" s="1" customFormat="1" ht="16.5" customHeight="1">
      <c r="B928" s="33"/>
      <c r="C928" s="130" t="s">
        <v>1300</v>
      </c>
      <c r="D928" s="130" t="s">
        <v>267</v>
      </c>
      <c r="E928" s="131" t="s">
        <v>1301</v>
      </c>
      <c r="F928" s="132" t="s">
        <v>1302</v>
      </c>
      <c r="G928" s="133" t="s">
        <v>162</v>
      </c>
      <c r="H928" s="134">
        <v>9.5</v>
      </c>
      <c r="I928" s="135"/>
      <c r="J928" s="136">
        <f>ROUND(I928*H928,2)</f>
        <v>0</v>
      </c>
      <c r="K928" s="132" t="s">
        <v>270</v>
      </c>
      <c r="L928" s="33"/>
      <c r="M928" s="137" t="s">
        <v>19</v>
      </c>
      <c r="N928" s="138" t="s">
        <v>47</v>
      </c>
      <c r="P928" s="139">
        <f>O928*H928</f>
        <v>0</v>
      </c>
      <c r="Q928" s="139">
        <v>0.61348</v>
      </c>
      <c r="R928" s="139">
        <f>Q928*H928</f>
        <v>5.828060000000001</v>
      </c>
      <c r="S928" s="139">
        <v>0</v>
      </c>
      <c r="T928" s="140">
        <f>S928*H928</f>
        <v>0</v>
      </c>
      <c r="AR928" s="141" t="s">
        <v>271</v>
      </c>
      <c r="AT928" s="141" t="s">
        <v>267</v>
      </c>
      <c r="AU928" s="141" t="s">
        <v>86</v>
      </c>
      <c r="AY928" s="18" t="s">
        <v>265</v>
      </c>
      <c r="BE928" s="142">
        <f>IF(N928="základní",J928,0)</f>
        <v>0</v>
      </c>
      <c r="BF928" s="142">
        <f>IF(N928="snížená",J928,0)</f>
        <v>0</v>
      </c>
      <c r="BG928" s="142">
        <f>IF(N928="zákl. přenesená",J928,0)</f>
        <v>0</v>
      </c>
      <c r="BH928" s="142">
        <f>IF(N928="sníž. přenesená",J928,0)</f>
        <v>0</v>
      </c>
      <c r="BI928" s="142">
        <f>IF(N928="nulová",J928,0)</f>
        <v>0</v>
      </c>
      <c r="BJ928" s="18" t="s">
        <v>84</v>
      </c>
      <c r="BK928" s="142">
        <f>ROUND(I928*H928,2)</f>
        <v>0</v>
      </c>
      <c r="BL928" s="18" t="s">
        <v>271</v>
      </c>
      <c r="BM928" s="141" t="s">
        <v>1303</v>
      </c>
    </row>
    <row r="929" spans="2:47" s="1" customFormat="1" ht="12">
      <c r="B929" s="33"/>
      <c r="D929" s="143" t="s">
        <v>273</v>
      </c>
      <c r="F929" s="144" t="s">
        <v>1304</v>
      </c>
      <c r="I929" s="145"/>
      <c r="L929" s="33"/>
      <c r="M929" s="146"/>
      <c r="T929" s="54"/>
      <c r="AT929" s="18" t="s">
        <v>273</v>
      </c>
      <c r="AU929" s="18" t="s">
        <v>86</v>
      </c>
    </row>
    <row r="930" spans="2:47" s="1" customFormat="1" ht="12">
      <c r="B930" s="33"/>
      <c r="D930" s="147" t="s">
        <v>275</v>
      </c>
      <c r="F930" s="148" t="s">
        <v>1305</v>
      </c>
      <c r="I930" s="145"/>
      <c r="L930" s="33"/>
      <c r="M930" s="146"/>
      <c r="T930" s="54"/>
      <c r="AT930" s="18" t="s">
        <v>275</v>
      </c>
      <c r="AU930" s="18" t="s">
        <v>86</v>
      </c>
    </row>
    <row r="931" spans="2:51" s="12" customFormat="1" ht="12">
      <c r="B931" s="149"/>
      <c r="D931" s="143" t="s">
        <v>277</v>
      </c>
      <c r="E931" s="150" t="s">
        <v>19</v>
      </c>
      <c r="F931" s="151" t="s">
        <v>778</v>
      </c>
      <c r="H931" s="150" t="s">
        <v>19</v>
      </c>
      <c r="I931" s="152"/>
      <c r="L931" s="149"/>
      <c r="M931" s="153"/>
      <c r="T931" s="154"/>
      <c r="AT931" s="150" t="s">
        <v>277</v>
      </c>
      <c r="AU931" s="150" t="s">
        <v>86</v>
      </c>
      <c r="AV931" s="12" t="s">
        <v>84</v>
      </c>
      <c r="AW931" s="12" t="s">
        <v>37</v>
      </c>
      <c r="AX931" s="12" t="s">
        <v>76</v>
      </c>
      <c r="AY931" s="150" t="s">
        <v>265</v>
      </c>
    </row>
    <row r="932" spans="2:51" s="12" customFormat="1" ht="12">
      <c r="B932" s="149"/>
      <c r="D932" s="143" t="s">
        <v>277</v>
      </c>
      <c r="E932" s="150" t="s">
        <v>19</v>
      </c>
      <c r="F932" s="151" t="s">
        <v>1306</v>
      </c>
      <c r="H932" s="150" t="s">
        <v>19</v>
      </c>
      <c r="I932" s="152"/>
      <c r="L932" s="149"/>
      <c r="M932" s="153"/>
      <c r="T932" s="154"/>
      <c r="AT932" s="150" t="s">
        <v>277</v>
      </c>
      <c r="AU932" s="150" t="s">
        <v>86</v>
      </c>
      <c r="AV932" s="12" t="s">
        <v>84</v>
      </c>
      <c r="AW932" s="12" t="s">
        <v>37</v>
      </c>
      <c r="AX932" s="12" t="s">
        <v>76</v>
      </c>
      <c r="AY932" s="150" t="s">
        <v>265</v>
      </c>
    </row>
    <row r="933" spans="2:51" s="13" customFormat="1" ht="12">
      <c r="B933" s="155"/>
      <c r="D933" s="143" t="s">
        <v>277</v>
      </c>
      <c r="E933" s="156" t="s">
        <v>19</v>
      </c>
      <c r="F933" s="157" t="s">
        <v>1307</v>
      </c>
      <c r="H933" s="158">
        <v>9.5</v>
      </c>
      <c r="I933" s="159"/>
      <c r="L933" s="155"/>
      <c r="M933" s="160"/>
      <c r="T933" s="161"/>
      <c r="AT933" s="156" t="s">
        <v>277</v>
      </c>
      <c r="AU933" s="156" t="s">
        <v>86</v>
      </c>
      <c r="AV933" s="13" t="s">
        <v>86</v>
      </c>
      <c r="AW933" s="13" t="s">
        <v>37</v>
      </c>
      <c r="AX933" s="13" t="s">
        <v>84</v>
      </c>
      <c r="AY933" s="156" t="s">
        <v>265</v>
      </c>
    </row>
    <row r="934" spans="2:65" s="1" customFormat="1" ht="16.5" customHeight="1">
      <c r="B934" s="33"/>
      <c r="C934" s="177" t="s">
        <v>1308</v>
      </c>
      <c r="D934" s="177" t="s">
        <v>504</v>
      </c>
      <c r="E934" s="178" t="s">
        <v>1309</v>
      </c>
      <c r="F934" s="179" t="s">
        <v>1310</v>
      </c>
      <c r="G934" s="180" t="s">
        <v>162</v>
      </c>
      <c r="H934" s="181">
        <v>7.575</v>
      </c>
      <c r="I934" s="182"/>
      <c r="J934" s="183">
        <f>ROUND(I934*H934,2)</f>
        <v>0</v>
      </c>
      <c r="K934" s="179" t="s">
        <v>270</v>
      </c>
      <c r="L934" s="184"/>
      <c r="M934" s="185" t="s">
        <v>19</v>
      </c>
      <c r="N934" s="186" t="s">
        <v>47</v>
      </c>
      <c r="P934" s="139">
        <f>O934*H934</f>
        <v>0</v>
      </c>
      <c r="Q934" s="139">
        <v>0.2996</v>
      </c>
      <c r="R934" s="139">
        <f>Q934*H934</f>
        <v>2.26947</v>
      </c>
      <c r="S934" s="139">
        <v>0</v>
      </c>
      <c r="T934" s="140">
        <f>S934*H934</f>
        <v>0</v>
      </c>
      <c r="AR934" s="141" t="s">
        <v>323</v>
      </c>
      <c r="AT934" s="141" t="s">
        <v>504</v>
      </c>
      <c r="AU934" s="141" t="s">
        <v>86</v>
      </c>
      <c r="AY934" s="18" t="s">
        <v>265</v>
      </c>
      <c r="BE934" s="142">
        <f>IF(N934="základní",J934,0)</f>
        <v>0</v>
      </c>
      <c r="BF934" s="142">
        <f>IF(N934="snížená",J934,0)</f>
        <v>0</v>
      </c>
      <c r="BG934" s="142">
        <f>IF(N934="zákl. přenesená",J934,0)</f>
        <v>0</v>
      </c>
      <c r="BH934" s="142">
        <f>IF(N934="sníž. přenesená",J934,0)</f>
        <v>0</v>
      </c>
      <c r="BI934" s="142">
        <f>IF(N934="nulová",J934,0)</f>
        <v>0</v>
      </c>
      <c r="BJ934" s="18" t="s">
        <v>84</v>
      </c>
      <c r="BK934" s="142">
        <f>ROUND(I934*H934,2)</f>
        <v>0</v>
      </c>
      <c r="BL934" s="18" t="s">
        <v>271</v>
      </c>
      <c r="BM934" s="141" t="s">
        <v>1311</v>
      </c>
    </row>
    <row r="935" spans="2:47" s="1" customFormat="1" ht="12">
      <c r="B935" s="33"/>
      <c r="D935" s="143" t="s">
        <v>273</v>
      </c>
      <c r="F935" s="144" t="s">
        <v>1310</v>
      </c>
      <c r="I935" s="145"/>
      <c r="L935" s="33"/>
      <c r="M935" s="146"/>
      <c r="T935" s="54"/>
      <c r="AT935" s="18" t="s">
        <v>273</v>
      </c>
      <c r="AU935" s="18" t="s">
        <v>86</v>
      </c>
    </row>
    <row r="936" spans="2:51" s="13" customFormat="1" ht="12">
      <c r="B936" s="155"/>
      <c r="D936" s="143" t="s">
        <v>277</v>
      </c>
      <c r="E936" s="156" t="s">
        <v>19</v>
      </c>
      <c r="F936" s="157" t="s">
        <v>1312</v>
      </c>
      <c r="H936" s="158">
        <v>7.5</v>
      </c>
      <c r="I936" s="159"/>
      <c r="L936" s="155"/>
      <c r="M936" s="160"/>
      <c r="T936" s="161"/>
      <c r="AT936" s="156" t="s">
        <v>277</v>
      </c>
      <c r="AU936" s="156" t="s">
        <v>86</v>
      </c>
      <c r="AV936" s="13" t="s">
        <v>86</v>
      </c>
      <c r="AW936" s="13" t="s">
        <v>37</v>
      </c>
      <c r="AX936" s="13" t="s">
        <v>84</v>
      </c>
      <c r="AY936" s="156" t="s">
        <v>265</v>
      </c>
    </row>
    <row r="937" spans="2:51" s="13" customFormat="1" ht="12">
      <c r="B937" s="155"/>
      <c r="D937" s="143" t="s">
        <v>277</v>
      </c>
      <c r="F937" s="157" t="s">
        <v>1313</v>
      </c>
      <c r="H937" s="158">
        <v>7.575</v>
      </c>
      <c r="I937" s="159"/>
      <c r="L937" s="155"/>
      <c r="M937" s="160"/>
      <c r="T937" s="161"/>
      <c r="AT937" s="156" t="s">
        <v>277</v>
      </c>
      <c r="AU937" s="156" t="s">
        <v>86</v>
      </c>
      <c r="AV937" s="13" t="s">
        <v>86</v>
      </c>
      <c r="AW937" s="13" t="s">
        <v>4</v>
      </c>
      <c r="AX937" s="13" t="s">
        <v>84</v>
      </c>
      <c r="AY937" s="156" t="s">
        <v>265</v>
      </c>
    </row>
    <row r="938" spans="2:65" s="1" customFormat="1" ht="16.5" customHeight="1">
      <c r="B938" s="33"/>
      <c r="C938" s="177" t="s">
        <v>1314</v>
      </c>
      <c r="D938" s="177" t="s">
        <v>504</v>
      </c>
      <c r="E938" s="178" t="s">
        <v>1315</v>
      </c>
      <c r="F938" s="179" t="s">
        <v>1316</v>
      </c>
      <c r="G938" s="180" t="s">
        <v>162</v>
      </c>
      <c r="H938" s="181">
        <v>2</v>
      </c>
      <c r="I938" s="182"/>
      <c r="J938" s="183">
        <f>ROUND(I938*H938,2)</f>
        <v>0</v>
      </c>
      <c r="K938" s="179" t="s">
        <v>270</v>
      </c>
      <c r="L938" s="184"/>
      <c r="M938" s="185" t="s">
        <v>19</v>
      </c>
      <c r="N938" s="186" t="s">
        <v>47</v>
      </c>
      <c r="P938" s="139">
        <f>O938*H938</f>
        <v>0</v>
      </c>
      <c r="Q938" s="139">
        <v>0.3375</v>
      </c>
      <c r="R938" s="139">
        <f>Q938*H938</f>
        <v>0.675</v>
      </c>
      <c r="S938" s="139">
        <v>0</v>
      </c>
      <c r="T938" s="140">
        <f>S938*H938</f>
        <v>0</v>
      </c>
      <c r="AR938" s="141" t="s">
        <v>323</v>
      </c>
      <c r="AT938" s="141" t="s">
        <v>504</v>
      </c>
      <c r="AU938" s="141" t="s">
        <v>86</v>
      </c>
      <c r="AY938" s="18" t="s">
        <v>265</v>
      </c>
      <c r="BE938" s="142">
        <f>IF(N938="základní",J938,0)</f>
        <v>0</v>
      </c>
      <c r="BF938" s="142">
        <f>IF(N938="snížená",J938,0)</f>
        <v>0</v>
      </c>
      <c r="BG938" s="142">
        <f>IF(N938="zákl. přenesená",J938,0)</f>
        <v>0</v>
      </c>
      <c r="BH938" s="142">
        <f>IF(N938="sníž. přenesená",J938,0)</f>
        <v>0</v>
      </c>
      <c r="BI938" s="142">
        <f>IF(N938="nulová",J938,0)</f>
        <v>0</v>
      </c>
      <c r="BJ938" s="18" t="s">
        <v>84</v>
      </c>
      <c r="BK938" s="142">
        <f>ROUND(I938*H938,2)</f>
        <v>0</v>
      </c>
      <c r="BL938" s="18" t="s">
        <v>271</v>
      </c>
      <c r="BM938" s="141" t="s">
        <v>1317</v>
      </c>
    </row>
    <row r="939" spans="2:47" s="1" customFormat="1" ht="12">
      <c r="B939" s="33"/>
      <c r="D939" s="143" t="s">
        <v>273</v>
      </c>
      <c r="F939" s="144" t="s">
        <v>1316</v>
      </c>
      <c r="I939" s="145"/>
      <c r="L939" s="33"/>
      <c r="M939" s="146"/>
      <c r="T939" s="54"/>
      <c r="AT939" s="18" t="s">
        <v>273</v>
      </c>
      <c r="AU939" s="18" t="s">
        <v>86</v>
      </c>
    </row>
    <row r="940" spans="2:51" s="13" customFormat="1" ht="12">
      <c r="B940" s="155"/>
      <c r="D940" s="143" t="s">
        <v>277</v>
      </c>
      <c r="E940" s="156" t="s">
        <v>19</v>
      </c>
      <c r="F940" s="157" t="s">
        <v>1318</v>
      </c>
      <c r="H940" s="158">
        <v>2</v>
      </c>
      <c r="I940" s="159"/>
      <c r="L940" s="155"/>
      <c r="M940" s="160"/>
      <c r="T940" s="161"/>
      <c r="AT940" s="156" t="s">
        <v>277</v>
      </c>
      <c r="AU940" s="156" t="s">
        <v>86</v>
      </c>
      <c r="AV940" s="13" t="s">
        <v>86</v>
      </c>
      <c r="AW940" s="13" t="s">
        <v>37</v>
      </c>
      <c r="AX940" s="13" t="s">
        <v>84</v>
      </c>
      <c r="AY940" s="156" t="s">
        <v>265</v>
      </c>
    </row>
    <row r="941" spans="2:65" s="1" customFormat="1" ht="16.5" customHeight="1">
      <c r="B941" s="33"/>
      <c r="C941" s="130" t="s">
        <v>1319</v>
      </c>
      <c r="D941" s="130" t="s">
        <v>267</v>
      </c>
      <c r="E941" s="131" t="s">
        <v>1320</v>
      </c>
      <c r="F941" s="132" t="s">
        <v>1321</v>
      </c>
      <c r="G941" s="133" t="s">
        <v>130</v>
      </c>
      <c r="H941" s="134">
        <v>0.176</v>
      </c>
      <c r="I941" s="135"/>
      <c r="J941" s="136">
        <f>ROUND(I941*H941,2)</f>
        <v>0</v>
      </c>
      <c r="K941" s="132" t="s">
        <v>19</v>
      </c>
      <c r="L941" s="33"/>
      <c r="M941" s="137" t="s">
        <v>19</v>
      </c>
      <c r="N941" s="138" t="s">
        <v>47</v>
      </c>
      <c r="P941" s="139">
        <f>O941*H941</f>
        <v>0</v>
      </c>
      <c r="Q941" s="139">
        <v>0.99735</v>
      </c>
      <c r="R941" s="139">
        <f>Q941*H941</f>
        <v>0.17553359999999998</v>
      </c>
      <c r="S941" s="139">
        <v>0</v>
      </c>
      <c r="T941" s="140">
        <f>S941*H941</f>
        <v>0</v>
      </c>
      <c r="AR941" s="141" t="s">
        <v>271</v>
      </c>
      <c r="AT941" s="141" t="s">
        <v>267</v>
      </c>
      <c r="AU941" s="141" t="s">
        <v>86</v>
      </c>
      <c r="AY941" s="18" t="s">
        <v>265</v>
      </c>
      <c r="BE941" s="142">
        <f>IF(N941="základní",J941,0)</f>
        <v>0</v>
      </c>
      <c r="BF941" s="142">
        <f>IF(N941="snížená",J941,0)</f>
        <v>0</v>
      </c>
      <c r="BG941" s="142">
        <f>IF(N941="zákl. přenesená",J941,0)</f>
        <v>0</v>
      </c>
      <c r="BH941" s="142">
        <f>IF(N941="sníž. přenesená",J941,0)</f>
        <v>0</v>
      </c>
      <c r="BI941" s="142">
        <f>IF(N941="nulová",J941,0)</f>
        <v>0</v>
      </c>
      <c r="BJ941" s="18" t="s">
        <v>84</v>
      </c>
      <c r="BK941" s="142">
        <f>ROUND(I941*H941,2)</f>
        <v>0</v>
      </c>
      <c r="BL941" s="18" t="s">
        <v>271</v>
      </c>
      <c r="BM941" s="141" t="s">
        <v>1322</v>
      </c>
    </row>
    <row r="942" spans="2:47" s="1" customFormat="1" ht="12">
      <c r="B942" s="33"/>
      <c r="D942" s="143" t="s">
        <v>273</v>
      </c>
      <c r="F942" s="144" t="s">
        <v>1321</v>
      </c>
      <c r="I942" s="145"/>
      <c r="L942" s="33"/>
      <c r="M942" s="146"/>
      <c r="T942" s="54"/>
      <c r="AT942" s="18" t="s">
        <v>273</v>
      </c>
      <c r="AU942" s="18" t="s">
        <v>86</v>
      </c>
    </row>
    <row r="943" spans="2:51" s="12" customFormat="1" ht="12">
      <c r="B943" s="149"/>
      <c r="D943" s="143" t="s">
        <v>277</v>
      </c>
      <c r="E943" s="150" t="s">
        <v>19</v>
      </c>
      <c r="F943" s="151" t="s">
        <v>778</v>
      </c>
      <c r="H943" s="150" t="s">
        <v>19</v>
      </c>
      <c r="I943" s="152"/>
      <c r="L943" s="149"/>
      <c r="M943" s="153"/>
      <c r="T943" s="154"/>
      <c r="AT943" s="150" t="s">
        <v>277</v>
      </c>
      <c r="AU943" s="150" t="s">
        <v>86</v>
      </c>
      <c r="AV943" s="12" t="s">
        <v>84</v>
      </c>
      <c r="AW943" s="12" t="s">
        <v>37</v>
      </c>
      <c r="AX943" s="12" t="s">
        <v>76</v>
      </c>
      <c r="AY943" s="150" t="s">
        <v>265</v>
      </c>
    </row>
    <row r="944" spans="2:51" s="13" customFormat="1" ht="12">
      <c r="B944" s="155"/>
      <c r="D944" s="143" t="s">
        <v>277</v>
      </c>
      <c r="E944" s="156" t="s">
        <v>19</v>
      </c>
      <c r="F944" s="157" t="s">
        <v>1323</v>
      </c>
      <c r="H944" s="158">
        <v>0.176</v>
      </c>
      <c r="I944" s="159"/>
      <c r="L944" s="155"/>
      <c r="M944" s="160"/>
      <c r="T944" s="161"/>
      <c r="AT944" s="156" t="s">
        <v>277</v>
      </c>
      <c r="AU944" s="156" t="s">
        <v>86</v>
      </c>
      <c r="AV944" s="13" t="s">
        <v>86</v>
      </c>
      <c r="AW944" s="13" t="s">
        <v>37</v>
      </c>
      <c r="AX944" s="13" t="s">
        <v>84</v>
      </c>
      <c r="AY944" s="156" t="s">
        <v>265</v>
      </c>
    </row>
    <row r="945" spans="2:65" s="1" customFormat="1" ht="16.5" customHeight="1">
      <c r="B945" s="33"/>
      <c r="C945" s="130" t="s">
        <v>1324</v>
      </c>
      <c r="D945" s="130" t="s">
        <v>267</v>
      </c>
      <c r="E945" s="131" t="s">
        <v>1325</v>
      </c>
      <c r="F945" s="132" t="s">
        <v>1326</v>
      </c>
      <c r="G945" s="133" t="s">
        <v>104</v>
      </c>
      <c r="H945" s="134">
        <v>4.32</v>
      </c>
      <c r="I945" s="135"/>
      <c r="J945" s="136">
        <f>ROUND(I945*H945,2)</f>
        <v>0</v>
      </c>
      <c r="K945" s="132" t="s">
        <v>19</v>
      </c>
      <c r="L945" s="33"/>
      <c r="M945" s="137" t="s">
        <v>19</v>
      </c>
      <c r="N945" s="138" t="s">
        <v>47</v>
      </c>
      <c r="P945" s="139">
        <f>O945*H945</f>
        <v>0</v>
      </c>
      <c r="Q945" s="139">
        <v>2.51225</v>
      </c>
      <c r="R945" s="139">
        <f>Q945*H945</f>
        <v>10.852920000000001</v>
      </c>
      <c r="S945" s="139">
        <v>0</v>
      </c>
      <c r="T945" s="140">
        <f>S945*H945</f>
        <v>0</v>
      </c>
      <c r="AR945" s="141" t="s">
        <v>271</v>
      </c>
      <c r="AT945" s="141" t="s">
        <v>267</v>
      </c>
      <c r="AU945" s="141" t="s">
        <v>86</v>
      </c>
      <c r="AY945" s="18" t="s">
        <v>265</v>
      </c>
      <c r="BE945" s="142">
        <f>IF(N945="základní",J945,0)</f>
        <v>0</v>
      </c>
      <c r="BF945" s="142">
        <f>IF(N945="snížená",J945,0)</f>
        <v>0</v>
      </c>
      <c r="BG945" s="142">
        <f>IF(N945="zákl. přenesená",J945,0)</f>
        <v>0</v>
      </c>
      <c r="BH945" s="142">
        <f>IF(N945="sníž. přenesená",J945,0)</f>
        <v>0</v>
      </c>
      <c r="BI945" s="142">
        <f>IF(N945="nulová",J945,0)</f>
        <v>0</v>
      </c>
      <c r="BJ945" s="18" t="s">
        <v>84</v>
      </c>
      <c r="BK945" s="142">
        <f>ROUND(I945*H945,2)</f>
        <v>0</v>
      </c>
      <c r="BL945" s="18" t="s">
        <v>271</v>
      </c>
      <c r="BM945" s="141" t="s">
        <v>1327</v>
      </c>
    </row>
    <row r="946" spans="2:47" s="1" customFormat="1" ht="12">
      <c r="B946" s="33"/>
      <c r="D946" s="143" t="s">
        <v>273</v>
      </c>
      <c r="F946" s="144" t="s">
        <v>1326</v>
      </c>
      <c r="I946" s="145"/>
      <c r="L946" s="33"/>
      <c r="M946" s="146"/>
      <c r="T946" s="54"/>
      <c r="AT946" s="18" t="s">
        <v>273</v>
      </c>
      <c r="AU946" s="18" t="s">
        <v>86</v>
      </c>
    </row>
    <row r="947" spans="2:51" s="12" customFormat="1" ht="12">
      <c r="B947" s="149"/>
      <c r="D947" s="143" t="s">
        <v>277</v>
      </c>
      <c r="E947" s="150" t="s">
        <v>19</v>
      </c>
      <c r="F947" s="151" t="s">
        <v>778</v>
      </c>
      <c r="H947" s="150" t="s">
        <v>19</v>
      </c>
      <c r="I947" s="152"/>
      <c r="L947" s="149"/>
      <c r="M947" s="153"/>
      <c r="T947" s="154"/>
      <c r="AT947" s="150" t="s">
        <v>277</v>
      </c>
      <c r="AU947" s="150" t="s">
        <v>86</v>
      </c>
      <c r="AV947" s="12" t="s">
        <v>84</v>
      </c>
      <c r="AW947" s="12" t="s">
        <v>37</v>
      </c>
      <c r="AX947" s="12" t="s">
        <v>76</v>
      </c>
      <c r="AY947" s="150" t="s">
        <v>265</v>
      </c>
    </row>
    <row r="948" spans="2:51" s="13" customFormat="1" ht="12">
      <c r="B948" s="155"/>
      <c r="D948" s="143" t="s">
        <v>277</v>
      </c>
      <c r="E948" s="156" t="s">
        <v>19</v>
      </c>
      <c r="F948" s="157" t="s">
        <v>1328</v>
      </c>
      <c r="H948" s="158">
        <v>4.32</v>
      </c>
      <c r="I948" s="159"/>
      <c r="L948" s="155"/>
      <c r="M948" s="160"/>
      <c r="T948" s="161"/>
      <c r="AT948" s="156" t="s">
        <v>277</v>
      </c>
      <c r="AU948" s="156" t="s">
        <v>86</v>
      </c>
      <c r="AV948" s="13" t="s">
        <v>86</v>
      </c>
      <c r="AW948" s="13" t="s">
        <v>37</v>
      </c>
      <c r="AX948" s="13" t="s">
        <v>84</v>
      </c>
      <c r="AY948" s="156" t="s">
        <v>265</v>
      </c>
    </row>
    <row r="949" spans="2:65" s="1" customFormat="1" ht="16.5" customHeight="1">
      <c r="B949" s="33"/>
      <c r="C949" s="130" t="s">
        <v>1329</v>
      </c>
      <c r="D949" s="130" t="s">
        <v>267</v>
      </c>
      <c r="E949" s="131" t="s">
        <v>1330</v>
      </c>
      <c r="F949" s="132" t="s">
        <v>1331</v>
      </c>
      <c r="G949" s="133" t="s">
        <v>162</v>
      </c>
      <c r="H949" s="134">
        <v>173</v>
      </c>
      <c r="I949" s="135"/>
      <c r="J949" s="136">
        <f>ROUND(I949*H949,2)</f>
        <v>0</v>
      </c>
      <c r="K949" s="132" t="s">
        <v>270</v>
      </c>
      <c r="L949" s="33"/>
      <c r="M949" s="137" t="s">
        <v>19</v>
      </c>
      <c r="N949" s="138" t="s">
        <v>47</v>
      </c>
      <c r="P949" s="139">
        <f>O949*H949</f>
        <v>0</v>
      </c>
      <c r="Q949" s="139">
        <v>0.14761</v>
      </c>
      <c r="R949" s="139">
        <f>Q949*H949</f>
        <v>25.53653</v>
      </c>
      <c r="S949" s="139">
        <v>0</v>
      </c>
      <c r="T949" s="140">
        <f>S949*H949</f>
        <v>0</v>
      </c>
      <c r="AR949" s="141" t="s">
        <v>271</v>
      </c>
      <c r="AT949" s="141" t="s">
        <v>267</v>
      </c>
      <c r="AU949" s="141" t="s">
        <v>86</v>
      </c>
      <c r="AY949" s="18" t="s">
        <v>265</v>
      </c>
      <c r="BE949" s="142">
        <f>IF(N949="základní",J949,0)</f>
        <v>0</v>
      </c>
      <c r="BF949" s="142">
        <f>IF(N949="snížená",J949,0)</f>
        <v>0</v>
      </c>
      <c r="BG949" s="142">
        <f>IF(N949="zákl. přenesená",J949,0)</f>
        <v>0</v>
      </c>
      <c r="BH949" s="142">
        <f>IF(N949="sníž. přenesená",J949,0)</f>
        <v>0</v>
      </c>
      <c r="BI949" s="142">
        <f>IF(N949="nulová",J949,0)</f>
        <v>0</v>
      </c>
      <c r="BJ949" s="18" t="s">
        <v>84</v>
      </c>
      <c r="BK949" s="142">
        <f>ROUND(I949*H949,2)</f>
        <v>0</v>
      </c>
      <c r="BL949" s="18" t="s">
        <v>271</v>
      </c>
      <c r="BM949" s="141" t="s">
        <v>1332</v>
      </c>
    </row>
    <row r="950" spans="2:47" s="1" customFormat="1" ht="19.5">
      <c r="B950" s="33"/>
      <c r="D950" s="143" t="s">
        <v>273</v>
      </c>
      <c r="F950" s="144" t="s">
        <v>1333</v>
      </c>
      <c r="I950" s="145"/>
      <c r="L950" s="33"/>
      <c r="M950" s="146"/>
      <c r="T950" s="54"/>
      <c r="AT950" s="18" t="s">
        <v>273</v>
      </c>
      <c r="AU950" s="18" t="s">
        <v>86</v>
      </c>
    </row>
    <row r="951" spans="2:47" s="1" customFormat="1" ht="12">
      <c r="B951" s="33"/>
      <c r="D951" s="147" t="s">
        <v>275</v>
      </c>
      <c r="F951" s="148" t="s">
        <v>1334</v>
      </c>
      <c r="I951" s="145"/>
      <c r="L951" s="33"/>
      <c r="M951" s="146"/>
      <c r="T951" s="54"/>
      <c r="AT951" s="18" t="s">
        <v>275</v>
      </c>
      <c r="AU951" s="18" t="s">
        <v>86</v>
      </c>
    </row>
    <row r="952" spans="2:51" s="12" customFormat="1" ht="12">
      <c r="B952" s="149"/>
      <c r="D952" s="143" t="s">
        <v>277</v>
      </c>
      <c r="E952" s="150" t="s">
        <v>19</v>
      </c>
      <c r="F952" s="151" t="s">
        <v>778</v>
      </c>
      <c r="H952" s="150" t="s">
        <v>19</v>
      </c>
      <c r="I952" s="152"/>
      <c r="L952" s="149"/>
      <c r="M952" s="153"/>
      <c r="T952" s="154"/>
      <c r="AT952" s="150" t="s">
        <v>277</v>
      </c>
      <c r="AU952" s="150" t="s">
        <v>86</v>
      </c>
      <c r="AV952" s="12" t="s">
        <v>84</v>
      </c>
      <c r="AW952" s="12" t="s">
        <v>37</v>
      </c>
      <c r="AX952" s="12" t="s">
        <v>76</v>
      </c>
      <c r="AY952" s="150" t="s">
        <v>265</v>
      </c>
    </row>
    <row r="953" spans="2:51" s="13" customFormat="1" ht="12">
      <c r="B953" s="155"/>
      <c r="D953" s="143" t="s">
        <v>277</v>
      </c>
      <c r="E953" s="156" t="s">
        <v>228</v>
      </c>
      <c r="F953" s="157" t="s">
        <v>1335</v>
      </c>
      <c r="H953" s="158">
        <v>173</v>
      </c>
      <c r="I953" s="159"/>
      <c r="L953" s="155"/>
      <c r="M953" s="160"/>
      <c r="T953" s="161"/>
      <c r="AT953" s="156" t="s">
        <v>277</v>
      </c>
      <c r="AU953" s="156" t="s">
        <v>86</v>
      </c>
      <c r="AV953" s="13" t="s">
        <v>86</v>
      </c>
      <c r="AW953" s="13" t="s">
        <v>37</v>
      </c>
      <c r="AX953" s="13" t="s">
        <v>84</v>
      </c>
      <c r="AY953" s="156" t="s">
        <v>265</v>
      </c>
    </row>
    <row r="954" spans="2:65" s="1" customFormat="1" ht="16.5" customHeight="1">
      <c r="B954" s="33"/>
      <c r="C954" s="177" t="s">
        <v>1336</v>
      </c>
      <c r="D954" s="177" t="s">
        <v>504</v>
      </c>
      <c r="E954" s="178" t="s">
        <v>1337</v>
      </c>
      <c r="F954" s="179" t="s">
        <v>1338</v>
      </c>
      <c r="G954" s="180" t="s">
        <v>162</v>
      </c>
      <c r="H954" s="181">
        <v>176.46</v>
      </c>
      <c r="I954" s="182"/>
      <c r="J954" s="183">
        <f>ROUND(I954*H954,2)</f>
        <v>0</v>
      </c>
      <c r="K954" s="179" t="s">
        <v>19</v>
      </c>
      <c r="L954" s="184"/>
      <c r="M954" s="185" t="s">
        <v>19</v>
      </c>
      <c r="N954" s="186" t="s">
        <v>47</v>
      </c>
      <c r="P954" s="139">
        <f>O954*H954</f>
        <v>0</v>
      </c>
      <c r="Q954" s="139">
        <v>0.12726</v>
      </c>
      <c r="R954" s="139">
        <f>Q954*H954</f>
        <v>22.456299600000005</v>
      </c>
      <c r="S954" s="139">
        <v>0</v>
      </c>
      <c r="T954" s="140">
        <f>S954*H954</f>
        <v>0</v>
      </c>
      <c r="AR954" s="141" t="s">
        <v>323</v>
      </c>
      <c r="AT954" s="141" t="s">
        <v>504</v>
      </c>
      <c r="AU954" s="141" t="s">
        <v>86</v>
      </c>
      <c r="AY954" s="18" t="s">
        <v>265</v>
      </c>
      <c r="BE954" s="142">
        <f>IF(N954="základní",J954,0)</f>
        <v>0</v>
      </c>
      <c r="BF954" s="142">
        <f>IF(N954="snížená",J954,0)</f>
        <v>0</v>
      </c>
      <c r="BG954" s="142">
        <f>IF(N954="zákl. přenesená",J954,0)</f>
        <v>0</v>
      </c>
      <c r="BH954" s="142">
        <f>IF(N954="sníž. přenesená",J954,0)</f>
        <v>0</v>
      </c>
      <c r="BI954" s="142">
        <f>IF(N954="nulová",J954,0)</f>
        <v>0</v>
      </c>
      <c r="BJ954" s="18" t="s">
        <v>84</v>
      </c>
      <c r="BK954" s="142">
        <f>ROUND(I954*H954,2)</f>
        <v>0</v>
      </c>
      <c r="BL954" s="18" t="s">
        <v>271</v>
      </c>
      <c r="BM954" s="141" t="s">
        <v>1339</v>
      </c>
    </row>
    <row r="955" spans="2:47" s="1" customFormat="1" ht="12">
      <c r="B955" s="33"/>
      <c r="D955" s="143" t="s">
        <v>273</v>
      </c>
      <c r="F955" s="144" t="s">
        <v>1340</v>
      </c>
      <c r="I955" s="145"/>
      <c r="L955" s="33"/>
      <c r="M955" s="146"/>
      <c r="T955" s="54"/>
      <c r="AT955" s="18" t="s">
        <v>273</v>
      </c>
      <c r="AU955" s="18" t="s">
        <v>86</v>
      </c>
    </row>
    <row r="956" spans="2:51" s="13" customFormat="1" ht="12">
      <c r="B956" s="155"/>
      <c r="D956" s="143" t="s">
        <v>277</v>
      </c>
      <c r="E956" s="156" t="s">
        <v>19</v>
      </c>
      <c r="F956" s="157" t="s">
        <v>1341</v>
      </c>
      <c r="H956" s="158">
        <v>176.46</v>
      </c>
      <c r="I956" s="159"/>
      <c r="L956" s="155"/>
      <c r="M956" s="160"/>
      <c r="T956" s="161"/>
      <c r="AT956" s="156" t="s">
        <v>277</v>
      </c>
      <c r="AU956" s="156" t="s">
        <v>86</v>
      </c>
      <c r="AV956" s="13" t="s">
        <v>86</v>
      </c>
      <c r="AW956" s="13" t="s">
        <v>37</v>
      </c>
      <c r="AX956" s="13" t="s">
        <v>84</v>
      </c>
      <c r="AY956" s="156" t="s">
        <v>265</v>
      </c>
    </row>
    <row r="957" spans="2:65" s="1" customFormat="1" ht="16.5" customHeight="1">
      <c r="B957" s="33"/>
      <c r="C957" s="130" t="s">
        <v>1342</v>
      </c>
      <c r="D957" s="130" t="s">
        <v>267</v>
      </c>
      <c r="E957" s="131" t="s">
        <v>1343</v>
      </c>
      <c r="F957" s="132" t="s">
        <v>1344</v>
      </c>
      <c r="G957" s="133" t="s">
        <v>115</v>
      </c>
      <c r="H957" s="134">
        <v>24</v>
      </c>
      <c r="I957" s="135"/>
      <c r="J957" s="136">
        <f>ROUND(I957*H957,2)</f>
        <v>0</v>
      </c>
      <c r="K957" s="132" t="s">
        <v>19</v>
      </c>
      <c r="L957" s="33"/>
      <c r="M957" s="137" t="s">
        <v>19</v>
      </c>
      <c r="N957" s="138" t="s">
        <v>47</v>
      </c>
      <c r="P957" s="139">
        <f>O957*H957</f>
        <v>0</v>
      </c>
      <c r="Q957" s="139">
        <v>0</v>
      </c>
      <c r="R957" s="139">
        <f>Q957*H957</f>
        <v>0</v>
      </c>
      <c r="S957" s="139">
        <v>0</v>
      </c>
      <c r="T957" s="140">
        <f>S957*H957</f>
        <v>0</v>
      </c>
      <c r="AR957" s="141" t="s">
        <v>271</v>
      </c>
      <c r="AT957" s="141" t="s">
        <v>267</v>
      </c>
      <c r="AU957" s="141" t="s">
        <v>86</v>
      </c>
      <c r="AY957" s="18" t="s">
        <v>265</v>
      </c>
      <c r="BE957" s="142">
        <f>IF(N957="základní",J957,0)</f>
        <v>0</v>
      </c>
      <c r="BF957" s="142">
        <f>IF(N957="snížená",J957,0)</f>
        <v>0</v>
      </c>
      <c r="BG957" s="142">
        <f>IF(N957="zákl. přenesená",J957,0)</f>
        <v>0</v>
      </c>
      <c r="BH957" s="142">
        <f>IF(N957="sníž. přenesená",J957,0)</f>
        <v>0</v>
      </c>
      <c r="BI957" s="142">
        <f>IF(N957="nulová",J957,0)</f>
        <v>0</v>
      </c>
      <c r="BJ957" s="18" t="s">
        <v>84</v>
      </c>
      <c r="BK957" s="142">
        <f>ROUND(I957*H957,2)</f>
        <v>0</v>
      </c>
      <c r="BL957" s="18" t="s">
        <v>271</v>
      </c>
      <c r="BM957" s="141" t="s">
        <v>1345</v>
      </c>
    </row>
    <row r="958" spans="2:47" s="1" customFormat="1" ht="12">
      <c r="B958" s="33"/>
      <c r="D958" s="143" t="s">
        <v>273</v>
      </c>
      <c r="F958" s="144" t="s">
        <v>1346</v>
      </c>
      <c r="I958" s="145"/>
      <c r="L958" s="33"/>
      <c r="M958" s="146"/>
      <c r="T958" s="54"/>
      <c r="AT958" s="18" t="s">
        <v>273</v>
      </c>
      <c r="AU958" s="18" t="s">
        <v>86</v>
      </c>
    </row>
    <row r="959" spans="2:51" s="12" customFormat="1" ht="12">
      <c r="B959" s="149"/>
      <c r="D959" s="143" t="s">
        <v>277</v>
      </c>
      <c r="E959" s="150" t="s">
        <v>19</v>
      </c>
      <c r="F959" s="151" t="s">
        <v>1347</v>
      </c>
      <c r="H959" s="150" t="s">
        <v>19</v>
      </c>
      <c r="I959" s="152"/>
      <c r="L959" s="149"/>
      <c r="M959" s="153"/>
      <c r="T959" s="154"/>
      <c r="AT959" s="150" t="s">
        <v>277</v>
      </c>
      <c r="AU959" s="150" t="s">
        <v>86</v>
      </c>
      <c r="AV959" s="12" t="s">
        <v>84</v>
      </c>
      <c r="AW959" s="12" t="s">
        <v>37</v>
      </c>
      <c r="AX959" s="12" t="s">
        <v>76</v>
      </c>
      <c r="AY959" s="150" t="s">
        <v>265</v>
      </c>
    </row>
    <row r="960" spans="2:51" s="13" customFormat="1" ht="12">
      <c r="B960" s="155"/>
      <c r="D960" s="143" t="s">
        <v>277</v>
      </c>
      <c r="E960" s="156" t="s">
        <v>19</v>
      </c>
      <c r="F960" s="157" t="s">
        <v>1348</v>
      </c>
      <c r="H960" s="158">
        <v>12</v>
      </c>
      <c r="I960" s="159"/>
      <c r="L960" s="155"/>
      <c r="M960" s="160"/>
      <c r="T960" s="161"/>
      <c r="AT960" s="156" t="s">
        <v>277</v>
      </c>
      <c r="AU960" s="156" t="s">
        <v>86</v>
      </c>
      <c r="AV960" s="13" t="s">
        <v>86</v>
      </c>
      <c r="AW960" s="13" t="s">
        <v>37</v>
      </c>
      <c r="AX960" s="13" t="s">
        <v>76</v>
      </c>
      <c r="AY960" s="156" t="s">
        <v>265</v>
      </c>
    </row>
    <row r="961" spans="2:51" s="14" customFormat="1" ht="12">
      <c r="B961" s="162"/>
      <c r="D961" s="143" t="s">
        <v>277</v>
      </c>
      <c r="E961" s="163" t="s">
        <v>167</v>
      </c>
      <c r="F961" s="164" t="s">
        <v>280</v>
      </c>
      <c r="H961" s="165">
        <v>12</v>
      </c>
      <c r="I961" s="166"/>
      <c r="L961" s="162"/>
      <c r="M961" s="167"/>
      <c r="T961" s="168"/>
      <c r="AT961" s="163" t="s">
        <v>277</v>
      </c>
      <c r="AU961" s="163" t="s">
        <v>86</v>
      </c>
      <c r="AV961" s="14" t="s">
        <v>271</v>
      </c>
      <c r="AW961" s="14" t="s">
        <v>37</v>
      </c>
      <c r="AX961" s="14" t="s">
        <v>76</v>
      </c>
      <c r="AY961" s="163" t="s">
        <v>265</v>
      </c>
    </row>
    <row r="962" spans="2:51" s="13" customFormat="1" ht="12">
      <c r="B962" s="155"/>
      <c r="D962" s="143" t="s">
        <v>277</v>
      </c>
      <c r="E962" s="156" t="s">
        <v>19</v>
      </c>
      <c r="F962" s="157" t="s">
        <v>1349</v>
      </c>
      <c r="H962" s="158">
        <v>24</v>
      </c>
      <c r="I962" s="159"/>
      <c r="L962" s="155"/>
      <c r="M962" s="160"/>
      <c r="T962" s="161"/>
      <c r="AT962" s="156" t="s">
        <v>277</v>
      </c>
      <c r="AU962" s="156" t="s">
        <v>86</v>
      </c>
      <c r="AV962" s="13" t="s">
        <v>86</v>
      </c>
      <c r="AW962" s="13" t="s">
        <v>37</v>
      </c>
      <c r="AX962" s="13" t="s">
        <v>84</v>
      </c>
      <c r="AY962" s="156" t="s">
        <v>265</v>
      </c>
    </row>
    <row r="963" spans="2:65" s="1" customFormat="1" ht="16.5" customHeight="1">
      <c r="B963" s="33"/>
      <c r="C963" s="177" t="s">
        <v>1350</v>
      </c>
      <c r="D963" s="177" t="s">
        <v>504</v>
      </c>
      <c r="E963" s="178" t="s">
        <v>1351</v>
      </c>
      <c r="F963" s="179" t="s">
        <v>1352</v>
      </c>
      <c r="G963" s="180" t="s">
        <v>1353</v>
      </c>
      <c r="H963" s="181">
        <v>0.007</v>
      </c>
      <c r="I963" s="182"/>
      <c r="J963" s="183">
        <f>ROUND(I963*H963,2)</f>
        <v>0</v>
      </c>
      <c r="K963" s="179" t="s">
        <v>270</v>
      </c>
      <c r="L963" s="184"/>
      <c r="M963" s="185" t="s">
        <v>19</v>
      </c>
      <c r="N963" s="186" t="s">
        <v>47</v>
      </c>
      <c r="P963" s="139">
        <f>O963*H963</f>
        <v>0</v>
      </c>
      <c r="Q963" s="139">
        <v>0.001</v>
      </c>
      <c r="R963" s="139">
        <f>Q963*H963</f>
        <v>7E-06</v>
      </c>
      <c r="S963" s="139">
        <v>0</v>
      </c>
      <c r="T963" s="140">
        <f>S963*H963</f>
        <v>0</v>
      </c>
      <c r="AR963" s="141" t="s">
        <v>323</v>
      </c>
      <c r="AT963" s="141" t="s">
        <v>504</v>
      </c>
      <c r="AU963" s="141" t="s">
        <v>86</v>
      </c>
      <c r="AY963" s="18" t="s">
        <v>265</v>
      </c>
      <c r="BE963" s="142">
        <f>IF(N963="základní",J963,0)</f>
        <v>0</v>
      </c>
      <c r="BF963" s="142">
        <f>IF(N963="snížená",J963,0)</f>
        <v>0</v>
      </c>
      <c r="BG963" s="142">
        <f>IF(N963="zákl. přenesená",J963,0)</f>
        <v>0</v>
      </c>
      <c r="BH963" s="142">
        <f>IF(N963="sníž. přenesená",J963,0)</f>
        <v>0</v>
      </c>
      <c r="BI963" s="142">
        <f>IF(N963="nulová",J963,0)</f>
        <v>0</v>
      </c>
      <c r="BJ963" s="18" t="s">
        <v>84</v>
      </c>
      <c r="BK963" s="142">
        <f>ROUND(I963*H963,2)</f>
        <v>0</v>
      </c>
      <c r="BL963" s="18" t="s">
        <v>271</v>
      </c>
      <c r="BM963" s="141" t="s">
        <v>1354</v>
      </c>
    </row>
    <row r="964" spans="2:47" s="1" customFormat="1" ht="12">
      <c r="B964" s="33"/>
      <c r="D964" s="143" t="s">
        <v>273</v>
      </c>
      <c r="F964" s="144" t="s">
        <v>1352</v>
      </c>
      <c r="I964" s="145"/>
      <c r="L964" s="33"/>
      <c r="M964" s="146"/>
      <c r="T964" s="54"/>
      <c r="AT964" s="18" t="s">
        <v>273</v>
      </c>
      <c r="AU964" s="18" t="s">
        <v>86</v>
      </c>
    </row>
    <row r="965" spans="2:51" s="13" customFormat="1" ht="12">
      <c r="B965" s="155"/>
      <c r="D965" s="143" t="s">
        <v>277</v>
      </c>
      <c r="E965" s="156" t="s">
        <v>19</v>
      </c>
      <c r="F965" s="157" t="s">
        <v>1355</v>
      </c>
      <c r="H965" s="158">
        <v>0.007</v>
      </c>
      <c r="I965" s="159"/>
      <c r="L965" s="155"/>
      <c r="M965" s="160"/>
      <c r="T965" s="161"/>
      <c r="AT965" s="156" t="s">
        <v>277</v>
      </c>
      <c r="AU965" s="156" t="s">
        <v>86</v>
      </c>
      <c r="AV965" s="13" t="s">
        <v>86</v>
      </c>
      <c r="AW965" s="13" t="s">
        <v>37</v>
      </c>
      <c r="AX965" s="13" t="s">
        <v>84</v>
      </c>
      <c r="AY965" s="156" t="s">
        <v>265</v>
      </c>
    </row>
    <row r="966" spans="2:65" s="1" customFormat="1" ht="16.5" customHeight="1">
      <c r="B966" s="33"/>
      <c r="C966" s="130" t="s">
        <v>1356</v>
      </c>
      <c r="D966" s="130" t="s">
        <v>267</v>
      </c>
      <c r="E966" s="131" t="s">
        <v>1357</v>
      </c>
      <c r="F966" s="132" t="s">
        <v>1358</v>
      </c>
      <c r="G966" s="133" t="s">
        <v>104</v>
      </c>
      <c r="H966" s="134">
        <v>162.93</v>
      </c>
      <c r="I966" s="135"/>
      <c r="J966" s="136">
        <f>ROUND(I966*H966,2)</f>
        <v>0</v>
      </c>
      <c r="K966" s="132" t="s">
        <v>19</v>
      </c>
      <c r="L966" s="33"/>
      <c r="M966" s="137" t="s">
        <v>19</v>
      </c>
      <c r="N966" s="138" t="s">
        <v>47</v>
      </c>
      <c r="P966" s="139">
        <f>O966*H966</f>
        <v>0</v>
      </c>
      <c r="Q966" s="139">
        <v>0.00147</v>
      </c>
      <c r="R966" s="139">
        <f>Q966*H966</f>
        <v>0.2395071</v>
      </c>
      <c r="S966" s="139">
        <v>2.447</v>
      </c>
      <c r="T966" s="140">
        <f>S966*H966</f>
        <v>398.68971000000005</v>
      </c>
      <c r="AR966" s="141" t="s">
        <v>271</v>
      </c>
      <c r="AT966" s="141" t="s">
        <v>267</v>
      </c>
      <c r="AU966" s="141" t="s">
        <v>86</v>
      </c>
      <c r="AY966" s="18" t="s">
        <v>265</v>
      </c>
      <c r="BE966" s="142">
        <f>IF(N966="základní",J966,0)</f>
        <v>0</v>
      </c>
      <c r="BF966" s="142">
        <f>IF(N966="snížená",J966,0)</f>
        <v>0</v>
      </c>
      <c r="BG966" s="142">
        <f>IF(N966="zákl. přenesená",J966,0)</f>
        <v>0</v>
      </c>
      <c r="BH966" s="142">
        <f>IF(N966="sníž. přenesená",J966,0)</f>
        <v>0</v>
      </c>
      <c r="BI966" s="142">
        <f>IF(N966="nulová",J966,0)</f>
        <v>0</v>
      </c>
      <c r="BJ966" s="18" t="s">
        <v>84</v>
      </c>
      <c r="BK966" s="142">
        <f>ROUND(I966*H966,2)</f>
        <v>0</v>
      </c>
      <c r="BL966" s="18" t="s">
        <v>271</v>
      </c>
      <c r="BM966" s="141" t="s">
        <v>1359</v>
      </c>
    </row>
    <row r="967" spans="2:47" s="1" customFormat="1" ht="19.5">
      <c r="B967" s="33"/>
      <c r="D967" s="143" t="s">
        <v>273</v>
      </c>
      <c r="F967" s="144" t="s">
        <v>1360</v>
      </c>
      <c r="I967" s="145"/>
      <c r="L967" s="33"/>
      <c r="M967" s="146"/>
      <c r="T967" s="54"/>
      <c r="AT967" s="18" t="s">
        <v>273</v>
      </c>
      <c r="AU967" s="18" t="s">
        <v>86</v>
      </c>
    </row>
    <row r="968" spans="2:51" s="12" customFormat="1" ht="12">
      <c r="B968" s="149"/>
      <c r="D968" s="143" t="s">
        <v>277</v>
      </c>
      <c r="E968" s="150" t="s">
        <v>19</v>
      </c>
      <c r="F968" s="151" t="s">
        <v>394</v>
      </c>
      <c r="H968" s="150" t="s">
        <v>19</v>
      </c>
      <c r="I968" s="152"/>
      <c r="L968" s="149"/>
      <c r="M968" s="153"/>
      <c r="T968" s="154"/>
      <c r="AT968" s="150" t="s">
        <v>277</v>
      </c>
      <c r="AU968" s="150" t="s">
        <v>86</v>
      </c>
      <c r="AV968" s="12" t="s">
        <v>84</v>
      </c>
      <c r="AW968" s="12" t="s">
        <v>37</v>
      </c>
      <c r="AX968" s="12" t="s">
        <v>76</v>
      </c>
      <c r="AY968" s="150" t="s">
        <v>265</v>
      </c>
    </row>
    <row r="969" spans="2:51" s="13" customFormat="1" ht="12">
      <c r="B969" s="155"/>
      <c r="D969" s="143" t="s">
        <v>277</v>
      </c>
      <c r="E969" s="156" t="s">
        <v>19</v>
      </c>
      <c r="F969" s="157" t="s">
        <v>1361</v>
      </c>
      <c r="H969" s="158">
        <v>1.65</v>
      </c>
      <c r="I969" s="159"/>
      <c r="L969" s="155"/>
      <c r="M969" s="160"/>
      <c r="T969" s="161"/>
      <c r="AT969" s="156" t="s">
        <v>277</v>
      </c>
      <c r="AU969" s="156" t="s">
        <v>86</v>
      </c>
      <c r="AV969" s="13" t="s">
        <v>86</v>
      </c>
      <c r="AW969" s="13" t="s">
        <v>37</v>
      </c>
      <c r="AX969" s="13" t="s">
        <v>76</v>
      </c>
      <c r="AY969" s="156" t="s">
        <v>265</v>
      </c>
    </row>
    <row r="970" spans="2:51" s="12" customFormat="1" ht="12">
      <c r="B970" s="149"/>
      <c r="D970" s="143" t="s">
        <v>277</v>
      </c>
      <c r="E970" s="150" t="s">
        <v>19</v>
      </c>
      <c r="F970" s="151" t="s">
        <v>1362</v>
      </c>
      <c r="H970" s="150" t="s">
        <v>19</v>
      </c>
      <c r="I970" s="152"/>
      <c r="L970" s="149"/>
      <c r="M970" s="153"/>
      <c r="T970" s="154"/>
      <c r="AT970" s="150" t="s">
        <v>277</v>
      </c>
      <c r="AU970" s="150" t="s">
        <v>86</v>
      </c>
      <c r="AV970" s="12" t="s">
        <v>84</v>
      </c>
      <c r="AW970" s="12" t="s">
        <v>37</v>
      </c>
      <c r="AX970" s="12" t="s">
        <v>76</v>
      </c>
      <c r="AY970" s="150" t="s">
        <v>265</v>
      </c>
    </row>
    <row r="971" spans="2:51" s="13" customFormat="1" ht="12">
      <c r="B971" s="155"/>
      <c r="D971" s="143" t="s">
        <v>277</v>
      </c>
      <c r="E971" s="156" t="s">
        <v>19</v>
      </c>
      <c r="F971" s="157" t="s">
        <v>1363</v>
      </c>
      <c r="H971" s="158">
        <v>159.18</v>
      </c>
      <c r="I971" s="159"/>
      <c r="L971" s="155"/>
      <c r="M971" s="160"/>
      <c r="T971" s="161"/>
      <c r="AT971" s="156" t="s">
        <v>277</v>
      </c>
      <c r="AU971" s="156" t="s">
        <v>86</v>
      </c>
      <c r="AV971" s="13" t="s">
        <v>86</v>
      </c>
      <c r="AW971" s="13" t="s">
        <v>37</v>
      </c>
      <c r="AX971" s="13" t="s">
        <v>76</v>
      </c>
      <c r="AY971" s="156" t="s">
        <v>265</v>
      </c>
    </row>
    <row r="972" spans="2:51" s="13" customFormat="1" ht="12">
      <c r="B972" s="155"/>
      <c r="D972" s="143" t="s">
        <v>277</v>
      </c>
      <c r="E972" s="156" t="s">
        <v>19</v>
      </c>
      <c r="F972" s="157" t="s">
        <v>1364</v>
      </c>
      <c r="H972" s="158">
        <v>2.1</v>
      </c>
      <c r="I972" s="159"/>
      <c r="L972" s="155"/>
      <c r="M972" s="160"/>
      <c r="T972" s="161"/>
      <c r="AT972" s="156" t="s">
        <v>277</v>
      </c>
      <c r="AU972" s="156" t="s">
        <v>86</v>
      </c>
      <c r="AV972" s="13" t="s">
        <v>86</v>
      </c>
      <c r="AW972" s="13" t="s">
        <v>37</v>
      </c>
      <c r="AX972" s="13" t="s">
        <v>76</v>
      </c>
      <c r="AY972" s="156" t="s">
        <v>265</v>
      </c>
    </row>
    <row r="973" spans="2:51" s="14" customFormat="1" ht="12">
      <c r="B973" s="162"/>
      <c r="D973" s="143" t="s">
        <v>277</v>
      </c>
      <c r="E973" s="163" t="s">
        <v>102</v>
      </c>
      <c r="F973" s="164" t="s">
        <v>280</v>
      </c>
      <c r="H973" s="165">
        <v>162.93</v>
      </c>
      <c r="I973" s="166"/>
      <c r="L973" s="162"/>
      <c r="M973" s="167"/>
      <c r="T973" s="168"/>
      <c r="AT973" s="163" t="s">
        <v>277</v>
      </c>
      <c r="AU973" s="163" t="s">
        <v>86</v>
      </c>
      <c r="AV973" s="14" t="s">
        <v>271</v>
      </c>
      <c r="AW973" s="14" t="s">
        <v>37</v>
      </c>
      <c r="AX973" s="14" t="s">
        <v>84</v>
      </c>
      <c r="AY973" s="163" t="s">
        <v>265</v>
      </c>
    </row>
    <row r="974" spans="2:65" s="1" customFormat="1" ht="16.5" customHeight="1">
      <c r="B974" s="33"/>
      <c r="C974" s="130" t="s">
        <v>1365</v>
      </c>
      <c r="D974" s="130" t="s">
        <v>267</v>
      </c>
      <c r="E974" s="131" t="s">
        <v>1366</v>
      </c>
      <c r="F974" s="132" t="s">
        <v>1367</v>
      </c>
      <c r="G974" s="133" t="s">
        <v>104</v>
      </c>
      <c r="H974" s="134">
        <v>52.186</v>
      </c>
      <c r="I974" s="135"/>
      <c r="J974" s="136">
        <f>ROUND(I974*H974,2)</f>
        <v>0</v>
      </c>
      <c r="K974" s="132" t="s">
        <v>19</v>
      </c>
      <c r="L974" s="33"/>
      <c r="M974" s="137" t="s">
        <v>19</v>
      </c>
      <c r="N974" s="138" t="s">
        <v>47</v>
      </c>
      <c r="P974" s="139">
        <f>O974*H974</f>
        <v>0</v>
      </c>
      <c r="Q974" s="139">
        <v>0</v>
      </c>
      <c r="R974" s="139">
        <f>Q974*H974</f>
        <v>0</v>
      </c>
      <c r="S974" s="139">
        <v>2.85</v>
      </c>
      <c r="T974" s="140">
        <f>S974*H974</f>
        <v>148.7301</v>
      </c>
      <c r="AR974" s="141" t="s">
        <v>271</v>
      </c>
      <c r="AT974" s="141" t="s">
        <v>267</v>
      </c>
      <c r="AU974" s="141" t="s">
        <v>86</v>
      </c>
      <c r="AY974" s="18" t="s">
        <v>265</v>
      </c>
      <c r="BE974" s="142">
        <f>IF(N974="základní",J974,0)</f>
        <v>0</v>
      </c>
      <c r="BF974" s="142">
        <f>IF(N974="snížená",J974,0)</f>
        <v>0</v>
      </c>
      <c r="BG974" s="142">
        <f>IF(N974="zákl. přenesená",J974,0)</f>
        <v>0</v>
      </c>
      <c r="BH974" s="142">
        <f>IF(N974="sníž. přenesená",J974,0)</f>
        <v>0</v>
      </c>
      <c r="BI974" s="142">
        <f>IF(N974="nulová",J974,0)</f>
        <v>0</v>
      </c>
      <c r="BJ974" s="18" t="s">
        <v>84</v>
      </c>
      <c r="BK974" s="142">
        <f>ROUND(I974*H974,2)</f>
        <v>0</v>
      </c>
      <c r="BL974" s="18" t="s">
        <v>271</v>
      </c>
      <c r="BM974" s="141" t="s">
        <v>1368</v>
      </c>
    </row>
    <row r="975" spans="2:47" s="1" customFormat="1" ht="19.5">
      <c r="B975" s="33"/>
      <c r="D975" s="143" t="s">
        <v>273</v>
      </c>
      <c r="F975" s="144" t="s">
        <v>1369</v>
      </c>
      <c r="I975" s="145"/>
      <c r="L975" s="33"/>
      <c r="M975" s="146"/>
      <c r="T975" s="54"/>
      <c r="AT975" s="18" t="s">
        <v>273</v>
      </c>
      <c r="AU975" s="18" t="s">
        <v>86</v>
      </c>
    </row>
    <row r="976" spans="2:51" s="12" customFormat="1" ht="12">
      <c r="B976" s="149"/>
      <c r="D976" s="143" t="s">
        <v>277</v>
      </c>
      <c r="E976" s="150" t="s">
        <v>19</v>
      </c>
      <c r="F976" s="151" t="s">
        <v>394</v>
      </c>
      <c r="H976" s="150" t="s">
        <v>19</v>
      </c>
      <c r="I976" s="152"/>
      <c r="L976" s="149"/>
      <c r="M976" s="153"/>
      <c r="T976" s="154"/>
      <c r="AT976" s="150" t="s">
        <v>277</v>
      </c>
      <c r="AU976" s="150" t="s">
        <v>86</v>
      </c>
      <c r="AV976" s="12" t="s">
        <v>84</v>
      </c>
      <c r="AW976" s="12" t="s">
        <v>37</v>
      </c>
      <c r="AX976" s="12" t="s">
        <v>76</v>
      </c>
      <c r="AY976" s="150" t="s">
        <v>265</v>
      </c>
    </row>
    <row r="977" spans="2:51" s="12" customFormat="1" ht="12">
      <c r="B977" s="149"/>
      <c r="D977" s="143" t="s">
        <v>277</v>
      </c>
      <c r="E977" s="150" t="s">
        <v>19</v>
      </c>
      <c r="F977" s="151" t="s">
        <v>1370</v>
      </c>
      <c r="H977" s="150" t="s">
        <v>19</v>
      </c>
      <c r="I977" s="152"/>
      <c r="L977" s="149"/>
      <c r="M977" s="153"/>
      <c r="T977" s="154"/>
      <c r="AT977" s="150" t="s">
        <v>277</v>
      </c>
      <c r="AU977" s="150" t="s">
        <v>86</v>
      </c>
      <c r="AV977" s="12" t="s">
        <v>84</v>
      </c>
      <c r="AW977" s="12" t="s">
        <v>37</v>
      </c>
      <c r="AX977" s="12" t="s">
        <v>76</v>
      </c>
      <c r="AY977" s="150" t="s">
        <v>265</v>
      </c>
    </row>
    <row r="978" spans="2:51" s="13" customFormat="1" ht="12">
      <c r="B978" s="155"/>
      <c r="D978" s="143" t="s">
        <v>277</v>
      </c>
      <c r="E978" s="156" t="s">
        <v>19</v>
      </c>
      <c r="F978" s="157" t="s">
        <v>1371</v>
      </c>
      <c r="H978" s="158">
        <v>3.2</v>
      </c>
      <c r="I978" s="159"/>
      <c r="L978" s="155"/>
      <c r="M978" s="160"/>
      <c r="T978" s="161"/>
      <c r="AT978" s="156" t="s">
        <v>277</v>
      </c>
      <c r="AU978" s="156" t="s">
        <v>86</v>
      </c>
      <c r="AV978" s="13" t="s">
        <v>86</v>
      </c>
      <c r="AW978" s="13" t="s">
        <v>37</v>
      </c>
      <c r="AX978" s="13" t="s">
        <v>76</v>
      </c>
      <c r="AY978" s="156" t="s">
        <v>265</v>
      </c>
    </row>
    <row r="979" spans="2:51" s="12" customFormat="1" ht="12">
      <c r="B979" s="149"/>
      <c r="D979" s="143" t="s">
        <v>277</v>
      </c>
      <c r="E979" s="150" t="s">
        <v>19</v>
      </c>
      <c r="F979" s="151" t="s">
        <v>1372</v>
      </c>
      <c r="H979" s="150" t="s">
        <v>19</v>
      </c>
      <c r="I979" s="152"/>
      <c r="L979" s="149"/>
      <c r="M979" s="153"/>
      <c r="T979" s="154"/>
      <c r="AT979" s="150" t="s">
        <v>277</v>
      </c>
      <c r="AU979" s="150" t="s">
        <v>86</v>
      </c>
      <c r="AV979" s="12" t="s">
        <v>84</v>
      </c>
      <c r="AW979" s="12" t="s">
        <v>37</v>
      </c>
      <c r="AX979" s="12" t="s">
        <v>76</v>
      </c>
      <c r="AY979" s="150" t="s">
        <v>265</v>
      </c>
    </row>
    <row r="980" spans="2:51" s="13" customFormat="1" ht="12">
      <c r="B980" s="155"/>
      <c r="D980" s="143" t="s">
        <v>277</v>
      </c>
      <c r="E980" s="156" t="s">
        <v>19</v>
      </c>
      <c r="F980" s="157" t="s">
        <v>1373</v>
      </c>
      <c r="H980" s="158">
        <v>21.386</v>
      </c>
      <c r="I980" s="159"/>
      <c r="L980" s="155"/>
      <c r="M980" s="160"/>
      <c r="T980" s="161"/>
      <c r="AT980" s="156" t="s">
        <v>277</v>
      </c>
      <c r="AU980" s="156" t="s">
        <v>86</v>
      </c>
      <c r="AV980" s="13" t="s">
        <v>86</v>
      </c>
      <c r="AW980" s="13" t="s">
        <v>37</v>
      </c>
      <c r="AX980" s="13" t="s">
        <v>76</v>
      </c>
      <c r="AY980" s="156" t="s">
        <v>265</v>
      </c>
    </row>
    <row r="981" spans="2:51" s="12" customFormat="1" ht="12">
      <c r="B981" s="149"/>
      <c r="D981" s="143" t="s">
        <v>277</v>
      </c>
      <c r="E981" s="150" t="s">
        <v>19</v>
      </c>
      <c r="F981" s="151" t="s">
        <v>1374</v>
      </c>
      <c r="H981" s="150" t="s">
        <v>19</v>
      </c>
      <c r="I981" s="152"/>
      <c r="L981" s="149"/>
      <c r="M981" s="153"/>
      <c r="T981" s="154"/>
      <c r="AT981" s="150" t="s">
        <v>277</v>
      </c>
      <c r="AU981" s="150" t="s">
        <v>86</v>
      </c>
      <c r="AV981" s="12" t="s">
        <v>84</v>
      </c>
      <c r="AW981" s="12" t="s">
        <v>37</v>
      </c>
      <c r="AX981" s="12" t="s">
        <v>76</v>
      </c>
      <c r="AY981" s="150" t="s">
        <v>265</v>
      </c>
    </row>
    <row r="982" spans="2:51" s="13" customFormat="1" ht="12">
      <c r="B982" s="155"/>
      <c r="D982" s="143" t="s">
        <v>277</v>
      </c>
      <c r="E982" s="156" t="s">
        <v>19</v>
      </c>
      <c r="F982" s="157" t="s">
        <v>1375</v>
      </c>
      <c r="H982" s="158">
        <v>27.6</v>
      </c>
      <c r="I982" s="159"/>
      <c r="L982" s="155"/>
      <c r="M982" s="160"/>
      <c r="T982" s="161"/>
      <c r="AT982" s="156" t="s">
        <v>277</v>
      </c>
      <c r="AU982" s="156" t="s">
        <v>86</v>
      </c>
      <c r="AV982" s="13" t="s">
        <v>86</v>
      </c>
      <c r="AW982" s="13" t="s">
        <v>37</v>
      </c>
      <c r="AX982" s="13" t="s">
        <v>76</v>
      </c>
      <c r="AY982" s="156" t="s">
        <v>265</v>
      </c>
    </row>
    <row r="983" spans="2:51" s="14" customFormat="1" ht="12">
      <c r="B983" s="162"/>
      <c r="D983" s="143" t="s">
        <v>277</v>
      </c>
      <c r="E983" s="163" t="s">
        <v>110</v>
      </c>
      <c r="F983" s="164" t="s">
        <v>280</v>
      </c>
      <c r="H983" s="165">
        <v>52.186</v>
      </c>
      <c r="I983" s="166"/>
      <c r="L983" s="162"/>
      <c r="M983" s="167"/>
      <c r="T983" s="168"/>
      <c r="AT983" s="163" t="s">
        <v>277</v>
      </c>
      <c r="AU983" s="163" t="s">
        <v>86</v>
      </c>
      <c r="AV983" s="14" t="s">
        <v>271</v>
      </c>
      <c r="AW983" s="14" t="s">
        <v>37</v>
      </c>
      <c r="AX983" s="14" t="s">
        <v>84</v>
      </c>
      <c r="AY983" s="163" t="s">
        <v>265</v>
      </c>
    </row>
    <row r="984" spans="2:65" s="1" customFormat="1" ht="16.5" customHeight="1">
      <c r="B984" s="33"/>
      <c r="C984" s="130" t="s">
        <v>1376</v>
      </c>
      <c r="D984" s="130" t="s">
        <v>267</v>
      </c>
      <c r="E984" s="131" t="s">
        <v>1377</v>
      </c>
      <c r="F984" s="132" t="s">
        <v>1378</v>
      </c>
      <c r="G984" s="133" t="s">
        <v>104</v>
      </c>
      <c r="H984" s="134">
        <v>3.125</v>
      </c>
      <c r="I984" s="135"/>
      <c r="J984" s="136">
        <f>ROUND(I984*H984,2)</f>
        <v>0</v>
      </c>
      <c r="K984" s="132" t="s">
        <v>270</v>
      </c>
      <c r="L984" s="33"/>
      <c r="M984" s="137" t="s">
        <v>19</v>
      </c>
      <c r="N984" s="138" t="s">
        <v>47</v>
      </c>
      <c r="P984" s="139">
        <f>O984*H984</f>
        <v>0</v>
      </c>
      <c r="Q984" s="139">
        <v>0.12171</v>
      </c>
      <c r="R984" s="139">
        <f>Q984*H984</f>
        <v>0.38034375</v>
      </c>
      <c r="S984" s="139">
        <v>2.4</v>
      </c>
      <c r="T984" s="140">
        <f>S984*H984</f>
        <v>7.5</v>
      </c>
      <c r="AR984" s="141" t="s">
        <v>271</v>
      </c>
      <c r="AT984" s="141" t="s">
        <v>267</v>
      </c>
      <c r="AU984" s="141" t="s">
        <v>86</v>
      </c>
      <c r="AY984" s="18" t="s">
        <v>265</v>
      </c>
      <c r="BE984" s="142">
        <f>IF(N984="základní",J984,0)</f>
        <v>0</v>
      </c>
      <c r="BF984" s="142">
        <f>IF(N984="snížená",J984,0)</f>
        <v>0</v>
      </c>
      <c r="BG984" s="142">
        <f>IF(N984="zákl. přenesená",J984,0)</f>
        <v>0</v>
      </c>
      <c r="BH984" s="142">
        <f>IF(N984="sníž. přenesená",J984,0)</f>
        <v>0</v>
      </c>
      <c r="BI984" s="142">
        <f>IF(N984="nulová",J984,0)</f>
        <v>0</v>
      </c>
      <c r="BJ984" s="18" t="s">
        <v>84</v>
      </c>
      <c r="BK984" s="142">
        <f>ROUND(I984*H984,2)</f>
        <v>0</v>
      </c>
      <c r="BL984" s="18" t="s">
        <v>271</v>
      </c>
      <c r="BM984" s="141" t="s">
        <v>1379</v>
      </c>
    </row>
    <row r="985" spans="2:47" s="1" customFormat="1" ht="12">
      <c r="B985" s="33"/>
      <c r="D985" s="143" t="s">
        <v>273</v>
      </c>
      <c r="F985" s="144" t="s">
        <v>1380</v>
      </c>
      <c r="I985" s="145"/>
      <c r="L985" s="33"/>
      <c r="M985" s="146"/>
      <c r="T985" s="54"/>
      <c r="AT985" s="18" t="s">
        <v>273</v>
      </c>
      <c r="AU985" s="18" t="s">
        <v>86</v>
      </c>
    </row>
    <row r="986" spans="2:47" s="1" customFormat="1" ht="12">
      <c r="B986" s="33"/>
      <c r="D986" s="147" t="s">
        <v>275</v>
      </c>
      <c r="F986" s="148" t="s">
        <v>1381</v>
      </c>
      <c r="I986" s="145"/>
      <c r="L986" s="33"/>
      <c r="M986" s="146"/>
      <c r="T986" s="54"/>
      <c r="AT986" s="18" t="s">
        <v>275</v>
      </c>
      <c r="AU986" s="18" t="s">
        <v>86</v>
      </c>
    </row>
    <row r="987" spans="2:51" s="12" customFormat="1" ht="12">
      <c r="B987" s="149"/>
      <c r="D987" s="143" t="s">
        <v>277</v>
      </c>
      <c r="E987" s="150" t="s">
        <v>19</v>
      </c>
      <c r="F987" s="151" t="s">
        <v>394</v>
      </c>
      <c r="H987" s="150" t="s">
        <v>19</v>
      </c>
      <c r="I987" s="152"/>
      <c r="L987" s="149"/>
      <c r="M987" s="153"/>
      <c r="T987" s="154"/>
      <c r="AT987" s="150" t="s">
        <v>277</v>
      </c>
      <c r="AU987" s="150" t="s">
        <v>86</v>
      </c>
      <c r="AV987" s="12" t="s">
        <v>84</v>
      </c>
      <c r="AW987" s="12" t="s">
        <v>37</v>
      </c>
      <c r="AX987" s="12" t="s">
        <v>76</v>
      </c>
      <c r="AY987" s="150" t="s">
        <v>265</v>
      </c>
    </row>
    <row r="988" spans="2:51" s="13" customFormat="1" ht="12">
      <c r="B988" s="155"/>
      <c r="D988" s="143" t="s">
        <v>277</v>
      </c>
      <c r="E988" s="156" t="s">
        <v>106</v>
      </c>
      <c r="F988" s="157" t="s">
        <v>1382</v>
      </c>
      <c r="H988" s="158">
        <v>3.125</v>
      </c>
      <c r="I988" s="159"/>
      <c r="L988" s="155"/>
      <c r="M988" s="160"/>
      <c r="T988" s="161"/>
      <c r="AT988" s="156" t="s">
        <v>277</v>
      </c>
      <c r="AU988" s="156" t="s">
        <v>86</v>
      </c>
      <c r="AV988" s="13" t="s">
        <v>86</v>
      </c>
      <c r="AW988" s="13" t="s">
        <v>37</v>
      </c>
      <c r="AX988" s="13" t="s">
        <v>84</v>
      </c>
      <c r="AY988" s="156" t="s">
        <v>265</v>
      </c>
    </row>
    <row r="989" spans="2:65" s="1" customFormat="1" ht="16.5" customHeight="1">
      <c r="B989" s="33"/>
      <c r="C989" s="130" t="s">
        <v>1383</v>
      </c>
      <c r="D989" s="130" t="s">
        <v>267</v>
      </c>
      <c r="E989" s="131" t="s">
        <v>1384</v>
      </c>
      <c r="F989" s="132" t="s">
        <v>1385</v>
      </c>
      <c r="G989" s="133" t="s">
        <v>162</v>
      </c>
      <c r="H989" s="134">
        <v>138</v>
      </c>
      <c r="I989" s="135"/>
      <c r="J989" s="136">
        <f>ROUND(I989*H989,2)</f>
        <v>0</v>
      </c>
      <c r="K989" s="132" t="s">
        <v>270</v>
      </c>
      <c r="L989" s="33"/>
      <c r="M989" s="137" t="s">
        <v>19</v>
      </c>
      <c r="N989" s="138" t="s">
        <v>47</v>
      </c>
      <c r="P989" s="139">
        <f>O989*H989</f>
        <v>0</v>
      </c>
      <c r="Q989" s="139">
        <v>8E-05</v>
      </c>
      <c r="R989" s="139">
        <f>Q989*H989</f>
        <v>0.011040000000000001</v>
      </c>
      <c r="S989" s="139">
        <v>0.018</v>
      </c>
      <c r="T989" s="140">
        <f>S989*H989</f>
        <v>2.484</v>
      </c>
      <c r="AR989" s="141" t="s">
        <v>271</v>
      </c>
      <c r="AT989" s="141" t="s">
        <v>267</v>
      </c>
      <c r="AU989" s="141" t="s">
        <v>86</v>
      </c>
      <c r="AY989" s="18" t="s">
        <v>265</v>
      </c>
      <c r="BE989" s="142">
        <f>IF(N989="základní",J989,0)</f>
        <v>0</v>
      </c>
      <c r="BF989" s="142">
        <f>IF(N989="snížená",J989,0)</f>
        <v>0</v>
      </c>
      <c r="BG989" s="142">
        <f>IF(N989="zákl. přenesená",J989,0)</f>
        <v>0</v>
      </c>
      <c r="BH989" s="142">
        <f>IF(N989="sníž. přenesená",J989,0)</f>
        <v>0</v>
      </c>
      <c r="BI989" s="142">
        <f>IF(N989="nulová",J989,0)</f>
        <v>0</v>
      </c>
      <c r="BJ989" s="18" t="s">
        <v>84</v>
      </c>
      <c r="BK989" s="142">
        <f>ROUND(I989*H989,2)</f>
        <v>0</v>
      </c>
      <c r="BL989" s="18" t="s">
        <v>271</v>
      </c>
      <c r="BM989" s="141" t="s">
        <v>1386</v>
      </c>
    </row>
    <row r="990" spans="2:47" s="1" customFormat="1" ht="12">
      <c r="B990" s="33"/>
      <c r="D990" s="143" t="s">
        <v>273</v>
      </c>
      <c r="F990" s="144" t="s">
        <v>1387</v>
      </c>
      <c r="I990" s="145"/>
      <c r="L990" s="33"/>
      <c r="M990" s="146"/>
      <c r="T990" s="54"/>
      <c r="AT990" s="18" t="s">
        <v>273</v>
      </c>
      <c r="AU990" s="18" t="s">
        <v>86</v>
      </c>
    </row>
    <row r="991" spans="2:47" s="1" customFormat="1" ht="12">
      <c r="B991" s="33"/>
      <c r="D991" s="147" t="s">
        <v>275</v>
      </c>
      <c r="F991" s="148" t="s">
        <v>1388</v>
      </c>
      <c r="I991" s="145"/>
      <c r="L991" s="33"/>
      <c r="M991" s="146"/>
      <c r="T991" s="54"/>
      <c r="AT991" s="18" t="s">
        <v>275</v>
      </c>
      <c r="AU991" s="18" t="s">
        <v>86</v>
      </c>
    </row>
    <row r="992" spans="2:51" s="12" customFormat="1" ht="12">
      <c r="B992" s="149"/>
      <c r="D992" s="143" t="s">
        <v>277</v>
      </c>
      <c r="E992" s="150" t="s">
        <v>19</v>
      </c>
      <c r="F992" s="151" t="s">
        <v>394</v>
      </c>
      <c r="H992" s="150" t="s">
        <v>19</v>
      </c>
      <c r="I992" s="152"/>
      <c r="L992" s="149"/>
      <c r="M992" s="153"/>
      <c r="T992" s="154"/>
      <c r="AT992" s="150" t="s">
        <v>277</v>
      </c>
      <c r="AU992" s="150" t="s">
        <v>86</v>
      </c>
      <c r="AV992" s="12" t="s">
        <v>84</v>
      </c>
      <c r="AW992" s="12" t="s">
        <v>37</v>
      </c>
      <c r="AX992" s="12" t="s">
        <v>76</v>
      </c>
      <c r="AY992" s="150" t="s">
        <v>265</v>
      </c>
    </row>
    <row r="993" spans="2:51" s="12" customFormat="1" ht="12">
      <c r="B993" s="149"/>
      <c r="D993" s="143" t="s">
        <v>277</v>
      </c>
      <c r="E993" s="150" t="s">
        <v>19</v>
      </c>
      <c r="F993" s="151" t="s">
        <v>1389</v>
      </c>
      <c r="H993" s="150" t="s">
        <v>19</v>
      </c>
      <c r="I993" s="152"/>
      <c r="L993" s="149"/>
      <c r="M993" s="153"/>
      <c r="T993" s="154"/>
      <c r="AT993" s="150" t="s">
        <v>277</v>
      </c>
      <c r="AU993" s="150" t="s">
        <v>86</v>
      </c>
      <c r="AV993" s="12" t="s">
        <v>84</v>
      </c>
      <c r="AW993" s="12" t="s">
        <v>37</v>
      </c>
      <c r="AX993" s="12" t="s">
        <v>76</v>
      </c>
      <c r="AY993" s="150" t="s">
        <v>265</v>
      </c>
    </row>
    <row r="994" spans="2:51" s="13" customFormat="1" ht="12">
      <c r="B994" s="155"/>
      <c r="D994" s="143" t="s">
        <v>277</v>
      </c>
      <c r="E994" s="156" t="s">
        <v>160</v>
      </c>
      <c r="F994" s="157" t="s">
        <v>163</v>
      </c>
      <c r="H994" s="158">
        <v>138</v>
      </c>
      <c r="I994" s="159"/>
      <c r="L994" s="155"/>
      <c r="M994" s="160"/>
      <c r="T994" s="161"/>
      <c r="AT994" s="156" t="s">
        <v>277</v>
      </c>
      <c r="AU994" s="156" t="s">
        <v>86</v>
      </c>
      <c r="AV994" s="13" t="s">
        <v>86</v>
      </c>
      <c r="AW994" s="13" t="s">
        <v>37</v>
      </c>
      <c r="AX994" s="13" t="s">
        <v>84</v>
      </c>
      <c r="AY994" s="156" t="s">
        <v>265</v>
      </c>
    </row>
    <row r="995" spans="2:65" s="1" customFormat="1" ht="21.75" customHeight="1">
      <c r="B995" s="33"/>
      <c r="C995" s="130" t="s">
        <v>1390</v>
      </c>
      <c r="D995" s="130" t="s">
        <v>267</v>
      </c>
      <c r="E995" s="131" t="s">
        <v>1391</v>
      </c>
      <c r="F995" s="132" t="s">
        <v>1392</v>
      </c>
      <c r="G995" s="133" t="s">
        <v>162</v>
      </c>
      <c r="H995" s="134">
        <v>6</v>
      </c>
      <c r="I995" s="135"/>
      <c r="J995" s="136">
        <f>ROUND(I995*H995,2)</f>
        <v>0</v>
      </c>
      <c r="K995" s="132" t="s">
        <v>270</v>
      </c>
      <c r="L995" s="33"/>
      <c r="M995" s="137" t="s">
        <v>19</v>
      </c>
      <c r="N995" s="138" t="s">
        <v>47</v>
      </c>
      <c r="P995" s="139">
        <f>O995*H995</f>
        <v>0</v>
      </c>
      <c r="Q995" s="139">
        <v>0.00071</v>
      </c>
      <c r="R995" s="139">
        <f>Q995*H995</f>
        <v>0.00426</v>
      </c>
      <c r="S995" s="139">
        <v>0</v>
      </c>
      <c r="T995" s="140">
        <f>S995*H995</f>
        <v>0</v>
      </c>
      <c r="AR995" s="141" t="s">
        <v>271</v>
      </c>
      <c r="AT995" s="141" t="s">
        <v>267</v>
      </c>
      <c r="AU995" s="141" t="s">
        <v>86</v>
      </c>
      <c r="AY995" s="18" t="s">
        <v>265</v>
      </c>
      <c r="BE995" s="142">
        <f>IF(N995="základní",J995,0)</f>
        <v>0</v>
      </c>
      <c r="BF995" s="142">
        <f>IF(N995="snížená",J995,0)</f>
        <v>0</v>
      </c>
      <c r="BG995" s="142">
        <f>IF(N995="zákl. přenesená",J995,0)</f>
        <v>0</v>
      </c>
      <c r="BH995" s="142">
        <f>IF(N995="sníž. přenesená",J995,0)</f>
        <v>0</v>
      </c>
      <c r="BI995" s="142">
        <f>IF(N995="nulová",J995,0)</f>
        <v>0</v>
      </c>
      <c r="BJ995" s="18" t="s">
        <v>84</v>
      </c>
      <c r="BK995" s="142">
        <f>ROUND(I995*H995,2)</f>
        <v>0</v>
      </c>
      <c r="BL995" s="18" t="s">
        <v>271</v>
      </c>
      <c r="BM995" s="141" t="s">
        <v>1393</v>
      </c>
    </row>
    <row r="996" spans="2:47" s="1" customFormat="1" ht="19.5">
      <c r="B996" s="33"/>
      <c r="D996" s="143" t="s">
        <v>273</v>
      </c>
      <c r="F996" s="144" t="s">
        <v>1394</v>
      </c>
      <c r="I996" s="145"/>
      <c r="L996" s="33"/>
      <c r="M996" s="146"/>
      <c r="T996" s="54"/>
      <c r="AT996" s="18" t="s">
        <v>273</v>
      </c>
      <c r="AU996" s="18" t="s">
        <v>86</v>
      </c>
    </row>
    <row r="997" spans="2:47" s="1" customFormat="1" ht="12">
      <c r="B997" s="33"/>
      <c r="D997" s="147" t="s">
        <v>275</v>
      </c>
      <c r="F997" s="148" t="s">
        <v>1395</v>
      </c>
      <c r="I997" s="145"/>
      <c r="L997" s="33"/>
      <c r="M997" s="146"/>
      <c r="T997" s="54"/>
      <c r="AT997" s="18" t="s">
        <v>275</v>
      </c>
      <c r="AU997" s="18" t="s">
        <v>86</v>
      </c>
    </row>
    <row r="998" spans="2:51" s="12" customFormat="1" ht="12">
      <c r="B998" s="149"/>
      <c r="D998" s="143" t="s">
        <v>277</v>
      </c>
      <c r="E998" s="150" t="s">
        <v>19</v>
      </c>
      <c r="F998" s="151" t="s">
        <v>394</v>
      </c>
      <c r="H998" s="150" t="s">
        <v>19</v>
      </c>
      <c r="I998" s="152"/>
      <c r="L998" s="149"/>
      <c r="M998" s="153"/>
      <c r="T998" s="154"/>
      <c r="AT998" s="150" t="s">
        <v>277</v>
      </c>
      <c r="AU998" s="150" t="s">
        <v>86</v>
      </c>
      <c r="AV998" s="12" t="s">
        <v>84</v>
      </c>
      <c r="AW998" s="12" t="s">
        <v>37</v>
      </c>
      <c r="AX998" s="12" t="s">
        <v>76</v>
      </c>
      <c r="AY998" s="150" t="s">
        <v>265</v>
      </c>
    </row>
    <row r="999" spans="2:51" s="12" customFormat="1" ht="12">
      <c r="B999" s="149"/>
      <c r="D999" s="143" t="s">
        <v>277</v>
      </c>
      <c r="E999" s="150" t="s">
        <v>19</v>
      </c>
      <c r="F999" s="151" t="s">
        <v>1396</v>
      </c>
      <c r="H999" s="150" t="s">
        <v>19</v>
      </c>
      <c r="I999" s="152"/>
      <c r="L999" s="149"/>
      <c r="M999" s="153"/>
      <c r="T999" s="154"/>
      <c r="AT999" s="150" t="s">
        <v>277</v>
      </c>
      <c r="AU999" s="150" t="s">
        <v>86</v>
      </c>
      <c r="AV999" s="12" t="s">
        <v>84</v>
      </c>
      <c r="AW999" s="12" t="s">
        <v>37</v>
      </c>
      <c r="AX999" s="12" t="s">
        <v>76</v>
      </c>
      <c r="AY999" s="150" t="s">
        <v>265</v>
      </c>
    </row>
    <row r="1000" spans="2:51" s="13" customFormat="1" ht="12">
      <c r="B1000" s="155"/>
      <c r="D1000" s="143" t="s">
        <v>277</v>
      </c>
      <c r="E1000" s="156" t="s">
        <v>19</v>
      </c>
      <c r="F1000" s="157" t="s">
        <v>1397</v>
      </c>
      <c r="H1000" s="158">
        <v>6</v>
      </c>
      <c r="I1000" s="159"/>
      <c r="L1000" s="155"/>
      <c r="M1000" s="160"/>
      <c r="T1000" s="161"/>
      <c r="AT1000" s="156" t="s">
        <v>277</v>
      </c>
      <c r="AU1000" s="156" t="s">
        <v>86</v>
      </c>
      <c r="AV1000" s="13" t="s">
        <v>86</v>
      </c>
      <c r="AW1000" s="13" t="s">
        <v>37</v>
      </c>
      <c r="AX1000" s="13" t="s">
        <v>84</v>
      </c>
      <c r="AY1000" s="156" t="s">
        <v>265</v>
      </c>
    </row>
    <row r="1001" spans="2:65" s="1" customFormat="1" ht="16.5" customHeight="1">
      <c r="B1001" s="33"/>
      <c r="C1001" s="130" t="s">
        <v>1398</v>
      </c>
      <c r="D1001" s="130" t="s">
        <v>267</v>
      </c>
      <c r="E1001" s="131" t="s">
        <v>1399</v>
      </c>
      <c r="F1001" s="132" t="s">
        <v>1400</v>
      </c>
      <c r="G1001" s="133" t="s">
        <v>115</v>
      </c>
      <c r="H1001" s="134">
        <v>1.5</v>
      </c>
      <c r="I1001" s="135"/>
      <c r="J1001" s="136">
        <f>ROUND(I1001*H1001,2)</f>
        <v>0</v>
      </c>
      <c r="K1001" s="132" t="s">
        <v>270</v>
      </c>
      <c r="L1001" s="33"/>
      <c r="M1001" s="137" t="s">
        <v>19</v>
      </c>
      <c r="N1001" s="138" t="s">
        <v>47</v>
      </c>
      <c r="P1001" s="139">
        <f>O1001*H1001</f>
        <v>0</v>
      </c>
      <c r="Q1001" s="139">
        <v>0.00035</v>
      </c>
      <c r="R1001" s="139">
        <f>Q1001*H1001</f>
        <v>0.000525</v>
      </c>
      <c r="S1001" s="139">
        <v>0</v>
      </c>
      <c r="T1001" s="140">
        <f>S1001*H1001</f>
        <v>0</v>
      </c>
      <c r="AR1001" s="141" t="s">
        <v>271</v>
      </c>
      <c r="AT1001" s="141" t="s">
        <v>267</v>
      </c>
      <c r="AU1001" s="141" t="s">
        <v>86</v>
      </c>
      <c r="AY1001" s="18" t="s">
        <v>265</v>
      </c>
      <c r="BE1001" s="142">
        <f>IF(N1001="základní",J1001,0)</f>
        <v>0</v>
      </c>
      <c r="BF1001" s="142">
        <f>IF(N1001="snížená",J1001,0)</f>
        <v>0</v>
      </c>
      <c r="BG1001" s="142">
        <f>IF(N1001="zákl. přenesená",J1001,0)</f>
        <v>0</v>
      </c>
      <c r="BH1001" s="142">
        <f>IF(N1001="sníž. přenesená",J1001,0)</f>
        <v>0</v>
      </c>
      <c r="BI1001" s="142">
        <f>IF(N1001="nulová",J1001,0)</f>
        <v>0</v>
      </c>
      <c r="BJ1001" s="18" t="s">
        <v>84</v>
      </c>
      <c r="BK1001" s="142">
        <f>ROUND(I1001*H1001,2)</f>
        <v>0</v>
      </c>
      <c r="BL1001" s="18" t="s">
        <v>271</v>
      </c>
      <c r="BM1001" s="141" t="s">
        <v>1401</v>
      </c>
    </row>
    <row r="1002" spans="2:47" s="1" customFormat="1" ht="12">
      <c r="B1002" s="33"/>
      <c r="D1002" s="143" t="s">
        <v>273</v>
      </c>
      <c r="F1002" s="144" t="s">
        <v>1402</v>
      </c>
      <c r="I1002" s="145"/>
      <c r="L1002" s="33"/>
      <c r="M1002" s="146"/>
      <c r="T1002" s="54"/>
      <c r="AT1002" s="18" t="s">
        <v>273</v>
      </c>
      <c r="AU1002" s="18" t="s">
        <v>86</v>
      </c>
    </row>
    <row r="1003" spans="2:47" s="1" customFormat="1" ht="12">
      <c r="B1003" s="33"/>
      <c r="D1003" s="147" t="s">
        <v>275</v>
      </c>
      <c r="F1003" s="148" t="s">
        <v>1403</v>
      </c>
      <c r="I1003" s="145"/>
      <c r="L1003" s="33"/>
      <c r="M1003" s="146"/>
      <c r="T1003" s="54"/>
      <c r="AT1003" s="18" t="s">
        <v>275</v>
      </c>
      <c r="AU1003" s="18" t="s">
        <v>86</v>
      </c>
    </row>
    <row r="1004" spans="2:51" s="12" customFormat="1" ht="12">
      <c r="B1004" s="149"/>
      <c r="D1004" s="143" t="s">
        <v>277</v>
      </c>
      <c r="E1004" s="150" t="s">
        <v>19</v>
      </c>
      <c r="F1004" s="151" t="s">
        <v>394</v>
      </c>
      <c r="H1004" s="150" t="s">
        <v>19</v>
      </c>
      <c r="I1004" s="152"/>
      <c r="L1004" s="149"/>
      <c r="M1004" s="153"/>
      <c r="T1004" s="154"/>
      <c r="AT1004" s="150" t="s">
        <v>277</v>
      </c>
      <c r="AU1004" s="150" t="s">
        <v>86</v>
      </c>
      <c r="AV1004" s="12" t="s">
        <v>84</v>
      </c>
      <c r="AW1004" s="12" t="s">
        <v>37</v>
      </c>
      <c r="AX1004" s="12" t="s">
        <v>76</v>
      </c>
      <c r="AY1004" s="150" t="s">
        <v>265</v>
      </c>
    </row>
    <row r="1005" spans="2:51" s="12" customFormat="1" ht="12">
      <c r="B1005" s="149"/>
      <c r="D1005" s="143" t="s">
        <v>277</v>
      </c>
      <c r="E1005" s="150" t="s">
        <v>19</v>
      </c>
      <c r="F1005" s="151" t="s">
        <v>1404</v>
      </c>
      <c r="H1005" s="150" t="s">
        <v>19</v>
      </c>
      <c r="I1005" s="152"/>
      <c r="L1005" s="149"/>
      <c r="M1005" s="153"/>
      <c r="T1005" s="154"/>
      <c r="AT1005" s="150" t="s">
        <v>277</v>
      </c>
      <c r="AU1005" s="150" t="s">
        <v>86</v>
      </c>
      <c r="AV1005" s="12" t="s">
        <v>84</v>
      </c>
      <c r="AW1005" s="12" t="s">
        <v>37</v>
      </c>
      <c r="AX1005" s="12" t="s">
        <v>76</v>
      </c>
      <c r="AY1005" s="150" t="s">
        <v>265</v>
      </c>
    </row>
    <row r="1006" spans="2:51" s="13" customFormat="1" ht="12">
      <c r="B1006" s="155"/>
      <c r="D1006" s="143" t="s">
        <v>277</v>
      </c>
      <c r="E1006" s="156" t="s">
        <v>19</v>
      </c>
      <c r="F1006" s="157" t="s">
        <v>1405</v>
      </c>
      <c r="H1006" s="158">
        <v>1.5</v>
      </c>
      <c r="I1006" s="159"/>
      <c r="L1006" s="155"/>
      <c r="M1006" s="160"/>
      <c r="T1006" s="161"/>
      <c r="AT1006" s="156" t="s">
        <v>277</v>
      </c>
      <c r="AU1006" s="156" t="s">
        <v>86</v>
      </c>
      <c r="AV1006" s="13" t="s">
        <v>86</v>
      </c>
      <c r="AW1006" s="13" t="s">
        <v>37</v>
      </c>
      <c r="AX1006" s="13" t="s">
        <v>84</v>
      </c>
      <c r="AY1006" s="156" t="s">
        <v>265</v>
      </c>
    </row>
    <row r="1007" spans="2:65" s="1" customFormat="1" ht="16.5" customHeight="1">
      <c r="B1007" s="33"/>
      <c r="C1007" s="130" t="s">
        <v>1406</v>
      </c>
      <c r="D1007" s="130" t="s">
        <v>267</v>
      </c>
      <c r="E1007" s="131" t="s">
        <v>1407</v>
      </c>
      <c r="F1007" s="132" t="s">
        <v>1408</v>
      </c>
      <c r="G1007" s="133" t="s">
        <v>569</v>
      </c>
      <c r="H1007" s="134">
        <v>1</v>
      </c>
      <c r="I1007" s="135"/>
      <c r="J1007" s="136">
        <f>ROUND(I1007*H1007,2)</f>
        <v>0</v>
      </c>
      <c r="K1007" s="132" t="s">
        <v>19</v>
      </c>
      <c r="L1007" s="33"/>
      <c r="M1007" s="137" t="s">
        <v>19</v>
      </c>
      <c r="N1007" s="138" t="s">
        <v>47</v>
      </c>
      <c r="P1007" s="139">
        <f>O1007*H1007</f>
        <v>0</v>
      </c>
      <c r="Q1007" s="139">
        <v>0</v>
      </c>
      <c r="R1007" s="139">
        <f>Q1007*H1007</f>
        <v>0</v>
      </c>
      <c r="S1007" s="139">
        <v>0</v>
      </c>
      <c r="T1007" s="140">
        <f>S1007*H1007</f>
        <v>0</v>
      </c>
      <c r="AR1007" s="141" t="s">
        <v>271</v>
      </c>
      <c r="AT1007" s="141" t="s">
        <v>267</v>
      </c>
      <c r="AU1007" s="141" t="s">
        <v>86</v>
      </c>
      <c r="AY1007" s="18" t="s">
        <v>265</v>
      </c>
      <c r="BE1007" s="142">
        <f>IF(N1007="základní",J1007,0)</f>
        <v>0</v>
      </c>
      <c r="BF1007" s="142">
        <f>IF(N1007="snížená",J1007,0)</f>
        <v>0</v>
      </c>
      <c r="BG1007" s="142">
        <f>IF(N1007="zákl. přenesená",J1007,0)</f>
        <v>0</v>
      </c>
      <c r="BH1007" s="142">
        <f>IF(N1007="sníž. přenesená",J1007,0)</f>
        <v>0</v>
      </c>
      <c r="BI1007" s="142">
        <f>IF(N1007="nulová",J1007,0)</f>
        <v>0</v>
      </c>
      <c r="BJ1007" s="18" t="s">
        <v>84</v>
      </c>
      <c r="BK1007" s="142">
        <f>ROUND(I1007*H1007,2)</f>
        <v>0</v>
      </c>
      <c r="BL1007" s="18" t="s">
        <v>271</v>
      </c>
      <c r="BM1007" s="141" t="s">
        <v>1409</v>
      </c>
    </row>
    <row r="1008" spans="2:47" s="1" customFormat="1" ht="12">
      <c r="B1008" s="33"/>
      <c r="D1008" s="143" t="s">
        <v>273</v>
      </c>
      <c r="F1008" s="144" t="s">
        <v>1408</v>
      </c>
      <c r="I1008" s="145"/>
      <c r="L1008" s="33"/>
      <c r="M1008" s="146"/>
      <c r="T1008" s="54"/>
      <c r="AT1008" s="18" t="s">
        <v>273</v>
      </c>
      <c r="AU1008" s="18" t="s">
        <v>86</v>
      </c>
    </row>
    <row r="1009" spans="2:47" s="1" customFormat="1" ht="19.5">
      <c r="B1009" s="33"/>
      <c r="D1009" s="143" t="s">
        <v>501</v>
      </c>
      <c r="F1009" s="176" t="s">
        <v>1410</v>
      </c>
      <c r="I1009" s="145"/>
      <c r="L1009" s="33"/>
      <c r="M1009" s="146"/>
      <c r="T1009" s="54"/>
      <c r="AT1009" s="18" t="s">
        <v>501</v>
      </c>
      <c r="AU1009" s="18" t="s">
        <v>86</v>
      </c>
    </row>
    <row r="1010" spans="2:65" s="1" customFormat="1" ht="16.5" customHeight="1">
      <c r="B1010" s="33"/>
      <c r="C1010" s="130" t="s">
        <v>1411</v>
      </c>
      <c r="D1010" s="130" t="s">
        <v>267</v>
      </c>
      <c r="E1010" s="131" t="s">
        <v>1412</v>
      </c>
      <c r="F1010" s="132" t="s">
        <v>1413</v>
      </c>
      <c r="G1010" s="133" t="s">
        <v>162</v>
      </c>
      <c r="H1010" s="134">
        <v>10</v>
      </c>
      <c r="I1010" s="135"/>
      <c r="J1010" s="136">
        <f>ROUND(I1010*H1010,2)</f>
        <v>0</v>
      </c>
      <c r="K1010" s="132" t="s">
        <v>19</v>
      </c>
      <c r="L1010" s="33"/>
      <c r="M1010" s="137" t="s">
        <v>19</v>
      </c>
      <c r="N1010" s="138" t="s">
        <v>47</v>
      </c>
      <c r="P1010" s="139">
        <f>O1010*H1010</f>
        <v>0</v>
      </c>
      <c r="Q1010" s="139">
        <v>0</v>
      </c>
      <c r="R1010" s="139">
        <f>Q1010*H1010</f>
        <v>0</v>
      </c>
      <c r="S1010" s="139">
        <v>0</v>
      </c>
      <c r="T1010" s="140">
        <f>S1010*H1010</f>
        <v>0</v>
      </c>
      <c r="AR1010" s="141" t="s">
        <v>271</v>
      </c>
      <c r="AT1010" s="141" t="s">
        <v>267</v>
      </c>
      <c r="AU1010" s="141" t="s">
        <v>86</v>
      </c>
      <c r="AY1010" s="18" t="s">
        <v>265</v>
      </c>
      <c r="BE1010" s="142">
        <f>IF(N1010="základní",J1010,0)</f>
        <v>0</v>
      </c>
      <c r="BF1010" s="142">
        <f>IF(N1010="snížená",J1010,0)</f>
        <v>0</v>
      </c>
      <c r="BG1010" s="142">
        <f>IF(N1010="zákl. přenesená",J1010,0)</f>
        <v>0</v>
      </c>
      <c r="BH1010" s="142">
        <f>IF(N1010="sníž. přenesená",J1010,0)</f>
        <v>0</v>
      </c>
      <c r="BI1010" s="142">
        <f>IF(N1010="nulová",J1010,0)</f>
        <v>0</v>
      </c>
      <c r="BJ1010" s="18" t="s">
        <v>84</v>
      </c>
      <c r="BK1010" s="142">
        <f>ROUND(I1010*H1010,2)</f>
        <v>0</v>
      </c>
      <c r="BL1010" s="18" t="s">
        <v>271</v>
      </c>
      <c r="BM1010" s="141" t="s">
        <v>1414</v>
      </c>
    </row>
    <row r="1011" spans="2:47" s="1" customFormat="1" ht="12">
      <c r="B1011" s="33"/>
      <c r="D1011" s="143" t="s">
        <v>273</v>
      </c>
      <c r="F1011" s="144" t="s">
        <v>1413</v>
      </c>
      <c r="I1011" s="145"/>
      <c r="L1011" s="33"/>
      <c r="M1011" s="146"/>
      <c r="T1011" s="54"/>
      <c r="AT1011" s="18" t="s">
        <v>273</v>
      </c>
      <c r="AU1011" s="18" t="s">
        <v>86</v>
      </c>
    </row>
    <row r="1012" spans="2:47" s="1" customFormat="1" ht="19.5">
      <c r="B1012" s="33"/>
      <c r="D1012" s="143" t="s">
        <v>501</v>
      </c>
      <c r="F1012" s="176" t="s">
        <v>1410</v>
      </c>
      <c r="I1012" s="145"/>
      <c r="L1012" s="33"/>
      <c r="M1012" s="146"/>
      <c r="T1012" s="54"/>
      <c r="AT1012" s="18" t="s">
        <v>501</v>
      </c>
      <c r="AU1012" s="18" t="s">
        <v>86</v>
      </c>
    </row>
    <row r="1013" spans="2:65" s="1" customFormat="1" ht="16.5" customHeight="1">
      <c r="B1013" s="33"/>
      <c r="C1013" s="130" t="s">
        <v>1415</v>
      </c>
      <c r="D1013" s="130" t="s">
        <v>267</v>
      </c>
      <c r="E1013" s="131" t="s">
        <v>1416</v>
      </c>
      <c r="F1013" s="132" t="s">
        <v>1417</v>
      </c>
      <c r="G1013" s="133" t="s">
        <v>569</v>
      </c>
      <c r="H1013" s="134">
        <v>1</v>
      </c>
      <c r="I1013" s="135"/>
      <c r="J1013" s="136">
        <f>ROUND(I1013*H1013,2)</f>
        <v>0</v>
      </c>
      <c r="K1013" s="132" t="s">
        <v>19</v>
      </c>
      <c r="L1013" s="33"/>
      <c r="M1013" s="137" t="s">
        <v>19</v>
      </c>
      <c r="N1013" s="138" t="s">
        <v>47</v>
      </c>
      <c r="P1013" s="139">
        <f>O1013*H1013</f>
        <v>0</v>
      </c>
      <c r="Q1013" s="139">
        <v>0</v>
      </c>
      <c r="R1013" s="139">
        <f>Q1013*H1013</f>
        <v>0</v>
      </c>
      <c r="S1013" s="139">
        <v>0</v>
      </c>
      <c r="T1013" s="140">
        <f>S1013*H1013</f>
        <v>0</v>
      </c>
      <c r="AR1013" s="141" t="s">
        <v>271</v>
      </c>
      <c r="AT1013" s="141" t="s">
        <v>267</v>
      </c>
      <c r="AU1013" s="141" t="s">
        <v>86</v>
      </c>
      <c r="AY1013" s="18" t="s">
        <v>265</v>
      </c>
      <c r="BE1013" s="142">
        <f>IF(N1013="základní",J1013,0)</f>
        <v>0</v>
      </c>
      <c r="BF1013" s="142">
        <f>IF(N1013="snížená",J1013,0)</f>
        <v>0</v>
      </c>
      <c r="BG1013" s="142">
        <f>IF(N1013="zákl. přenesená",J1013,0)</f>
        <v>0</v>
      </c>
      <c r="BH1013" s="142">
        <f>IF(N1013="sníž. přenesená",J1013,0)</f>
        <v>0</v>
      </c>
      <c r="BI1013" s="142">
        <f>IF(N1013="nulová",J1013,0)</f>
        <v>0</v>
      </c>
      <c r="BJ1013" s="18" t="s">
        <v>84</v>
      </c>
      <c r="BK1013" s="142">
        <f>ROUND(I1013*H1013,2)</f>
        <v>0</v>
      </c>
      <c r="BL1013" s="18" t="s">
        <v>271</v>
      </c>
      <c r="BM1013" s="141" t="s">
        <v>1418</v>
      </c>
    </row>
    <row r="1014" spans="2:47" s="1" customFormat="1" ht="12">
      <c r="B1014" s="33"/>
      <c r="D1014" s="143" t="s">
        <v>273</v>
      </c>
      <c r="F1014" s="144" t="s">
        <v>1417</v>
      </c>
      <c r="I1014" s="145"/>
      <c r="L1014" s="33"/>
      <c r="M1014" s="146"/>
      <c r="T1014" s="54"/>
      <c r="AT1014" s="18" t="s">
        <v>273</v>
      </c>
      <c r="AU1014" s="18" t="s">
        <v>86</v>
      </c>
    </row>
    <row r="1015" spans="2:47" s="1" customFormat="1" ht="19.5">
      <c r="B1015" s="33"/>
      <c r="D1015" s="143" t="s">
        <v>501</v>
      </c>
      <c r="F1015" s="176" t="s">
        <v>1410</v>
      </c>
      <c r="I1015" s="145"/>
      <c r="L1015" s="33"/>
      <c r="M1015" s="146"/>
      <c r="T1015" s="54"/>
      <c r="AT1015" s="18" t="s">
        <v>501</v>
      </c>
      <c r="AU1015" s="18" t="s">
        <v>86</v>
      </c>
    </row>
    <row r="1016" spans="2:65" s="1" customFormat="1" ht="21.75" customHeight="1">
      <c r="B1016" s="33"/>
      <c r="C1016" s="130" t="s">
        <v>1419</v>
      </c>
      <c r="D1016" s="130" t="s">
        <v>267</v>
      </c>
      <c r="E1016" s="131" t="s">
        <v>1420</v>
      </c>
      <c r="F1016" s="132" t="s">
        <v>1421</v>
      </c>
      <c r="G1016" s="133" t="s">
        <v>162</v>
      </c>
      <c r="H1016" s="134">
        <v>10</v>
      </c>
      <c r="I1016" s="135"/>
      <c r="J1016" s="136">
        <f>ROUND(I1016*H1016,2)</f>
        <v>0</v>
      </c>
      <c r="K1016" s="132" t="s">
        <v>19</v>
      </c>
      <c r="L1016" s="33"/>
      <c r="M1016" s="137" t="s">
        <v>19</v>
      </c>
      <c r="N1016" s="138" t="s">
        <v>47</v>
      </c>
      <c r="P1016" s="139">
        <f>O1016*H1016</f>
        <v>0</v>
      </c>
      <c r="Q1016" s="139">
        <v>0</v>
      </c>
      <c r="R1016" s="139">
        <f>Q1016*H1016</f>
        <v>0</v>
      </c>
      <c r="S1016" s="139">
        <v>0</v>
      </c>
      <c r="T1016" s="140">
        <f>S1016*H1016</f>
        <v>0</v>
      </c>
      <c r="AR1016" s="141" t="s">
        <v>271</v>
      </c>
      <c r="AT1016" s="141" t="s">
        <v>267</v>
      </c>
      <c r="AU1016" s="141" t="s">
        <v>86</v>
      </c>
      <c r="AY1016" s="18" t="s">
        <v>265</v>
      </c>
      <c r="BE1016" s="142">
        <f>IF(N1016="základní",J1016,0)</f>
        <v>0</v>
      </c>
      <c r="BF1016" s="142">
        <f>IF(N1016="snížená",J1016,0)</f>
        <v>0</v>
      </c>
      <c r="BG1016" s="142">
        <f>IF(N1016="zákl. přenesená",J1016,0)</f>
        <v>0</v>
      </c>
      <c r="BH1016" s="142">
        <f>IF(N1016="sníž. přenesená",J1016,0)</f>
        <v>0</v>
      </c>
      <c r="BI1016" s="142">
        <f>IF(N1016="nulová",J1016,0)</f>
        <v>0</v>
      </c>
      <c r="BJ1016" s="18" t="s">
        <v>84</v>
      </c>
      <c r="BK1016" s="142">
        <f>ROUND(I1016*H1016,2)</f>
        <v>0</v>
      </c>
      <c r="BL1016" s="18" t="s">
        <v>271</v>
      </c>
      <c r="BM1016" s="141" t="s">
        <v>1422</v>
      </c>
    </row>
    <row r="1017" spans="2:47" s="1" customFormat="1" ht="12">
      <c r="B1017" s="33"/>
      <c r="D1017" s="143" t="s">
        <v>273</v>
      </c>
      <c r="F1017" s="144" t="s">
        <v>1421</v>
      </c>
      <c r="I1017" s="145"/>
      <c r="L1017" s="33"/>
      <c r="M1017" s="146"/>
      <c r="T1017" s="54"/>
      <c r="AT1017" s="18" t="s">
        <v>273</v>
      </c>
      <c r="AU1017" s="18" t="s">
        <v>86</v>
      </c>
    </row>
    <row r="1018" spans="2:47" s="1" customFormat="1" ht="19.5">
      <c r="B1018" s="33"/>
      <c r="D1018" s="143" t="s">
        <v>501</v>
      </c>
      <c r="F1018" s="176" t="s">
        <v>1410</v>
      </c>
      <c r="I1018" s="145"/>
      <c r="L1018" s="33"/>
      <c r="M1018" s="146"/>
      <c r="T1018" s="54"/>
      <c r="AT1018" s="18" t="s">
        <v>501</v>
      </c>
      <c r="AU1018" s="18" t="s">
        <v>86</v>
      </c>
    </row>
    <row r="1019" spans="2:65" s="1" customFormat="1" ht="16.5" customHeight="1">
      <c r="B1019" s="33"/>
      <c r="C1019" s="130" t="s">
        <v>1423</v>
      </c>
      <c r="D1019" s="130" t="s">
        <v>267</v>
      </c>
      <c r="E1019" s="131" t="s">
        <v>1424</v>
      </c>
      <c r="F1019" s="132" t="s">
        <v>1425</v>
      </c>
      <c r="G1019" s="133" t="s">
        <v>569</v>
      </c>
      <c r="H1019" s="134">
        <v>1</v>
      </c>
      <c r="I1019" s="135"/>
      <c r="J1019" s="136">
        <f>ROUND(I1019*H1019,2)</f>
        <v>0</v>
      </c>
      <c r="K1019" s="132" t="s">
        <v>19</v>
      </c>
      <c r="L1019" s="33"/>
      <c r="M1019" s="137" t="s">
        <v>19</v>
      </c>
      <c r="N1019" s="138" t="s">
        <v>47</v>
      </c>
      <c r="P1019" s="139">
        <f>O1019*H1019</f>
        <v>0</v>
      </c>
      <c r="Q1019" s="139">
        <v>0</v>
      </c>
      <c r="R1019" s="139">
        <f>Q1019*H1019</f>
        <v>0</v>
      </c>
      <c r="S1019" s="139">
        <v>0</v>
      </c>
      <c r="T1019" s="140">
        <f>S1019*H1019</f>
        <v>0</v>
      </c>
      <c r="AR1019" s="141" t="s">
        <v>271</v>
      </c>
      <c r="AT1019" s="141" t="s">
        <v>267</v>
      </c>
      <c r="AU1019" s="141" t="s">
        <v>86</v>
      </c>
      <c r="AY1019" s="18" t="s">
        <v>265</v>
      </c>
      <c r="BE1019" s="142">
        <f>IF(N1019="základní",J1019,0)</f>
        <v>0</v>
      </c>
      <c r="BF1019" s="142">
        <f>IF(N1019="snížená",J1019,0)</f>
        <v>0</v>
      </c>
      <c r="BG1019" s="142">
        <f>IF(N1019="zákl. přenesená",J1019,0)</f>
        <v>0</v>
      </c>
      <c r="BH1019" s="142">
        <f>IF(N1019="sníž. přenesená",J1019,0)</f>
        <v>0</v>
      </c>
      <c r="BI1019" s="142">
        <f>IF(N1019="nulová",J1019,0)</f>
        <v>0</v>
      </c>
      <c r="BJ1019" s="18" t="s">
        <v>84</v>
      </c>
      <c r="BK1019" s="142">
        <f>ROUND(I1019*H1019,2)</f>
        <v>0</v>
      </c>
      <c r="BL1019" s="18" t="s">
        <v>271</v>
      </c>
      <c r="BM1019" s="141" t="s">
        <v>1426</v>
      </c>
    </row>
    <row r="1020" spans="2:47" s="1" customFormat="1" ht="12">
      <c r="B1020" s="33"/>
      <c r="D1020" s="143" t="s">
        <v>273</v>
      </c>
      <c r="F1020" s="144" t="s">
        <v>1425</v>
      </c>
      <c r="I1020" s="145"/>
      <c r="L1020" s="33"/>
      <c r="M1020" s="146"/>
      <c r="T1020" s="54"/>
      <c r="AT1020" s="18" t="s">
        <v>273</v>
      </c>
      <c r="AU1020" s="18" t="s">
        <v>86</v>
      </c>
    </row>
    <row r="1021" spans="2:47" s="1" customFormat="1" ht="19.5">
      <c r="B1021" s="33"/>
      <c r="D1021" s="143" t="s">
        <v>501</v>
      </c>
      <c r="F1021" s="176" t="s">
        <v>1427</v>
      </c>
      <c r="I1021" s="145"/>
      <c r="L1021" s="33"/>
      <c r="M1021" s="146"/>
      <c r="T1021" s="54"/>
      <c r="AT1021" s="18" t="s">
        <v>501</v>
      </c>
      <c r="AU1021" s="18" t="s">
        <v>86</v>
      </c>
    </row>
    <row r="1022" spans="2:65" s="1" customFormat="1" ht="24.2" customHeight="1">
      <c r="B1022" s="33"/>
      <c r="C1022" s="130" t="s">
        <v>1428</v>
      </c>
      <c r="D1022" s="130" t="s">
        <v>267</v>
      </c>
      <c r="E1022" s="131" t="s">
        <v>1429</v>
      </c>
      <c r="F1022" s="132" t="s">
        <v>1430</v>
      </c>
      <c r="G1022" s="133" t="s">
        <v>569</v>
      </c>
      <c r="H1022" s="134">
        <v>2</v>
      </c>
      <c r="I1022" s="135"/>
      <c r="J1022" s="136">
        <f>ROUND(I1022*H1022,2)</f>
        <v>0</v>
      </c>
      <c r="K1022" s="132" t="s">
        <v>19</v>
      </c>
      <c r="L1022" s="33"/>
      <c r="M1022" s="137" t="s">
        <v>19</v>
      </c>
      <c r="N1022" s="138" t="s">
        <v>47</v>
      </c>
      <c r="P1022" s="139">
        <f>O1022*H1022</f>
        <v>0</v>
      </c>
      <c r="Q1022" s="139">
        <v>0</v>
      </c>
      <c r="R1022" s="139">
        <f>Q1022*H1022</f>
        <v>0</v>
      </c>
      <c r="S1022" s="139">
        <v>0</v>
      </c>
      <c r="T1022" s="140">
        <f>S1022*H1022</f>
        <v>0</v>
      </c>
      <c r="AR1022" s="141" t="s">
        <v>271</v>
      </c>
      <c r="AT1022" s="141" t="s">
        <v>267</v>
      </c>
      <c r="AU1022" s="141" t="s">
        <v>86</v>
      </c>
      <c r="AY1022" s="18" t="s">
        <v>265</v>
      </c>
      <c r="BE1022" s="142">
        <f>IF(N1022="základní",J1022,0)</f>
        <v>0</v>
      </c>
      <c r="BF1022" s="142">
        <f>IF(N1022="snížená",J1022,0)</f>
        <v>0</v>
      </c>
      <c r="BG1022" s="142">
        <f>IF(N1022="zákl. přenesená",J1022,0)</f>
        <v>0</v>
      </c>
      <c r="BH1022" s="142">
        <f>IF(N1022="sníž. přenesená",J1022,0)</f>
        <v>0</v>
      </c>
      <c r="BI1022" s="142">
        <f>IF(N1022="nulová",J1022,0)</f>
        <v>0</v>
      </c>
      <c r="BJ1022" s="18" t="s">
        <v>84</v>
      </c>
      <c r="BK1022" s="142">
        <f>ROUND(I1022*H1022,2)</f>
        <v>0</v>
      </c>
      <c r="BL1022" s="18" t="s">
        <v>271</v>
      </c>
      <c r="BM1022" s="141" t="s">
        <v>1431</v>
      </c>
    </row>
    <row r="1023" spans="2:47" s="1" customFormat="1" ht="12">
      <c r="B1023" s="33"/>
      <c r="D1023" s="143" t="s">
        <v>273</v>
      </c>
      <c r="F1023" s="144" t="s">
        <v>1430</v>
      </c>
      <c r="I1023" s="145"/>
      <c r="L1023" s="33"/>
      <c r="M1023" s="146"/>
      <c r="T1023" s="54"/>
      <c r="AT1023" s="18" t="s">
        <v>273</v>
      </c>
      <c r="AU1023" s="18" t="s">
        <v>86</v>
      </c>
    </row>
    <row r="1024" spans="2:47" s="1" customFormat="1" ht="19.5">
      <c r="B1024" s="33"/>
      <c r="D1024" s="143" t="s">
        <v>501</v>
      </c>
      <c r="F1024" s="176" t="s">
        <v>1432</v>
      </c>
      <c r="I1024" s="145"/>
      <c r="L1024" s="33"/>
      <c r="M1024" s="146"/>
      <c r="T1024" s="54"/>
      <c r="AT1024" s="18" t="s">
        <v>501</v>
      </c>
      <c r="AU1024" s="18" t="s">
        <v>86</v>
      </c>
    </row>
    <row r="1025" spans="2:51" s="13" customFormat="1" ht="12">
      <c r="B1025" s="155"/>
      <c r="D1025" s="143" t="s">
        <v>277</v>
      </c>
      <c r="E1025" s="156" t="s">
        <v>19</v>
      </c>
      <c r="F1025" s="157" t="s">
        <v>1433</v>
      </c>
      <c r="H1025" s="158">
        <v>2</v>
      </c>
      <c r="I1025" s="159"/>
      <c r="L1025" s="155"/>
      <c r="M1025" s="160"/>
      <c r="T1025" s="161"/>
      <c r="AT1025" s="156" t="s">
        <v>277</v>
      </c>
      <c r="AU1025" s="156" t="s">
        <v>86</v>
      </c>
      <c r="AV1025" s="13" t="s">
        <v>86</v>
      </c>
      <c r="AW1025" s="13" t="s">
        <v>37</v>
      </c>
      <c r="AX1025" s="13" t="s">
        <v>84</v>
      </c>
      <c r="AY1025" s="156" t="s">
        <v>265</v>
      </c>
    </row>
    <row r="1026" spans="2:65" s="1" customFormat="1" ht="24.2" customHeight="1">
      <c r="B1026" s="33"/>
      <c r="C1026" s="130" t="s">
        <v>1434</v>
      </c>
      <c r="D1026" s="130" t="s">
        <v>267</v>
      </c>
      <c r="E1026" s="131" t="s">
        <v>1435</v>
      </c>
      <c r="F1026" s="132" t="s">
        <v>1436</v>
      </c>
      <c r="G1026" s="133" t="s">
        <v>569</v>
      </c>
      <c r="H1026" s="134">
        <v>1</v>
      </c>
      <c r="I1026" s="135"/>
      <c r="J1026" s="136">
        <f>ROUND(I1026*H1026,2)</f>
        <v>0</v>
      </c>
      <c r="K1026" s="132" t="s">
        <v>19</v>
      </c>
      <c r="L1026" s="33"/>
      <c r="M1026" s="137" t="s">
        <v>19</v>
      </c>
      <c r="N1026" s="138" t="s">
        <v>47</v>
      </c>
      <c r="P1026" s="139">
        <f>O1026*H1026</f>
        <v>0</v>
      </c>
      <c r="Q1026" s="139">
        <v>0</v>
      </c>
      <c r="R1026" s="139">
        <f>Q1026*H1026</f>
        <v>0</v>
      </c>
      <c r="S1026" s="139">
        <v>0</v>
      </c>
      <c r="T1026" s="140">
        <f>S1026*H1026</f>
        <v>0</v>
      </c>
      <c r="AR1026" s="141" t="s">
        <v>271</v>
      </c>
      <c r="AT1026" s="141" t="s">
        <v>267</v>
      </c>
      <c r="AU1026" s="141" t="s">
        <v>86</v>
      </c>
      <c r="AY1026" s="18" t="s">
        <v>265</v>
      </c>
      <c r="BE1026" s="142">
        <f>IF(N1026="základní",J1026,0)</f>
        <v>0</v>
      </c>
      <c r="BF1026" s="142">
        <f>IF(N1026="snížená",J1026,0)</f>
        <v>0</v>
      </c>
      <c r="BG1026" s="142">
        <f>IF(N1026="zákl. přenesená",J1026,0)</f>
        <v>0</v>
      </c>
      <c r="BH1026" s="142">
        <f>IF(N1026="sníž. přenesená",J1026,0)</f>
        <v>0</v>
      </c>
      <c r="BI1026" s="142">
        <f>IF(N1026="nulová",J1026,0)</f>
        <v>0</v>
      </c>
      <c r="BJ1026" s="18" t="s">
        <v>84</v>
      </c>
      <c r="BK1026" s="142">
        <f>ROUND(I1026*H1026,2)</f>
        <v>0</v>
      </c>
      <c r="BL1026" s="18" t="s">
        <v>271</v>
      </c>
      <c r="BM1026" s="141" t="s">
        <v>1437</v>
      </c>
    </row>
    <row r="1027" spans="2:47" s="1" customFormat="1" ht="12">
      <c r="B1027" s="33"/>
      <c r="D1027" s="143" t="s">
        <v>273</v>
      </c>
      <c r="F1027" s="144" t="s">
        <v>1436</v>
      </c>
      <c r="I1027" s="145"/>
      <c r="L1027" s="33"/>
      <c r="M1027" s="146"/>
      <c r="T1027" s="54"/>
      <c r="AT1027" s="18" t="s">
        <v>273</v>
      </c>
      <c r="AU1027" s="18" t="s">
        <v>86</v>
      </c>
    </row>
    <row r="1028" spans="2:47" s="1" customFormat="1" ht="19.5">
      <c r="B1028" s="33"/>
      <c r="D1028" s="143" t="s">
        <v>501</v>
      </c>
      <c r="F1028" s="176" t="s">
        <v>1432</v>
      </c>
      <c r="I1028" s="145"/>
      <c r="L1028" s="33"/>
      <c r="M1028" s="146"/>
      <c r="T1028" s="54"/>
      <c r="AT1028" s="18" t="s">
        <v>501</v>
      </c>
      <c r="AU1028" s="18" t="s">
        <v>86</v>
      </c>
    </row>
    <row r="1029" spans="2:65" s="1" customFormat="1" ht="21.75" customHeight="1">
      <c r="B1029" s="33"/>
      <c r="C1029" s="130" t="s">
        <v>1438</v>
      </c>
      <c r="D1029" s="130" t="s">
        <v>267</v>
      </c>
      <c r="E1029" s="131" t="s">
        <v>1439</v>
      </c>
      <c r="F1029" s="132" t="s">
        <v>1440</v>
      </c>
      <c r="G1029" s="133" t="s">
        <v>134</v>
      </c>
      <c r="H1029" s="134">
        <v>4</v>
      </c>
      <c r="I1029" s="135"/>
      <c r="J1029" s="136">
        <f>ROUND(I1029*H1029,2)</f>
        <v>0</v>
      </c>
      <c r="K1029" s="132" t="s">
        <v>19</v>
      </c>
      <c r="L1029" s="33"/>
      <c r="M1029" s="137" t="s">
        <v>19</v>
      </c>
      <c r="N1029" s="138" t="s">
        <v>47</v>
      </c>
      <c r="P1029" s="139">
        <f>O1029*H1029</f>
        <v>0</v>
      </c>
      <c r="Q1029" s="139">
        <v>0</v>
      </c>
      <c r="R1029" s="139">
        <f>Q1029*H1029</f>
        <v>0</v>
      </c>
      <c r="S1029" s="139">
        <v>0</v>
      </c>
      <c r="T1029" s="140">
        <f>S1029*H1029</f>
        <v>0</v>
      </c>
      <c r="AR1029" s="141" t="s">
        <v>271</v>
      </c>
      <c r="AT1029" s="141" t="s">
        <v>267</v>
      </c>
      <c r="AU1029" s="141" t="s">
        <v>86</v>
      </c>
      <c r="AY1029" s="18" t="s">
        <v>265</v>
      </c>
      <c r="BE1029" s="142">
        <f>IF(N1029="základní",J1029,0)</f>
        <v>0</v>
      </c>
      <c r="BF1029" s="142">
        <f>IF(N1029="snížená",J1029,0)</f>
        <v>0</v>
      </c>
      <c r="BG1029" s="142">
        <f>IF(N1029="zákl. přenesená",J1029,0)</f>
        <v>0</v>
      </c>
      <c r="BH1029" s="142">
        <f>IF(N1029="sníž. přenesená",J1029,0)</f>
        <v>0</v>
      </c>
      <c r="BI1029" s="142">
        <f>IF(N1029="nulová",J1029,0)</f>
        <v>0</v>
      </c>
      <c r="BJ1029" s="18" t="s">
        <v>84</v>
      </c>
      <c r="BK1029" s="142">
        <f>ROUND(I1029*H1029,2)</f>
        <v>0</v>
      </c>
      <c r="BL1029" s="18" t="s">
        <v>271</v>
      </c>
      <c r="BM1029" s="141" t="s">
        <v>1441</v>
      </c>
    </row>
    <row r="1030" spans="2:47" s="1" customFormat="1" ht="12">
      <c r="B1030" s="33"/>
      <c r="D1030" s="143" t="s">
        <v>273</v>
      </c>
      <c r="F1030" s="144" t="s">
        <v>1440</v>
      </c>
      <c r="I1030" s="145"/>
      <c r="L1030" s="33"/>
      <c r="M1030" s="146"/>
      <c r="T1030" s="54"/>
      <c r="AT1030" s="18" t="s">
        <v>273</v>
      </c>
      <c r="AU1030" s="18" t="s">
        <v>86</v>
      </c>
    </row>
    <row r="1031" spans="2:47" s="1" customFormat="1" ht="19.5">
      <c r="B1031" s="33"/>
      <c r="D1031" s="143" t="s">
        <v>501</v>
      </c>
      <c r="F1031" s="176" t="s">
        <v>1298</v>
      </c>
      <c r="I1031" s="145"/>
      <c r="L1031" s="33"/>
      <c r="M1031" s="146"/>
      <c r="T1031" s="54"/>
      <c r="AT1031" s="18" t="s">
        <v>501</v>
      </c>
      <c r="AU1031" s="18" t="s">
        <v>86</v>
      </c>
    </row>
    <row r="1032" spans="2:65" s="1" customFormat="1" ht="16.5" customHeight="1">
      <c r="B1032" s="33"/>
      <c r="C1032" s="130" t="s">
        <v>1442</v>
      </c>
      <c r="D1032" s="130" t="s">
        <v>267</v>
      </c>
      <c r="E1032" s="131" t="s">
        <v>1443</v>
      </c>
      <c r="F1032" s="132" t="s">
        <v>1444</v>
      </c>
      <c r="G1032" s="133" t="s">
        <v>134</v>
      </c>
      <c r="H1032" s="134">
        <v>2</v>
      </c>
      <c r="I1032" s="135"/>
      <c r="J1032" s="136">
        <f>ROUND(I1032*H1032,2)</f>
        <v>0</v>
      </c>
      <c r="K1032" s="132" t="s">
        <v>19</v>
      </c>
      <c r="L1032" s="33"/>
      <c r="M1032" s="137" t="s">
        <v>19</v>
      </c>
      <c r="N1032" s="138" t="s">
        <v>47</v>
      </c>
      <c r="P1032" s="139">
        <f>O1032*H1032</f>
        <v>0</v>
      </c>
      <c r="Q1032" s="139">
        <v>0</v>
      </c>
      <c r="R1032" s="139">
        <f>Q1032*H1032</f>
        <v>0</v>
      </c>
      <c r="S1032" s="139">
        <v>0</v>
      </c>
      <c r="T1032" s="140">
        <f>S1032*H1032</f>
        <v>0</v>
      </c>
      <c r="AR1032" s="141" t="s">
        <v>271</v>
      </c>
      <c r="AT1032" s="141" t="s">
        <v>267</v>
      </c>
      <c r="AU1032" s="141" t="s">
        <v>86</v>
      </c>
      <c r="AY1032" s="18" t="s">
        <v>265</v>
      </c>
      <c r="BE1032" s="142">
        <f>IF(N1032="základní",J1032,0)</f>
        <v>0</v>
      </c>
      <c r="BF1032" s="142">
        <f>IF(N1032="snížená",J1032,0)</f>
        <v>0</v>
      </c>
      <c r="BG1032" s="142">
        <f>IF(N1032="zákl. přenesená",J1032,0)</f>
        <v>0</v>
      </c>
      <c r="BH1032" s="142">
        <f>IF(N1032="sníž. přenesená",J1032,0)</f>
        <v>0</v>
      </c>
      <c r="BI1032" s="142">
        <f>IF(N1032="nulová",J1032,0)</f>
        <v>0</v>
      </c>
      <c r="BJ1032" s="18" t="s">
        <v>84</v>
      </c>
      <c r="BK1032" s="142">
        <f>ROUND(I1032*H1032,2)</f>
        <v>0</v>
      </c>
      <c r="BL1032" s="18" t="s">
        <v>271</v>
      </c>
      <c r="BM1032" s="141" t="s">
        <v>1445</v>
      </c>
    </row>
    <row r="1033" spans="2:47" s="1" customFormat="1" ht="12">
      <c r="B1033" s="33"/>
      <c r="D1033" s="143" t="s">
        <v>273</v>
      </c>
      <c r="F1033" s="144" t="s">
        <v>1444</v>
      </c>
      <c r="I1033" s="145"/>
      <c r="L1033" s="33"/>
      <c r="M1033" s="146"/>
      <c r="T1033" s="54"/>
      <c r="AT1033" s="18" t="s">
        <v>273</v>
      </c>
      <c r="AU1033" s="18" t="s">
        <v>86</v>
      </c>
    </row>
    <row r="1034" spans="2:47" s="1" customFormat="1" ht="19.5">
      <c r="B1034" s="33"/>
      <c r="D1034" s="143" t="s">
        <v>501</v>
      </c>
      <c r="F1034" s="176" t="s">
        <v>1298</v>
      </c>
      <c r="I1034" s="145"/>
      <c r="L1034" s="33"/>
      <c r="M1034" s="146"/>
      <c r="T1034" s="54"/>
      <c r="AT1034" s="18" t="s">
        <v>501</v>
      </c>
      <c r="AU1034" s="18" t="s">
        <v>86</v>
      </c>
    </row>
    <row r="1035" spans="2:51" s="13" customFormat="1" ht="12">
      <c r="B1035" s="155"/>
      <c r="D1035" s="143" t="s">
        <v>277</v>
      </c>
      <c r="E1035" s="156" t="s">
        <v>19</v>
      </c>
      <c r="F1035" s="157" t="s">
        <v>86</v>
      </c>
      <c r="H1035" s="158">
        <v>2</v>
      </c>
      <c r="I1035" s="159"/>
      <c r="L1035" s="155"/>
      <c r="M1035" s="160"/>
      <c r="T1035" s="161"/>
      <c r="AT1035" s="156" t="s">
        <v>277</v>
      </c>
      <c r="AU1035" s="156" t="s">
        <v>86</v>
      </c>
      <c r="AV1035" s="13" t="s">
        <v>86</v>
      </c>
      <c r="AW1035" s="13" t="s">
        <v>37</v>
      </c>
      <c r="AX1035" s="13" t="s">
        <v>84</v>
      </c>
      <c r="AY1035" s="156" t="s">
        <v>265</v>
      </c>
    </row>
    <row r="1036" spans="2:63" s="11" customFormat="1" ht="22.9" customHeight="1">
      <c r="B1036" s="118"/>
      <c r="D1036" s="119" t="s">
        <v>75</v>
      </c>
      <c r="E1036" s="128" t="s">
        <v>1446</v>
      </c>
      <c r="F1036" s="128" t="s">
        <v>1447</v>
      </c>
      <c r="I1036" s="121"/>
      <c r="J1036" s="129">
        <f>BK1036</f>
        <v>0</v>
      </c>
      <c r="L1036" s="118"/>
      <c r="M1036" s="123"/>
      <c r="P1036" s="124">
        <f>SUM(P1037:P1086)</f>
        <v>0</v>
      </c>
      <c r="R1036" s="124">
        <f>SUM(R1037:R1086)</f>
        <v>0</v>
      </c>
      <c r="T1036" s="125">
        <f>SUM(T1037:T1086)</f>
        <v>0</v>
      </c>
      <c r="AR1036" s="119" t="s">
        <v>84</v>
      </c>
      <c r="AT1036" s="126" t="s">
        <v>75</v>
      </c>
      <c r="AU1036" s="126" t="s">
        <v>84</v>
      </c>
      <c r="AY1036" s="119" t="s">
        <v>265</v>
      </c>
      <c r="BK1036" s="127">
        <f>SUM(BK1037:BK1086)</f>
        <v>0</v>
      </c>
    </row>
    <row r="1037" spans="2:65" s="1" customFormat="1" ht="24.2" customHeight="1">
      <c r="B1037" s="33"/>
      <c r="C1037" s="130" t="s">
        <v>1448</v>
      </c>
      <c r="D1037" s="130" t="s">
        <v>267</v>
      </c>
      <c r="E1037" s="131" t="s">
        <v>1449</v>
      </c>
      <c r="F1037" s="132" t="s">
        <v>1450</v>
      </c>
      <c r="G1037" s="133" t="s">
        <v>130</v>
      </c>
      <c r="H1037" s="134">
        <v>1.555</v>
      </c>
      <c r="I1037" s="135"/>
      <c r="J1037" s="136">
        <f>ROUND(I1037*H1037,2)</f>
        <v>0</v>
      </c>
      <c r="K1037" s="132" t="s">
        <v>270</v>
      </c>
      <c r="L1037" s="33"/>
      <c r="M1037" s="137" t="s">
        <v>19</v>
      </c>
      <c r="N1037" s="138" t="s">
        <v>47</v>
      </c>
      <c r="P1037" s="139">
        <f>O1037*H1037</f>
        <v>0</v>
      </c>
      <c r="Q1037" s="139">
        <v>0</v>
      </c>
      <c r="R1037" s="139">
        <f>Q1037*H1037</f>
        <v>0</v>
      </c>
      <c r="S1037" s="139">
        <v>0</v>
      </c>
      <c r="T1037" s="140">
        <f>S1037*H1037</f>
        <v>0</v>
      </c>
      <c r="AR1037" s="141" t="s">
        <v>271</v>
      </c>
      <c r="AT1037" s="141" t="s">
        <v>267</v>
      </c>
      <c r="AU1037" s="141" t="s">
        <v>86</v>
      </c>
      <c r="AY1037" s="18" t="s">
        <v>265</v>
      </c>
      <c r="BE1037" s="142">
        <f>IF(N1037="základní",J1037,0)</f>
        <v>0</v>
      </c>
      <c r="BF1037" s="142">
        <f>IF(N1037="snížená",J1037,0)</f>
        <v>0</v>
      </c>
      <c r="BG1037" s="142">
        <f>IF(N1037="zákl. přenesená",J1037,0)</f>
        <v>0</v>
      </c>
      <c r="BH1037" s="142">
        <f>IF(N1037="sníž. přenesená",J1037,0)</f>
        <v>0</v>
      </c>
      <c r="BI1037" s="142">
        <f>IF(N1037="nulová",J1037,0)</f>
        <v>0</v>
      </c>
      <c r="BJ1037" s="18" t="s">
        <v>84</v>
      </c>
      <c r="BK1037" s="142">
        <f>ROUND(I1037*H1037,2)</f>
        <v>0</v>
      </c>
      <c r="BL1037" s="18" t="s">
        <v>271</v>
      </c>
      <c r="BM1037" s="141" t="s">
        <v>1451</v>
      </c>
    </row>
    <row r="1038" spans="2:47" s="1" customFormat="1" ht="19.5">
      <c r="B1038" s="33"/>
      <c r="D1038" s="143" t="s">
        <v>273</v>
      </c>
      <c r="F1038" s="144" t="s">
        <v>1452</v>
      </c>
      <c r="I1038" s="145"/>
      <c r="L1038" s="33"/>
      <c r="M1038" s="146"/>
      <c r="T1038" s="54"/>
      <c r="AT1038" s="18" t="s">
        <v>273</v>
      </c>
      <c r="AU1038" s="18" t="s">
        <v>86</v>
      </c>
    </row>
    <row r="1039" spans="2:47" s="1" customFormat="1" ht="12">
      <c r="B1039" s="33"/>
      <c r="D1039" s="147" t="s">
        <v>275</v>
      </c>
      <c r="F1039" s="148" t="s">
        <v>1453</v>
      </c>
      <c r="I1039" s="145"/>
      <c r="L1039" s="33"/>
      <c r="M1039" s="146"/>
      <c r="T1039" s="54"/>
      <c r="AT1039" s="18" t="s">
        <v>275</v>
      </c>
      <c r="AU1039" s="18" t="s">
        <v>86</v>
      </c>
    </row>
    <row r="1040" spans="2:51" s="13" customFormat="1" ht="12">
      <c r="B1040" s="155"/>
      <c r="D1040" s="143" t="s">
        <v>277</v>
      </c>
      <c r="E1040" s="156" t="s">
        <v>19</v>
      </c>
      <c r="F1040" s="157" t="s">
        <v>1454</v>
      </c>
      <c r="H1040" s="158">
        <v>1.555</v>
      </c>
      <c r="I1040" s="159"/>
      <c r="L1040" s="155"/>
      <c r="M1040" s="160"/>
      <c r="T1040" s="161"/>
      <c r="AT1040" s="156" t="s">
        <v>277</v>
      </c>
      <c r="AU1040" s="156" t="s">
        <v>86</v>
      </c>
      <c r="AV1040" s="13" t="s">
        <v>86</v>
      </c>
      <c r="AW1040" s="13" t="s">
        <v>37</v>
      </c>
      <c r="AX1040" s="13" t="s">
        <v>76</v>
      </c>
      <c r="AY1040" s="156" t="s">
        <v>265</v>
      </c>
    </row>
    <row r="1041" spans="2:51" s="14" customFormat="1" ht="12">
      <c r="B1041" s="162"/>
      <c r="D1041" s="143" t="s">
        <v>277</v>
      </c>
      <c r="E1041" s="163" t="s">
        <v>19</v>
      </c>
      <c r="F1041" s="164" t="s">
        <v>280</v>
      </c>
      <c r="H1041" s="165">
        <v>1.555</v>
      </c>
      <c r="I1041" s="166"/>
      <c r="L1041" s="162"/>
      <c r="M1041" s="167"/>
      <c r="T1041" s="168"/>
      <c r="AT1041" s="163" t="s">
        <v>277</v>
      </c>
      <c r="AU1041" s="163" t="s">
        <v>86</v>
      </c>
      <c r="AV1041" s="14" t="s">
        <v>271</v>
      </c>
      <c r="AW1041" s="14" t="s">
        <v>37</v>
      </c>
      <c r="AX1041" s="14" t="s">
        <v>84</v>
      </c>
      <c r="AY1041" s="163" t="s">
        <v>265</v>
      </c>
    </row>
    <row r="1042" spans="2:65" s="1" customFormat="1" ht="24.2" customHeight="1">
      <c r="B1042" s="33"/>
      <c r="C1042" s="130" t="s">
        <v>1455</v>
      </c>
      <c r="D1042" s="130" t="s">
        <v>267</v>
      </c>
      <c r="E1042" s="131" t="s">
        <v>1456</v>
      </c>
      <c r="F1042" s="132" t="s">
        <v>1457</v>
      </c>
      <c r="G1042" s="133" t="s">
        <v>130</v>
      </c>
      <c r="H1042" s="134">
        <v>129.373</v>
      </c>
      <c r="I1042" s="135"/>
      <c r="J1042" s="136">
        <f>ROUND(I1042*H1042,2)</f>
        <v>0</v>
      </c>
      <c r="K1042" s="132" t="s">
        <v>270</v>
      </c>
      <c r="L1042" s="33"/>
      <c r="M1042" s="137" t="s">
        <v>19</v>
      </c>
      <c r="N1042" s="138" t="s">
        <v>47</v>
      </c>
      <c r="P1042" s="139">
        <f>O1042*H1042</f>
        <v>0</v>
      </c>
      <c r="Q1042" s="139">
        <v>0</v>
      </c>
      <c r="R1042" s="139">
        <f>Q1042*H1042</f>
        <v>0</v>
      </c>
      <c r="S1042" s="139">
        <v>0</v>
      </c>
      <c r="T1042" s="140">
        <f>S1042*H1042</f>
        <v>0</v>
      </c>
      <c r="AR1042" s="141" t="s">
        <v>271</v>
      </c>
      <c r="AT1042" s="141" t="s">
        <v>267</v>
      </c>
      <c r="AU1042" s="141" t="s">
        <v>86</v>
      </c>
      <c r="AY1042" s="18" t="s">
        <v>265</v>
      </c>
      <c r="BE1042" s="142">
        <f>IF(N1042="základní",J1042,0)</f>
        <v>0</v>
      </c>
      <c r="BF1042" s="142">
        <f>IF(N1042="snížená",J1042,0)</f>
        <v>0</v>
      </c>
      <c r="BG1042" s="142">
        <f>IF(N1042="zákl. přenesená",J1042,0)</f>
        <v>0</v>
      </c>
      <c r="BH1042" s="142">
        <f>IF(N1042="sníž. přenesená",J1042,0)</f>
        <v>0</v>
      </c>
      <c r="BI1042" s="142">
        <f>IF(N1042="nulová",J1042,0)</f>
        <v>0</v>
      </c>
      <c r="BJ1042" s="18" t="s">
        <v>84</v>
      </c>
      <c r="BK1042" s="142">
        <f>ROUND(I1042*H1042,2)</f>
        <v>0</v>
      </c>
      <c r="BL1042" s="18" t="s">
        <v>271</v>
      </c>
      <c r="BM1042" s="141" t="s">
        <v>1458</v>
      </c>
    </row>
    <row r="1043" spans="2:47" s="1" customFormat="1" ht="19.5">
      <c r="B1043" s="33"/>
      <c r="D1043" s="143" t="s">
        <v>273</v>
      </c>
      <c r="F1043" s="144" t="s">
        <v>1459</v>
      </c>
      <c r="I1043" s="145"/>
      <c r="L1043" s="33"/>
      <c r="M1043" s="146"/>
      <c r="T1043" s="54"/>
      <c r="AT1043" s="18" t="s">
        <v>273</v>
      </c>
      <c r="AU1043" s="18" t="s">
        <v>86</v>
      </c>
    </row>
    <row r="1044" spans="2:47" s="1" customFormat="1" ht="12">
      <c r="B1044" s="33"/>
      <c r="D1044" s="147" t="s">
        <v>275</v>
      </c>
      <c r="F1044" s="148" t="s">
        <v>1460</v>
      </c>
      <c r="I1044" s="145"/>
      <c r="L1044" s="33"/>
      <c r="M1044" s="146"/>
      <c r="T1044" s="54"/>
      <c r="AT1044" s="18" t="s">
        <v>275</v>
      </c>
      <c r="AU1044" s="18" t="s">
        <v>86</v>
      </c>
    </row>
    <row r="1045" spans="2:51" s="13" customFormat="1" ht="12">
      <c r="B1045" s="155"/>
      <c r="D1045" s="143" t="s">
        <v>277</v>
      </c>
      <c r="E1045" s="156" t="s">
        <v>19</v>
      </c>
      <c r="F1045" s="157" t="s">
        <v>1461</v>
      </c>
      <c r="H1045" s="158">
        <v>7.5</v>
      </c>
      <c r="I1045" s="159"/>
      <c r="L1045" s="155"/>
      <c r="M1045" s="160"/>
      <c r="T1045" s="161"/>
      <c r="AT1045" s="156" t="s">
        <v>277</v>
      </c>
      <c r="AU1045" s="156" t="s">
        <v>86</v>
      </c>
      <c r="AV1045" s="13" t="s">
        <v>86</v>
      </c>
      <c r="AW1045" s="13" t="s">
        <v>37</v>
      </c>
      <c r="AX1045" s="13" t="s">
        <v>76</v>
      </c>
      <c r="AY1045" s="156" t="s">
        <v>265</v>
      </c>
    </row>
    <row r="1046" spans="2:51" s="13" customFormat="1" ht="12">
      <c r="B1046" s="155"/>
      <c r="D1046" s="143" t="s">
        <v>277</v>
      </c>
      <c r="E1046" s="156" t="s">
        <v>19</v>
      </c>
      <c r="F1046" s="157" t="s">
        <v>1462</v>
      </c>
      <c r="H1046" s="158">
        <v>92.123</v>
      </c>
      <c r="I1046" s="159"/>
      <c r="L1046" s="155"/>
      <c r="M1046" s="160"/>
      <c r="T1046" s="161"/>
      <c r="AT1046" s="156" t="s">
        <v>277</v>
      </c>
      <c r="AU1046" s="156" t="s">
        <v>86</v>
      </c>
      <c r="AV1046" s="13" t="s">
        <v>86</v>
      </c>
      <c r="AW1046" s="13" t="s">
        <v>37</v>
      </c>
      <c r="AX1046" s="13" t="s">
        <v>76</v>
      </c>
      <c r="AY1046" s="156" t="s">
        <v>265</v>
      </c>
    </row>
    <row r="1047" spans="2:51" s="13" customFormat="1" ht="12">
      <c r="B1047" s="155"/>
      <c r="D1047" s="143" t="s">
        <v>277</v>
      </c>
      <c r="E1047" s="156" t="s">
        <v>19</v>
      </c>
      <c r="F1047" s="157" t="s">
        <v>1463</v>
      </c>
      <c r="H1047" s="158">
        <v>29.75</v>
      </c>
      <c r="I1047" s="159"/>
      <c r="L1047" s="155"/>
      <c r="M1047" s="160"/>
      <c r="T1047" s="161"/>
      <c r="AT1047" s="156" t="s">
        <v>277</v>
      </c>
      <c r="AU1047" s="156" t="s">
        <v>86</v>
      </c>
      <c r="AV1047" s="13" t="s">
        <v>86</v>
      </c>
      <c r="AW1047" s="13" t="s">
        <v>37</v>
      </c>
      <c r="AX1047" s="13" t="s">
        <v>76</v>
      </c>
      <c r="AY1047" s="156" t="s">
        <v>265</v>
      </c>
    </row>
    <row r="1048" spans="2:51" s="14" customFormat="1" ht="12">
      <c r="B1048" s="162"/>
      <c r="D1048" s="143" t="s">
        <v>277</v>
      </c>
      <c r="E1048" s="163" t="s">
        <v>19</v>
      </c>
      <c r="F1048" s="164" t="s">
        <v>280</v>
      </c>
      <c r="H1048" s="165">
        <v>129.373</v>
      </c>
      <c r="I1048" s="166"/>
      <c r="L1048" s="162"/>
      <c r="M1048" s="167"/>
      <c r="T1048" s="168"/>
      <c r="AT1048" s="163" t="s">
        <v>277</v>
      </c>
      <c r="AU1048" s="163" t="s">
        <v>86</v>
      </c>
      <c r="AV1048" s="14" t="s">
        <v>271</v>
      </c>
      <c r="AW1048" s="14" t="s">
        <v>37</v>
      </c>
      <c r="AX1048" s="14" t="s">
        <v>84</v>
      </c>
      <c r="AY1048" s="163" t="s">
        <v>265</v>
      </c>
    </row>
    <row r="1049" spans="2:65" s="1" customFormat="1" ht="24.2" customHeight="1">
      <c r="B1049" s="33"/>
      <c r="C1049" s="130" t="s">
        <v>1464</v>
      </c>
      <c r="D1049" s="130" t="s">
        <v>267</v>
      </c>
      <c r="E1049" s="131" t="s">
        <v>1465</v>
      </c>
      <c r="F1049" s="132" t="s">
        <v>1466</v>
      </c>
      <c r="G1049" s="133" t="s">
        <v>130</v>
      </c>
      <c r="H1049" s="134">
        <v>3.021</v>
      </c>
      <c r="I1049" s="135"/>
      <c r="J1049" s="136">
        <f>ROUND(I1049*H1049,2)</f>
        <v>0</v>
      </c>
      <c r="K1049" s="132" t="s">
        <v>270</v>
      </c>
      <c r="L1049" s="33"/>
      <c r="M1049" s="137" t="s">
        <v>19</v>
      </c>
      <c r="N1049" s="138" t="s">
        <v>47</v>
      </c>
      <c r="P1049" s="139">
        <f>O1049*H1049</f>
        <v>0</v>
      </c>
      <c r="Q1049" s="139">
        <v>0</v>
      </c>
      <c r="R1049" s="139">
        <f>Q1049*H1049</f>
        <v>0</v>
      </c>
      <c r="S1049" s="139">
        <v>0</v>
      </c>
      <c r="T1049" s="140">
        <f>S1049*H1049</f>
        <v>0</v>
      </c>
      <c r="AR1049" s="141" t="s">
        <v>271</v>
      </c>
      <c r="AT1049" s="141" t="s">
        <v>267</v>
      </c>
      <c r="AU1049" s="141" t="s">
        <v>86</v>
      </c>
      <c r="AY1049" s="18" t="s">
        <v>265</v>
      </c>
      <c r="BE1049" s="142">
        <f>IF(N1049="základní",J1049,0)</f>
        <v>0</v>
      </c>
      <c r="BF1049" s="142">
        <f>IF(N1049="snížená",J1049,0)</f>
        <v>0</v>
      </c>
      <c r="BG1049" s="142">
        <f>IF(N1049="zákl. přenesená",J1049,0)</f>
        <v>0</v>
      </c>
      <c r="BH1049" s="142">
        <f>IF(N1049="sníž. přenesená",J1049,0)</f>
        <v>0</v>
      </c>
      <c r="BI1049" s="142">
        <f>IF(N1049="nulová",J1049,0)</f>
        <v>0</v>
      </c>
      <c r="BJ1049" s="18" t="s">
        <v>84</v>
      </c>
      <c r="BK1049" s="142">
        <f>ROUND(I1049*H1049,2)</f>
        <v>0</v>
      </c>
      <c r="BL1049" s="18" t="s">
        <v>271</v>
      </c>
      <c r="BM1049" s="141" t="s">
        <v>1467</v>
      </c>
    </row>
    <row r="1050" spans="2:47" s="1" customFormat="1" ht="19.5">
      <c r="B1050" s="33"/>
      <c r="D1050" s="143" t="s">
        <v>273</v>
      </c>
      <c r="F1050" s="144" t="s">
        <v>1466</v>
      </c>
      <c r="I1050" s="145"/>
      <c r="L1050" s="33"/>
      <c r="M1050" s="146"/>
      <c r="T1050" s="54"/>
      <c r="AT1050" s="18" t="s">
        <v>273</v>
      </c>
      <c r="AU1050" s="18" t="s">
        <v>86</v>
      </c>
    </row>
    <row r="1051" spans="2:47" s="1" customFormat="1" ht="12">
      <c r="B1051" s="33"/>
      <c r="D1051" s="147" t="s">
        <v>275</v>
      </c>
      <c r="F1051" s="148" t="s">
        <v>1468</v>
      </c>
      <c r="I1051" s="145"/>
      <c r="L1051" s="33"/>
      <c r="M1051" s="146"/>
      <c r="T1051" s="54"/>
      <c r="AT1051" s="18" t="s">
        <v>275</v>
      </c>
      <c r="AU1051" s="18" t="s">
        <v>86</v>
      </c>
    </row>
    <row r="1052" spans="2:51" s="13" customFormat="1" ht="12">
      <c r="B1052" s="155"/>
      <c r="D1052" s="143" t="s">
        <v>277</v>
      </c>
      <c r="E1052" s="156" t="s">
        <v>19</v>
      </c>
      <c r="F1052" s="157" t="s">
        <v>1469</v>
      </c>
      <c r="H1052" s="158">
        <v>3.021</v>
      </c>
      <c r="I1052" s="159"/>
      <c r="L1052" s="155"/>
      <c r="M1052" s="160"/>
      <c r="T1052" s="161"/>
      <c r="AT1052" s="156" t="s">
        <v>277</v>
      </c>
      <c r="AU1052" s="156" t="s">
        <v>86</v>
      </c>
      <c r="AV1052" s="13" t="s">
        <v>86</v>
      </c>
      <c r="AW1052" s="13" t="s">
        <v>37</v>
      </c>
      <c r="AX1052" s="13" t="s">
        <v>84</v>
      </c>
      <c r="AY1052" s="156" t="s">
        <v>265</v>
      </c>
    </row>
    <row r="1053" spans="2:65" s="1" customFormat="1" ht="16.5" customHeight="1">
      <c r="B1053" s="33"/>
      <c r="C1053" s="130" t="s">
        <v>1470</v>
      </c>
      <c r="D1053" s="130" t="s">
        <v>267</v>
      </c>
      <c r="E1053" s="131" t="s">
        <v>1471</v>
      </c>
      <c r="F1053" s="132" t="s">
        <v>1472</v>
      </c>
      <c r="G1053" s="133" t="s">
        <v>130</v>
      </c>
      <c r="H1053" s="134">
        <v>589.121</v>
      </c>
      <c r="I1053" s="135"/>
      <c r="J1053" s="136">
        <f>ROUND(I1053*H1053,2)</f>
        <v>0</v>
      </c>
      <c r="K1053" s="132" t="s">
        <v>270</v>
      </c>
      <c r="L1053" s="33"/>
      <c r="M1053" s="137" t="s">
        <v>19</v>
      </c>
      <c r="N1053" s="138" t="s">
        <v>47</v>
      </c>
      <c r="P1053" s="139">
        <f>O1053*H1053</f>
        <v>0</v>
      </c>
      <c r="Q1053" s="139">
        <v>0</v>
      </c>
      <c r="R1053" s="139">
        <f>Q1053*H1053</f>
        <v>0</v>
      </c>
      <c r="S1053" s="139">
        <v>0</v>
      </c>
      <c r="T1053" s="140">
        <f>S1053*H1053</f>
        <v>0</v>
      </c>
      <c r="AR1053" s="141" t="s">
        <v>271</v>
      </c>
      <c r="AT1053" s="141" t="s">
        <v>267</v>
      </c>
      <c r="AU1053" s="141" t="s">
        <v>86</v>
      </c>
      <c r="AY1053" s="18" t="s">
        <v>265</v>
      </c>
      <c r="BE1053" s="142">
        <f>IF(N1053="základní",J1053,0)</f>
        <v>0</v>
      </c>
      <c r="BF1053" s="142">
        <f>IF(N1053="snížená",J1053,0)</f>
        <v>0</v>
      </c>
      <c r="BG1053" s="142">
        <f>IF(N1053="zákl. přenesená",J1053,0)</f>
        <v>0</v>
      </c>
      <c r="BH1053" s="142">
        <f>IF(N1053="sníž. přenesená",J1053,0)</f>
        <v>0</v>
      </c>
      <c r="BI1053" s="142">
        <f>IF(N1053="nulová",J1053,0)</f>
        <v>0</v>
      </c>
      <c r="BJ1053" s="18" t="s">
        <v>84</v>
      </c>
      <c r="BK1053" s="142">
        <f>ROUND(I1053*H1053,2)</f>
        <v>0</v>
      </c>
      <c r="BL1053" s="18" t="s">
        <v>271</v>
      </c>
      <c r="BM1053" s="141" t="s">
        <v>1473</v>
      </c>
    </row>
    <row r="1054" spans="2:47" s="1" customFormat="1" ht="12">
      <c r="B1054" s="33"/>
      <c r="D1054" s="143" t="s">
        <v>273</v>
      </c>
      <c r="F1054" s="144" t="s">
        <v>1474</v>
      </c>
      <c r="I1054" s="145"/>
      <c r="L1054" s="33"/>
      <c r="M1054" s="146"/>
      <c r="T1054" s="54"/>
      <c r="AT1054" s="18" t="s">
        <v>273</v>
      </c>
      <c r="AU1054" s="18" t="s">
        <v>86</v>
      </c>
    </row>
    <row r="1055" spans="2:47" s="1" customFormat="1" ht="12">
      <c r="B1055" s="33"/>
      <c r="D1055" s="147" t="s">
        <v>275</v>
      </c>
      <c r="F1055" s="148" t="s">
        <v>1475</v>
      </c>
      <c r="I1055" s="145"/>
      <c r="L1055" s="33"/>
      <c r="M1055" s="146"/>
      <c r="T1055" s="54"/>
      <c r="AT1055" s="18" t="s">
        <v>275</v>
      </c>
      <c r="AU1055" s="18" t="s">
        <v>86</v>
      </c>
    </row>
    <row r="1056" spans="2:51" s="13" customFormat="1" ht="12">
      <c r="B1056" s="155"/>
      <c r="D1056" s="143" t="s">
        <v>277</v>
      </c>
      <c r="E1056" s="156" t="s">
        <v>19</v>
      </c>
      <c r="F1056" s="157" t="s">
        <v>1476</v>
      </c>
      <c r="H1056" s="158">
        <v>2.484</v>
      </c>
      <c r="I1056" s="159"/>
      <c r="L1056" s="155"/>
      <c r="M1056" s="160"/>
      <c r="T1056" s="161"/>
      <c r="AT1056" s="156" t="s">
        <v>277</v>
      </c>
      <c r="AU1056" s="156" t="s">
        <v>86</v>
      </c>
      <c r="AV1056" s="13" t="s">
        <v>86</v>
      </c>
      <c r="AW1056" s="13" t="s">
        <v>37</v>
      </c>
      <c r="AX1056" s="13" t="s">
        <v>76</v>
      </c>
      <c r="AY1056" s="156" t="s">
        <v>265</v>
      </c>
    </row>
    <row r="1057" spans="2:51" s="13" customFormat="1" ht="12">
      <c r="B1057" s="155"/>
      <c r="D1057" s="143" t="s">
        <v>277</v>
      </c>
      <c r="E1057" s="156" t="s">
        <v>19</v>
      </c>
      <c r="F1057" s="157" t="s">
        <v>1477</v>
      </c>
      <c r="H1057" s="158">
        <v>398.69</v>
      </c>
      <c r="I1057" s="159"/>
      <c r="L1057" s="155"/>
      <c r="M1057" s="160"/>
      <c r="T1057" s="161"/>
      <c r="AT1057" s="156" t="s">
        <v>277</v>
      </c>
      <c r="AU1057" s="156" t="s">
        <v>86</v>
      </c>
      <c r="AV1057" s="13" t="s">
        <v>86</v>
      </c>
      <c r="AW1057" s="13" t="s">
        <v>37</v>
      </c>
      <c r="AX1057" s="13" t="s">
        <v>76</v>
      </c>
      <c r="AY1057" s="156" t="s">
        <v>265</v>
      </c>
    </row>
    <row r="1058" spans="2:51" s="13" customFormat="1" ht="12">
      <c r="B1058" s="155"/>
      <c r="D1058" s="143" t="s">
        <v>277</v>
      </c>
      <c r="E1058" s="156" t="s">
        <v>19</v>
      </c>
      <c r="F1058" s="157" t="s">
        <v>1478</v>
      </c>
      <c r="H1058" s="158">
        <v>53.998</v>
      </c>
      <c r="I1058" s="159"/>
      <c r="L1058" s="155"/>
      <c r="M1058" s="160"/>
      <c r="T1058" s="161"/>
      <c r="AT1058" s="156" t="s">
        <v>277</v>
      </c>
      <c r="AU1058" s="156" t="s">
        <v>86</v>
      </c>
      <c r="AV1058" s="13" t="s">
        <v>86</v>
      </c>
      <c r="AW1058" s="13" t="s">
        <v>37</v>
      </c>
      <c r="AX1058" s="13" t="s">
        <v>76</v>
      </c>
      <c r="AY1058" s="156" t="s">
        <v>265</v>
      </c>
    </row>
    <row r="1059" spans="2:51" s="13" customFormat="1" ht="12">
      <c r="B1059" s="155"/>
      <c r="D1059" s="143" t="s">
        <v>277</v>
      </c>
      <c r="E1059" s="156" t="s">
        <v>19</v>
      </c>
      <c r="F1059" s="157" t="s">
        <v>1479</v>
      </c>
      <c r="H1059" s="158">
        <v>92.123</v>
      </c>
      <c r="I1059" s="159"/>
      <c r="L1059" s="155"/>
      <c r="M1059" s="160"/>
      <c r="T1059" s="161"/>
      <c r="AT1059" s="156" t="s">
        <v>277</v>
      </c>
      <c r="AU1059" s="156" t="s">
        <v>86</v>
      </c>
      <c r="AV1059" s="13" t="s">
        <v>86</v>
      </c>
      <c r="AW1059" s="13" t="s">
        <v>37</v>
      </c>
      <c r="AX1059" s="13" t="s">
        <v>76</v>
      </c>
      <c r="AY1059" s="156" t="s">
        <v>265</v>
      </c>
    </row>
    <row r="1060" spans="2:51" s="13" customFormat="1" ht="12">
      <c r="B1060" s="155"/>
      <c r="D1060" s="143" t="s">
        <v>277</v>
      </c>
      <c r="E1060" s="156" t="s">
        <v>19</v>
      </c>
      <c r="F1060" s="157" t="s">
        <v>1461</v>
      </c>
      <c r="H1060" s="158">
        <v>7.5</v>
      </c>
      <c r="I1060" s="159"/>
      <c r="L1060" s="155"/>
      <c r="M1060" s="160"/>
      <c r="T1060" s="161"/>
      <c r="AT1060" s="156" t="s">
        <v>277</v>
      </c>
      <c r="AU1060" s="156" t="s">
        <v>86</v>
      </c>
      <c r="AV1060" s="13" t="s">
        <v>86</v>
      </c>
      <c r="AW1060" s="13" t="s">
        <v>37</v>
      </c>
      <c r="AX1060" s="13" t="s">
        <v>76</v>
      </c>
      <c r="AY1060" s="156" t="s">
        <v>265</v>
      </c>
    </row>
    <row r="1061" spans="2:51" s="13" customFormat="1" ht="12">
      <c r="B1061" s="155"/>
      <c r="D1061" s="143" t="s">
        <v>277</v>
      </c>
      <c r="E1061" s="156" t="s">
        <v>19</v>
      </c>
      <c r="F1061" s="157" t="s">
        <v>1454</v>
      </c>
      <c r="H1061" s="158">
        <v>1.555</v>
      </c>
      <c r="I1061" s="159"/>
      <c r="L1061" s="155"/>
      <c r="M1061" s="160"/>
      <c r="T1061" s="161"/>
      <c r="AT1061" s="156" t="s">
        <v>277</v>
      </c>
      <c r="AU1061" s="156" t="s">
        <v>86</v>
      </c>
      <c r="AV1061" s="13" t="s">
        <v>86</v>
      </c>
      <c r="AW1061" s="13" t="s">
        <v>37</v>
      </c>
      <c r="AX1061" s="13" t="s">
        <v>76</v>
      </c>
      <c r="AY1061" s="156" t="s">
        <v>265</v>
      </c>
    </row>
    <row r="1062" spans="2:51" s="13" customFormat="1" ht="12">
      <c r="B1062" s="155"/>
      <c r="D1062" s="143" t="s">
        <v>277</v>
      </c>
      <c r="E1062" s="156" t="s">
        <v>19</v>
      </c>
      <c r="F1062" s="157" t="s">
        <v>1463</v>
      </c>
      <c r="H1062" s="158">
        <v>29.75</v>
      </c>
      <c r="I1062" s="159"/>
      <c r="L1062" s="155"/>
      <c r="M1062" s="160"/>
      <c r="T1062" s="161"/>
      <c r="AT1062" s="156" t="s">
        <v>277</v>
      </c>
      <c r="AU1062" s="156" t="s">
        <v>86</v>
      </c>
      <c r="AV1062" s="13" t="s">
        <v>86</v>
      </c>
      <c r="AW1062" s="13" t="s">
        <v>37</v>
      </c>
      <c r="AX1062" s="13" t="s">
        <v>76</v>
      </c>
      <c r="AY1062" s="156" t="s">
        <v>265</v>
      </c>
    </row>
    <row r="1063" spans="2:51" s="13" customFormat="1" ht="12">
      <c r="B1063" s="155"/>
      <c r="D1063" s="143" t="s">
        <v>277</v>
      </c>
      <c r="E1063" s="156" t="s">
        <v>19</v>
      </c>
      <c r="F1063" s="157" t="s">
        <v>1469</v>
      </c>
      <c r="H1063" s="158">
        <v>3.021</v>
      </c>
      <c r="I1063" s="159"/>
      <c r="L1063" s="155"/>
      <c r="M1063" s="160"/>
      <c r="T1063" s="161"/>
      <c r="AT1063" s="156" t="s">
        <v>277</v>
      </c>
      <c r="AU1063" s="156" t="s">
        <v>86</v>
      </c>
      <c r="AV1063" s="13" t="s">
        <v>86</v>
      </c>
      <c r="AW1063" s="13" t="s">
        <v>37</v>
      </c>
      <c r="AX1063" s="13" t="s">
        <v>76</v>
      </c>
      <c r="AY1063" s="156" t="s">
        <v>265</v>
      </c>
    </row>
    <row r="1064" spans="2:51" s="14" customFormat="1" ht="12">
      <c r="B1064" s="162"/>
      <c r="D1064" s="143" t="s">
        <v>277</v>
      </c>
      <c r="E1064" s="163" t="s">
        <v>19</v>
      </c>
      <c r="F1064" s="164" t="s">
        <v>280</v>
      </c>
      <c r="H1064" s="165">
        <v>589.121</v>
      </c>
      <c r="I1064" s="166"/>
      <c r="L1064" s="162"/>
      <c r="M1064" s="167"/>
      <c r="T1064" s="168"/>
      <c r="AT1064" s="163" t="s">
        <v>277</v>
      </c>
      <c r="AU1064" s="163" t="s">
        <v>86</v>
      </c>
      <c r="AV1064" s="14" t="s">
        <v>271</v>
      </c>
      <c r="AW1064" s="14" t="s">
        <v>37</v>
      </c>
      <c r="AX1064" s="14" t="s">
        <v>84</v>
      </c>
      <c r="AY1064" s="163" t="s">
        <v>265</v>
      </c>
    </row>
    <row r="1065" spans="2:65" s="1" customFormat="1" ht="16.5" customHeight="1">
      <c r="B1065" s="33"/>
      <c r="C1065" s="130" t="s">
        <v>1480</v>
      </c>
      <c r="D1065" s="130" t="s">
        <v>267</v>
      </c>
      <c r="E1065" s="131" t="s">
        <v>1481</v>
      </c>
      <c r="F1065" s="132" t="s">
        <v>1482</v>
      </c>
      <c r="G1065" s="133" t="s">
        <v>130</v>
      </c>
      <c r="H1065" s="134">
        <v>5742.827</v>
      </c>
      <c r="I1065" s="135"/>
      <c r="J1065" s="136">
        <f>ROUND(I1065*H1065,2)</f>
        <v>0</v>
      </c>
      <c r="K1065" s="132" t="s">
        <v>270</v>
      </c>
      <c r="L1065" s="33"/>
      <c r="M1065" s="137" t="s">
        <v>19</v>
      </c>
      <c r="N1065" s="138" t="s">
        <v>47</v>
      </c>
      <c r="P1065" s="139">
        <f>O1065*H1065</f>
        <v>0</v>
      </c>
      <c r="Q1065" s="139">
        <v>0</v>
      </c>
      <c r="R1065" s="139">
        <f>Q1065*H1065</f>
        <v>0</v>
      </c>
      <c r="S1065" s="139">
        <v>0</v>
      </c>
      <c r="T1065" s="140">
        <f>S1065*H1065</f>
        <v>0</v>
      </c>
      <c r="AR1065" s="141" t="s">
        <v>271</v>
      </c>
      <c r="AT1065" s="141" t="s">
        <v>267</v>
      </c>
      <c r="AU1065" s="141" t="s">
        <v>86</v>
      </c>
      <c r="AY1065" s="18" t="s">
        <v>265</v>
      </c>
      <c r="BE1065" s="142">
        <f>IF(N1065="základní",J1065,0)</f>
        <v>0</v>
      </c>
      <c r="BF1065" s="142">
        <f>IF(N1065="snížená",J1065,0)</f>
        <v>0</v>
      </c>
      <c r="BG1065" s="142">
        <f>IF(N1065="zákl. přenesená",J1065,0)</f>
        <v>0</v>
      </c>
      <c r="BH1065" s="142">
        <f>IF(N1065="sníž. přenesená",J1065,0)</f>
        <v>0</v>
      </c>
      <c r="BI1065" s="142">
        <f>IF(N1065="nulová",J1065,0)</f>
        <v>0</v>
      </c>
      <c r="BJ1065" s="18" t="s">
        <v>84</v>
      </c>
      <c r="BK1065" s="142">
        <f>ROUND(I1065*H1065,2)</f>
        <v>0</v>
      </c>
      <c r="BL1065" s="18" t="s">
        <v>271</v>
      </c>
      <c r="BM1065" s="141" t="s">
        <v>1483</v>
      </c>
    </row>
    <row r="1066" spans="2:47" s="1" customFormat="1" ht="19.5">
      <c r="B1066" s="33"/>
      <c r="D1066" s="143" t="s">
        <v>273</v>
      </c>
      <c r="F1066" s="144" t="s">
        <v>1484</v>
      </c>
      <c r="I1066" s="145"/>
      <c r="L1066" s="33"/>
      <c r="M1066" s="146"/>
      <c r="T1066" s="54"/>
      <c r="AT1066" s="18" t="s">
        <v>273</v>
      </c>
      <c r="AU1066" s="18" t="s">
        <v>86</v>
      </c>
    </row>
    <row r="1067" spans="2:47" s="1" customFormat="1" ht="12">
      <c r="B1067" s="33"/>
      <c r="D1067" s="147" t="s">
        <v>275</v>
      </c>
      <c r="F1067" s="148" t="s">
        <v>1485</v>
      </c>
      <c r="I1067" s="145"/>
      <c r="L1067" s="33"/>
      <c r="M1067" s="146"/>
      <c r="T1067" s="54"/>
      <c r="AT1067" s="18" t="s">
        <v>275</v>
      </c>
      <c r="AU1067" s="18" t="s">
        <v>86</v>
      </c>
    </row>
    <row r="1068" spans="2:51" s="13" customFormat="1" ht="12">
      <c r="B1068" s="155"/>
      <c r="D1068" s="143" t="s">
        <v>277</v>
      </c>
      <c r="E1068" s="156" t="s">
        <v>19</v>
      </c>
      <c r="F1068" s="157" t="s">
        <v>1486</v>
      </c>
      <c r="H1068" s="158">
        <v>47.196</v>
      </c>
      <c r="I1068" s="159"/>
      <c r="L1068" s="155"/>
      <c r="M1068" s="160"/>
      <c r="T1068" s="161"/>
      <c r="AT1068" s="156" t="s">
        <v>277</v>
      </c>
      <c r="AU1068" s="156" t="s">
        <v>86</v>
      </c>
      <c r="AV1068" s="13" t="s">
        <v>86</v>
      </c>
      <c r="AW1068" s="13" t="s">
        <v>37</v>
      </c>
      <c r="AX1068" s="13" t="s">
        <v>76</v>
      </c>
      <c r="AY1068" s="156" t="s">
        <v>265</v>
      </c>
    </row>
    <row r="1069" spans="2:51" s="13" customFormat="1" ht="12">
      <c r="B1069" s="155"/>
      <c r="D1069" s="143" t="s">
        <v>277</v>
      </c>
      <c r="E1069" s="156" t="s">
        <v>19</v>
      </c>
      <c r="F1069" s="157" t="s">
        <v>1487</v>
      </c>
      <c r="H1069" s="158">
        <v>4900.933</v>
      </c>
      <c r="I1069" s="159"/>
      <c r="L1069" s="155"/>
      <c r="M1069" s="160"/>
      <c r="T1069" s="161"/>
      <c r="AT1069" s="156" t="s">
        <v>277</v>
      </c>
      <c r="AU1069" s="156" t="s">
        <v>86</v>
      </c>
      <c r="AV1069" s="13" t="s">
        <v>86</v>
      </c>
      <c r="AW1069" s="13" t="s">
        <v>37</v>
      </c>
      <c r="AX1069" s="13" t="s">
        <v>76</v>
      </c>
      <c r="AY1069" s="156" t="s">
        <v>265</v>
      </c>
    </row>
    <row r="1070" spans="2:51" s="13" customFormat="1" ht="12">
      <c r="B1070" s="155"/>
      <c r="D1070" s="143" t="s">
        <v>277</v>
      </c>
      <c r="E1070" s="156" t="s">
        <v>19</v>
      </c>
      <c r="F1070" s="157" t="s">
        <v>1488</v>
      </c>
      <c r="H1070" s="158">
        <v>142.5</v>
      </c>
      <c r="I1070" s="159"/>
      <c r="L1070" s="155"/>
      <c r="M1070" s="160"/>
      <c r="T1070" s="161"/>
      <c r="AT1070" s="156" t="s">
        <v>277</v>
      </c>
      <c r="AU1070" s="156" t="s">
        <v>86</v>
      </c>
      <c r="AV1070" s="13" t="s">
        <v>86</v>
      </c>
      <c r="AW1070" s="13" t="s">
        <v>37</v>
      </c>
      <c r="AX1070" s="13" t="s">
        <v>76</v>
      </c>
      <c r="AY1070" s="156" t="s">
        <v>265</v>
      </c>
    </row>
    <row r="1071" spans="2:51" s="13" customFormat="1" ht="12">
      <c r="B1071" s="155"/>
      <c r="D1071" s="143" t="s">
        <v>277</v>
      </c>
      <c r="E1071" s="156" t="s">
        <v>19</v>
      </c>
      <c r="F1071" s="157" t="s">
        <v>1489</v>
      </c>
      <c r="H1071" s="158">
        <v>29.549</v>
      </c>
      <c r="I1071" s="159"/>
      <c r="L1071" s="155"/>
      <c r="M1071" s="160"/>
      <c r="T1071" s="161"/>
      <c r="AT1071" s="156" t="s">
        <v>277</v>
      </c>
      <c r="AU1071" s="156" t="s">
        <v>86</v>
      </c>
      <c r="AV1071" s="13" t="s">
        <v>86</v>
      </c>
      <c r="AW1071" s="13" t="s">
        <v>37</v>
      </c>
      <c r="AX1071" s="13" t="s">
        <v>76</v>
      </c>
      <c r="AY1071" s="156" t="s">
        <v>265</v>
      </c>
    </row>
    <row r="1072" spans="2:51" s="13" customFormat="1" ht="12">
      <c r="B1072" s="155"/>
      <c r="D1072" s="143" t="s">
        <v>277</v>
      </c>
      <c r="E1072" s="156" t="s">
        <v>19</v>
      </c>
      <c r="F1072" s="157" t="s">
        <v>1490</v>
      </c>
      <c r="H1072" s="158">
        <v>565.25</v>
      </c>
      <c r="I1072" s="159"/>
      <c r="L1072" s="155"/>
      <c r="M1072" s="160"/>
      <c r="T1072" s="161"/>
      <c r="AT1072" s="156" t="s">
        <v>277</v>
      </c>
      <c r="AU1072" s="156" t="s">
        <v>86</v>
      </c>
      <c r="AV1072" s="13" t="s">
        <v>86</v>
      </c>
      <c r="AW1072" s="13" t="s">
        <v>37</v>
      </c>
      <c r="AX1072" s="13" t="s">
        <v>76</v>
      </c>
      <c r="AY1072" s="156" t="s">
        <v>265</v>
      </c>
    </row>
    <row r="1073" spans="2:51" s="13" customFormat="1" ht="12">
      <c r="B1073" s="155"/>
      <c r="D1073" s="143" t="s">
        <v>277</v>
      </c>
      <c r="E1073" s="156" t="s">
        <v>19</v>
      </c>
      <c r="F1073" s="157" t="s">
        <v>1491</v>
      </c>
      <c r="H1073" s="158">
        <v>57.399</v>
      </c>
      <c r="I1073" s="159"/>
      <c r="L1073" s="155"/>
      <c r="M1073" s="160"/>
      <c r="T1073" s="161"/>
      <c r="AT1073" s="156" t="s">
        <v>277</v>
      </c>
      <c r="AU1073" s="156" t="s">
        <v>86</v>
      </c>
      <c r="AV1073" s="13" t="s">
        <v>86</v>
      </c>
      <c r="AW1073" s="13" t="s">
        <v>37</v>
      </c>
      <c r="AX1073" s="13" t="s">
        <v>76</v>
      </c>
      <c r="AY1073" s="156" t="s">
        <v>265</v>
      </c>
    </row>
    <row r="1074" spans="2:51" s="14" customFormat="1" ht="12">
      <c r="B1074" s="162"/>
      <c r="D1074" s="143" t="s">
        <v>277</v>
      </c>
      <c r="E1074" s="163" t="s">
        <v>19</v>
      </c>
      <c r="F1074" s="164" t="s">
        <v>280</v>
      </c>
      <c r="H1074" s="165">
        <v>5742.827</v>
      </c>
      <c r="I1074" s="166"/>
      <c r="L1074" s="162"/>
      <c r="M1074" s="167"/>
      <c r="T1074" s="168"/>
      <c r="AT1074" s="163" t="s">
        <v>277</v>
      </c>
      <c r="AU1074" s="163" t="s">
        <v>86</v>
      </c>
      <c r="AV1074" s="14" t="s">
        <v>271</v>
      </c>
      <c r="AW1074" s="14" t="s">
        <v>37</v>
      </c>
      <c r="AX1074" s="14" t="s">
        <v>84</v>
      </c>
      <c r="AY1074" s="163" t="s">
        <v>265</v>
      </c>
    </row>
    <row r="1075" spans="2:65" s="1" customFormat="1" ht="16.5" customHeight="1">
      <c r="B1075" s="33"/>
      <c r="C1075" s="130" t="s">
        <v>1492</v>
      </c>
      <c r="D1075" s="130" t="s">
        <v>267</v>
      </c>
      <c r="E1075" s="131" t="s">
        <v>1493</v>
      </c>
      <c r="F1075" s="132" t="s">
        <v>1494</v>
      </c>
      <c r="G1075" s="133" t="s">
        <v>130</v>
      </c>
      <c r="H1075" s="134">
        <v>413.25</v>
      </c>
      <c r="I1075" s="135"/>
      <c r="J1075" s="136">
        <f>ROUND(I1075*H1075,2)</f>
        <v>0</v>
      </c>
      <c r="K1075" s="132" t="s">
        <v>270</v>
      </c>
      <c r="L1075" s="33"/>
      <c r="M1075" s="137" t="s">
        <v>19</v>
      </c>
      <c r="N1075" s="138" t="s">
        <v>47</v>
      </c>
      <c r="P1075" s="139">
        <f>O1075*H1075</f>
        <v>0</v>
      </c>
      <c r="Q1075" s="139">
        <v>0</v>
      </c>
      <c r="R1075" s="139">
        <f>Q1075*H1075</f>
        <v>0</v>
      </c>
      <c r="S1075" s="139">
        <v>0</v>
      </c>
      <c r="T1075" s="140">
        <f>S1075*H1075</f>
        <v>0</v>
      </c>
      <c r="AR1075" s="141" t="s">
        <v>271</v>
      </c>
      <c r="AT1075" s="141" t="s">
        <v>267</v>
      </c>
      <c r="AU1075" s="141" t="s">
        <v>86</v>
      </c>
      <c r="AY1075" s="18" t="s">
        <v>265</v>
      </c>
      <c r="BE1075" s="142">
        <f>IF(N1075="základní",J1075,0)</f>
        <v>0</v>
      </c>
      <c r="BF1075" s="142">
        <f>IF(N1075="snížená",J1075,0)</f>
        <v>0</v>
      </c>
      <c r="BG1075" s="142">
        <f>IF(N1075="zákl. přenesená",J1075,0)</f>
        <v>0</v>
      </c>
      <c r="BH1075" s="142">
        <f>IF(N1075="sníž. přenesená",J1075,0)</f>
        <v>0</v>
      </c>
      <c r="BI1075" s="142">
        <f>IF(N1075="nulová",J1075,0)</f>
        <v>0</v>
      </c>
      <c r="BJ1075" s="18" t="s">
        <v>84</v>
      </c>
      <c r="BK1075" s="142">
        <f>ROUND(I1075*H1075,2)</f>
        <v>0</v>
      </c>
      <c r="BL1075" s="18" t="s">
        <v>271</v>
      </c>
      <c r="BM1075" s="141" t="s">
        <v>1495</v>
      </c>
    </row>
    <row r="1076" spans="2:47" s="1" customFormat="1" ht="19.5">
      <c r="B1076" s="33"/>
      <c r="D1076" s="143" t="s">
        <v>273</v>
      </c>
      <c r="F1076" s="144" t="s">
        <v>1496</v>
      </c>
      <c r="I1076" s="145"/>
      <c r="L1076" s="33"/>
      <c r="M1076" s="146"/>
      <c r="T1076" s="54"/>
      <c r="AT1076" s="18" t="s">
        <v>273</v>
      </c>
      <c r="AU1076" s="18" t="s">
        <v>86</v>
      </c>
    </row>
    <row r="1077" spans="2:47" s="1" customFormat="1" ht="12">
      <c r="B1077" s="33"/>
      <c r="D1077" s="147" t="s">
        <v>275</v>
      </c>
      <c r="F1077" s="148" t="s">
        <v>1497</v>
      </c>
      <c r="I1077" s="145"/>
      <c r="L1077" s="33"/>
      <c r="M1077" s="146"/>
      <c r="T1077" s="54"/>
      <c r="AT1077" s="18" t="s">
        <v>275</v>
      </c>
      <c r="AU1077" s="18" t="s">
        <v>86</v>
      </c>
    </row>
    <row r="1078" spans="2:51" s="13" customFormat="1" ht="12">
      <c r="B1078" s="155"/>
      <c r="D1078" s="143" t="s">
        <v>277</v>
      </c>
      <c r="E1078" s="156" t="s">
        <v>19</v>
      </c>
      <c r="F1078" s="157" t="s">
        <v>1476</v>
      </c>
      <c r="H1078" s="158">
        <v>2.484</v>
      </c>
      <c r="I1078" s="159"/>
      <c r="L1078" s="155"/>
      <c r="M1078" s="160"/>
      <c r="T1078" s="161"/>
      <c r="AT1078" s="156" t="s">
        <v>277</v>
      </c>
      <c r="AU1078" s="156" t="s">
        <v>86</v>
      </c>
      <c r="AV1078" s="13" t="s">
        <v>86</v>
      </c>
      <c r="AW1078" s="13" t="s">
        <v>37</v>
      </c>
      <c r="AX1078" s="13" t="s">
        <v>76</v>
      </c>
      <c r="AY1078" s="156" t="s">
        <v>265</v>
      </c>
    </row>
    <row r="1079" spans="2:51" s="13" customFormat="1" ht="12">
      <c r="B1079" s="155"/>
      <c r="D1079" s="143" t="s">
        <v>277</v>
      </c>
      <c r="E1079" s="156" t="s">
        <v>19</v>
      </c>
      <c r="F1079" s="157" t="s">
        <v>1498</v>
      </c>
      <c r="H1079" s="158">
        <v>398.69</v>
      </c>
      <c r="I1079" s="159"/>
      <c r="L1079" s="155"/>
      <c r="M1079" s="160"/>
      <c r="T1079" s="161"/>
      <c r="AT1079" s="156" t="s">
        <v>277</v>
      </c>
      <c r="AU1079" s="156" t="s">
        <v>86</v>
      </c>
      <c r="AV1079" s="13" t="s">
        <v>86</v>
      </c>
      <c r="AW1079" s="13" t="s">
        <v>37</v>
      </c>
      <c r="AX1079" s="13" t="s">
        <v>76</v>
      </c>
      <c r="AY1079" s="156" t="s">
        <v>265</v>
      </c>
    </row>
    <row r="1080" spans="2:51" s="13" customFormat="1" ht="12">
      <c r="B1080" s="155"/>
      <c r="D1080" s="143" t="s">
        <v>277</v>
      </c>
      <c r="E1080" s="156" t="s">
        <v>19</v>
      </c>
      <c r="F1080" s="157" t="s">
        <v>1461</v>
      </c>
      <c r="H1080" s="158">
        <v>7.5</v>
      </c>
      <c r="I1080" s="159"/>
      <c r="L1080" s="155"/>
      <c r="M1080" s="160"/>
      <c r="T1080" s="161"/>
      <c r="AT1080" s="156" t="s">
        <v>277</v>
      </c>
      <c r="AU1080" s="156" t="s">
        <v>86</v>
      </c>
      <c r="AV1080" s="13" t="s">
        <v>86</v>
      </c>
      <c r="AW1080" s="13" t="s">
        <v>37</v>
      </c>
      <c r="AX1080" s="13" t="s">
        <v>76</v>
      </c>
      <c r="AY1080" s="156" t="s">
        <v>265</v>
      </c>
    </row>
    <row r="1081" spans="2:51" s="13" customFormat="1" ht="12">
      <c r="B1081" s="155"/>
      <c r="D1081" s="143" t="s">
        <v>277</v>
      </c>
      <c r="E1081" s="156" t="s">
        <v>19</v>
      </c>
      <c r="F1081" s="157" t="s">
        <v>1454</v>
      </c>
      <c r="H1081" s="158">
        <v>1.555</v>
      </c>
      <c r="I1081" s="159"/>
      <c r="L1081" s="155"/>
      <c r="M1081" s="160"/>
      <c r="T1081" s="161"/>
      <c r="AT1081" s="156" t="s">
        <v>277</v>
      </c>
      <c r="AU1081" s="156" t="s">
        <v>86</v>
      </c>
      <c r="AV1081" s="13" t="s">
        <v>86</v>
      </c>
      <c r="AW1081" s="13" t="s">
        <v>37</v>
      </c>
      <c r="AX1081" s="13" t="s">
        <v>76</v>
      </c>
      <c r="AY1081" s="156" t="s">
        <v>265</v>
      </c>
    </row>
    <row r="1082" spans="2:51" s="13" customFormat="1" ht="12">
      <c r="B1082" s="155"/>
      <c r="D1082" s="143" t="s">
        <v>277</v>
      </c>
      <c r="E1082" s="156" t="s">
        <v>19</v>
      </c>
      <c r="F1082" s="157" t="s">
        <v>1469</v>
      </c>
      <c r="H1082" s="158">
        <v>3.021</v>
      </c>
      <c r="I1082" s="159"/>
      <c r="L1082" s="155"/>
      <c r="M1082" s="160"/>
      <c r="T1082" s="161"/>
      <c r="AT1082" s="156" t="s">
        <v>277</v>
      </c>
      <c r="AU1082" s="156" t="s">
        <v>86</v>
      </c>
      <c r="AV1082" s="13" t="s">
        <v>86</v>
      </c>
      <c r="AW1082" s="13" t="s">
        <v>37</v>
      </c>
      <c r="AX1082" s="13" t="s">
        <v>76</v>
      </c>
      <c r="AY1082" s="156" t="s">
        <v>265</v>
      </c>
    </row>
    <row r="1083" spans="2:51" s="14" customFormat="1" ht="12">
      <c r="B1083" s="162"/>
      <c r="D1083" s="143" t="s">
        <v>277</v>
      </c>
      <c r="E1083" s="163" t="s">
        <v>19</v>
      </c>
      <c r="F1083" s="164" t="s">
        <v>280</v>
      </c>
      <c r="H1083" s="165">
        <v>413.25</v>
      </c>
      <c r="I1083" s="166"/>
      <c r="L1083" s="162"/>
      <c r="M1083" s="167"/>
      <c r="T1083" s="168"/>
      <c r="AT1083" s="163" t="s">
        <v>277</v>
      </c>
      <c r="AU1083" s="163" t="s">
        <v>86</v>
      </c>
      <c r="AV1083" s="14" t="s">
        <v>271</v>
      </c>
      <c r="AW1083" s="14" t="s">
        <v>37</v>
      </c>
      <c r="AX1083" s="14" t="s">
        <v>84</v>
      </c>
      <c r="AY1083" s="163" t="s">
        <v>265</v>
      </c>
    </row>
    <row r="1084" spans="2:65" s="1" customFormat="1" ht="16.5" customHeight="1">
      <c r="B1084" s="33"/>
      <c r="C1084" s="130" t="s">
        <v>1499</v>
      </c>
      <c r="D1084" s="130" t="s">
        <v>267</v>
      </c>
      <c r="E1084" s="131" t="s">
        <v>1500</v>
      </c>
      <c r="F1084" s="132" t="s">
        <v>1501</v>
      </c>
      <c r="G1084" s="133" t="s">
        <v>794</v>
      </c>
      <c r="H1084" s="134">
        <v>-2484</v>
      </c>
      <c r="I1084" s="135"/>
      <c r="J1084" s="136">
        <f>ROUND(I1084*H1084,2)</f>
        <v>0</v>
      </c>
      <c r="K1084" s="132" t="s">
        <v>19</v>
      </c>
      <c r="L1084" s="33"/>
      <c r="M1084" s="137" t="s">
        <v>19</v>
      </c>
      <c r="N1084" s="138" t="s">
        <v>47</v>
      </c>
      <c r="P1084" s="139">
        <f>O1084*H1084</f>
        <v>0</v>
      </c>
      <c r="Q1084" s="139">
        <v>0</v>
      </c>
      <c r="R1084" s="139">
        <f>Q1084*H1084</f>
        <v>0</v>
      </c>
      <c r="S1084" s="139">
        <v>0</v>
      </c>
      <c r="T1084" s="140">
        <f>S1084*H1084</f>
        <v>0</v>
      </c>
      <c r="AR1084" s="141" t="s">
        <v>271</v>
      </c>
      <c r="AT1084" s="141" t="s">
        <v>267</v>
      </c>
      <c r="AU1084" s="141" t="s">
        <v>86</v>
      </c>
      <c r="AY1084" s="18" t="s">
        <v>265</v>
      </c>
      <c r="BE1084" s="142">
        <f>IF(N1084="základní",J1084,0)</f>
        <v>0</v>
      </c>
      <c r="BF1084" s="142">
        <f>IF(N1084="snížená",J1084,0)</f>
        <v>0</v>
      </c>
      <c r="BG1084" s="142">
        <f>IF(N1084="zákl. přenesená",J1084,0)</f>
        <v>0</v>
      </c>
      <c r="BH1084" s="142">
        <f>IF(N1084="sníž. přenesená",J1084,0)</f>
        <v>0</v>
      </c>
      <c r="BI1084" s="142">
        <f>IF(N1084="nulová",J1084,0)</f>
        <v>0</v>
      </c>
      <c r="BJ1084" s="18" t="s">
        <v>84</v>
      </c>
      <c r="BK1084" s="142">
        <f>ROUND(I1084*H1084,2)</f>
        <v>0</v>
      </c>
      <c r="BL1084" s="18" t="s">
        <v>271</v>
      </c>
      <c r="BM1084" s="141" t="s">
        <v>1502</v>
      </c>
    </row>
    <row r="1085" spans="2:47" s="1" customFormat="1" ht="12">
      <c r="B1085" s="33"/>
      <c r="D1085" s="143" t="s">
        <v>273</v>
      </c>
      <c r="F1085" s="144" t="s">
        <v>1501</v>
      </c>
      <c r="I1085" s="145"/>
      <c r="L1085" s="33"/>
      <c r="M1085" s="146"/>
      <c r="T1085" s="54"/>
      <c r="AT1085" s="18" t="s">
        <v>273</v>
      </c>
      <c r="AU1085" s="18" t="s">
        <v>86</v>
      </c>
    </row>
    <row r="1086" spans="2:51" s="13" customFormat="1" ht="12">
      <c r="B1086" s="155"/>
      <c r="D1086" s="143" t="s">
        <v>277</v>
      </c>
      <c r="E1086" s="156" t="s">
        <v>19</v>
      </c>
      <c r="F1086" s="157" t="s">
        <v>1503</v>
      </c>
      <c r="H1086" s="158">
        <v>-2484</v>
      </c>
      <c r="I1086" s="159"/>
      <c r="L1086" s="155"/>
      <c r="M1086" s="160"/>
      <c r="T1086" s="161"/>
      <c r="AT1086" s="156" t="s">
        <v>277</v>
      </c>
      <c r="AU1086" s="156" t="s">
        <v>86</v>
      </c>
      <c r="AV1086" s="13" t="s">
        <v>86</v>
      </c>
      <c r="AW1086" s="13" t="s">
        <v>37</v>
      </c>
      <c r="AX1086" s="13" t="s">
        <v>84</v>
      </c>
      <c r="AY1086" s="156" t="s">
        <v>265</v>
      </c>
    </row>
    <row r="1087" spans="2:63" s="11" customFormat="1" ht="22.9" customHeight="1">
      <c r="B1087" s="118"/>
      <c r="D1087" s="119" t="s">
        <v>75</v>
      </c>
      <c r="E1087" s="128" t="s">
        <v>1504</v>
      </c>
      <c r="F1087" s="128" t="s">
        <v>1505</v>
      </c>
      <c r="I1087" s="121"/>
      <c r="J1087" s="129">
        <f>BK1087</f>
        <v>0</v>
      </c>
      <c r="L1087" s="118"/>
      <c r="M1087" s="123"/>
      <c r="P1087" s="124">
        <f>SUM(P1088:P1090)</f>
        <v>0</v>
      </c>
      <c r="R1087" s="124">
        <f>SUM(R1088:R1090)</f>
        <v>0</v>
      </c>
      <c r="T1087" s="125">
        <f>SUM(T1088:T1090)</f>
        <v>0</v>
      </c>
      <c r="AR1087" s="119" t="s">
        <v>84</v>
      </c>
      <c r="AT1087" s="126" t="s">
        <v>75</v>
      </c>
      <c r="AU1087" s="126" t="s">
        <v>84</v>
      </c>
      <c r="AY1087" s="119" t="s">
        <v>265</v>
      </c>
      <c r="BK1087" s="127">
        <f>SUM(BK1088:BK1090)</f>
        <v>0</v>
      </c>
    </row>
    <row r="1088" spans="2:65" s="1" customFormat="1" ht="16.5" customHeight="1">
      <c r="B1088" s="33"/>
      <c r="C1088" s="130" t="s">
        <v>230</v>
      </c>
      <c r="D1088" s="130" t="s">
        <v>267</v>
      </c>
      <c r="E1088" s="131" t="s">
        <v>1506</v>
      </c>
      <c r="F1088" s="132" t="s">
        <v>1507</v>
      </c>
      <c r="G1088" s="133" t="s">
        <v>130</v>
      </c>
      <c r="H1088" s="134">
        <v>3192.618</v>
      </c>
      <c r="I1088" s="135"/>
      <c r="J1088" s="136">
        <f>ROUND(I1088*H1088,2)</f>
        <v>0</v>
      </c>
      <c r="K1088" s="132" t="s">
        <v>270</v>
      </c>
      <c r="L1088" s="33"/>
      <c r="M1088" s="137" t="s">
        <v>19</v>
      </c>
      <c r="N1088" s="138" t="s">
        <v>47</v>
      </c>
      <c r="P1088" s="139">
        <f>O1088*H1088</f>
        <v>0</v>
      </c>
      <c r="Q1088" s="139">
        <v>0</v>
      </c>
      <c r="R1088" s="139">
        <f>Q1088*H1088</f>
        <v>0</v>
      </c>
      <c r="S1088" s="139">
        <v>0</v>
      </c>
      <c r="T1088" s="140">
        <f>S1088*H1088</f>
        <v>0</v>
      </c>
      <c r="AR1088" s="141" t="s">
        <v>271</v>
      </c>
      <c r="AT1088" s="141" t="s">
        <v>267</v>
      </c>
      <c r="AU1088" s="141" t="s">
        <v>86</v>
      </c>
      <c r="AY1088" s="18" t="s">
        <v>265</v>
      </c>
      <c r="BE1088" s="142">
        <f>IF(N1088="základní",J1088,0)</f>
        <v>0</v>
      </c>
      <c r="BF1088" s="142">
        <f>IF(N1088="snížená",J1088,0)</f>
        <v>0</v>
      </c>
      <c r="BG1088" s="142">
        <f>IF(N1088="zákl. přenesená",J1088,0)</f>
        <v>0</v>
      </c>
      <c r="BH1088" s="142">
        <f>IF(N1088="sníž. přenesená",J1088,0)</f>
        <v>0</v>
      </c>
      <c r="BI1088" s="142">
        <f>IF(N1088="nulová",J1088,0)</f>
        <v>0</v>
      </c>
      <c r="BJ1088" s="18" t="s">
        <v>84</v>
      </c>
      <c r="BK1088" s="142">
        <f>ROUND(I1088*H1088,2)</f>
        <v>0</v>
      </c>
      <c r="BL1088" s="18" t="s">
        <v>271</v>
      </c>
      <c r="BM1088" s="141" t="s">
        <v>1508</v>
      </c>
    </row>
    <row r="1089" spans="2:47" s="1" customFormat="1" ht="12">
      <c r="B1089" s="33"/>
      <c r="D1089" s="143" t="s">
        <v>273</v>
      </c>
      <c r="F1089" s="144" t="s">
        <v>1509</v>
      </c>
      <c r="I1089" s="145"/>
      <c r="L1089" s="33"/>
      <c r="M1089" s="146"/>
      <c r="T1089" s="54"/>
      <c r="AT1089" s="18" t="s">
        <v>273</v>
      </c>
      <c r="AU1089" s="18" t="s">
        <v>86</v>
      </c>
    </row>
    <row r="1090" spans="2:47" s="1" customFormat="1" ht="12">
      <c r="B1090" s="33"/>
      <c r="D1090" s="147" t="s">
        <v>275</v>
      </c>
      <c r="F1090" s="148" t="s">
        <v>1510</v>
      </c>
      <c r="I1090" s="145"/>
      <c r="L1090" s="33"/>
      <c r="M1090" s="146"/>
      <c r="T1090" s="54"/>
      <c r="AT1090" s="18" t="s">
        <v>275</v>
      </c>
      <c r="AU1090" s="18" t="s">
        <v>86</v>
      </c>
    </row>
    <row r="1091" spans="2:63" s="11" customFormat="1" ht="25.9" customHeight="1">
      <c r="B1091" s="118"/>
      <c r="D1091" s="119" t="s">
        <v>75</v>
      </c>
      <c r="E1091" s="120" t="s">
        <v>504</v>
      </c>
      <c r="F1091" s="120" t="s">
        <v>1511</v>
      </c>
      <c r="I1091" s="121"/>
      <c r="J1091" s="122">
        <f>BK1091</f>
        <v>0</v>
      </c>
      <c r="L1091" s="118"/>
      <c r="M1091" s="123"/>
      <c r="P1091" s="124">
        <f>P1092</f>
        <v>0</v>
      </c>
      <c r="R1091" s="124">
        <f>R1092</f>
        <v>0.002</v>
      </c>
      <c r="T1091" s="125">
        <f>T1092</f>
        <v>0</v>
      </c>
      <c r="AR1091" s="119" t="s">
        <v>287</v>
      </c>
      <c r="AT1091" s="126" t="s">
        <v>75</v>
      </c>
      <c r="AU1091" s="126" t="s">
        <v>76</v>
      </c>
      <c r="AY1091" s="119" t="s">
        <v>265</v>
      </c>
      <c r="BK1091" s="127">
        <f>BK1092</f>
        <v>0</v>
      </c>
    </row>
    <row r="1092" spans="2:63" s="11" customFormat="1" ht="22.9" customHeight="1">
      <c r="B1092" s="118"/>
      <c r="D1092" s="119" t="s">
        <v>75</v>
      </c>
      <c r="E1092" s="128" t="s">
        <v>1512</v>
      </c>
      <c r="F1092" s="128" t="s">
        <v>1513</v>
      </c>
      <c r="I1092" s="121"/>
      <c r="J1092" s="129">
        <f>BK1092</f>
        <v>0</v>
      </c>
      <c r="L1092" s="118"/>
      <c r="M1092" s="123"/>
      <c r="P1092" s="124">
        <f>SUM(P1093:P1110)</f>
        <v>0</v>
      </c>
      <c r="R1092" s="124">
        <f>SUM(R1093:R1110)</f>
        <v>0.002</v>
      </c>
      <c r="T1092" s="125">
        <f>SUM(T1093:T1110)</f>
        <v>0</v>
      </c>
      <c r="AR1092" s="119" t="s">
        <v>287</v>
      </c>
      <c r="AT1092" s="126" t="s">
        <v>75</v>
      </c>
      <c r="AU1092" s="126" t="s">
        <v>84</v>
      </c>
      <c r="AY1092" s="119" t="s">
        <v>265</v>
      </c>
      <c r="BK1092" s="127">
        <f>SUM(BK1093:BK1110)</f>
        <v>0</v>
      </c>
    </row>
    <row r="1093" spans="2:65" s="1" customFormat="1" ht="16.5" customHeight="1">
      <c r="B1093" s="33"/>
      <c r="C1093" s="130" t="s">
        <v>1514</v>
      </c>
      <c r="D1093" s="130" t="s">
        <v>267</v>
      </c>
      <c r="E1093" s="131" t="s">
        <v>1515</v>
      </c>
      <c r="F1093" s="132" t="s">
        <v>1516</v>
      </c>
      <c r="G1093" s="133" t="s">
        <v>134</v>
      </c>
      <c r="H1093" s="134">
        <v>9</v>
      </c>
      <c r="I1093" s="135"/>
      <c r="J1093" s="136">
        <f>ROUND(I1093*H1093,2)</f>
        <v>0</v>
      </c>
      <c r="K1093" s="132" t="s">
        <v>270</v>
      </c>
      <c r="L1093" s="33"/>
      <c r="M1093" s="137" t="s">
        <v>19</v>
      </c>
      <c r="N1093" s="138" t="s">
        <v>47</v>
      </c>
      <c r="P1093" s="139">
        <f>O1093*H1093</f>
        <v>0</v>
      </c>
      <c r="Q1093" s="139">
        <v>0.00018</v>
      </c>
      <c r="R1093" s="139">
        <f>Q1093*H1093</f>
        <v>0.0016200000000000001</v>
      </c>
      <c r="S1093" s="139">
        <v>0</v>
      </c>
      <c r="T1093" s="140">
        <f>S1093*H1093</f>
        <v>0</v>
      </c>
      <c r="AR1093" s="141" t="s">
        <v>761</v>
      </c>
      <c r="AT1093" s="141" t="s">
        <v>267</v>
      </c>
      <c r="AU1093" s="141" t="s">
        <v>86</v>
      </c>
      <c r="AY1093" s="18" t="s">
        <v>265</v>
      </c>
      <c r="BE1093" s="142">
        <f>IF(N1093="základní",J1093,0)</f>
        <v>0</v>
      </c>
      <c r="BF1093" s="142">
        <f>IF(N1093="snížená",J1093,0)</f>
        <v>0</v>
      </c>
      <c r="BG1093" s="142">
        <f>IF(N1093="zákl. přenesená",J1093,0)</f>
        <v>0</v>
      </c>
      <c r="BH1093" s="142">
        <f>IF(N1093="sníž. přenesená",J1093,0)</f>
        <v>0</v>
      </c>
      <c r="BI1093" s="142">
        <f>IF(N1093="nulová",J1093,0)</f>
        <v>0</v>
      </c>
      <c r="BJ1093" s="18" t="s">
        <v>84</v>
      </c>
      <c r="BK1093" s="142">
        <f>ROUND(I1093*H1093,2)</f>
        <v>0</v>
      </c>
      <c r="BL1093" s="18" t="s">
        <v>761</v>
      </c>
      <c r="BM1093" s="141" t="s">
        <v>1517</v>
      </c>
    </row>
    <row r="1094" spans="2:47" s="1" customFormat="1" ht="12">
      <c r="B1094" s="33"/>
      <c r="D1094" s="143" t="s">
        <v>273</v>
      </c>
      <c r="F1094" s="144" t="s">
        <v>1518</v>
      </c>
      <c r="I1094" s="145"/>
      <c r="L1094" s="33"/>
      <c r="M1094" s="146"/>
      <c r="T1094" s="54"/>
      <c r="AT1094" s="18" t="s">
        <v>273</v>
      </c>
      <c r="AU1094" s="18" t="s">
        <v>86</v>
      </c>
    </row>
    <row r="1095" spans="2:47" s="1" customFormat="1" ht="12">
      <c r="B1095" s="33"/>
      <c r="D1095" s="147" t="s">
        <v>275</v>
      </c>
      <c r="F1095" s="148" t="s">
        <v>1519</v>
      </c>
      <c r="I1095" s="145"/>
      <c r="L1095" s="33"/>
      <c r="M1095" s="146"/>
      <c r="T1095" s="54"/>
      <c r="AT1095" s="18" t="s">
        <v>275</v>
      </c>
      <c r="AU1095" s="18" t="s">
        <v>86</v>
      </c>
    </row>
    <row r="1096" spans="2:51" s="13" customFormat="1" ht="12">
      <c r="B1096" s="155"/>
      <c r="D1096" s="143" t="s">
        <v>277</v>
      </c>
      <c r="E1096" s="156" t="s">
        <v>19</v>
      </c>
      <c r="F1096" s="157" t="s">
        <v>1520</v>
      </c>
      <c r="H1096" s="158">
        <v>9</v>
      </c>
      <c r="I1096" s="159"/>
      <c r="L1096" s="155"/>
      <c r="M1096" s="160"/>
      <c r="T1096" s="161"/>
      <c r="AT1096" s="156" t="s">
        <v>277</v>
      </c>
      <c r="AU1096" s="156" t="s">
        <v>86</v>
      </c>
      <c r="AV1096" s="13" t="s">
        <v>86</v>
      </c>
      <c r="AW1096" s="13" t="s">
        <v>37</v>
      </c>
      <c r="AX1096" s="13" t="s">
        <v>84</v>
      </c>
      <c r="AY1096" s="156" t="s">
        <v>265</v>
      </c>
    </row>
    <row r="1097" spans="2:65" s="1" customFormat="1" ht="16.5" customHeight="1">
      <c r="B1097" s="33"/>
      <c r="C1097" s="130" t="s">
        <v>1521</v>
      </c>
      <c r="D1097" s="130" t="s">
        <v>267</v>
      </c>
      <c r="E1097" s="131" t="s">
        <v>1522</v>
      </c>
      <c r="F1097" s="132" t="s">
        <v>1523</v>
      </c>
      <c r="G1097" s="133" t="s">
        <v>134</v>
      </c>
      <c r="H1097" s="134">
        <v>2</v>
      </c>
      <c r="I1097" s="135"/>
      <c r="J1097" s="136">
        <f>ROUND(I1097*H1097,2)</f>
        <v>0</v>
      </c>
      <c r="K1097" s="132" t="s">
        <v>270</v>
      </c>
      <c r="L1097" s="33"/>
      <c r="M1097" s="137" t="s">
        <v>19</v>
      </c>
      <c r="N1097" s="138" t="s">
        <v>47</v>
      </c>
      <c r="P1097" s="139">
        <f>O1097*H1097</f>
        <v>0</v>
      </c>
      <c r="Q1097" s="139">
        <v>0.00019</v>
      </c>
      <c r="R1097" s="139">
        <f>Q1097*H1097</f>
        <v>0.00038</v>
      </c>
      <c r="S1097" s="139">
        <v>0</v>
      </c>
      <c r="T1097" s="140">
        <f>S1097*H1097</f>
        <v>0</v>
      </c>
      <c r="AR1097" s="141" t="s">
        <v>761</v>
      </c>
      <c r="AT1097" s="141" t="s">
        <v>267</v>
      </c>
      <c r="AU1097" s="141" t="s">
        <v>86</v>
      </c>
      <c r="AY1097" s="18" t="s">
        <v>265</v>
      </c>
      <c r="BE1097" s="142">
        <f>IF(N1097="základní",J1097,0)</f>
        <v>0</v>
      </c>
      <c r="BF1097" s="142">
        <f>IF(N1097="snížená",J1097,0)</f>
        <v>0</v>
      </c>
      <c r="BG1097" s="142">
        <f>IF(N1097="zákl. přenesená",J1097,0)</f>
        <v>0</v>
      </c>
      <c r="BH1097" s="142">
        <f>IF(N1097="sníž. přenesená",J1097,0)</f>
        <v>0</v>
      </c>
      <c r="BI1097" s="142">
        <f>IF(N1097="nulová",J1097,0)</f>
        <v>0</v>
      </c>
      <c r="BJ1097" s="18" t="s">
        <v>84</v>
      </c>
      <c r="BK1097" s="142">
        <f>ROUND(I1097*H1097,2)</f>
        <v>0</v>
      </c>
      <c r="BL1097" s="18" t="s">
        <v>761</v>
      </c>
      <c r="BM1097" s="141" t="s">
        <v>1524</v>
      </c>
    </row>
    <row r="1098" spans="2:47" s="1" customFormat="1" ht="12">
      <c r="B1098" s="33"/>
      <c r="D1098" s="143" t="s">
        <v>273</v>
      </c>
      <c r="F1098" s="144" t="s">
        <v>1525</v>
      </c>
      <c r="I1098" s="145"/>
      <c r="L1098" s="33"/>
      <c r="M1098" s="146"/>
      <c r="T1098" s="54"/>
      <c r="AT1098" s="18" t="s">
        <v>273</v>
      </c>
      <c r="AU1098" s="18" t="s">
        <v>86</v>
      </c>
    </row>
    <row r="1099" spans="2:47" s="1" customFormat="1" ht="12">
      <c r="B1099" s="33"/>
      <c r="D1099" s="147" t="s">
        <v>275</v>
      </c>
      <c r="F1099" s="148" t="s">
        <v>1526</v>
      </c>
      <c r="I1099" s="145"/>
      <c r="L1099" s="33"/>
      <c r="M1099" s="146"/>
      <c r="T1099" s="54"/>
      <c r="AT1099" s="18" t="s">
        <v>275</v>
      </c>
      <c r="AU1099" s="18" t="s">
        <v>86</v>
      </c>
    </row>
    <row r="1100" spans="2:51" s="13" customFormat="1" ht="12">
      <c r="B1100" s="155"/>
      <c r="D1100" s="143" t="s">
        <v>277</v>
      </c>
      <c r="E1100" s="156" t="s">
        <v>19</v>
      </c>
      <c r="F1100" s="157" t="s">
        <v>1260</v>
      </c>
      <c r="H1100" s="158">
        <v>2</v>
      </c>
      <c r="I1100" s="159"/>
      <c r="L1100" s="155"/>
      <c r="M1100" s="160"/>
      <c r="T1100" s="161"/>
      <c r="AT1100" s="156" t="s">
        <v>277</v>
      </c>
      <c r="AU1100" s="156" t="s">
        <v>86</v>
      </c>
      <c r="AV1100" s="13" t="s">
        <v>86</v>
      </c>
      <c r="AW1100" s="13" t="s">
        <v>37</v>
      </c>
      <c r="AX1100" s="13" t="s">
        <v>84</v>
      </c>
      <c r="AY1100" s="156" t="s">
        <v>265</v>
      </c>
    </row>
    <row r="1101" spans="2:65" s="1" customFormat="1" ht="16.5" customHeight="1">
      <c r="B1101" s="33"/>
      <c r="C1101" s="130" t="s">
        <v>1527</v>
      </c>
      <c r="D1101" s="130" t="s">
        <v>267</v>
      </c>
      <c r="E1101" s="131" t="s">
        <v>1528</v>
      </c>
      <c r="F1101" s="132" t="s">
        <v>1529</v>
      </c>
      <c r="G1101" s="133" t="s">
        <v>569</v>
      </c>
      <c r="H1101" s="134">
        <v>1</v>
      </c>
      <c r="I1101" s="135"/>
      <c r="J1101" s="136">
        <f>ROUND(I1101*H1101,2)</f>
        <v>0</v>
      </c>
      <c r="K1101" s="132" t="s">
        <v>19</v>
      </c>
      <c r="L1101" s="33"/>
      <c r="M1101" s="137" t="s">
        <v>19</v>
      </c>
      <c r="N1101" s="138" t="s">
        <v>47</v>
      </c>
      <c r="P1101" s="139">
        <f>O1101*H1101</f>
        <v>0</v>
      </c>
      <c r="Q1101" s="139">
        <v>0</v>
      </c>
      <c r="R1101" s="139">
        <f>Q1101*H1101</f>
        <v>0</v>
      </c>
      <c r="S1101" s="139">
        <v>0</v>
      </c>
      <c r="T1101" s="140">
        <f>S1101*H1101</f>
        <v>0</v>
      </c>
      <c r="AR1101" s="141" t="s">
        <v>761</v>
      </c>
      <c r="AT1101" s="141" t="s">
        <v>267</v>
      </c>
      <c r="AU1101" s="141" t="s">
        <v>86</v>
      </c>
      <c r="AY1101" s="18" t="s">
        <v>265</v>
      </c>
      <c r="BE1101" s="142">
        <f>IF(N1101="základní",J1101,0)</f>
        <v>0</v>
      </c>
      <c r="BF1101" s="142">
        <f>IF(N1101="snížená",J1101,0)</f>
        <v>0</v>
      </c>
      <c r="BG1101" s="142">
        <f>IF(N1101="zákl. přenesená",J1101,0)</f>
        <v>0</v>
      </c>
      <c r="BH1101" s="142">
        <f>IF(N1101="sníž. přenesená",J1101,0)</f>
        <v>0</v>
      </c>
      <c r="BI1101" s="142">
        <f>IF(N1101="nulová",J1101,0)</f>
        <v>0</v>
      </c>
      <c r="BJ1101" s="18" t="s">
        <v>84</v>
      </c>
      <c r="BK1101" s="142">
        <f>ROUND(I1101*H1101,2)</f>
        <v>0</v>
      </c>
      <c r="BL1101" s="18" t="s">
        <v>761</v>
      </c>
      <c r="BM1101" s="141" t="s">
        <v>1530</v>
      </c>
    </row>
    <row r="1102" spans="2:47" s="1" customFormat="1" ht="12">
      <c r="B1102" s="33"/>
      <c r="D1102" s="143" t="s">
        <v>273</v>
      </c>
      <c r="F1102" s="144" t="s">
        <v>1529</v>
      </c>
      <c r="I1102" s="145"/>
      <c r="L1102" s="33"/>
      <c r="M1102" s="146"/>
      <c r="T1102" s="54"/>
      <c r="AT1102" s="18" t="s">
        <v>273</v>
      </c>
      <c r="AU1102" s="18" t="s">
        <v>86</v>
      </c>
    </row>
    <row r="1103" spans="2:65" s="1" customFormat="1" ht="16.5" customHeight="1">
      <c r="B1103" s="33"/>
      <c r="C1103" s="130" t="s">
        <v>1531</v>
      </c>
      <c r="D1103" s="130" t="s">
        <v>267</v>
      </c>
      <c r="E1103" s="131" t="s">
        <v>1532</v>
      </c>
      <c r="F1103" s="132" t="s">
        <v>1533</v>
      </c>
      <c r="G1103" s="133" t="s">
        <v>134</v>
      </c>
      <c r="H1103" s="134">
        <v>1</v>
      </c>
      <c r="I1103" s="135"/>
      <c r="J1103" s="136">
        <f>ROUND(I1103*H1103,2)</f>
        <v>0</v>
      </c>
      <c r="K1103" s="132" t="s">
        <v>19</v>
      </c>
      <c r="L1103" s="33"/>
      <c r="M1103" s="137" t="s">
        <v>19</v>
      </c>
      <c r="N1103" s="138" t="s">
        <v>47</v>
      </c>
      <c r="P1103" s="139">
        <f>O1103*H1103</f>
        <v>0</v>
      </c>
      <c r="Q1103" s="139">
        <v>0</v>
      </c>
      <c r="R1103" s="139">
        <f>Q1103*H1103</f>
        <v>0</v>
      </c>
      <c r="S1103" s="139">
        <v>0</v>
      </c>
      <c r="T1103" s="140">
        <f>S1103*H1103</f>
        <v>0</v>
      </c>
      <c r="AR1103" s="141" t="s">
        <v>761</v>
      </c>
      <c r="AT1103" s="141" t="s">
        <v>267</v>
      </c>
      <c r="AU1103" s="141" t="s">
        <v>86</v>
      </c>
      <c r="AY1103" s="18" t="s">
        <v>265</v>
      </c>
      <c r="BE1103" s="142">
        <f>IF(N1103="základní",J1103,0)</f>
        <v>0</v>
      </c>
      <c r="BF1103" s="142">
        <f>IF(N1103="snížená",J1103,0)</f>
        <v>0</v>
      </c>
      <c r="BG1103" s="142">
        <f>IF(N1103="zákl. přenesená",J1103,0)</f>
        <v>0</v>
      </c>
      <c r="BH1103" s="142">
        <f>IF(N1103="sníž. přenesená",J1103,0)</f>
        <v>0</v>
      </c>
      <c r="BI1103" s="142">
        <f>IF(N1103="nulová",J1103,0)</f>
        <v>0</v>
      </c>
      <c r="BJ1103" s="18" t="s">
        <v>84</v>
      </c>
      <c r="BK1103" s="142">
        <f>ROUND(I1103*H1103,2)</f>
        <v>0</v>
      </c>
      <c r="BL1103" s="18" t="s">
        <v>761</v>
      </c>
      <c r="BM1103" s="141" t="s">
        <v>1534</v>
      </c>
    </row>
    <row r="1104" spans="2:47" s="1" customFormat="1" ht="12">
      <c r="B1104" s="33"/>
      <c r="D1104" s="143" t="s">
        <v>273</v>
      </c>
      <c r="F1104" s="144" t="s">
        <v>1533</v>
      </c>
      <c r="I1104" s="145"/>
      <c r="L1104" s="33"/>
      <c r="M1104" s="146"/>
      <c r="T1104" s="54"/>
      <c r="AT1104" s="18" t="s">
        <v>273</v>
      </c>
      <c r="AU1104" s="18" t="s">
        <v>86</v>
      </c>
    </row>
    <row r="1105" spans="2:51" s="13" customFormat="1" ht="12">
      <c r="B1105" s="155"/>
      <c r="D1105" s="143" t="s">
        <v>277</v>
      </c>
      <c r="E1105" s="156" t="s">
        <v>19</v>
      </c>
      <c r="F1105" s="157" t="s">
        <v>1535</v>
      </c>
      <c r="H1105" s="158">
        <v>1</v>
      </c>
      <c r="I1105" s="159"/>
      <c r="L1105" s="155"/>
      <c r="M1105" s="160"/>
      <c r="T1105" s="161"/>
      <c r="AT1105" s="156" t="s">
        <v>277</v>
      </c>
      <c r="AU1105" s="156" t="s">
        <v>86</v>
      </c>
      <c r="AV1105" s="13" t="s">
        <v>86</v>
      </c>
      <c r="AW1105" s="13" t="s">
        <v>37</v>
      </c>
      <c r="AX1105" s="13" t="s">
        <v>84</v>
      </c>
      <c r="AY1105" s="156" t="s">
        <v>265</v>
      </c>
    </row>
    <row r="1106" spans="2:65" s="1" customFormat="1" ht="16.5" customHeight="1">
      <c r="B1106" s="33"/>
      <c r="C1106" s="130" t="s">
        <v>1536</v>
      </c>
      <c r="D1106" s="130" t="s">
        <v>267</v>
      </c>
      <c r="E1106" s="131" t="s">
        <v>1537</v>
      </c>
      <c r="F1106" s="132" t="s">
        <v>1538</v>
      </c>
      <c r="G1106" s="133" t="s">
        <v>134</v>
      </c>
      <c r="H1106" s="134">
        <v>1</v>
      </c>
      <c r="I1106" s="135"/>
      <c r="J1106" s="136">
        <f>ROUND(I1106*H1106,2)</f>
        <v>0</v>
      </c>
      <c r="K1106" s="132" t="s">
        <v>19</v>
      </c>
      <c r="L1106" s="33"/>
      <c r="M1106" s="137" t="s">
        <v>19</v>
      </c>
      <c r="N1106" s="138" t="s">
        <v>47</v>
      </c>
      <c r="P1106" s="139">
        <f>O1106*H1106</f>
        <v>0</v>
      </c>
      <c r="Q1106" s="139">
        <v>0</v>
      </c>
      <c r="R1106" s="139">
        <f>Q1106*H1106</f>
        <v>0</v>
      </c>
      <c r="S1106" s="139">
        <v>0</v>
      </c>
      <c r="T1106" s="140">
        <f>S1106*H1106</f>
        <v>0</v>
      </c>
      <c r="AR1106" s="141" t="s">
        <v>761</v>
      </c>
      <c r="AT1106" s="141" t="s">
        <v>267</v>
      </c>
      <c r="AU1106" s="141" t="s">
        <v>86</v>
      </c>
      <c r="AY1106" s="18" t="s">
        <v>265</v>
      </c>
      <c r="BE1106" s="142">
        <f>IF(N1106="základní",J1106,0)</f>
        <v>0</v>
      </c>
      <c r="BF1106" s="142">
        <f>IF(N1106="snížená",J1106,0)</f>
        <v>0</v>
      </c>
      <c r="BG1106" s="142">
        <f>IF(N1106="zákl. přenesená",J1106,0)</f>
        <v>0</v>
      </c>
      <c r="BH1106" s="142">
        <f>IF(N1106="sníž. přenesená",J1106,0)</f>
        <v>0</v>
      </c>
      <c r="BI1106" s="142">
        <f>IF(N1106="nulová",J1106,0)</f>
        <v>0</v>
      </c>
      <c r="BJ1106" s="18" t="s">
        <v>84</v>
      </c>
      <c r="BK1106" s="142">
        <f>ROUND(I1106*H1106,2)</f>
        <v>0</v>
      </c>
      <c r="BL1106" s="18" t="s">
        <v>761</v>
      </c>
      <c r="BM1106" s="141" t="s">
        <v>1539</v>
      </c>
    </row>
    <row r="1107" spans="2:47" s="1" customFormat="1" ht="12">
      <c r="B1107" s="33"/>
      <c r="D1107" s="143" t="s">
        <v>273</v>
      </c>
      <c r="F1107" s="144" t="s">
        <v>1538</v>
      </c>
      <c r="I1107" s="145"/>
      <c r="L1107" s="33"/>
      <c r="M1107" s="146"/>
      <c r="T1107" s="54"/>
      <c r="AT1107" s="18" t="s">
        <v>273</v>
      </c>
      <c r="AU1107" s="18" t="s">
        <v>86</v>
      </c>
    </row>
    <row r="1108" spans="2:51" s="13" customFormat="1" ht="12">
      <c r="B1108" s="155"/>
      <c r="D1108" s="143" t="s">
        <v>277</v>
      </c>
      <c r="E1108" s="156" t="s">
        <v>19</v>
      </c>
      <c r="F1108" s="157" t="s">
        <v>1535</v>
      </c>
      <c r="H1108" s="158">
        <v>1</v>
      </c>
      <c r="I1108" s="159"/>
      <c r="L1108" s="155"/>
      <c r="M1108" s="160"/>
      <c r="T1108" s="161"/>
      <c r="AT1108" s="156" t="s">
        <v>277</v>
      </c>
      <c r="AU1108" s="156" t="s">
        <v>86</v>
      </c>
      <c r="AV1108" s="13" t="s">
        <v>86</v>
      </c>
      <c r="AW1108" s="13" t="s">
        <v>37</v>
      </c>
      <c r="AX1108" s="13" t="s">
        <v>84</v>
      </c>
      <c r="AY1108" s="156" t="s">
        <v>265</v>
      </c>
    </row>
    <row r="1109" spans="2:65" s="1" customFormat="1" ht="16.5" customHeight="1">
      <c r="B1109" s="33"/>
      <c r="C1109" s="130" t="s">
        <v>1540</v>
      </c>
      <c r="D1109" s="130" t="s">
        <v>267</v>
      </c>
      <c r="E1109" s="131" t="s">
        <v>1541</v>
      </c>
      <c r="F1109" s="132" t="s">
        <v>1542</v>
      </c>
      <c r="G1109" s="133" t="s">
        <v>134</v>
      </c>
      <c r="H1109" s="134">
        <v>1</v>
      </c>
      <c r="I1109" s="135"/>
      <c r="J1109" s="136">
        <f>ROUND(I1109*H1109,2)</f>
        <v>0</v>
      </c>
      <c r="K1109" s="132" t="s">
        <v>19</v>
      </c>
      <c r="L1109" s="33"/>
      <c r="M1109" s="137" t="s">
        <v>19</v>
      </c>
      <c r="N1109" s="138" t="s">
        <v>47</v>
      </c>
      <c r="P1109" s="139">
        <f>O1109*H1109</f>
        <v>0</v>
      </c>
      <c r="Q1109" s="139">
        <v>0</v>
      </c>
      <c r="R1109" s="139">
        <f>Q1109*H1109</f>
        <v>0</v>
      </c>
      <c r="S1109" s="139">
        <v>0</v>
      </c>
      <c r="T1109" s="140">
        <f>S1109*H1109</f>
        <v>0</v>
      </c>
      <c r="AR1109" s="141" t="s">
        <v>761</v>
      </c>
      <c r="AT1109" s="141" t="s">
        <v>267</v>
      </c>
      <c r="AU1109" s="141" t="s">
        <v>86</v>
      </c>
      <c r="AY1109" s="18" t="s">
        <v>265</v>
      </c>
      <c r="BE1109" s="142">
        <f>IF(N1109="základní",J1109,0)</f>
        <v>0</v>
      </c>
      <c r="BF1109" s="142">
        <f>IF(N1109="snížená",J1109,0)</f>
        <v>0</v>
      </c>
      <c r="BG1109" s="142">
        <f>IF(N1109="zákl. přenesená",J1109,0)</f>
        <v>0</v>
      </c>
      <c r="BH1109" s="142">
        <f>IF(N1109="sníž. přenesená",J1109,0)</f>
        <v>0</v>
      </c>
      <c r="BI1109" s="142">
        <f>IF(N1109="nulová",J1109,0)</f>
        <v>0</v>
      </c>
      <c r="BJ1109" s="18" t="s">
        <v>84</v>
      </c>
      <c r="BK1109" s="142">
        <f>ROUND(I1109*H1109,2)</f>
        <v>0</v>
      </c>
      <c r="BL1109" s="18" t="s">
        <v>761</v>
      </c>
      <c r="BM1109" s="141" t="s">
        <v>1543</v>
      </c>
    </row>
    <row r="1110" spans="2:47" s="1" customFormat="1" ht="12">
      <c r="B1110" s="33"/>
      <c r="D1110" s="143" t="s">
        <v>273</v>
      </c>
      <c r="F1110" s="144" t="s">
        <v>1542</v>
      </c>
      <c r="I1110" s="145"/>
      <c r="L1110" s="33"/>
      <c r="M1110" s="187"/>
      <c r="N1110" s="188"/>
      <c r="O1110" s="188"/>
      <c r="P1110" s="188"/>
      <c r="Q1110" s="188"/>
      <c r="R1110" s="188"/>
      <c r="S1110" s="188"/>
      <c r="T1110" s="189"/>
      <c r="AT1110" s="18" t="s">
        <v>273</v>
      </c>
      <c r="AU1110" s="18" t="s">
        <v>86</v>
      </c>
    </row>
    <row r="1111" spans="2:12" s="1" customFormat="1" ht="6.95" customHeight="1">
      <c r="B1111" s="42"/>
      <c r="C1111" s="43"/>
      <c r="D1111" s="43"/>
      <c r="E1111" s="43"/>
      <c r="F1111" s="43"/>
      <c r="G1111" s="43"/>
      <c r="H1111" s="43"/>
      <c r="I1111" s="43"/>
      <c r="J1111" s="43"/>
      <c r="K1111" s="43"/>
      <c r="L1111" s="33"/>
    </row>
  </sheetData>
  <sheetProtection algorithmName="SHA-512" hashValue="eCS6mTqJqHriSZFZNMYHo/aJH4F+YhX4rGWhrADdMcuhiUGL47FRp13U1pZMsSG/7IxNnMG4yz2ppHGwqU3vGg==" saltValue="0sPUWw2h6s51G+uEvuFWDhd7u97iBokJ6YedTS2eb0iC62h3AT2RYTKixuflEBXtXptxY7VRHbfHS00jqQ1hOQ==" spinCount="100000" sheet="1" objects="1" scenarios="1" formatColumns="0" formatRows="0" autoFilter="0"/>
  <autoFilter ref="C90:K1110"/>
  <mergeCells count="9">
    <mergeCell ref="E50:H50"/>
    <mergeCell ref="E81:H81"/>
    <mergeCell ref="E83:H83"/>
    <mergeCell ref="L2:V2"/>
    <mergeCell ref="E7:H7"/>
    <mergeCell ref="E9:H9"/>
    <mergeCell ref="E18:H18"/>
    <mergeCell ref="E27:H27"/>
    <mergeCell ref="E48:H48"/>
  </mergeCells>
  <hyperlinks>
    <hyperlink ref="F96" r:id="rId1" display="https://podminky.urs.cz/item/CS_URS_2022_02/111103211"/>
    <hyperlink ref="F102" r:id="rId2" display="https://podminky.urs.cz/item/CS_URS_2022_02/111103313"/>
    <hyperlink ref="F106" r:id="rId3" display="https://podminky.urs.cz/item/CS_URS_2022_02/111251103"/>
    <hyperlink ref="F113" r:id="rId4" display="https://podminky.urs.cz/item/CS_URS_2022_02/112101101"/>
    <hyperlink ref="F118" r:id="rId5" display="https://podminky.urs.cz/item/CS_URS_2022_02/112101102"/>
    <hyperlink ref="F123" r:id="rId6" display="https://podminky.urs.cz/item/CS_URS_2022_02/112101103"/>
    <hyperlink ref="F128" r:id="rId7" display="https://podminky.urs.cz/item/CS_URS_2022_02/112101104"/>
    <hyperlink ref="F133" r:id="rId8" display="https://podminky.urs.cz/item/CS_URS_2022_02/112155215"/>
    <hyperlink ref="F137" r:id="rId9" display="https://podminky.urs.cz/item/CS_URS_2022_02/112155221"/>
    <hyperlink ref="F141" r:id="rId10" display="https://podminky.urs.cz/item/CS_URS_2022_02/112155225"/>
    <hyperlink ref="F148" r:id="rId11" display="https://podminky.urs.cz/item/CS_URS_2022_02/112155315"/>
    <hyperlink ref="F152" r:id="rId12" display="https://podminky.urs.cz/item/CS_URS_2022_02/112251101"/>
    <hyperlink ref="F156" r:id="rId13" display="https://podminky.urs.cz/item/CS_URS_2022_02/112251102"/>
    <hyperlink ref="F160" r:id="rId14" display="https://podminky.urs.cz/item/CS_URS_2022_02/112251103"/>
    <hyperlink ref="F164" r:id="rId15" display="https://podminky.urs.cz/item/CS_URS_2022_02/112251104"/>
    <hyperlink ref="F168" r:id="rId16" display="https://podminky.urs.cz/item/CS_URS_2022_02/113106292"/>
    <hyperlink ref="F176" r:id="rId17" display="https://podminky.urs.cz/item/CS_URS_2022_02/113202111"/>
    <hyperlink ref="F182" r:id="rId18" display="https://podminky.urs.cz/item/CS_URS_2022_02/114203101"/>
    <hyperlink ref="F193" r:id="rId19" display="https://podminky.urs.cz/item/CS_URS_2022_02/114203103"/>
    <hyperlink ref="F200" r:id="rId20" display="https://podminky.urs.cz/item/CS_URS_2022_02/114203201"/>
    <hyperlink ref="F204" r:id="rId21" display="https://podminky.urs.cz/item/CS_URS_2022_02/114203401"/>
    <hyperlink ref="F208" r:id="rId22" display="https://podminky.urs.cz/item/CS_URS_2022_02/114203409"/>
    <hyperlink ref="F212" r:id="rId23" display="https://podminky.urs.cz/item/CS_URS_2022_02/115101201"/>
    <hyperlink ref="F216" r:id="rId24" display="https://podminky.urs.cz/item/CS_URS_2022_02/115101301"/>
    <hyperlink ref="F220" r:id="rId25" display="https://podminky.urs.cz/item/CS_URS_2022_02/121151123"/>
    <hyperlink ref="F231" r:id="rId26" display="https://podminky.urs.cz/item/CS_URS_2022_02/131351102"/>
    <hyperlink ref="F240" r:id="rId27" display="https://podminky.urs.cz/item/CS_URS_2022_02/131351104"/>
    <hyperlink ref="F247" r:id="rId28" display="https://podminky.urs.cz/item/CS_URS_2022_02/132351104"/>
    <hyperlink ref="F267" r:id="rId29" display="https://podminky.urs.cz/item/CS_URS_2022_02/132351252"/>
    <hyperlink ref="F284" r:id="rId30" display="https://podminky.urs.cz/item/CS_URS_2022_02/161151113"/>
    <hyperlink ref="F288" r:id="rId31" display="https://podminky.urs.cz/item/CS_URS_2022_02/162201421"/>
    <hyperlink ref="F292" r:id="rId32" display="https://podminky.urs.cz/item/CS_URS_2022_02/162201422"/>
    <hyperlink ref="F296" r:id="rId33" display="https://podminky.urs.cz/item/CS_URS_2022_02/162201423"/>
    <hyperlink ref="F300" r:id="rId34" display="https://podminky.urs.cz/item/CS_URS_2022_02/162201424"/>
    <hyperlink ref="F304" r:id="rId35" display="https://podminky.urs.cz/item/CS_URS_2022_02/162301971"/>
    <hyperlink ref="F308" r:id="rId36" display="https://podminky.urs.cz/item/CS_URS_2022_02/162301972"/>
    <hyperlink ref="F312" r:id="rId37" display="https://podminky.urs.cz/item/CS_URS_2022_02/162301973"/>
    <hyperlink ref="F316" r:id="rId38" display="https://podminky.urs.cz/item/CS_URS_2022_02/162301974"/>
    <hyperlink ref="F323" r:id="rId39" display="https://podminky.urs.cz/item/CS_URS_2022_02/162351104"/>
    <hyperlink ref="F337" r:id="rId40" display="https://podminky.urs.cz/item/CS_URS_2022_02/162351123"/>
    <hyperlink ref="F350" r:id="rId41" display="https://podminky.urs.cz/item/CS_URS_2022_02/162351143"/>
    <hyperlink ref="F355" r:id="rId42" display="https://podminky.urs.cz/item/CS_URS_2022_02/166151121"/>
    <hyperlink ref="F363" r:id="rId43" display="https://podminky.urs.cz/item/CS_URS_2022_02/167151111"/>
    <hyperlink ref="F371" r:id="rId44" display="https://podminky.urs.cz/item/CS_URS_2022_02/167151112"/>
    <hyperlink ref="F378" r:id="rId45" display="https://podminky.urs.cz/item/CS_URS_2022_02/171103201"/>
    <hyperlink ref="F385" r:id="rId46" display="https://podminky.urs.cz/item/CS_URS_2022_02/171151131"/>
    <hyperlink ref="F398" r:id="rId47" display="https://podminky.urs.cz/item/CS_URS_2022_02/171251201"/>
    <hyperlink ref="F406" r:id="rId48" display="https://podminky.urs.cz/item/CS_URS_2022_02/172153103"/>
    <hyperlink ref="F413" r:id="rId49" display="https://podminky.urs.cz/item/CS_URS_2022_02/174151101"/>
    <hyperlink ref="F439" r:id="rId50" display="https://podminky.urs.cz/item/CS_URS_2022_02/174251201"/>
    <hyperlink ref="F443" r:id="rId51" display="https://podminky.urs.cz/item/CS_URS_2022_02/174251202"/>
    <hyperlink ref="F447" r:id="rId52" display="https://podminky.urs.cz/item/CS_URS_2022_02/174251203"/>
    <hyperlink ref="F451" r:id="rId53" display="https://podminky.urs.cz/item/CS_URS_2022_02/174251204"/>
    <hyperlink ref="F455" r:id="rId54" display="https://podminky.urs.cz/item/CS_URS_2022_02/175111101"/>
    <hyperlink ref="F496" r:id="rId55" display="https://podminky.urs.cz/item/CS_URS_2022_02/181351113"/>
    <hyperlink ref="F511" r:id="rId56" display="https://podminky.urs.cz/item/CS_URS_2022_02/181411121"/>
    <hyperlink ref="F522" r:id="rId57" display="https://podminky.urs.cz/item/CS_URS_2022_02/181411122"/>
    <hyperlink ref="F534" r:id="rId58" display="https://podminky.urs.cz/item/CS_URS_2022_02/181951113"/>
    <hyperlink ref="F542" r:id="rId59" display="https://podminky.urs.cz/item/CS_URS_2022_02/182151112"/>
    <hyperlink ref="F556" r:id="rId60" display="https://podminky.urs.cz/item/CS_URS_2022_02/182351133"/>
    <hyperlink ref="F579" r:id="rId61" display="https://podminky.urs.cz/item/CS_URS_2022_02/183101214"/>
    <hyperlink ref="F587" r:id="rId62" display="https://podminky.urs.cz/item/CS_URS_2022_02/184102113"/>
    <hyperlink ref="F635" r:id="rId63" display="https://podminky.urs.cz/item/CS_URS_2022_02/184215132"/>
    <hyperlink ref="F642" r:id="rId64" display="https://podminky.urs.cz/item/CS_URS_2022_02/184801121"/>
    <hyperlink ref="F646" r:id="rId65" display="https://podminky.urs.cz/item/CS_URS_2022_02/184813121"/>
    <hyperlink ref="F654" r:id="rId66" display="https://podminky.urs.cz/item/CS_URS_2022_02/184813134"/>
    <hyperlink ref="F661" r:id="rId67" display="https://podminky.urs.cz/item/CS_URS_2022_02/184818233"/>
    <hyperlink ref="F665" r:id="rId68" display="https://podminky.urs.cz/item/CS_URS_2022_02/184911111"/>
    <hyperlink ref="F669" r:id="rId69" display="https://podminky.urs.cz/item/CS_URS_2022_02/184911431"/>
    <hyperlink ref="F676" r:id="rId70" display="https://podminky.urs.cz/item/CS_URS_2022_02/185802114"/>
    <hyperlink ref="F684" r:id="rId71" display="https://podminky.urs.cz/item/CS_URS_2022_02/185803106"/>
    <hyperlink ref="F690" r:id="rId72" display="https://podminky.urs.cz/item/CS_URS_2022_02/185803111"/>
    <hyperlink ref="F696" r:id="rId73" display="https://podminky.urs.cz/item/CS_URS_2022_02/185803112"/>
    <hyperlink ref="F700" r:id="rId74" display="https://podminky.urs.cz/item/CS_URS_2022_02/185804312"/>
    <hyperlink ref="F708" r:id="rId75" display="https://podminky.urs.cz/item/CS_URS_2022_02/185851121"/>
    <hyperlink ref="F712" r:id="rId76" display="https://podminky.urs.cz/item/CS_URS_2022_02/185851129"/>
    <hyperlink ref="F725" r:id="rId77" display="https://podminky.urs.cz/item/CS_URS_2022_02/211521111"/>
    <hyperlink ref="F743" r:id="rId78" display="https://podminky.urs.cz/item/CS_URS_2022_02/348951256"/>
    <hyperlink ref="F750" r:id="rId79" display="https://podminky.urs.cz/item/CS_URS_2022_02/451313111"/>
    <hyperlink ref="F756" r:id="rId80" display="https://podminky.urs.cz/item/CS_URS_2022_02/451571211"/>
    <hyperlink ref="F761" r:id="rId81" display="https://podminky.urs.cz/item/CS_URS_2022_02/451571212"/>
    <hyperlink ref="F766" r:id="rId82" display="https://podminky.urs.cz/item/CS_URS_2022_02/457532112"/>
    <hyperlink ref="F774" r:id="rId83" display="https://podminky.urs.cz/item/CS_URS_2022_02/457542111"/>
    <hyperlink ref="F780" r:id="rId84" display="https://podminky.urs.cz/item/CS_URS_2022_02/457572111"/>
    <hyperlink ref="F786" r:id="rId85" display="https://podminky.urs.cz/item/CS_URS_2022_02/457572114"/>
    <hyperlink ref="F798" r:id="rId86" display="https://podminky.urs.cz/item/CS_URS_2022_02/462512270"/>
    <hyperlink ref="F806" r:id="rId87" display="https://podminky.urs.cz/item/CS_URS_2022_02/462519002"/>
    <hyperlink ref="F811" r:id="rId88" display="https://podminky.urs.cz/item/CS_URS_2022_02/462921210"/>
    <hyperlink ref="F821" r:id="rId89" display="https://podminky.urs.cz/item/CS_URS_2022_02/463212121"/>
    <hyperlink ref="F828" r:id="rId90" display="https://podminky.urs.cz/item/CS_URS_2022_02/465512127"/>
    <hyperlink ref="F835" r:id="rId91" display="https://podminky.urs.cz/item/CS_URS_2022_02/465513127"/>
    <hyperlink ref="F842" r:id="rId92" display="https://podminky.urs.cz/item/CS_URS_2022_02/465513327"/>
    <hyperlink ref="F849" r:id="rId93" display="https://podminky.urs.cz/item/CS_URS_2022_02/465921122"/>
    <hyperlink ref="F860" r:id="rId94" display="https://podminky.urs.cz/item/CS_URS_2022_02/564750111"/>
    <hyperlink ref="F864" r:id="rId95" display="https://podminky.urs.cz/item/CS_URS_2022_02/569851111"/>
    <hyperlink ref="F870" r:id="rId96" display="https://podminky.urs.cz/item/CS_URS_2022_02/584121111"/>
    <hyperlink ref="F884" r:id="rId97" display="https://podminky.urs.cz/item/CS_URS_2022_02/871355241"/>
    <hyperlink ref="F892" r:id="rId98" display="https://podminky.urs.cz/item/CS_URS_2022_02/891261811"/>
    <hyperlink ref="F898" r:id="rId99" display="https://podminky.urs.cz/item/CS_URS_2022_02/891351811"/>
    <hyperlink ref="F904" r:id="rId100" display="https://podminky.urs.cz/item/CS_URS_2022_02/891361811"/>
    <hyperlink ref="F910" r:id="rId101" display="https://podminky.urs.cz/item/CS_URS_2022_02/899633151"/>
    <hyperlink ref="F915" r:id="rId102" display="https://podminky.urs.cz/item/CS_URS_2022_02/899643111"/>
    <hyperlink ref="F921" r:id="rId103" display="https://podminky.urs.cz/item/CS_URS_2022_02/899658211"/>
    <hyperlink ref="F930" r:id="rId104" display="https://podminky.urs.cz/item/CS_URS_2022_02/919521120"/>
    <hyperlink ref="F951" r:id="rId105" display="https://podminky.urs.cz/item/CS_URS_2022_02/935111211"/>
    <hyperlink ref="F986" r:id="rId106" display="https://podminky.urs.cz/item/CS_URS_2022_02/963051111"/>
    <hyperlink ref="F991" r:id="rId107" display="https://podminky.urs.cz/item/CS_URS_2022_02/966075141"/>
    <hyperlink ref="F997" r:id="rId108" display="https://podminky.urs.cz/item/CS_URS_2022_02/977211115"/>
    <hyperlink ref="F1003" r:id="rId109" display="https://podminky.urs.cz/item/CS_URS_2022_02/977212111"/>
    <hyperlink ref="F1039" r:id="rId110" display="https://podminky.urs.cz/item/CS_URS_2022_02/997221861"/>
    <hyperlink ref="F1044" r:id="rId111" display="https://podminky.urs.cz/item/CS_URS_2022_02/997221862"/>
    <hyperlink ref="F1051" r:id="rId112" display="https://podminky.urs.cz/item/CS_URS_2022_02/997221873"/>
    <hyperlink ref="F1055" r:id="rId113" display="https://podminky.urs.cz/item/CS_URS_2022_02/997321511"/>
    <hyperlink ref="F1067" r:id="rId114" display="https://podminky.urs.cz/item/CS_URS_2022_02/997321519"/>
    <hyperlink ref="F1077" r:id="rId115" display="https://podminky.urs.cz/item/CS_URS_2022_02/997321611"/>
    <hyperlink ref="F1090" r:id="rId116" display="https://podminky.urs.cz/item/CS_URS_2022_02/998321011"/>
    <hyperlink ref="F1095" r:id="rId117" display="https://podminky.urs.cz/item/CS_URS_2022_02/230082103"/>
    <hyperlink ref="F1099" r:id="rId118" display="https://podminky.urs.cz/item/CS_URS_2022_02/23008211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15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303"/>
      <c r="M2" s="303"/>
      <c r="N2" s="303"/>
      <c r="O2" s="303"/>
      <c r="P2" s="303"/>
      <c r="Q2" s="303"/>
      <c r="R2" s="303"/>
      <c r="S2" s="303"/>
      <c r="T2" s="303"/>
      <c r="U2" s="303"/>
      <c r="V2" s="303"/>
      <c r="AT2" s="18" t="s">
        <v>89</v>
      </c>
      <c r="AZ2" s="86" t="s">
        <v>1544</v>
      </c>
      <c r="BA2" s="86" t="s">
        <v>1545</v>
      </c>
      <c r="BB2" s="86" t="s">
        <v>115</v>
      </c>
      <c r="BC2" s="86" t="s">
        <v>1546</v>
      </c>
      <c r="BD2" s="86" t="s">
        <v>86</v>
      </c>
    </row>
    <row r="3" spans="2:56" ht="6.95" customHeight="1">
      <c r="B3" s="19"/>
      <c r="C3" s="20"/>
      <c r="D3" s="20"/>
      <c r="E3" s="20"/>
      <c r="F3" s="20"/>
      <c r="G3" s="20"/>
      <c r="H3" s="20"/>
      <c r="I3" s="20"/>
      <c r="J3" s="20"/>
      <c r="K3" s="20"/>
      <c r="L3" s="21"/>
      <c r="AT3" s="18" t="s">
        <v>86</v>
      </c>
      <c r="AZ3" s="86" t="s">
        <v>1547</v>
      </c>
      <c r="BA3" s="86" t="s">
        <v>1548</v>
      </c>
      <c r="BB3" s="86" t="s">
        <v>115</v>
      </c>
      <c r="BC3" s="86" t="s">
        <v>1549</v>
      </c>
      <c r="BD3" s="86" t="s">
        <v>86</v>
      </c>
    </row>
    <row r="4" spans="2:56" ht="24.95" customHeight="1">
      <c r="B4" s="21"/>
      <c r="D4" s="22" t="s">
        <v>109</v>
      </c>
      <c r="L4" s="21"/>
      <c r="M4" s="87" t="s">
        <v>10</v>
      </c>
      <c r="AT4" s="18" t="s">
        <v>4</v>
      </c>
      <c r="AZ4" s="86" t="s">
        <v>1550</v>
      </c>
      <c r="BA4" s="86" t="s">
        <v>1551</v>
      </c>
      <c r="BB4" s="86" t="s">
        <v>115</v>
      </c>
      <c r="BC4" s="86" t="s">
        <v>1552</v>
      </c>
      <c r="BD4" s="86" t="s">
        <v>86</v>
      </c>
    </row>
    <row r="5" spans="2:56" ht="6.95" customHeight="1">
      <c r="B5" s="21"/>
      <c r="L5" s="21"/>
      <c r="AZ5" s="86" t="s">
        <v>1553</v>
      </c>
      <c r="BA5" s="86" t="s">
        <v>1554</v>
      </c>
      <c r="BB5" s="86" t="s">
        <v>115</v>
      </c>
      <c r="BC5" s="86" t="s">
        <v>1555</v>
      </c>
      <c r="BD5" s="86" t="s">
        <v>86</v>
      </c>
    </row>
    <row r="6" spans="2:56" ht="12" customHeight="1">
      <c r="B6" s="21"/>
      <c r="D6" s="28" t="s">
        <v>16</v>
      </c>
      <c r="L6" s="21"/>
      <c r="AZ6" s="86" t="s">
        <v>1556</v>
      </c>
      <c r="BA6" s="86" t="s">
        <v>1557</v>
      </c>
      <c r="BB6" s="86" t="s">
        <v>104</v>
      </c>
      <c r="BC6" s="86" t="s">
        <v>1558</v>
      </c>
      <c r="BD6" s="86" t="s">
        <v>86</v>
      </c>
    </row>
    <row r="7" spans="2:56" ht="16.5" customHeight="1">
      <c r="B7" s="21"/>
      <c r="E7" s="317" t="str">
        <f>'Rekapitulace stavby'!K6</f>
        <v>VD Baška – převedení extrémních povodní, stavba č. 4142</v>
      </c>
      <c r="F7" s="318"/>
      <c r="G7" s="318"/>
      <c r="H7" s="318"/>
      <c r="L7" s="21"/>
      <c r="AZ7" s="86" t="s">
        <v>1559</v>
      </c>
      <c r="BA7" s="86" t="s">
        <v>1560</v>
      </c>
      <c r="BB7" s="86" t="s">
        <v>115</v>
      </c>
      <c r="BC7" s="86" t="s">
        <v>1561</v>
      </c>
      <c r="BD7" s="86" t="s">
        <v>86</v>
      </c>
    </row>
    <row r="8" spans="2:56" s="1" customFormat="1" ht="12" customHeight="1">
      <c r="B8" s="33"/>
      <c r="D8" s="28" t="s">
        <v>123</v>
      </c>
      <c r="L8" s="33"/>
      <c r="AZ8" s="86" t="s">
        <v>1562</v>
      </c>
      <c r="BA8" s="86" t="s">
        <v>1563</v>
      </c>
      <c r="BB8" s="86" t="s">
        <v>115</v>
      </c>
      <c r="BC8" s="86" t="s">
        <v>1564</v>
      </c>
      <c r="BD8" s="86" t="s">
        <v>86</v>
      </c>
    </row>
    <row r="9" spans="2:56" s="1" customFormat="1" ht="16.5" customHeight="1">
      <c r="B9" s="33"/>
      <c r="E9" s="297" t="s">
        <v>1565</v>
      </c>
      <c r="F9" s="316"/>
      <c r="G9" s="316"/>
      <c r="H9" s="316"/>
      <c r="L9" s="33"/>
      <c r="AZ9" s="86" t="s">
        <v>1566</v>
      </c>
      <c r="BA9" s="86" t="s">
        <v>1567</v>
      </c>
      <c r="BB9" s="86" t="s">
        <v>115</v>
      </c>
      <c r="BC9" s="86" t="s">
        <v>1568</v>
      </c>
      <c r="BD9" s="86" t="s">
        <v>86</v>
      </c>
    </row>
    <row r="10" spans="2:56" s="1" customFormat="1" ht="12">
      <c r="B10" s="33"/>
      <c r="L10" s="33"/>
      <c r="AZ10" s="86" t="s">
        <v>102</v>
      </c>
      <c r="BA10" s="86" t="s">
        <v>1569</v>
      </c>
      <c r="BB10" s="86" t="s">
        <v>104</v>
      </c>
      <c r="BC10" s="86" t="s">
        <v>1570</v>
      </c>
      <c r="BD10" s="86" t="s">
        <v>86</v>
      </c>
    </row>
    <row r="11" spans="2:56" s="1" customFormat="1" ht="12" customHeight="1">
      <c r="B11" s="33"/>
      <c r="D11" s="28" t="s">
        <v>18</v>
      </c>
      <c r="F11" s="26" t="s">
        <v>19</v>
      </c>
      <c r="I11" s="28" t="s">
        <v>20</v>
      </c>
      <c r="J11" s="26" t="s">
        <v>19</v>
      </c>
      <c r="L11" s="33"/>
      <c r="AZ11" s="86" t="s">
        <v>1571</v>
      </c>
      <c r="BA11" s="86" t="s">
        <v>1572</v>
      </c>
      <c r="BB11" s="86" t="s">
        <v>104</v>
      </c>
      <c r="BC11" s="86" t="s">
        <v>1573</v>
      </c>
      <c r="BD11" s="86" t="s">
        <v>86</v>
      </c>
    </row>
    <row r="12" spans="2:56" s="1" customFormat="1" ht="12" customHeight="1">
      <c r="B12" s="33"/>
      <c r="D12" s="28" t="s">
        <v>21</v>
      </c>
      <c r="F12" s="26" t="s">
        <v>22</v>
      </c>
      <c r="I12" s="28" t="s">
        <v>23</v>
      </c>
      <c r="J12" s="50" t="str">
        <f>'Rekapitulace stavby'!AN8</f>
        <v>30. 3. 2023</v>
      </c>
      <c r="L12" s="33"/>
      <c r="AZ12" s="86" t="s">
        <v>1574</v>
      </c>
      <c r="BA12" s="86" t="s">
        <v>1575</v>
      </c>
      <c r="BB12" s="86" t="s">
        <v>104</v>
      </c>
      <c r="BC12" s="86" t="s">
        <v>1576</v>
      </c>
      <c r="BD12" s="86" t="s">
        <v>86</v>
      </c>
    </row>
    <row r="13" spans="2:56" s="1" customFormat="1" ht="10.9" customHeight="1">
      <c r="B13" s="33"/>
      <c r="L13" s="33"/>
      <c r="AZ13" s="86" t="s">
        <v>1577</v>
      </c>
      <c r="BA13" s="86" t="s">
        <v>1578</v>
      </c>
      <c r="BB13" s="86" t="s">
        <v>130</v>
      </c>
      <c r="BC13" s="86" t="s">
        <v>1579</v>
      </c>
      <c r="BD13" s="86" t="s">
        <v>86</v>
      </c>
    </row>
    <row r="14" spans="2:56" s="1" customFormat="1" ht="12" customHeight="1">
      <c r="B14" s="33"/>
      <c r="D14" s="28" t="s">
        <v>25</v>
      </c>
      <c r="I14" s="28" t="s">
        <v>26</v>
      </c>
      <c r="J14" s="26" t="s">
        <v>27</v>
      </c>
      <c r="L14" s="33"/>
      <c r="AZ14" s="86" t="s">
        <v>1580</v>
      </c>
      <c r="BA14" s="86" t="s">
        <v>1581</v>
      </c>
      <c r="BB14" s="86" t="s">
        <v>794</v>
      </c>
      <c r="BC14" s="86" t="s">
        <v>1582</v>
      </c>
      <c r="BD14" s="86" t="s">
        <v>86</v>
      </c>
    </row>
    <row r="15" spans="2:56" s="1" customFormat="1" ht="18" customHeight="1">
      <c r="B15" s="33"/>
      <c r="E15" s="26" t="s">
        <v>28</v>
      </c>
      <c r="I15" s="28" t="s">
        <v>29</v>
      </c>
      <c r="J15" s="26" t="s">
        <v>30</v>
      </c>
      <c r="L15" s="33"/>
      <c r="AZ15" s="86" t="s">
        <v>1583</v>
      </c>
      <c r="BA15" s="86" t="s">
        <v>1584</v>
      </c>
      <c r="BB15" s="86" t="s">
        <v>794</v>
      </c>
      <c r="BC15" s="86" t="s">
        <v>1585</v>
      </c>
      <c r="BD15" s="86" t="s">
        <v>86</v>
      </c>
    </row>
    <row r="16" spans="2:56" s="1" customFormat="1" ht="6.95" customHeight="1">
      <c r="B16" s="33"/>
      <c r="L16" s="33"/>
      <c r="AZ16" s="86" t="s">
        <v>1586</v>
      </c>
      <c r="BA16" s="86" t="s">
        <v>1587</v>
      </c>
      <c r="BB16" s="86" t="s">
        <v>794</v>
      </c>
      <c r="BC16" s="86" t="s">
        <v>1588</v>
      </c>
      <c r="BD16" s="86" t="s">
        <v>86</v>
      </c>
    </row>
    <row r="17" spans="2:56" s="1" customFormat="1" ht="12" customHeight="1">
      <c r="B17" s="33"/>
      <c r="D17" s="28" t="s">
        <v>31</v>
      </c>
      <c r="I17" s="28" t="s">
        <v>26</v>
      </c>
      <c r="J17" s="29" t="str">
        <f>'Rekapitulace stavby'!AN13</f>
        <v>Vyplň údaj</v>
      </c>
      <c r="L17" s="33"/>
      <c r="AZ17" s="86" t="s">
        <v>1589</v>
      </c>
      <c r="BA17" s="86" t="s">
        <v>1590</v>
      </c>
      <c r="BB17" s="86" t="s">
        <v>794</v>
      </c>
      <c r="BC17" s="86" t="s">
        <v>1591</v>
      </c>
      <c r="BD17" s="86" t="s">
        <v>86</v>
      </c>
    </row>
    <row r="18" spans="2:56" s="1" customFormat="1" ht="18" customHeight="1">
      <c r="B18" s="33"/>
      <c r="E18" s="319" t="str">
        <f>'Rekapitulace stavby'!E14</f>
        <v>Vyplň údaj</v>
      </c>
      <c r="F18" s="311"/>
      <c r="G18" s="311"/>
      <c r="H18" s="311"/>
      <c r="I18" s="28" t="s">
        <v>29</v>
      </c>
      <c r="J18" s="29" t="str">
        <f>'Rekapitulace stavby'!AN14</f>
        <v>Vyplň údaj</v>
      </c>
      <c r="L18" s="33"/>
      <c r="AZ18" s="86" t="s">
        <v>113</v>
      </c>
      <c r="BA18" s="86" t="s">
        <v>1592</v>
      </c>
      <c r="BB18" s="86" t="s">
        <v>115</v>
      </c>
      <c r="BC18" s="86" t="s">
        <v>1593</v>
      </c>
      <c r="BD18" s="86" t="s">
        <v>86</v>
      </c>
    </row>
    <row r="19" spans="2:56" s="1" customFormat="1" ht="6.95" customHeight="1">
      <c r="B19" s="33"/>
      <c r="L19" s="33"/>
      <c r="AZ19" s="86" t="s">
        <v>117</v>
      </c>
      <c r="BA19" s="86" t="s">
        <v>118</v>
      </c>
      <c r="BB19" s="86" t="s">
        <v>115</v>
      </c>
      <c r="BC19" s="86" t="s">
        <v>1594</v>
      </c>
      <c r="BD19" s="86" t="s">
        <v>86</v>
      </c>
    </row>
    <row r="20" spans="2:56" s="1" customFormat="1" ht="12" customHeight="1">
      <c r="B20" s="33"/>
      <c r="D20" s="28" t="s">
        <v>33</v>
      </c>
      <c r="I20" s="28" t="s">
        <v>26</v>
      </c>
      <c r="J20" s="26" t="s">
        <v>34</v>
      </c>
      <c r="L20" s="33"/>
      <c r="AZ20" s="86" t="s">
        <v>1595</v>
      </c>
      <c r="BA20" s="86" t="s">
        <v>1596</v>
      </c>
      <c r="BB20" s="86" t="s">
        <v>115</v>
      </c>
      <c r="BC20" s="86" t="s">
        <v>1597</v>
      </c>
      <c r="BD20" s="86" t="s">
        <v>86</v>
      </c>
    </row>
    <row r="21" spans="2:56" s="1" customFormat="1" ht="18" customHeight="1">
      <c r="B21" s="33"/>
      <c r="E21" s="26" t="s">
        <v>35</v>
      </c>
      <c r="I21" s="28" t="s">
        <v>29</v>
      </c>
      <c r="J21" s="26" t="s">
        <v>36</v>
      </c>
      <c r="L21" s="33"/>
      <c r="AZ21" s="86" t="s">
        <v>1598</v>
      </c>
      <c r="BA21" s="86" t="s">
        <v>1599</v>
      </c>
      <c r="BB21" s="86" t="s">
        <v>115</v>
      </c>
      <c r="BC21" s="86" t="s">
        <v>334</v>
      </c>
      <c r="BD21" s="86" t="s">
        <v>86</v>
      </c>
    </row>
    <row r="22" spans="2:56" s="1" customFormat="1" ht="6.95" customHeight="1">
      <c r="B22" s="33"/>
      <c r="L22" s="33"/>
      <c r="AZ22" s="86" t="s">
        <v>1600</v>
      </c>
      <c r="BA22" s="86" t="s">
        <v>1601</v>
      </c>
      <c r="BB22" s="86" t="s">
        <v>115</v>
      </c>
      <c r="BC22" s="86" t="s">
        <v>1602</v>
      </c>
      <c r="BD22" s="86" t="s">
        <v>86</v>
      </c>
    </row>
    <row r="23" spans="2:56" s="1" customFormat="1" ht="12" customHeight="1">
      <c r="B23" s="33"/>
      <c r="D23" s="28" t="s">
        <v>38</v>
      </c>
      <c r="I23" s="28" t="s">
        <v>26</v>
      </c>
      <c r="J23" s="26" t="str">
        <f>IF('Rekapitulace stavby'!AN19="","",'Rekapitulace stavby'!AN19)</f>
        <v/>
      </c>
      <c r="L23" s="33"/>
      <c r="AZ23" s="86" t="s">
        <v>1603</v>
      </c>
      <c r="BA23" s="86" t="s">
        <v>1604</v>
      </c>
      <c r="BB23" s="86" t="s">
        <v>162</v>
      </c>
      <c r="BC23" s="86" t="s">
        <v>894</v>
      </c>
      <c r="BD23" s="86" t="s">
        <v>86</v>
      </c>
    </row>
    <row r="24" spans="2:56" s="1" customFormat="1" ht="18" customHeight="1">
      <c r="B24" s="33"/>
      <c r="E24" s="26" t="str">
        <f>IF('Rekapitulace stavby'!E20="","",'Rekapitulace stavby'!E20)</f>
        <v xml:space="preserve"> </v>
      </c>
      <c r="I24" s="28" t="s">
        <v>29</v>
      </c>
      <c r="J24" s="26" t="str">
        <f>IF('Rekapitulace stavby'!AN20="","",'Rekapitulace stavby'!AN20)</f>
        <v/>
      </c>
      <c r="L24" s="33"/>
      <c r="AZ24" s="86" t="s">
        <v>1605</v>
      </c>
      <c r="BA24" s="86" t="s">
        <v>1606</v>
      </c>
      <c r="BB24" s="86" t="s">
        <v>115</v>
      </c>
      <c r="BC24" s="86" t="s">
        <v>1607</v>
      </c>
      <c r="BD24" s="86" t="s">
        <v>86</v>
      </c>
    </row>
    <row r="25" spans="2:56" s="1" customFormat="1" ht="6.95" customHeight="1">
      <c r="B25" s="33"/>
      <c r="L25" s="33"/>
      <c r="AZ25" s="86" t="s">
        <v>1608</v>
      </c>
      <c r="BA25" s="86" t="s">
        <v>1609</v>
      </c>
      <c r="BB25" s="86" t="s">
        <v>115</v>
      </c>
      <c r="BC25" s="86" t="s">
        <v>1610</v>
      </c>
      <c r="BD25" s="86" t="s">
        <v>86</v>
      </c>
    </row>
    <row r="26" spans="2:56" s="1" customFormat="1" ht="12" customHeight="1">
      <c r="B26" s="33"/>
      <c r="D26" s="28" t="s">
        <v>40</v>
      </c>
      <c r="L26" s="33"/>
      <c r="AZ26" s="86" t="s">
        <v>1611</v>
      </c>
      <c r="BA26" s="86" t="s">
        <v>1612</v>
      </c>
      <c r="BB26" s="86" t="s">
        <v>162</v>
      </c>
      <c r="BC26" s="86" t="s">
        <v>496</v>
      </c>
      <c r="BD26" s="86" t="s">
        <v>86</v>
      </c>
    </row>
    <row r="27" spans="2:56" s="7" customFormat="1" ht="16.5" customHeight="1">
      <c r="B27" s="88"/>
      <c r="E27" s="315" t="s">
        <v>19</v>
      </c>
      <c r="F27" s="315"/>
      <c r="G27" s="315"/>
      <c r="H27" s="315"/>
      <c r="L27" s="88"/>
      <c r="AZ27" s="89" t="s">
        <v>1613</v>
      </c>
      <c r="BA27" s="89" t="s">
        <v>1614</v>
      </c>
      <c r="BB27" s="89" t="s">
        <v>104</v>
      </c>
      <c r="BC27" s="89" t="s">
        <v>1615</v>
      </c>
      <c r="BD27" s="89" t="s">
        <v>86</v>
      </c>
    </row>
    <row r="28" spans="2:56" s="1" customFormat="1" ht="6.95" customHeight="1">
      <c r="B28" s="33"/>
      <c r="L28" s="33"/>
      <c r="AZ28" s="86" t="s">
        <v>1616</v>
      </c>
      <c r="BA28" s="86" t="s">
        <v>1617</v>
      </c>
      <c r="BB28" s="86" t="s">
        <v>104</v>
      </c>
      <c r="BC28" s="86" t="s">
        <v>1618</v>
      </c>
      <c r="BD28" s="86" t="s">
        <v>86</v>
      </c>
    </row>
    <row r="29" spans="2:56" s="1" customFormat="1" ht="6.95" customHeight="1">
      <c r="B29" s="33"/>
      <c r="D29" s="51"/>
      <c r="E29" s="51"/>
      <c r="F29" s="51"/>
      <c r="G29" s="51"/>
      <c r="H29" s="51"/>
      <c r="I29" s="51"/>
      <c r="J29" s="51"/>
      <c r="K29" s="51"/>
      <c r="L29" s="33"/>
      <c r="AZ29" s="86" t="s">
        <v>1619</v>
      </c>
      <c r="BA29" s="86" t="s">
        <v>1620</v>
      </c>
      <c r="BB29" s="86" t="s">
        <v>104</v>
      </c>
      <c r="BC29" s="86" t="s">
        <v>1621</v>
      </c>
      <c r="BD29" s="86" t="s">
        <v>86</v>
      </c>
    </row>
    <row r="30" spans="2:56" s="1" customFormat="1" ht="25.35" customHeight="1">
      <c r="B30" s="33"/>
      <c r="D30" s="90" t="s">
        <v>42</v>
      </c>
      <c r="J30" s="64">
        <f>ROUND(J110,2)</f>
        <v>0</v>
      </c>
      <c r="L30" s="33"/>
      <c r="AZ30" s="86" t="s">
        <v>1622</v>
      </c>
      <c r="BA30" s="86" t="s">
        <v>1623</v>
      </c>
      <c r="BB30" s="86" t="s">
        <v>794</v>
      </c>
      <c r="BC30" s="86" t="s">
        <v>1624</v>
      </c>
      <c r="BD30" s="86" t="s">
        <v>86</v>
      </c>
    </row>
    <row r="31" spans="2:56" s="1" customFormat="1" ht="6.95" customHeight="1">
      <c r="B31" s="33"/>
      <c r="D31" s="51"/>
      <c r="E31" s="51"/>
      <c r="F31" s="51"/>
      <c r="G31" s="51"/>
      <c r="H31" s="51"/>
      <c r="I31" s="51"/>
      <c r="J31" s="51"/>
      <c r="K31" s="51"/>
      <c r="L31" s="33"/>
      <c r="AZ31" s="86" t="s">
        <v>1625</v>
      </c>
      <c r="BA31" s="86" t="s">
        <v>1626</v>
      </c>
      <c r="BB31" s="86" t="s">
        <v>104</v>
      </c>
      <c r="BC31" s="86" t="s">
        <v>1627</v>
      </c>
      <c r="BD31" s="86" t="s">
        <v>86</v>
      </c>
    </row>
    <row r="32" spans="2:56" s="1" customFormat="1" ht="14.45" customHeight="1">
      <c r="B32" s="33"/>
      <c r="F32" s="36" t="s">
        <v>44</v>
      </c>
      <c r="I32" s="36" t="s">
        <v>43</v>
      </c>
      <c r="J32" s="36" t="s">
        <v>45</v>
      </c>
      <c r="L32" s="33"/>
      <c r="AZ32" s="86" t="s">
        <v>1628</v>
      </c>
      <c r="BA32" s="86" t="s">
        <v>1629</v>
      </c>
      <c r="BB32" s="86" t="s">
        <v>794</v>
      </c>
      <c r="BC32" s="86" t="s">
        <v>1630</v>
      </c>
      <c r="BD32" s="86" t="s">
        <v>86</v>
      </c>
    </row>
    <row r="33" spans="2:56" s="1" customFormat="1" ht="14.45" customHeight="1">
      <c r="B33" s="33"/>
      <c r="D33" s="53" t="s">
        <v>46</v>
      </c>
      <c r="E33" s="28" t="s">
        <v>47</v>
      </c>
      <c r="F33" s="91">
        <f>ROUND((SUM(BE110:BE3150)),2)</f>
        <v>0</v>
      </c>
      <c r="I33" s="92">
        <v>0.21</v>
      </c>
      <c r="J33" s="91">
        <f>ROUND(((SUM(BE110:BE3150))*I33),2)</f>
        <v>0</v>
      </c>
      <c r="L33" s="33"/>
      <c r="AZ33" s="86" t="s">
        <v>1631</v>
      </c>
      <c r="BA33" s="86" t="s">
        <v>1632</v>
      </c>
      <c r="BB33" s="86" t="s">
        <v>794</v>
      </c>
      <c r="BC33" s="86" t="s">
        <v>1633</v>
      </c>
      <c r="BD33" s="86" t="s">
        <v>86</v>
      </c>
    </row>
    <row r="34" spans="2:56" s="1" customFormat="1" ht="14.45" customHeight="1">
      <c r="B34" s="33"/>
      <c r="E34" s="28" t="s">
        <v>48</v>
      </c>
      <c r="F34" s="91">
        <f>ROUND((SUM(BF110:BF3150)),2)</f>
        <v>0</v>
      </c>
      <c r="I34" s="92">
        <v>0.15</v>
      </c>
      <c r="J34" s="91">
        <f>ROUND(((SUM(BF110:BF3150))*I34),2)</f>
        <v>0</v>
      </c>
      <c r="L34" s="33"/>
      <c r="AZ34" s="86" t="s">
        <v>1634</v>
      </c>
      <c r="BA34" s="86" t="s">
        <v>1635</v>
      </c>
      <c r="BB34" s="86" t="s">
        <v>794</v>
      </c>
      <c r="BC34" s="86" t="s">
        <v>1636</v>
      </c>
      <c r="BD34" s="86" t="s">
        <v>86</v>
      </c>
    </row>
    <row r="35" spans="2:56" s="1" customFormat="1" ht="14.45" customHeight="1" hidden="1">
      <c r="B35" s="33"/>
      <c r="E35" s="28" t="s">
        <v>49</v>
      </c>
      <c r="F35" s="91">
        <f>ROUND((SUM(BG110:BG3150)),2)</f>
        <v>0</v>
      </c>
      <c r="I35" s="92">
        <v>0.21</v>
      </c>
      <c r="J35" s="91">
        <f>0</f>
        <v>0</v>
      </c>
      <c r="L35" s="33"/>
      <c r="AZ35" s="86" t="s">
        <v>1637</v>
      </c>
      <c r="BA35" s="86" t="s">
        <v>1638</v>
      </c>
      <c r="BB35" s="86" t="s">
        <v>794</v>
      </c>
      <c r="BC35" s="86" t="s">
        <v>1639</v>
      </c>
      <c r="BD35" s="86" t="s">
        <v>86</v>
      </c>
    </row>
    <row r="36" spans="2:56" s="1" customFormat="1" ht="14.45" customHeight="1" hidden="1">
      <c r="B36" s="33"/>
      <c r="E36" s="28" t="s">
        <v>50</v>
      </c>
      <c r="F36" s="91">
        <f>ROUND((SUM(BH110:BH3150)),2)</f>
        <v>0</v>
      </c>
      <c r="I36" s="92">
        <v>0.15</v>
      </c>
      <c r="J36" s="91">
        <f>0</f>
        <v>0</v>
      </c>
      <c r="L36" s="33"/>
      <c r="AZ36" s="86" t="s">
        <v>1640</v>
      </c>
      <c r="BA36" s="86" t="s">
        <v>1641</v>
      </c>
      <c r="BB36" s="86" t="s">
        <v>115</v>
      </c>
      <c r="BC36" s="86" t="s">
        <v>1642</v>
      </c>
      <c r="BD36" s="86" t="s">
        <v>86</v>
      </c>
    </row>
    <row r="37" spans="2:56" s="1" customFormat="1" ht="14.45" customHeight="1" hidden="1">
      <c r="B37" s="33"/>
      <c r="E37" s="28" t="s">
        <v>51</v>
      </c>
      <c r="F37" s="91">
        <f>ROUND((SUM(BI110:BI3150)),2)</f>
        <v>0</v>
      </c>
      <c r="I37" s="92">
        <v>0</v>
      </c>
      <c r="J37" s="91">
        <f>0</f>
        <v>0</v>
      </c>
      <c r="L37" s="33"/>
      <c r="AZ37" s="86" t="s">
        <v>1643</v>
      </c>
      <c r="BA37" s="86" t="s">
        <v>1644</v>
      </c>
      <c r="BB37" s="86" t="s">
        <v>794</v>
      </c>
      <c r="BC37" s="86" t="s">
        <v>1645</v>
      </c>
      <c r="BD37" s="86" t="s">
        <v>86</v>
      </c>
    </row>
    <row r="38" spans="2:56" s="1" customFormat="1" ht="6.95" customHeight="1">
      <c r="B38" s="33"/>
      <c r="L38" s="33"/>
      <c r="AZ38" s="86" t="s">
        <v>1646</v>
      </c>
      <c r="BA38" s="86" t="s">
        <v>1647</v>
      </c>
      <c r="BB38" s="86" t="s">
        <v>115</v>
      </c>
      <c r="BC38" s="86" t="s">
        <v>1648</v>
      </c>
      <c r="BD38" s="86" t="s">
        <v>86</v>
      </c>
    </row>
    <row r="39" spans="2:56" s="1" customFormat="1" ht="25.35" customHeight="1">
      <c r="B39" s="33"/>
      <c r="C39" s="93"/>
      <c r="D39" s="94" t="s">
        <v>52</v>
      </c>
      <c r="E39" s="55"/>
      <c r="F39" s="55"/>
      <c r="G39" s="95" t="s">
        <v>53</v>
      </c>
      <c r="H39" s="96" t="s">
        <v>54</v>
      </c>
      <c r="I39" s="55"/>
      <c r="J39" s="97">
        <f>SUM(J30:J37)</f>
        <v>0</v>
      </c>
      <c r="K39" s="98"/>
      <c r="L39" s="33"/>
      <c r="AZ39" s="86" t="s">
        <v>1649</v>
      </c>
      <c r="BA39" s="86" t="s">
        <v>1650</v>
      </c>
      <c r="BB39" s="86" t="s">
        <v>162</v>
      </c>
      <c r="BC39" s="86" t="s">
        <v>1651</v>
      </c>
      <c r="BD39" s="86" t="s">
        <v>86</v>
      </c>
    </row>
    <row r="40" spans="2:56" s="1" customFormat="1" ht="14.45" customHeight="1">
      <c r="B40" s="42"/>
      <c r="C40" s="43"/>
      <c r="D40" s="43"/>
      <c r="E40" s="43"/>
      <c r="F40" s="43"/>
      <c r="G40" s="43"/>
      <c r="H40" s="43"/>
      <c r="I40" s="43"/>
      <c r="J40" s="43"/>
      <c r="K40" s="43"/>
      <c r="L40" s="33"/>
      <c r="AZ40" s="86" t="s">
        <v>151</v>
      </c>
      <c r="BA40" s="86" t="s">
        <v>1652</v>
      </c>
      <c r="BB40" s="86" t="s">
        <v>104</v>
      </c>
      <c r="BC40" s="86" t="s">
        <v>1653</v>
      </c>
      <c r="BD40" s="86" t="s">
        <v>86</v>
      </c>
    </row>
    <row r="41" spans="52:56" ht="12">
      <c r="AZ41" s="86" t="s">
        <v>1654</v>
      </c>
      <c r="BA41" s="86" t="s">
        <v>1655</v>
      </c>
      <c r="BB41" s="86" t="s">
        <v>104</v>
      </c>
      <c r="BC41" s="86" t="s">
        <v>1656</v>
      </c>
      <c r="BD41" s="86" t="s">
        <v>86</v>
      </c>
    </row>
    <row r="42" spans="52:56" ht="12">
      <c r="AZ42" s="86" t="s">
        <v>1657</v>
      </c>
      <c r="BA42" s="86" t="s">
        <v>1658</v>
      </c>
      <c r="BB42" s="86" t="s">
        <v>104</v>
      </c>
      <c r="BC42" s="86" t="s">
        <v>400</v>
      </c>
      <c r="BD42" s="86" t="s">
        <v>86</v>
      </c>
    </row>
    <row r="43" spans="52:56" ht="12">
      <c r="AZ43" s="86" t="s">
        <v>1659</v>
      </c>
      <c r="BA43" s="86" t="s">
        <v>1660</v>
      </c>
      <c r="BB43" s="86" t="s">
        <v>115</v>
      </c>
      <c r="BC43" s="86" t="s">
        <v>1661</v>
      </c>
      <c r="BD43" s="86" t="s">
        <v>86</v>
      </c>
    </row>
    <row r="44" spans="2:56" s="1" customFormat="1" ht="6.95" customHeight="1">
      <c r="B44" s="44"/>
      <c r="C44" s="45"/>
      <c r="D44" s="45"/>
      <c r="E44" s="45"/>
      <c r="F44" s="45"/>
      <c r="G44" s="45"/>
      <c r="H44" s="45"/>
      <c r="I44" s="45"/>
      <c r="J44" s="45"/>
      <c r="K44" s="45"/>
      <c r="L44" s="33"/>
      <c r="AZ44" s="86" t="s">
        <v>1662</v>
      </c>
      <c r="BA44" s="86" t="s">
        <v>1663</v>
      </c>
      <c r="BB44" s="86" t="s">
        <v>162</v>
      </c>
      <c r="BC44" s="86" t="s">
        <v>1664</v>
      </c>
      <c r="BD44" s="86" t="s">
        <v>86</v>
      </c>
    </row>
    <row r="45" spans="2:56" s="1" customFormat="1" ht="24.95" customHeight="1">
      <c r="B45" s="33"/>
      <c r="C45" s="22" t="s">
        <v>234</v>
      </c>
      <c r="L45" s="33"/>
      <c r="AZ45" s="86" t="s">
        <v>1665</v>
      </c>
      <c r="BA45" s="86" t="s">
        <v>1666</v>
      </c>
      <c r="BB45" s="86" t="s">
        <v>162</v>
      </c>
      <c r="BC45" s="86" t="s">
        <v>1419</v>
      </c>
      <c r="BD45" s="86" t="s">
        <v>86</v>
      </c>
    </row>
    <row r="46" spans="2:56" s="1" customFormat="1" ht="6.95" customHeight="1">
      <c r="B46" s="33"/>
      <c r="L46" s="33"/>
      <c r="AZ46" s="86" t="s">
        <v>154</v>
      </c>
      <c r="BA46" s="86" t="s">
        <v>1667</v>
      </c>
      <c r="BB46" s="86" t="s">
        <v>104</v>
      </c>
      <c r="BC46" s="86" t="s">
        <v>1668</v>
      </c>
      <c r="BD46" s="86" t="s">
        <v>86</v>
      </c>
    </row>
    <row r="47" spans="2:56" s="1" customFormat="1" ht="12" customHeight="1">
      <c r="B47" s="33"/>
      <c r="C47" s="28" t="s">
        <v>16</v>
      </c>
      <c r="L47" s="33"/>
      <c r="AZ47" s="86" t="s">
        <v>157</v>
      </c>
      <c r="BA47" s="86" t="s">
        <v>1669</v>
      </c>
      <c r="BB47" s="86" t="s">
        <v>104</v>
      </c>
      <c r="BC47" s="86" t="s">
        <v>1670</v>
      </c>
      <c r="BD47" s="86" t="s">
        <v>86</v>
      </c>
    </row>
    <row r="48" spans="2:56" s="1" customFormat="1" ht="16.5" customHeight="1">
      <c r="B48" s="33"/>
      <c r="E48" s="317" t="str">
        <f>E7</f>
        <v>VD Baška – převedení extrémních povodní, stavba č. 4142</v>
      </c>
      <c r="F48" s="318"/>
      <c r="G48" s="318"/>
      <c r="H48" s="318"/>
      <c r="L48" s="33"/>
      <c r="AZ48" s="86" t="s">
        <v>1671</v>
      </c>
      <c r="BA48" s="86" t="s">
        <v>1672</v>
      </c>
      <c r="BB48" s="86" t="s">
        <v>104</v>
      </c>
      <c r="BC48" s="86" t="s">
        <v>1673</v>
      </c>
      <c r="BD48" s="86" t="s">
        <v>86</v>
      </c>
    </row>
    <row r="49" spans="2:56" s="1" customFormat="1" ht="12" customHeight="1">
      <c r="B49" s="33"/>
      <c r="C49" s="28" t="s">
        <v>123</v>
      </c>
      <c r="L49" s="33"/>
      <c r="AZ49" s="86" t="s">
        <v>1674</v>
      </c>
      <c r="BA49" s="86" t="s">
        <v>171</v>
      </c>
      <c r="BB49" s="86" t="s">
        <v>162</v>
      </c>
      <c r="BC49" s="86" t="s">
        <v>1163</v>
      </c>
      <c r="BD49" s="86" t="s">
        <v>86</v>
      </c>
    </row>
    <row r="50" spans="2:56" s="1" customFormat="1" ht="16.5" customHeight="1">
      <c r="B50" s="33"/>
      <c r="E50" s="297" t="str">
        <f>E9</f>
        <v>SO 02 - Sdružený objekt</v>
      </c>
      <c r="F50" s="316"/>
      <c r="G50" s="316"/>
      <c r="H50" s="316"/>
      <c r="L50" s="33"/>
      <c r="AZ50" s="86" t="s">
        <v>1675</v>
      </c>
      <c r="BA50" s="86" t="s">
        <v>1676</v>
      </c>
      <c r="BB50" s="86" t="s">
        <v>115</v>
      </c>
      <c r="BC50" s="86" t="s">
        <v>1677</v>
      </c>
      <c r="BD50" s="86" t="s">
        <v>86</v>
      </c>
    </row>
    <row r="51" spans="2:56" s="1" customFormat="1" ht="6.95" customHeight="1">
      <c r="B51" s="33"/>
      <c r="L51" s="33"/>
      <c r="AZ51" s="86" t="s">
        <v>1678</v>
      </c>
      <c r="BA51" s="86" t="s">
        <v>1679</v>
      </c>
      <c r="BB51" s="86" t="s">
        <v>115</v>
      </c>
      <c r="BC51" s="86" t="s">
        <v>1680</v>
      </c>
      <c r="BD51" s="86" t="s">
        <v>86</v>
      </c>
    </row>
    <row r="52" spans="2:56" s="1" customFormat="1" ht="12" customHeight="1">
      <c r="B52" s="33"/>
      <c r="C52" s="28" t="s">
        <v>21</v>
      </c>
      <c r="F52" s="26" t="str">
        <f>F12</f>
        <v>k. ú. Baška</v>
      </c>
      <c r="I52" s="28" t="s">
        <v>23</v>
      </c>
      <c r="J52" s="50" t="str">
        <f>IF(J12="","",J12)</f>
        <v>30. 3. 2023</v>
      </c>
      <c r="L52" s="33"/>
      <c r="AZ52" s="86" t="s">
        <v>1681</v>
      </c>
      <c r="BA52" s="86" t="s">
        <v>1682</v>
      </c>
      <c r="BB52" s="86" t="s">
        <v>104</v>
      </c>
      <c r="BC52" s="86" t="s">
        <v>1683</v>
      </c>
      <c r="BD52" s="86" t="s">
        <v>86</v>
      </c>
    </row>
    <row r="53" spans="2:56" s="1" customFormat="1" ht="6.95" customHeight="1">
      <c r="B53" s="33"/>
      <c r="L53" s="33"/>
      <c r="AZ53" s="86" t="s">
        <v>1684</v>
      </c>
      <c r="BA53" s="86" t="s">
        <v>1685</v>
      </c>
      <c r="BB53" s="86" t="s">
        <v>104</v>
      </c>
      <c r="BC53" s="86" t="s">
        <v>1686</v>
      </c>
      <c r="BD53" s="86" t="s">
        <v>86</v>
      </c>
    </row>
    <row r="54" spans="2:56" s="1" customFormat="1" ht="25.7" customHeight="1">
      <c r="B54" s="33"/>
      <c r="C54" s="28" t="s">
        <v>25</v>
      </c>
      <c r="F54" s="26" t="str">
        <f>E15</f>
        <v>Povodí Odry, státní podnik</v>
      </c>
      <c r="I54" s="28" t="s">
        <v>33</v>
      </c>
      <c r="J54" s="31" t="str">
        <f>E21</f>
        <v>Ing. Pavel Golík, Ph.D.</v>
      </c>
      <c r="L54" s="33"/>
      <c r="AZ54" s="86" t="s">
        <v>1687</v>
      </c>
      <c r="BA54" s="86" t="s">
        <v>1688</v>
      </c>
      <c r="BB54" s="86" t="s">
        <v>115</v>
      </c>
      <c r="BC54" s="86" t="s">
        <v>503</v>
      </c>
      <c r="BD54" s="86" t="s">
        <v>86</v>
      </c>
    </row>
    <row r="55" spans="2:56" s="1" customFormat="1" ht="15.2" customHeight="1">
      <c r="B55" s="33"/>
      <c r="C55" s="28" t="s">
        <v>31</v>
      </c>
      <c r="F55" s="26" t="str">
        <f>IF(E18="","",E18)</f>
        <v>Vyplň údaj</v>
      </c>
      <c r="I55" s="28" t="s">
        <v>38</v>
      </c>
      <c r="J55" s="31" t="str">
        <f>E24</f>
        <v xml:space="preserve"> </v>
      </c>
      <c r="L55" s="33"/>
      <c r="AZ55" s="86" t="s">
        <v>180</v>
      </c>
      <c r="BA55" s="86" t="s">
        <v>1689</v>
      </c>
      <c r="BB55" s="86" t="s">
        <v>115</v>
      </c>
      <c r="BC55" s="86" t="s">
        <v>1690</v>
      </c>
      <c r="BD55" s="86" t="s">
        <v>86</v>
      </c>
    </row>
    <row r="56" spans="2:56" s="1" customFormat="1" ht="10.35" customHeight="1">
      <c r="B56" s="33"/>
      <c r="L56" s="33"/>
      <c r="AZ56" s="86" t="s">
        <v>183</v>
      </c>
      <c r="BA56" s="86" t="s">
        <v>1691</v>
      </c>
      <c r="BB56" s="86" t="s">
        <v>115</v>
      </c>
      <c r="BC56" s="86" t="s">
        <v>1692</v>
      </c>
      <c r="BD56" s="86" t="s">
        <v>86</v>
      </c>
    </row>
    <row r="57" spans="2:56" s="1" customFormat="1" ht="29.25" customHeight="1">
      <c r="B57" s="33"/>
      <c r="C57" s="99" t="s">
        <v>235</v>
      </c>
      <c r="D57" s="93"/>
      <c r="E57" s="93"/>
      <c r="F57" s="93"/>
      <c r="G57" s="93"/>
      <c r="H57" s="93"/>
      <c r="I57" s="93"/>
      <c r="J57" s="100" t="s">
        <v>236</v>
      </c>
      <c r="K57" s="93"/>
      <c r="L57" s="33"/>
      <c r="AZ57" s="86" t="s">
        <v>1693</v>
      </c>
      <c r="BA57" s="86" t="s">
        <v>1694</v>
      </c>
      <c r="BB57" s="86" t="s">
        <v>115</v>
      </c>
      <c r="BC57" s="86" t="s">
        <v>1695</v>
      </c>
      <c r="BD57" s="86" t="s">
        <v>86</v>
      </c>
    </row>
    <row r="58" spans="2:56" s="1" customFormat="1" ht="10.35" customHeight="1">
      <c r="B58" s="33"/>
      <c r="L58" s="33"/>
      <c r="AZ58" s="86" t="s">
        <v>1696</v>
      </c>
      <c r="BA58" s="86" t="s">
        <v>1697</v>
      </c>
      <c r="BB58" s="86" t="s">
        <v>794</v>
      </c>
      <c r="BC58" s="86" t="s">
        <v>1698</v>
      </c>
      <c r="BD58" s="86" t="s">
        <v>86</v>
      </c>
    </row>
    <row r="59" spans="2:56" s="1" customFormat="1" ht="22.9" customHeight="1">
      <c r="B59" s="33"/>
      <c r="C59" s="101" t="s">
        <v>74</v>
      </c>
      <c r="J59" s="64">
        <f>J110</f>
        <v>0</v>
      </c>
      <c r="L59" s="33"/>
      <c r="AU59" s="18" t="s">
        <v>237</v>
      </c>
      <c r="AZ59" s="86" t="s">
        <v>192</v>
      </c>
      <c r="BA59" s="86" t="s">
        <v>1699</v>
      </c>
      <c r="BB59" s="86" t="s">
        <v>115</v>
      </c>
      <c r="BC59" s="86" t="s">
        <v>1700</v>
      </c>
      <c r="BD59" s="86" t="s">
        <v>86</v>
      </c>
    </row>
    <row r="60" spans="2:56" s="8" customFormat="1" ht="24.95" customHeight="1">
      <c r="B60" s="102"/>
      <c r="D60" s="103" t="s">
        <v>238</v>
      </c>
      <c r="E60" s="104"/>
      <c r="F60" s="104"/>
      <c r="G60" s="104"/>
      <c r="H60" s="104"/>
      <c r="I60" s="104"/>
      <c r="J60" s="105">
        <f>J111</f>
        <v>0</v>
      </c>
      <c r="L60" s="102"/>
      <c r="AZ60" s="190" t="s">
        <v>1701</v>
      </c>
      <c r="BA60" s="190" t="s">
        <v>1702</v>
      </c>
      <c r="BB60" s="190" t="s">
        <v>115</v>
      </c>
      <c r="BC60" s="190" t="s">
        <v>1703</v>
      </c>
      <c r="BD60" s="190" t="s">
        <v>86</v>
      </c>
    </row>
    <row r="61" spans="2:56" s="9" customFormat="1" ht="19.9" customHeight="1">
      <c r="B61" s="106"/>
      <c r="D61" s="107" t="s">
        <v>239</v>
      </c>
      <c r="E61" s="108"/>
      <c r="F61" s="108"/>
      <c r="G61" s="108"/>
      <c r="H61" s="108"/>
      <c r="I61" s="108"/>
      <c r="J61" s="109">
        <f>J112</f>
        <v>0</v>
      </c>
      <c r="L61" s="106"/>
      <c r="AZ61" s="191" t="s">
        <v>1704</v>
      </c>
      <c r="BA61" s="191" t="s">
        <v>1705</v>
      </c>
      <c r="BB61" s="191" t="s">
        <v>115</v>
      </c>
      <c r="BC61" s="191" t="s">
        <v>432</v>
      </c>
      <c r="BD61" s="191" t="s">
        <v>86</v>
      </c>
    </row>
    <row r="62" spans="2:56" s="9" customFormat="1" ht="19.9" customHeight="1">
      <c r="B62" s="106"/>
      <c r="D62" s="107" t="s">
        <v>240</v>
      </c>
      <c r="E62" s="108"/>
      <c r="F62" s="108"/>
      <c r="G62" s="108"/>
      <c r="H62" s="108"/>
      <c r="I62" s="108"/>
      <c r="J62" s="109">
        <f>J812</f>
        <v>0</v>
      </c>
      <c r="L62" s="106"/>
      <c r="AZ62" s="191" t="s">
        <v>1706</v>
      </c>
      <c r="BA62" s="191" t="s">
        <v>1707</v>
      </c>
      <c r="BB62" s="191" t="s">
        <v>104</v>
      </c>
      <c r="BC62" s="191" t="s">
        <v>1708</v>
      </c>
      <c r="BD62" s="191" t="s">
        <v>86</v>
      </c>
    </row>
    <row r="63" spans="2:56" s="9" customFormat="1" ht="19.9" customHeight="1">
      <c r="B63" s="106"/>
      <c r="D63" s="107" t="s">
        <v>241</v>
      </c>
      <c r="E63" s="108"/>
      <c r="F63" s="108"/>
      <c r="G63" s="108"/>
      <c r="H63" s="108"/>
      <c r="I63" s="108"/>
      <c r="J63" s="109">
        <f>J989</f>
        <v>0</v>
      </c>
      <c r="L63" s="106"/>
      <c r="AZ63" s="191" t="s">
        <v>1709</v>
      </c>
      <c r="BA63" s="191" t="s">
        <v>1710</v>
      </c>
      <c r="BB63" s="191" t="s">
        <v>115</v>
      </c>
      <c r="BC63" s="191" t="s">
        <v>1711</v>
      </c>
      <c r="BD63" s="191" t="s">
        <v>86</v>
      </c>
    </row>
    <row r="64" spans="2:56" s="9" customFormat="1" ht="19.9" customHeight="1">
      <c r="B64" s="106"/>
      <c r="D64" s="107" t="s">
        <v>242</v>
      </c>
      <c r="E64" s="108"/>
      <c r="F64" s="108"/>
      <c r="G64" s="108"/>
      <c r="H64" s="108"/>
      <c r="I64" s="108"/>
      <c r="J64" s="109">
        <f>J1380</f>
        <v>0</v>
      </c>
      <c r="L64" s="106"/>
      <c r="AZ64" s="191" t="s">
        <v>1712</v>
      </c>
      <c r="BA64" s="191" t="s">
        <v>1713</v>
      </c>
      <c r="BB64" s="191" t="s">
        <v>115</v>
      </c>
      <c r="BC64" s="191" t="s">
        <v>1714</v>
      </c>
      <c r="BD64" s="191" t="s">
        <v>86</v>
      </c>
    </row>
    <row r="65" spans="2:56" s="9" customFormat="1" ht="19.9" customHeight="1">
      <c r="B65" s="106"/>
      <c r="D65" s="107" t="s">
        <v>243</v>
      </c>
      <c r="E65" s="108"/>
      <c r="F65" s="108"/>
      <c r="G65" s="108"/>
      <c r="H65" s="108"/>
      <c r="I65" s="108"/>
      <c r="J65" s="109">
        <f>J1666</f>
        <v>0</v>
      </c>
      <c r="L65" s="106"/>
      <c r="AZ65" s="191" t="s">
        <v>1715</v>
      </c>
      <c r="BA65" s="191" t="s">
        <v>1716</v>
      </c>
      <c r="BB65" s="191" t="s">
        <v>104</v>
      </c>
      <c r="BC65" s="191" t="s">
        <v>1717</v>
      </c>
      <c r="BD65" s="191" t="s">
        <v>86</v>
      </c>
    </row>
    <row r="66" spans="2:56" s="9" customFormat="1" ht="19.9" customHeight="1">
      <c r="B66" s="106"/>
      <c r="D66" s="107" t="s">
        <v>1718</v>
      </c>
      <c r="E66" s="108"/>
      <c r="F66" s="108"/>
      <c r="G66" s="108"/>
      <c r="H66" s="108"/>
      <c r="I66" s="108"/>
      <c r="J66" s="109">
        <f>J1708</f>
        <v>0</v>
      </c>
      <c r="L66" s="106"/>
      <c r="AZ66" s="191" t="s">
        <v>1719</v>
      </c>
      <c r="BA66" s="191" t="s">
        <v>1720</v>
      </c>
      <c r="BB66" s="191" t="s">
        <v>130</v>
      </c>
      <c r="BC66" s="191" t="s">
        <v>1721</v>
      </c>
      <c r="BD66" s="191" t="s">
        <v>86</v>
      </c>
    </row>
    <row r="67" spans="2:56" s="9" customFormat="1" ht="19.9" customHeight="1">
      <c r="B67" s="106"/>
      <c r="D67" s="107" t="s">
        <v>244</v>
      </c>
      <c r="E67" s="108"/>
      <c r="F67" s="108"/>
      <c r="G67" s="108"/>
      <c r="H67" s="108"/>
      <c r="I67" s="108"/>
      <c r="J67" s="109">
        <f>J1726</f>
        <v>0</v>
      </c>
      <c r="L67" s="106"/>
      <c r="AZ67" s="191" t="s">
        <v>1722</v>
      </c>
      <c r="BA67" s="191" t="s">
        <v>1723</v>
      </c>
      <c r="BB67" s="191" t="s">
        <v>130</v>
      </c>
      <c r="BC67" s="191" t="s">
        <v>1724</v>
      </c>
      <c r="BD67" s="191" t="s">
        <v>86</v>
      </c>
    </row>
    <row r="68" spans="2:56" s="9" customFormat="1" ht="19.9" customHeight="1">
      <c r="B68" s="106"/>
      <c r="D68" s="107" t="s">
        <v>245</v>
      </c>
      <c r="E68" s="108"/>
      <c r="F68" s="108"/>
      <c r="G68" s="108"/>
      <c r="H68" s="108"/>
      <c r="I68" s="108"/>
      <c r="J68" s="109">
        <f>J1985</f>
        <v>0</v>
      </c>
      <c r="L68" s="106"/>
      <c r="AZ68" s="191" t="s">
        <v>1725</v>
      </c>
      <c r="BA68" s="191" t="s">
        <v>1726</v>
      </c>
      <c r="BB68" s="191" t="s">
        <v>130</v>
      </c>
      <c r="BC68" s="191" t="s">
        <v>1727</v>
      </c>
      <c r="BD68" s="191" t="s">
        <v>86</v>
      </c>
    </row>
    <row r="69" spans="2:56" s="9" customFormat="1" ht="19.9" customHeight="1">
      <c r="B69" s="106"/>
      <c r="D69" s="107" t="s">
        <v>246</v>
      </c>
      <c r="E69" s="108"/>
      <c r="F69" s="108"/>
      <c r="G69" s="108"/>
      <c r="H69" s="108"/>
      <c r="I69" s="108"/>
      <c r="J69" s="109">
        <f>J2272</f>
        <v>0</v>
      </c>
      <c r="L69" s="106"/>
      <c r="AZ69" s="191" t="s">
        <v>1728</v>
      </c>
      <c r="BA69" s="191" t="s">
        <v>1729</v>
      </c>
      <c r="BB69" s="191" t="s">
        <v>794</v>
      </c>
      <c r="BC69" s="191" t="s">
        <v>1730</v>
      </c>
      <c r="BD69" s="191" t="s">
        <v>86</v>
      </c>
    </row>
    <row r="70" spans="2:56" s="9" customFormat="1" ht="19.9" customHeight="1">
      <c r="B70" s="106"/>
      <c r="D70" s="107" t="s">
        <v>247</v>
      </c>
      <c r="E70" s="108"/>
      <c r="F70" s="108"/>
      <c r="G70" s="108"/>
      <c r="H70" s="108"/>
      <c r="I70" s="108"/>
      <c r="J70" s="109">
        <f>J2380</f>
        <v>0</v>
      </c>
      <c r="L70" s="106"/>
      <c r="AZ70" s="191" t="s">
        <v>1731</v>
      </c>
      <c r="BA70" s="191" t="s">
        <v>1732</v>
      </c>
      <c r="BB70" s="191" t="s">
        <v>104</v>
      </c>
      <c r="BC70" s="191" t="s">
        <v>1733</v>
      </c>
      <c r="BD70" s="191" t="s">
        <v>86</v>
      </c>
    </row>
    <row r="71" spans="2:56" s="8" customFormat="1" ht="24.95" customHeight="1">
      <c r="B71" s="102"/>
      <c r="D71" s="103" t="s">
        <v>1734</v>
      </c>
      <c r="E71" s="104"/>
      <c r="F71" s="104"/>
      <c r="G71" s="104"/>
      <c r="H71" s="104"/>
      <c r="I71" s="104"/>
      <c r="J71" s="105">
        <f>J2384</f>
        <v>0</v>
      </c>
      <c r="L71" s="102"/>
      <c r="AZ71" s="190" t="s">
        <v>1735</v>
      </c>
      <c r="BA71" s="190" t="s">
        <v>1736</v>
      </c>
      <c r="BB71" s="190" t="s">
        <v>130</v>
      </c>
      <c r="BC71" s="190" t="s">
        <v>1737</v>
      </c>
      <c r="BD71" s="190" t="s">
        <v>86</v>
      </c>
    </row>
    <row r="72" spans="2:56" s="9" customFormat="1" ht="19.9" customHeight="1">
      <c r="B72" s="106"/>
      <c r="D72" s="107" t="s">
        <v>1738</v>
      </c>
      <c r="E72" s="108"/>
      <c r="F72" s="108"/>
      <c r="G72" s="108"/>
      <c r="H72" s="108"/>
      <c r="I72" s="108"/>
      <c r="J72" s="109">
        <f>J2385</f>
        <v>0</v>
      </c>
      <c r="L72" s="106"/>
      <c r="AZ72" s="191" t="s">
        <v>201</v>
      </c>
      <c r="BA72" s="191" t="s">
        <v>1739</v>
      </c>
      <c r="BB72" s="191" t="s">
        <v>104</v>
      </c>
      <c r="BC72" s="191" t="s">
        <v>1740</v>
      </c>
      <c r="BD72" s="191" t="s">
        <v>86</v>
      </c>
    </row>
    <row r="73" spans="2:56" s="9" customFormat="1" ht="19.9" customHeight="1">
      <c r="B73" s="106"/>
      <c r="D73" s="107" t="s">
        <v>1741</v>
      </c>
      <c r="E73" s="108"/>
      <c r="F73" s="108"/>
      <c r="G73" s="108"/>
      <c r="H73" s="108"/>
      <c r="I73" s="108"/>
      <c r="J73" s="109">
        <f>J2389</f>
        <v>0</v>
      </c>
      <c r="L73" s="106"/>
      <c r="AZ73" s="191" t="s">
        <v>1742</v>
      </c>
      <c r="BA73" s="191" t="s">
        <v>1743</v>
      </c>
      <c r="BB73" s="191" t="s">
        <v>104</v>
      </c>
      <c r="BC73" s="191" t="s">
        <v>1280</v>
      </c>
      <c r="BD73" s="191" t="s">
        <v>86</v>
      </c>
    </row>
    <row r="74" spans="2:56" s="9" customFormat="1" ht="19.9" customHeight="1">
      <c r="B74" s="106"/>
      <c r="D74" s="107" t="s">
        <v>1744</v>
      </c>
      <c r="E74" s="108"/>
      <c r="F74" s="108"/>
      <c r="G74" s="108"/>
      <c r="H74" s="108"/>
      <c r="I74" s="108"/>
      <c r="J74" s="109">
        <f>J2456</f>
        <v>0</v>
      </c>
      <c r="L74" s="106"/>
      <c r="AZ74" s="191" t="s">
        <v>1745</v>
      </c>
      <c r="BA74" s="191" t="s">
        <v>1746</v>
      </c>
      <c r="BB74" s="191" t="s">
        <v>794</v>
      </c>
      <c r="BC74" s="191" t="s">
        <v>1747</v>
      </c>
      <c r="BD74" s="191" t="s">
        <v>86</v>
      </c>
    </row>
    <row r="75" spans="2:56" s="9" customFormat="1" ht="19.9" customHeight="1">
      <c r="B75" s="106"/>
      <c r="D75" s="107" t="s">
        <v>1748</v>
      </c>
      <c r="E75" s="108"/>
      <c r="F75" s="108"/>
      <c r="G75" s="108"/>
      <c r="H75" s="108"/>
      <c r="I75" s="108"/>
      <c r="J75" s="109">
        <f>J2464</f>
        <v>0</v>
      </c>
      <c r="L75" s="106"/>
      <c r="AZ75" s="191" t="s">
        <v>1749</v>
      </c>
      <c r="BA75" s="191" t="s">
        <v>1750</v>
      </c>
      <c r="BB75" s="191" t="s">
        <v>115</v>
      </c>
      <c r="BC75" s="191" t="s">
        <v>1751</v>
      </c>
      <c r="BD75" s="191" t="s">
        <v>86</v>
      </c>
    </row>
    <row r="76" spans="2:56" s="9" customFormat="1" ht="19.9" customHeight="1">
      <c r="B76" s="106"/>
      <c r="D76" s="107" t="s">
        <v>1752</v>
      </c>
      <c r="E76" s="108"/>
      <c r="F76" s="108"/>
      <c r="G76" s="108"/>
      <c r="H76" s="108"/>
      <c r="I76" s="108"/>
      <c r="J76" s="109">
        <f>J2496</f>
        <v>0</v>
      </c>
      <c r="L76" s="106"/>
      <c r="AZ76" s="191" t="s">
        <v>1753</v>
      </c>
      <c r="BA76" s="191" t="s">
        <v>1754</v>
      </c>
      <c r="BB76" s="191" t="s">
        <v>115</v>
      </c>
      <c r="BC76" s="191" t="s">
        <v>1755</v>
      </c>
      <c r="BD76" s="191" t="s">
        <v>86</v>
      </c>
    </row>
    <row r="77" spans="2:56" s="9" customFormat="1" ht="19.9" customHeight="1">
      <c r="B77" s="106"/>
      <c r="D77" s="107" t="s">
        <v>1756</v>
      </c>
      <c r="E77" s="108"/>
      <c r="F77" s="108"/>
      <c r="G77" s="108"/>
      <c r="H77" s="108"/>
      <c r="I77" s="108"/>
      <c r="J77" s="109">
        <f>J2661</f>
        <v>0</v>
      </c>
      <c r="L77" s="106"/>
      <c r="AZ77" s="191" t="s">
        <v>1757</v>
      </c>
      <c r="BA77" s="191" t="s">
        <v>1758</v>
      </c>
      <c r="BB77" s="191" t="s">
        <v>115</v>
      </c>
      <c r="BC77" s="191" t="s">
        <v>1759</v>
      </c>
      <c r="BD77" s="191" t="s">
        <v>86</v>
      </c>
    </row>
    <row r="78" spans="2:56" s="9" customFormat="1" ht="19.9" customHeight="1">
      <c r="B78" s="106"/>
      <c r="D78" s="107" t="s">
        <v>1760</v>
      </c>
      <c r="E78" s="108"/>
      <c r="F78" s="108"/>
      <c r="G78" s="108"/>
      <c r="H78" s="108"/>
      <c r="I78" s="108"/>
      <c r="J78" s="109">
        <f>J2690</f>
        <v>0</v>
      </c>
      <c r="L78" s="106"/>
      <c r="AZ78" s="191" t="s">
        <v>1761</v>
      </c>
      <c r="BA78" s="191" t="s">
        <v>1762</v>
      </c>
      <c r="BB78" s="191" t="s">
        <v>115</v>
      </c>
      <c r="BC78" s="191" t="s">
        <v>1763</v>
      </c>
      <c r="BD78" s="191" t="s">
        <v>86</v>
      </c>
    </row>
    <row r="79" spans="2:56" s="8" customFormat="1" ht="24.95" customHeight="1">
      <c r="B79" s="102"/>
      <c r="D79" s="103" t="s">
        <v>248</v>
      </c>
      <c r="E79" s="104"/>
      <c r="F79" s="104"/>
      <c r="G79" s="104"/>
      <c r="H79" s="104"/>
      <c r="I79" s="104"/>
      <c r="J79" s="105">
        <f>J2701</f>
        <v>0</v>
      </c>
      <c r="L79" s="102"/>
      <c r="AZ79" s="190" t="s">
        <v>1764</v>
      </c>
      <c r="BA79" s="190" t="s">
        <v>1765</v>
      </c>
      <c r="BB79" s="190" t="s">
        <v>162</v>
      </c>
      <c r="BC79" s="190" t="s">
        <v>1766</v>
      </c>
      <c r="BD79" s="190" t="s">
        <v>86</v>
      </c>
    </row>
    <row r="80" spans="2:56" s="9" customFormat="1" ht="19.9" customHeight="1">
      <c r="B80" s="106"/>
      <c r="D80" s="107" t="s">
        <v>1767</v>
      </c>
      <c r="E80" s="108"/>
      <c r="F80" s="108"/>
      <c r="G80" s="108"/>
      <c r="H80" s="108"/>
      <c r="I80" s="108"/>
      <c r="J80" s="109">
        <f>J2702</f>
        <v>0</v>
      </c>
      <c r="L80" s="106"/>
      <c r="AZ80" s="191" t="s">
        <v>1768</v>
      </c>
      <c r="BA80" s="191" t="s">
        <v>1769</v>
      </c>
      <c r="BB80" s="191" t="s">
        <v>104</v>
      </c>
      <c r="BC80" s="191" t="s">
        <v>1770</v>
      </c>
      <c r="BD80" s="191" t="s">
        <v>86</v>
      </c>
    </row>
    <row r="81" spans="2:56" s="9" customFormat="1" ht="19.9" customHeight="1">
      <c r="B81" s="106"/>
      <c r="D81" s="107" t="s">
        <v>1771</v>
      </c>
      <c r="E81" s="108"/>
      <c r="F81" s="108"/>
      <c r="G81" s="108"/>
      <c r="H81" s="108"/>
      <c r="I81" s="108"/>
      <c r="J81" s="109">
        <f>J2757</f>
        <v>0</v>
      </c>
      <c r="L81" s="106"/>
      <c r="AZ81" s="191" t="s">
        <v>1772</v>
      </c>
      <c r="BA81" s="191" t="s">
        <v>1773</v>
      </c>
      <c r="BB81" s="191" t="s">
        <v>794</v>
      </c>
      <c r="BC81" s="191" t="s">
        <v>1774</v>
      </c>
      <c r="BD81" s="191" t="s">
        <v>86</v>
      </c>
    </row>
    <row r="82" spans="2:56" s="9" customFormat="1" ht="19.9" customHeight="1">
      <c r="B82" s="106"/>
      <c r="D82" s="107" t="s">
        <v>1775</v>
      </c>
      <c r="E82" s="108"/>
      <c r="F82" s="108"/>
      <c r="G82" s="108"/>
      <c r="H82" s="108"/>
      <c r="I82" s="108"/>
      <c r="J82" s="109">
        <f>J2793</f>
        <v>0</v>
      </c>
      <c r="L82" s="106"/>
      <c r="AZ82" s="191" t="s">
        <v>1776</v>
      </c>
      <c r="BA82" s="191" t="s">
        <v>1777</v>
      </c>
      <c r="BB82" s="191" t="s">
        <v>794</v>
      </c>
      <c r="BC82" s="191" t="s">
        <v>1778</v>
      </c>
      <c r="BD82" s="191" t="s">
        <v>86</v>
      </c>
    </row>
    <row r="83" spans="2:56" s="9" customFormat="1" ht="19.9" customHeight="1">
      <c r="B83" s="106"/>
      <c r="D83" s="107" t="s">
        <v>1779</v>
      </c>
      <c r="E83" s="108"/>
      <c r="F83" s="108"/>
      <c r="G83" s="108"/>
      <c r="H83" s="108"/>
      <c r="I83" s="108"/>
      <c r="J83" s="109">
        <f>J2864</f>
        <v>0</v>
      </c>
      <c r="L83" s="106"/>
      <c r="AZ83" s="191" t="s">
        <v>1780</v>
      </c>
      <c r="BA83" s="191" t="s">
        <v>1781</v>
      </c>
      <c r="BB83" s="191" t="s">
        <v>794</v>
      </c>
      <c r="BC83" s="191" t="s">
        <v>1782</v>
      </c>
      <c r="BD83" s="191" t="s">
        <v>86</v>
      </c>
    </row>
    <row r="84" spans="2:56" s="9" customFormat="1" ht="19.9" customHeight="1">
      <c r="B84" s="106"/>
      <c r="D84" s="107" t="s">
        <v>1783</v>
      </c>
      <c r="E84" s="108"/>
      <c r="F84" s="108"/>
      <c r="G84" s="108"/>
      <c r="H84" s="108"/>
      <c r="I84" s="108"/>
      <c r="J84" s="109">
        <f>J2867</f>
        <v>0</v>
      </c>
      <c r="L84" s="106"/>
      <c r="AZ84" s="191" t="s">
        <v>216</v>
      </c>
      <c r="BA84" s="191" t="s">
        <v>217</v>
      </c>
      <c r="BB84" s="191" t="s">
        <v>104</v>
      </c>
      <c r="BC84" s="191" t="s">
        <v>1784</v>
      </c>
      <c r="BD84" s="191" t="s">
        <v>86</v>
      </c>
    </row>
    <row r="85" spans="2:56" s="9" customFormat="1" ht="19.9" customHeight="1">
      <c r="B85" s="106"/>
      <c r="D85" s="107" t="s">
        <v>1785</v>
      </c>
      <c r="E85" s="108"/>
      <c r="F85" s="108"/>
      <c r="G85" s="108"/>
      <c r="H85" s="108"/>
      <c r="I85" s="108"/>
      <c r="J85" s="109">
        <f>J2895</f>
        <v>0</v>
      </c>
      <c r="L85" s="106"/>
      <c r="AZ85" s="191" t="s">
        <v>1786</v>
      </c>
      <c r="BA85" s="191" t="s">
        <v>1787</v>
      </c>
      <c r="BB85" s="191" t="s">
        <v>104</v>
      </c>
      <c r="BC85" s="191" t="s">
        <v>1788</v>
      </c>
      <c r="BD85" s="191" t="s">
        <v>86</v>
      </c>
    </row>
    <row r="86" spans="2:56" s="9" customFormat="1" ht="19.9" customHeight="1">
      <c r="B86" s="106"/>
      <c r="D86" s="107" t="s">
        <v>1789</v>
      </c>
      <c r="E86" s="108"/>
      <c r="F86" s="108"/>
      <c r="G86" s="108"/>
      <c r="H86" s="108"/>
      <c r="I86" s="108"/>
      <c r="J86" s="109">
        <f>J2902</f>
        <v>0</v>
      </c>
      <c r="L86" s="106"/>
      <c r="AZ86" s="191" t="s">
        <v>1790</v>
      </c>
      <c r="BA86" s="191" t="s">
        <v>220</v>
      </c>
      <c r="BB86" s="191" t="s">
        <v>104</v>
      </c>
      <c r="BC86" s="191" t="s">
        <v>1791</v>
      </c>
      <c r="BD86" s="191" t="s">
        <v>86</v>
      </c>
    </row>
    <row r="87" spans="2:56" s="9" customFormat="1" ht="14.85" customHeight="1">
      <c r="B87" s="106"/>
      <c r="D87" s="107" t="s">
        <v>1792</v>
      </c>
      <c r="E87" s="108"/>
      <c r="F87" s="108"/>
      <c r="G87" s="108"/>
      <c r="H87" s="108"/>
      <c r="I87" s="108"/>
      <c r="J87" s="109">
        <f>J2903</f>
        <v>0</v>
      </c>
      <c r="L87" s="106"/>
      <c r="AZ87" s="191" t="s">
        <v>1793</v>
      </c>
      <c r="BA87" s="191" t="s">
        <v>1794</v>
      </c>
      <c r="BB87" s="191" t="s">
        <v>104</v>
      </c>
      <c r="BC87" s="191" t="s">
        <v>1795</v>
      </c>
      <c r="BD87" s="191" t="s">
        <v>86</v>
      </c>
    </row>
    <row r="88" spans="2:56" s="9" customFormat="1" ht="14.85" customHeight="1">
      <c r="B88" s="106"/>
      <c r="D88" s="107" t="s">
        <v>1796</v>
      </c>
      <c r="E88" s="108"/>
      <c r="F88" s="108"/>
      <c r="G88" s="108"/>
      <c r="H88" s="108"/>
      <c r="I88" s="108"/>
      <c r="J88" s="109">
        <f>J2934</f>
        <v>0</v>
      </c>
      <c r="L88" s="106"/>
      <c r="AZ88" s="191" t="s">
        <v>1797</v>
      </c>
      <c r="BA88" s="191" t="s">
        <v>1798</v>
      </c>
      <c r="BB88" s="191" t="s">
        <v>104</v>
      </c>
      <c r="BC88" s="191" t="s">
        <v>1799</v>
      </c>
      <c r="BD88" s="191" t="s">
        <v>86</v>
      </c>
    </row>
    <row r="89" spans="2:56" s="9" customFormat="1" ht="19.9" customHeight="1">
      <c r="B89" s="106"/>
      <c r="D89" s="107" t="s">
        <v>1800</v>
      </c>
      <c r="E89" s="108"/>
      <c r="F89" s="108"/>
      <c r="G89" s="108"/>
      <c r="H89" s="108"/>
      <c r="I89" s="108"/>
      <c r="J89" s="109">
        <f>J2943</f>
        <v>0</v>
      </c>
      <c r="L89" s="106"/>
      <c r="AZ89" s="191" t="s">
        <v>1801</v>
      </c>
      <c r="BA89" s="191" t="s">
        <v>1802</v>
      </c>
      <c r="BB89" s="191" t="s">
        <v>104</v>
      </c>
      <c r="BC89" s="191" t="s">
        <v>1803</v>
      </c>
      <c r="BD89" s="191" t="s">
        <v>86</v>
      </c>
    </row>
    <row r="90" spans="2:56" s="9" customFormat="1" ht="19.9" customHeight="1">
      <c r="B90" s="106"/>
      <c r="D90" s="107" t="s">
        <v>1804</v>
      </c>
      <c r="E90" s="108"/>
      <c r="F90" s="108"/>
      <c r="G90" s="108"/>
      <c r="H90" s="108"/>
      <c r="I90" s="108"/>
      <c r="J90" s="109">
        <f>J2953</f>
        <v>0</v>
      </c>
      <c r="L90" s="106"/>
      <c r="AZ90" s="191" t="s">
        <v>1805</v>
      </c>
      <c r="BA90" s="191" t="s">
        <v>1806</v>
      </c>
      <c r="BB90" s="191" t="s">
        <v>104</v>
      </c>
      <c r="BC90" s="191" t="s">
        <v>1807</v>
      </c>
      <c r="BD90" s="191" t="s">
        <v>86</v>
      </c>
    </row>
    <row r="91" spans="2:56" s="1" customFormat="1" ht="21.75" customHeight="1">
      <c r="B91" s="33"/>
      <c r="L91" s="33"/>
      <c r="AZ91" s="86" t="s">
        <v>1808</v>
      </c>
      <c r="BA91" s="86" t="s">
        <v>1809</v>
      </c>
      <c r="BB91" s="86" t="s">
        <v>104</v>
      </c>
      <c r="BC91" s="86" t="s">
        <v>1810</v>
      </c>
      <c r="BD91" s="86" t="s">
        <v>86</v>
      </c>
    </row>
    <row r="92" spans="2:56" s="1" customFormat="1" ht="6.95" customHeight="1">
      <c r="B92" s="42"/>
      <c r="C92" s="43"/>
      <c r="D92" s="43"/>
      <c r="E92" s="43"/>
      <c r="F92" s="43"/>
      <c r="G92" s="43"/>
      <c r="H92" s="43"/>
      <c r="I92" s="43"/>
      <c r="J92" s="43"/>
      <c r="K92" s="43"/>
      <c r="L92" s="33"/>
      <c r="AZ92" s="86" t="s">
        <v>1811</v>
      </c>
      <c r="BA92" s="86" t="s">
        <v>1812</v>
      </c>
      <c r="BB92" s="86" t="s">
        <v>104</v>
      </c>
      <c r="BC92" s="86" t="s">
        <v>1813</v>
      </c>
      <c r="BD92" s="86" t="s">
        <v>86</v>
      </c>
    </row>
    <row r="93" spans="52:56" ht="12">
      <c r="AZ93" s="86" t="s">
        <v>225</v>
      </c>
      <c r="BA93" s="86" t="s">
        <v>226</v>
      </c>
      <c r="BB93" s="86" t="s">
        <v>104</v>
      </c>
      <c r="BC93" s="86" t="s">
        <v>1814</v>
      </c>
      <c r="BD93" s="86" t="s">
        <v>86</v>
      </c>
    </row>
    <row r="94" spans="52:56" ht="12">
      <c r="AZ94" s="86" t="s">
        <v>1815</v>
      </c>
      <c r="BA94" s="86" t="s">
        <v>1816</v>
      </c>
      <c r="BB94" s="86" t="s">
        <v>104</v>
      </c>
      <c r="BC94" s="86" t="s">
        <v>1817</v>
      </c>
      <c r="BD94" s="86" t="s">
        <v>86</v>
      </c>
    </row>
    <row r="95" spans="52:56" ht="12">
      <c r="AZ95" s="86" t="s">
        <v>1818</v>
      </c>
      <c r="BA95" s="86" t="s">
        <v>1819</v>
      </c>
      <c r="BB95" s="86" t="s">
        <v>104</v>
      </c>
      <c r="BC95" s="86" t="s">
        <v>1820</v>
      </c>
      <c r="BD95" s="86" t="s">
        <v>86</v>
      </c>
    </row>
    <row r="96" spans="2:56" s="1" customFormat="1" ht="6.95" customHeight="1">
      <c r="B96" s="44"/>
      <c r="C96" s="45"/>
      <c r="D96" s="45"/>
      <c r="E96" s="45"/>
      <c r="F96" s="45"/>
      <c r="G96" s="45"/>
      <c r="H96" s="45"/>
      <c r="I96" s="45"/>
      <c r="J96" s="45"/>
      <c r="K96" s="45"/>
      <c r="L96" s="33"/>
      <c r="AZ96" s="86" t="s">
        <v>1821</v>
      </c>
      <c r="BA96" s="86" t="s">
        <v>1822</v>
      </c>
      <c r="BB96" s="86" t="s">
        <v>162</v>
      </c>
      <c r="BC96" s="86" t="s">
        <v>1823</v>
      </c>
      <c r="BD96" s="86" t="s">
        <v>86</v>
      </c>
    </row>
    <row r="97" spans="2:56" s="1" customFormat="1" ht="24.95" customHeight="1">
      <c r="B97" s="33"/>
      <c r="C97" s="22" t="s">
        <v>250</v>
      </c>
      <c r="L97" s="33"/>
      <c r="AZ97" s="86" t="s">
        <v>1824</v>
      </c>
      <c r="BA97" s="86" t="s">
        <v>1825</v>
      </c>
      <c r="BB97" s="86" t="s">
        <v>794</v>
      </c>
      <c r="BC97" s="86" t="s">
        <v>1826</v>
      </c>
      <c r="BD97" s="86" t="s">
        <v>86</v>
      </c>
    </row>
    <row r="98" spans="2:56" s="1" customFormat="1" ht="6.95" customHeight="1">
      <c r="B98" s="33"/>
      <c r="L98" s="33"/>
      <c r="AZ98" s="86" t="s">
        <v>231</v>
      </c>
      <c r="BA98" s="86" t="s">
        <v>232</v>
      </c>
      <c r="BB98" s="86" t="s">
        <v>115</v>
      </c>
      <c r="BC98" s="86" t="s">
        <v>1695</v>
      </c>
      <c r="BD98" s="86" t="s">
        <v>86</v>
      </c>
    </row>
    <row r="99" spans="2:12" s="1" customFormat="1" ht="12" customHeight="1">
      <c r="B99" s="33"/>
      <c r="C99" s="28" t="s">
        <v>16</v>
      </c>
      <c r="L99" s="33"/>
    </row>
    <row r="100" spans="2:12" s="1" customFormat="1" ht="16.5" customHeight="1">
      <c r="B100" s="33"/>
      <c r="E100" s="317" t="str">
        <f>E7</f>
        <v>VD Baška – převedení extrémních povodní, stavba č. 4142</v>
      </c>
      <c r="F100" s="318"/>
      <c r="G100" s="318"/>
      <c r="H100" s="318"/>
      <c r="L100" s="33"/>
    </row>
    <row r="101" spans="2:12" s="1" customFormat="1" ht="12" customHeight="1">
      <c r="B101" s="33"/>
      <c r="C101" s="28" t="s">
        <v>123</v>
      </c>
      <c r="L101" s="33"/>
    </row>
    <row r="102" spans="2:12" s="1" customFormat="1" ht="16.5" customHeight="1">
      <c r="B102" s="33"/>
      <c r="E102" s="297" t="str">
        <f>E9</f>
        <v>SO 02 - Sdružený objekt</v>
      </c>
      <c r="F102" s="316"/>
      <c r="G102" s="316"/>
      <c r="H102" s="316"/>
      <c r="L102" s="33"/>
    </row>
    <row r="103" spans="2:12" s="1" customFormat="1" ht="6.95" customHeight="1">
      <c r="B103" s="33"/>
      <c r="L103" s="33"/>
    </row>
    <row r="104" spans="2:12" s="1" customFormat="1" ht="12" customHeight="1">
      <c r="B104" s="33"/>
      <c r="C104" s="28" t="s">
        <v>21</v>
      </c>
      <c r="F104" s="26" t="str">
        <f>F12</f>
        <v>k. ú. Baška</v>
      </c>
      <c r="I104" s="28" t="s">
        <v>23</v>
      </c>
      <c r="J104" s="50" t="str">
        <f>IF(J12="","",J12)</f>
        <v>30. 3. 2023</v>
      </c>
      <c r="L104" s="33"/>
    </row>
    <row r="105" spans="2:12" s="1" customFormat="1" ht="6.95" customHeight="1">
      <c r="B105" s="33"/>
      <c r="L105" s="33"/>
    </row>
    <row r="106" spans="2:12" s="1" customFormat="1" ht="25.7" customHeight="1">
      <c r="B106" s="33"/>
      <c r="C106" s="28" t="s">
        <v>25</v>
      </c>
      <c r="F106" s="26" t="str">
        <f>E15</f>
        <v>Povodí Odry, státní podnik</v>
      </c>
      <c r="I106" s="28" t="s">
        <v>33</v>
      </c>
      <c r="J106" s="31" t="str">
        <f>E21</f>
        <v>Ing. Pavel Golík, Ph.D.</v>
      </c>
      <c r="L106" s="33"/>
    </row>
    <row r="107" spans="2:12" s="1" customFormat="1" ht="15.2" customHeight="1">
      <c r="B107" s="33"/>
      <c r="C107" s="28" t="s">
        <v>31</v>
      </c>
      <c r="F107" s="26" t="str">
        <f>IF(E18="","",E18)</f>
        <v>Vyplň údaj</v>
      </c>
      <c r="I107" s="28" t="s">
        <v>38</v>
      </c>
      <c r="J107" s="31" t="str">
        <f>E24</f>
        <v xml:space="preserve"> </v>
      </c>
      <c r="L107" s="33"/>
    </row>
    <row r="108" spans="2:12" s="1" customFormat="1" ht="10.35" customHeight="1">
      <c r="B108" s="33"/>
      <c r="L108" s="33"/>
    </row>
    <row r="109" spans="2:20" s="10" customFormat="1" ht="29.25" customHeight="1">
      <c r="B109" s="110"/>
      <c r="C109" s="111" t="s">
        <v>251</v>
      </c>
      <c r="D109" s="112" t="s">
        <v>61</v>
      </c>
      <c r="E109" s="112" t="s">
        <v>57</v>
      </c>
      <c r="F109" s="112" t="s">
        <v>58</v>
      </c>
      <c r="G109" s="112" t="s">
        <v>252</v>
      </c>
      <c r="H109" s="112" t="s">
        <v>253</v>
      </c>
      <c r="I109" s="112" t="s">
        <v>254</v>
      </c>
      <c r="J109" s="112" t="s">
        <v>236</v>
      </c>
      <c r="K109" s="113" t="s">
        <v>255</v>
      </c>
      <c r="L109" s="110"/>
      <c r="M109" s="57" t="s">
        <v>19</v>
      </c>
      <c r="N109" s="58" t="s">
        <v>46</v>
      </c>
      <c r="O109" s="58" t="s">
        <v>256</v>
      </c>
      <c r="P109" s="58" t="s">
        <v>257</v>
      </c>
      <c r="Q109" s="58" t="s">
        <v>258</v>
      </c>
      <c r="R109" s="58" t="s">
        <v>259</v>
      </c>
      <c r="S109" s="58" t="s">
        <v>260</v>
      </c>
      <c r="T109" s="59" t="s">
        <v>261</v>
      </c>
    </row>
    <row r="110" spans="2:63" s="1" customFormat="1" ht="22.9" customHeight="1">
      <c r="B110" s="33"/>
      <c r="C110" s="62" t="s">
        <v>262</v>
      </c>
      <c r="J110" s="114">
        <f>BK110</f>
        <v>0</v>
      </c>
      <c r="L110" s="33"/>
      <c r="M110" s="60"/>
      <c r="N110" s="51"/>
      <c r="O110" s="51"/>
      <c r="P110" s="115">
        <f>P111+P2384+P2701</f>
        <v>0</v>
      </c>
      <c r="Q110" s="51"/>
      <c r="R110" s="115">
        <f>R111+R2384+R2701</f>
        <v>6910.742999230004</v>
      </c>
      <c r="S110" s="51"/>
      <c r="T110" s="116">
        <f>T111+T2384+T2701</f>
        <v>2599.0457300000003</v>
      </c>
      <c r="AT110" s="18" t="s">
        <v>75</v>
      </c>
      <c r="AU110" s="18" t="s">
        <v>237</v>
      </c>
      <c r="BK110" s="117">
        <f>BK111+BK2384+BK2701</f>
        <v>0</v>
      </c>
    </row>
    <row r="111" spans="2:63" s="11" customFormat="1" ht="25.9" customHeight="1">
      <c r="B111" s="118"/>
      <c r="D111" s="119" t="s">
        <v>75</v>
      </c>
      <c r="E111" s="120" t="s">
        <v>263</v>
      </c>
      <c r="F111" s="120" t="s">
        <v>264</v>
      </c>
      <c r="I111" s="121"/>
      <c r="J111" s="122">
        <f>BK111</f>
        <v>0</v>
      </c>
      <c r="L111" s="118"/>
      <c r="M111" s="123"/>
      <c r="P111" s="124">
        <f>P112+P812+P989+P1380+P1666+P1708+P1726+P1985+P2272+P2380</f>
        <v>0</v>
      </c>
      <c r="R111" s="124">
        <f>R112+R812+R989+R1380+R1666+R1708+R1726+R1985+R2272+R2380</f>
        <v>6888.767977530004</v>
      </c>
      <c r="T111" s="125">
        <f>T112+T812+T989+T1380+T1666+T1708+T1726+T1985+T2272+T2380</f>
        <v>2599.0457300000003</v>
      </c>
      <c r="AR111" s="119" t="s">
        <v>84</v>
      </c>
      <c r="AT111" s="126" t="s">
        <v>75</v>
      </c>
      <c r="AU111" s="126" t="s">
        <v>76</v>
      </c>
      <c r="AY111" s="119" t="s">
        <v>265</v>
      </c>
      <c r="BK111" s="127">
        <f>BK112+BK812+BK989+BK1380+BK1666+BK1708+BK1726+BK1985+BK2272+BK2380</f>
        <v>0</v>
      </c>
    </row>
    <row r="112" spans="2:63" s="11" customFormat="1" ht="22.9" customHeight="1">
      <c r="B112" s="118"/>
      <c r="D112" s="119" t="s">
        <v>75</v>
      </c>
      <c r="E112" s="128" t="s">
        <v>84</v>
      </c>
      <c r="F112" s="128" t="s">
        <v>266</v>
      </c>
      <c r="I112" s="121"/>
      <c r="J112" s="129">
        <f>BK112</f>
        <v>0</v>
      </c>
      <c r="L112" s="118"/>
      <c r="M112" s="123"/>
      <c r="P112" s="124">
        <f>SUM(P113:P811)</f>
        <v>0</v>
      </c>
      <c r="R112" s="124">
        <f>SUM(R113:R811)</f>
        <v>681.9185103500001</v>
      </c>
      <c r="T112" s="125">
        <f>SUM(T113:T811)</f>
        <v>960.8863000000001</v>
      </c>
      <c r="AR112" s="119" t="s">
        <v>84</v>
      </c>
      <c r="AT112" s="126" t="s">
        <v>75</v>
      </c>
      <c r="AU112" s="126" t="s">
        <v>84</v>
      </c>
      <c r="AY112" s="119" t="s">
        <v>265</v>
      </c>
      <c r="BK112" s="127">
        <f>SUM(BK113:BK811)</f>
        <v>0</v>
      </c>
    </row>
    <row r="113" spans="2:65" s="1" customFormat="1" ht="21.75" customHeight="1">
      <c r="B113" s="33"/>
      <c r="C113" s="130" t="s">
        <v>84</v>
      </c>
      <c r="D113" s="130" t="s">
        <v>267</v>
      </c>
      <c r="E113" s="131" t="s">
        <v>1827</v>
      </c>
      <c r="F113" s="132" t="s">
        <v>1828</v>
      </c>
      <c r="G113" s="133" t="s">
        <v>115</v>
      </c>
      <c r="H113" s="134">
        <v>126.9</v>
      </c>
      <c r="I113" s="135"/>
      <c r="J113" s="136">
        <f>ROUND(I113*H113,2)</f>
        <v>0</v>
      </c>
      <c r="K113" s="132" t="s">
        <v>270</v>
      </c>
      <c r="L113" s="33"/>
      <c r="M113" s="137" t="s">
        <v>19</v>
      </c>
      <c r="N113" s="138" t="s">
        <v>47</v>
      </c>
      <c r="P113" s="139">
        <f>O113*H113</f>
        <v>0</v>
      </c>
      <c r="Q113" s="139">
        <v>0</v>
      </c>
      <c r="R113" s="139">
        <f>Q113*H113</f>
        <v>0</v>
      </c>
      <c r="S113" s="139">
        <v>0.29</v>
      </c>
      <c r="T113" s="140">
        <f>S113*H113</f>
        <v>36.801</v>
      </c>
      <c r="AR113" s="141" t="s">
        <v>271</v>
      </c>
      <c r="AT113" s="141" t="s">
        <v>267</v>
      </c>
      <c r="AU113" s="141" t="s">
        <v>86</v>
      </c>
      <c r="AY113" s="18" t="s">
        <v>265</v>
      </c>
      <c r="BE113" s="142">
        <f>IF(N113="základní",J113,0)</f>
        <v>0</v>
      </c>
      <c r="BF113" s="142">
        <f>IF(N113="snížená",J113,0)</f>
        <v>0</v>
      </c>
      <c r="BG113" s="142">
        <f>IF(N113="zákl. přenesená",J113,0)</f>
        <v>0</v>
      </c>
      <c r="BH113" s="142">
        <f>IF(N113="sníž. přenesená",J113,0)</f>
        <v>0</v>
      </c>
      <c r="BI113" s="142">
        <f>IF(N113="nulová",J113,0)</f>
        <v>0</v>
      </c>
      <c r="BJ113" s="18" t="s">
        <v>84</v>
      </c>
      <c r="BK113" s="142">
        <f>ROUND(I113*H113,2)</f>
        <v>0</v>
      </c>
      <c r="BL113" s="18" t="s">
        <v>271</v>
      </c>
      <c r="BM113" s="141" t="s">
        <v>1829</v>
      </c>
    </row>
    <row r="114" spans="2:47" s="1" customFormat="1" ht="19.5">
      <c r="B114" s="33"/>
      <c r="D114" s="143" t="s">
        <v>273</v>
      </c>
      <c r="F114" s="144" t="s">
        <v>1830</v>
      </c>
      <c r="I114" s="145"/>
      <c r="L114" s="33"/>
      <c r="M114" s="146"/>
      <c r="T114" s="54"/>
      <c r="AT114" s="18" t="s">
        <v>273</v>
      </c>
      <c r="AU114" s="18" t="s">
        <v>86</v>
      </c>
    </row>
    <row r="115" spans="2:47" s="1" customFormat="1" ht="12">
      <c r="B115" s="33"/>
      <c r="D115" s="147" t="s">
        <v>275</v>
      </c>
      <c r="F115" s="148" t="s">
        <v>1831</v>
      </c>
      <c r="I115" s="145"/>
      <c r="L115" s="33"/>
      <c r="M115" s="146"/>
      <c r="T115" s="54"/>
      <c r="AT115" s="18" t="s">
        <v>275</v>
      </c>
      <c r="AU115" s="18" t="s">
        <v>86</v>
      </c>
    </row>
    <row r="116" spans="2:51" s="12" customFormat="1" ht="12">
      <c r="B116" s="149"/>
      <c r="D116" s="143" t="s">
        <v>277</v>
      </c>
      <c r="E116" s="150" t="s">
        <v>19</v>
      </c>
      <c r="F116" s="151" t="s">
        <v>1832</v>
      </c>
      <c r="H116" s="150" t="s">
        <v>19</v>
      </c>
      <c r="I116" s="152"/>
      <c r="L116" s="149"/>
      <c r="M116" s="153"/>
      <c r="T116" s="154"/>
      <c r="AT116" s="150" t="s">
        <v>277</v>
      </c>
      <c r="AU116" s="150" t="s">
        <v>86</v>
      </c>
      <c r="AV116" s="12" t="s">
        <v>84</v>
      </c>
      <c r="AW116" s="12" t="s">
        <v>37</v>
      </c>
      <c r="AX116" s="12" t="s">
        <v>76</v>
      </c>
      <c r="AY116" s="150" t="s">
        <v>265</v>
      </c>
    </row>
    <row r="117" spans="2:51" s="13" customFormat="1" ht="12">
      <c r="B117" s="155"/>
      <c r="D117" s="143" t="s">
        <v>277</v>
      </c>
      <c r="E117" s="156" t="s">
        <v>19</v>
      </c>
      <c r="F117" s="157" t="s">
        <v>1833</v>
      </c>
      <c r="H117" s="158">
        <v>17.9</v>
      </c>
      <c r="I117" s="159"/>
      <c r="L117" s="155"/>
      <c r="M117" s="160"/>
      <c r="T117" s="161"/>
      <c r="AT117" s="156" t="s">
        <v>277</v>
      </c>
      <c r="AU117" s="156" t="s">
        <v>86</v>
      </c>
      <c r="AV117" s="13" t="s">
        <v>86</v>
      </c>
      <c r="AW117" s="13" t="s">
        <v>37</v>
      </c>
      <c r="AX117" s="13" t="s">
        <v>76</v>
      </c>
      <c r="AY117" s="156" t="s">
        <v>265</v>
      </c>
    </row>
    <row r="118" spans="2:51" s="13" customFormat="1" ht="12">
      <c r="B118" s="155"/>
      <c r="D118" s="143" t="s">
        <v>277</v>
      </c>
      <c r="E118" s="156" t="s">
        <v>19</v>
      </c>
      <c r="F118" s="157" t="s">
        <v>1834</v>
      </c>
      <c r="H118" s="158">
        <v>109</v>
      </c>
      <c r="I118" s="159"/>
      <c r="L118" s="155"/>
      <c r="M118" s="160"/>
      <c r="T118" s="161"/>
      <c r="AT118" s="156" t="s">
        <v>277</v>
      </c>
      <c r="AU118" s="156" t="s">
        <v>86</v>
      </c>
      <c r="AV118" s="13" t="s">
        <v>86</v>
      </c>
      <c r="AW118" s="13" t="s">
        <v>37</v>
      </c>
      <c r="AX118" s="13" t="s">
        <v>76</v>
      </c>
      <c r="AY118" s="156" t="s">
        <v>265</v>
      </c>
    </row>
    <row r="119" spans="2:51" s="14" customFormat="1" ht="12">
      <c r="B119" s="162"/>
      <c r="D119" s="143" t="s">
        <v>277</v>
      </c>
      <c r="E119" s="163" t="s">
        <v>1678</v>
      </c>
      <c r="F119" s="164" t="s">
        <v>280</v>
      </c>
      <c r="H119" s="165">
        <v>126.9</v>
      </c>
      <c r="I119" s="166"/>
      <c r="L119" s="162"/>
      <c r="M119" s="167"/>
      <c r="T119" s="168"/>
      <c r="AT119" s="163" t="s">
        <v>277</v>
      </c>
      <c r="AU119" s="163" t="s">
        <v>86</v>
      </c>
      <c r="AV119" s="14" t="s">
        <v>271</v>
      </c>
      <c r="AW119" s="14" t="s">
        <v>37</v>
      </c>
      <c r="AX119" s="14" t="s">
        <v>84</v>
      </c>
      <c r="AY119" s="163" t="s">
        <v>265</v>
      </c>
    </row>
    <row r="120" spans="2:65" s="1" customFormat="1" ht="16.5" customHeight="1">
      <c r="B120" s="33"/>
      <c r="C120" s="130" t="s">
        <v>86</v>
      </c>
      <c r="D120" s="130" t="s">
        <v>267</v>
      </c>
      <c r="E120" s="131" t="s">
        <v>1835</v>
      </c>
      <c r="F120" s="132" t="s">
        <v>1836</v>
      </c>
      <c r="G120" s="133" t="s">
        <v>115</v>
      </c>
      <c r="H120" s="134">
        <v>150.2</v>
      </c>
      <c r="I120" s="135"/>
      <c r="J120" s="136">
        <f>ROUND(I120*H120,2)</f>
        <v>0</v>
      </c>
      <c r="K120" s="132" t="s">
        <v>270</v>
      </c>
      <c r="L120" s="33"/>
      <c r="M120" s="137" t="s">
        <v>19</v>
      </c>
      <c r="N120" s="138" t="s">
        <v>47</v>
      </c>
      <c r="P120" s="139">
        <f>O120*H120</f>
        <v>0</v>
      </c>
      <c r="Q120" s="139">
        <v>0</v>
      </c>
      <c r="R120" s="139">
        <f>Q120*H120</f>
        <v>0</v>
      </c>
      <c r="S120" s="139">
        <v>0.316</v>
      </c>
      <c r="T120" s="140">
        <f>S120*H120</f>
        <v>47.46319999999999</v>
      </c>
      <c r="AR120" s="141" t="s">
        <v>271</v>
      </c>
      <c r="AT120" s="141" t="s">
        <v>267</v>
      </c>
      <c r="AU120" s="141" t="s">
        <v>86</v>
      </c>
      <c r="AY120" s="18" t="s">
        <v>265</v>
      </c>
      <c r="BE120" s="142">
        <f>IF(N120="základní",J120,0)</f>
        <v>0</v>
      </c>
      <c r="BF120" s="142">
        <f>IF(N120="snížená",J120,0)</f>
        <v>0</v>
      </c>
      <c r="BG120" s="142">
        <f>IF(N120="zákl. přenesená",J120,0)</f>
        <v>0</v>
      </c>
      <c r="BH120" s="142">
        <f>IF(N120="sníž. přenesená",J120,0)</f>
        <v>0</v>
      </c>
      <c r="BI120" s="142">
        <f>IF(N120="nulová",J120,0)</f>
        <v>0</v>
      </c>
      <c r="BJ120" s="18" t="s">
        <v>84</v>
      </c>
      <c r="BK120" s="142">
        <f>ROUND(I120*H120,2)</f>
        <v>0</v>
      </c>
      <c r="BL120" s="18" t="s">
        <v>271</v>
      </c>
      <c r="BM120" s="141" t="s">
        <v>1837</v>
      </c>
    </row>
    <row r="121" spans="2:47" s="1" customFormat="1" ht="19.5">
      <c r="B121" s="33"/>
      <c r="D121" s="143" t="s">
        <v>273</v>
      </c>
      <c r="F121" s="144" t="s">
        <v>1838</v>
      </c>
      <c r="I121" s="145"/>
      <c r="L121" s="33"/>
      <c r="M121" s="146"/>
      <c r="T121" s="54"/>
      <c r="AT121" s="18" t="s">
        <v>273</v>
      </c>
      <c r="AU121" s="18" t="s">
        <v>86</v>
      </c>
    </row>
    <row r="122" spans="2:47" s="1" customFormat="1" ht="12">
      <c r="B122" s="33"/>
      <c r="D122" s="147" t="s">
        <v>275</v>
      </c>
      <c r="F122" s="148" t="s">
        <v>1839</v>
      </c>
      <c r="I122" s="145"/>
      <c r="L122" s="33"/>
      <c r="M122" s="146"/>
      <c r="T122" s="54"/>
      <c r="AT122" s="18" t="s">
        <v>275</v>
      </c>
      <c r="AU122" s="18" t="s">
        <v>86</v>
      </c>
    </row>
    <row r="123" spans="2:51" s="12" customFormat="1" ht="12">
      <c r="B123" s="149"/>
      <c r="D123" s="143" t="s">
        <v>277</v>
      </c>
      <c r="E123" s="150" t="s">
        <v>19</v>
      </c>
      <c r="F123" s="151" t="s">
        <v>1832</v>
      </c>
      <c r="H123" s="150" t="s">
        <v>19</v>
      </c>
      <c r="I123" s="152"/>
      <c r="L123" s="149"/>
      <c r="M123" s="153"/>
      <c r="T123" s="154"/>
      <c r="AT123" s="150" t="s">
        <v>277</v>
      </c>
      <c r="AU123" s="150" t="s">
        <v>86</v>
      </c>
      <c r="AV123" s="12" t="s">
        <v>84</v>
      </c>
      <c r="AW123" s="12" t="s">
        <v>37</v>
      </c>
      <c r="AX123" s="12" t="s">
        <v>76</v>
      </c>
      <c r="AY123" s="150" t="s">
        <v>265</v>
      </c>
    </row>
    <row r="124" spans="2:51" s="13" customFormat="1" ht="12">
      <c r="B124" s="155"/>
      <c r="D124" s="143" t="s">
        <v>277</v>
      </c>
      <c r="E124" s="156" t="s">
        <v>19</v>
      </c>
      <c r="F124" s="157" t="s">
        <v>1840</v>
      </c>
      <c r="H124" s="158">
        <v>37.2</v>
      </c>
      <c r="I124" s="159"/>
      <c r="L124" s="155"/>
      <c r="M124" s="160"/>
      <c r="T124" s="161"/>
      <c r="AT124" s="156" t="s">
        <v>277</v>
      </c>
      <c r="AU124" s="156" t="s">
        <v>86</v>
      </c>
      <c r="AV124" s="13" t="s">
        <v>86</v>
      </c>
      <c r="AW124" s="13" t="s">
        <v>37</v>
      </c>
      <c r="AX124" s="13" t="s">
        <v>76</v>
      </c>
      <c r="AY124" s="156" t="s">
        <v>265</v>
      </c>
    </row>
    <row r="125" spans="2:51" s="13" customFormat="1" ht="12">
      <c r="B125" s="155"/>
      <c r="D125" s="143" t="s">
        <v>277</v>
      </c>
      <c r="E125" s="156" t="s">
        <v>19</v>
      </c>
      <c r="F125" s="157" t="s">
        <v>1841</v>
      </c>
      <c r="H125" s="158">
        <v>113</v>
      </c>
      <c r="I125" s="159"/>
      <c r="L125" s="155"/>
      <c r="M125" s="160"/>
      <c r="T125" s="161"/>
      <c r="AT125" s="156" t="s">
        <v>277</v>
      </c>
      <c r="AU125" s="156" t="s">
        <v>86</v>
      </c>
      <c r="AV125" s="13" t="s">
        <v>86</v>
      </c>
      <c r="AW125" s="13" t="s">
        <v>37</v>
      </c>
      <c r="AX125" s="13" t="s">
        <v>76</v>
      </c>
      <c r="AY125" s="156" t="s">
        <v>265</v>
      </c>
    </row>
    <row r="126" spans="2:51" s="14" customFormat="1" ht="12">
      <c r="B126" s="162"/>
      <c r="D126" s="143" t="s">
        <v>277</v>
      </c>
      <c r="E126" s="163" t="s">
        <v>1675</v>
      </c>
      <c r="F126" s="164" t="s">
        <v>280</v>
      </c>
      <c r="H126" s="165">
        <v>150.2</v>
      </c>
      <c r="I126" s="166"/>
      <c r="L126" s="162"/>
      <c r="M126" s="167"/>
      <c r="T126" s="168"/>
      <c r="AT126" s="163" t="s">
        <v>277</v>
      </c>
      <c r="AU126" s="163" t="s">
        <v>86</v>
      </c>
      <c r="AV126" s="14" t="s">
        <v>271</v>
      </c>
      <c r="AW126" s="14" t="s">
        <v>37</v>
      </c>
      <c r="AX126" s="14" t="s">
        <v>84</v>
      </c>
      <c r="AY126" s="163" t="s">
        <v>265</v>
      </c>
    </row>
    <row r="127" spans="2:65" s="1" customFormat="1" ht="16.5" customHeight="1">
      <c r="B127" s="33"/>
      <c r="C127" s="130" t="s">
        <v>287</v>
      </c>
      <c r="D127" s="130" t="s">
        <v>267</v>
      </c>
      <c r="E127" s="131" t="s">
        <v>1842</v>
      </c>
      <c r="F127" s="132" t="s">
        <v>1843</v>
      </c>
      <c r="G127" s="133" t="s">
        <v>115</v>
      </c>
      <c r="H127" s="134">
        <v>301</v>
      </c>
      <c r="I127" s="135"/>
      <c r="J127" s="136">
        <f>ROUND(I127*H127,2)</f>
        <v>0</v>
      </c>
      <c r="K127" s="132" t="s">
        <v>270</v>
      </c>
      <c r="L127" s="33"/>
      <c r="M127" s="137" t="s">
        <v>19</v>
      </c>
      <c r="N127" s="138" t="s">
        <v>47</v>
      </c>
      <c r="P127" s="139">
        <f>O127*H127</f>
        <v>0</v>
      </c>
      <c r="Q127" s="139">
        <v>0</v>
      </c>
      <c r="R127" s="139">
        <f>Q127*H127</f>
        <v>0</v>
      </c>
      <c r="S127" s="139">
        <v>0.29</v>
      </c>
      <c r="T127" s="140">
        <f>S127*H127</f>
        <v>87.28999999999999</v>
      </c>
      <c r="AR127" s="141" t="s">
        <v>271</v>
      </c>
      <c r="AT127" s="141" t="s">
        <v>267</v>
      </c>
      <c r="AU127" s="141" t="s">
        <v>86</v>
      </c>
      <c r="AY127" s="18" t="s">
        <v>265</v>
      </c>
      <c r="BE127" s="142">
        <f>IF(N127="základní",J127,0)</f>
        <v>0</v>
      </c>
      <c r="BF127" s="142">
        <f>IF(N127="snížená",J127,0)</f>
        <v>0</v>
      </c>
      <c r="BG127" s="142">
        <f>IF(N127="zákl. přenesená",J127,0)</f>
        <v>0</v>
      </c>
      <c r="BH127" s="142">
        <f>IF(N127="sníž. přenesená",J127,0)</f>
        <v>0</v>
      </c>
      <c r="BI127" s="142">
        <f>IF(N127="nulová",J127,0)</f>
        <v>0</v>
      </c>
      <c r="BJ127" s="18" t="s">
        <v>84</v>
      </c>
      <c r="BK127" s="142">
        <f>ROUND(I127*H127,2)</f>
        <v>0</v>
      </c>
      <c r="BL127" s="18" t="s">
        <v>271</v>
      </c>
      <c r="BM127" s="141" t="s">
        <v>1844</v>
      </c>
    </row>
    <row r="128" spans="2:47" s="1" customFormat="1" ht="19.5">
      <c r="B128" s="33"/>
      <c r="D128" s="143" t="s">
        <v>273</v>
      </c>
      <c r="F128" s="144" t="s">
        <v>1845</v>
      </c>
      <c r="I128" s="145"/>
      <c r="L128" s="33"/>
      <c r="M128" s="146"/>
      <c r="T128" s="54"/>
      <c r="AT128" s="18" t="s">
        <v>273</v>
      </c>
      <c r="AU128" s="18" t="s">
        <v>86</v>
      </c>
    </row>
    <row r="129" spans="2:47" s="1" customFormat="1" ht="12">
      <c r="B129" s="33"/>
      <c r="D129" s="147" t="s">
        <v>275</v>
      </c>
      <c r="F129" s="148" t="s">
        <v>1846</v>
      </c>
      <c r="I129" s="145"/>
      <c r="L129" s="33"/>
      <c r="M129" s="146"/>
      <c r="T129" s="54"/>
      <c r="AT129" s="18" t="s">
        <v>275</v>
      </c>
      <c r="AU129" s="18" t="s">
        <v>86</v>
      </c>
    </row>
    <row r="130" spans="2:51" s="13" customFormat="1" ht="12">
      <c r="B130" s="155"/>
      <c r="D130" s="143" t="s">
        <v>277</v>
      </c>
      <c r="E130" s="156" t="s">
        <v>19</v>
      </c>
      <c r="F130" s="157" t="s">
        <v>1701</v>
      </c>
      <c r="H130" s="158">
        <v>301</v>
      </c>
      <c r="I130" s="159"/>
      <c r="L130" s="155"/>
      <c r="M130" s="160"/>
      <c r="T130" s="161"/>
      <c r="AT130" s="156" t="s">
        <v>277</v>
      </c>
      <c r="AU130" s="156" t="s">
        <v>86</v>
      </c>
      <c r="AV130" s="13" t="s">
        <v>86</v>
      </c>
      <c r="AW130" s="13" t="s">
        <v>37</v>
      </c>
      <c r="AX130" s="13" t="s">
        <v>84</v>
      </c>
      <c r="AY130" s="156" t="s">
        <v>265</v>
      </c>
    </row>
    <row r="131" spans="2:65" s="1" customFormat="1" ht="16.5" customHeight="1">
      <c r="B131" s="33"/>
      <c r="C131" s="130" t="s">
        <v>271</v>
      </c>
      <c r="D131" s="130" t="s">
        <v>267</v>
      </c>
      <c r="E131" s="131" t="s">
        <v>1847</v>
      </c>
      <c r="F131" s="132" t="s">
        <v>1848</v>
      </c>
      <c r="G131" s="133" t="s">
        <v>115</v>
      </c>
      <c r="H131" s="134">
        <v>25</v>
      </c>
      <c r="I131" s="135"/>
      <c r="J131" s="136">
        <f>ROUND(I131*H131,2)</f>
        <v>0</v>
      </c>
      <c r="K131" s="132" t="s">
        <v>270</v>
      </c>
      <c r="L131" s="33"/>
      <c r="M131" s="137" t="s">
        <v>19</v>
      </c>
      <c r="N131" s="138" t="s">
        <v>47</v>
      </c>
      <c r="P131" s="139">
        <f>O131*H131</f>
        <v>0</v>
      </c>
      <c r="Q131" s="139">
        <v>0</v>
      </c>
      <c r="R131" s="139">
        <f>Q131*H131</f>
        <v>0</v>
      </c>
      <c r="S131" s="139">
        <v>0.29</v>
      </c>
      <c r="T131" s="140">
        <f>S131*H131</f>
        <v>7.249999999999999</v>
      </c>
      <c r="AR131" s="141" t="s">
        <v>271</v>
      </c>
      <c r="AT131" s="141" t="s">
        <v>267</v>
      </c>
      <c r="AU131" s="141" t="s">
        <v>86</v>
      </c>
      <c r="AY131" s="18" t="s">
        <v>265</v>
      </c>
      <c r="BE131" s="142">
        <f>IF(N131="základní",J131,0)</f>
        <v>0</v>
      </c>
      <c r="BF131" s="142">
        <f>IF(N131="snížená",J131,0)</f>
        <v>0</v>
      </c>
      <c r="BG131" s="142">
        <f>IF(N131="zákl. přenesená",J131,0)</f>
        <v>0</v>
      </c>
      <c r="BH131" s="142">
        <f>IF(N131="sníž. přenesená",J131,0)</f>
        <v>0</v>
      </c>
      <c r="BI131" s="142">
        <f>IF(N131="nulová",J131,0)</f>
        <v>0</v>
      </c>
      <c r="BJ131" s="18" t="s">
        <v>84</v>
      </c>
      <c r="BK131" s="142">
        <f>ROUND(I131*H131,2)</f>
        <v>0</v>
      </c>
      <c r="BL131" s="18" t="s">
        <v>271</v>
      </c>
      <c r="BM131" s="141" t="s">
        <v>1849</v>
      </c>
    </row>
    <row r="132" spans="2:47" s="1" customFormat="1" ht="19.5">
      <c r="B132" s="33"/>
      <c r="D132" s="143" t="s">
        <v>273</v>
      </c>
      <c r="F132" s="144" t="s">
        <v>1850</v>
      </c>
      <c r="I132" s="145"/>
      <c r="L132" s="33"/>
      <c r="M132" s="146"/>
      <c r="T132" s="54"/>
      <c r="AT132" s="18" t="s">
        <v>273</v>
      </c>
      <c r="AU132" s="18" t="s">
        <v>86</v>
      </c>
    </row>
    <row r="133" spans="2:47" s="1" customFormat="1" ht="12">
      <c r="B133" s="33"/>
      <c r="D133" s="147" t="s">
        <v>275</v>
      </c>
      <c r="F133" s="148" t="s">
        <v>1851</v>
      </c>
      <c r="I133" s="145"/>
      <c r="L133" s="33"/>
      <c r="M133" s="146"/>
      <c r="T133" s="54"/>
      <c r="AT133" s="18" t="s">
        <v>275</v>
      </c>
      <c r="AU133" s="18" t="s">
        <v>86</v>
      </c>
    </row>
    <row r="134" spans="2:51" s="13" customFormat="1" ht="12">
      <c r="B134" s="155"/>
      <c r="D134" s="143" t="s">
        <v>277</v>
      </c>
      <c r="E134" s="156" t="s">
        <v>19</v>
      </c>
      <c r="F134" s="157" t="s">
        <v>1704</v>
      </c>
      <c r="H134" s="158">
        <v>25</v>
      </c>
      <c r="I134" s="159"/>
      <c r="L134" s="155"/>
      <c r="M134" s="160"/>
      <c r="T134" s="161"/>
      <c r="AT134" s="156" t="s">
        <v>277</v>
      </c>
      <c r="AU134" s="156" t="s">
        <v>86</v>
      </c>
      <c r="AV134" s="13" t="s">
        <v>86</v>
      </c>
      <c r="AW134" s="13" t="s">
        <v>37</v>
      </c>
      <c r="AX134" s="13" t="s">
        <v>84</v>
      </c>
      <c r="AY134" s="156" t="s">
        <v>265</v>
      </c>
    </row>
    <row r="135" spans="2:65" s="1" customFormat="1" ht="16.5" customHeight="1">
      <c r="B135" s="33"/>
      <c r="C135" s="130" t="s">
        <v>302</v>
      </c>
      <c r="D135" s="130" t="s">
        <v>267</v>
      </c>
      <c r="E135" s="131" t="s">
        <v>382</v>
      </c>
      <c r="F135" s="132" t="s">
        <v>383</v>
      </c>
      <c r="G135" s="133" t="s">
        <v>162</v>
      </c>
      <c r="H135" s="134">
        <v>123</v>
      </c>
      <c r="I135" s="135"/>
      <c r="J135" s="136">
        <f>ROUND(I135*H135,2)</f>
        <v>0</v>
      </c>
      <c r="K135" s="132" t="s">
        <v>270</v>
      </c>
      <c r="L135" s="33"/>
      <c r="M135" s="137" t="s">
        <v>19</v>
      </c>
      <c r="N135" s="138" t="s">
        <v>47</v>
      </c>
      <c r="P135" s="139">
        <f>O135*H135</f>
        <v>0</v>
      </c>
      <c r="Q135" s="139">
        <v>0</v>
      </c>
      <c r="R135" s="139">
        <f>Q135*H135</f>
        <v>0</v>
      </c>
      <c r="S135" s="139">
        <v>0.205</v>
      </c>
      <c r="T135" s="140">
        <f>S135*H135</f>
        <v>25.215</v>
      </c>
      <c r="AR135" s="141" t="s">
        <v>271</v>
      </c>
      <c r="AT135" s="141" t="s">
        <v>267</v>
      </c>
      <c r="AU135" s="141" t="s">
        <v>86</v>
      </c>
      <c r="AY135" s="18" t="s">
        <v>265</v>
      </c>
      <c r="BE135" s="142">
        <f>IF(N135="základní",J135,0)</f>
        <v>0</v>
      </c>
      <c r="BF135" s="142">
        <f>IF(N135="snížená",J135,0)</f>
        <v>0</v>
      </c>
      <c r="BG135" s="142">
        <f>IF(N135="zákl. přenesená",J135,0)</f>
        <v>0</v>
      </c>
      <c r="BH135" s="142">
        <f>IF(N135="sníž. přenesená",J135,0)</f>
        <v>0</v>
      </c>
      <c r="BI135" s="142">
        <f>IF(N135="nulová",J135,0)</f>
        <v>0</v>
      </c>
      <c r="BJ135" s="18" t="s">
        <v>84</v>
      </c>
      <c r="BK135" s="142">
        <f>ROUND(I135*H135,2)</f>
        <v>0</v>
      </c>
      <c r="BL135" s="18" t="s">
        <v>271</v>
      </c>
      <c r="BM135" s="141" t="s">
        <v>1852</v>
      </c>
    </row>
    <row r="136" spans="2:47" s="1" customFormat="1" ht="19.5">
      <c r="B136" s="33"/>
      <c r="D136" s="143" t="s">
        <v>273</v>
      </c>
      <c r="F136" s="144" t="s">
        <v>385</v>
      </c>
      <c r="I136" s="145"/>
      <c r="L136" s="33"/>
      <c r="M136" s="146"/>
      <c r="T136" s="54"/>
      <c r="AT136" s="18" t="s">
        <v>273</v>
      </c>
      <c r="AU136" s="18" t="s">
        <v>86</v>
      </c>
    </row>
    <row r="137" spans="2:47" s="1" customFormat="1" ht="12">
      <c r="B137" s="33"/>
      <c r="D137" s="147" t="s">
        <v>275</v>
      </c>
      <c r="F137" s="148" t="s">
        <v>386</v>
      </c>
      <c r="I137" s="145"/>
      <c r="L137" s="33"/>
      <c r="M137" s="146"/>
      <c r="T137" s="54"/>
      <c r="AT137" s="18" t="s">
        <v>275</v>
      </c>
      <c r="AU137" s="18" t="s">
        <v>86</v>
      </c>
    </row>
    <row r="138" spans="2:51" s="12" customFormat="1" ht="12">
      <c r="B138" s="149"/>
      <c r="D138" s="143" t="s">
        <v>277</v>
      </c>
      <c r="E138" s="150" t="s">
        <v>19</v>
      </c>
      <c r="F138" s="151" t="s">
        <v>1832</v>
      </c>
      <c r="H138" s="150" t="s">
        <v>19</v>
      </c>
      <c r="I138" s="152"/>
      <c r="L138" s="149"/>
      <c r="M138" s="153"/>
      <c r="T138" s="154"/>
      <c r="AT138" s="150" t="s">
        <v>277</v>
      </c>
      <c r="AU138" s="150" t="s">
        <v>86</v>
      </c>
      <c r="AV138" s="12" t="s">
        <v>84</v>
      </c>
      <c r="AW138" s="12" t="s">
        <v>37</v>
      </c>
      <c r="AX138" s="12" t="s">
        <v>76</v>
      </c>
      <c r="AY138" s="150" t="s">
        <v>265</v>
      </c>
    </row>
    <row r="139" spans="2:51" s="13" customFormat="1" ht="12">
      <c r="B139" s="155"/>
      <c r="D139" s="143" t="s">
        <v>277</v>
      </c>
      <c r="E139" s="156" t="s">
        <v>19</v>
      </c>
      <c r="F139" s="157" t="s">
        <v>1853</v>
      </c>
      <c r="H139" s="158">
        <v>16</v>
      </c>
      <c r="I139" s="159"/>
      <c r="L139" s="155"/>
      <c r="M139" s="160"/>
      <c r="T139" s="161"/>
      <c r="AT139" s="156" t="s">
        <v>277</v>
      </c>
      <c r="AU139" s="156" t="s">
        <v>86</v>
      </c>
      <c r="AV139" s="13" t="s">
        <v>86</v>
      </c>
      <c r="AW139" s="13" t="s">
        <v>37</v>
      </c>
      <c r="AX139" s="13" t="s">
        <v>76</v>
      </c>
      <c r="AY139" s="156" t="s">
        <v>265</v>
      </c>
    </row>
    <row r="140" spans="2:51" s="13" customFormat="1" ht="12">
      <c r="B140" s="155"/>
      <c r="D140" s="143" t="s">
        <v>277</v>
      </c>
      <c r="E140" s="156" t="s">
        <v>19</v>
      </c>
      <c r="F140" s="157" t="s">
        <v>1854</v>
      </c>
      <c r="H140" s="158">
        <v>107</v>
      </c>
      <c r="I140" s="159"/>
      <c r="L140" s="155"/>
      <c r="M140" s="160"/>
      <c r="T140" s="161"/>
      <c r="AT140" s="156" t="s">
        <v>277</v>
      </c>
      <c r="AU140" s="156" t="s">
        <v>86</v>
      </c>
      <c r="AV140" s="13" t="s">
        <v>86</v>
      </c>
      <c r="AW140" s="13" t="s">
        <v>37</v>
      </c>
      <c r="AX140" s="13" t="s">
        <v>76</v>
      </c>
      <c r="AY140" s="156" t="s">
        <v>265</v>
      </c>
    </row>
    <row r="141" spans="2:51" s="14" customFormat="1" ht="12">
      <c r="B141" s="162"/>
      <c r="D141" s="143" t="s">
        <v>277</v>
      </c>
      <c r="E141" s="163" t="s">
        <v>1674</v>
      </c>
      <c r="F141" s="164" t="s">
        <v>280</v>
      </c>
      <c r="H141" s="165">
        <v>123</v>
      </c>
      <c r="I141" s="166"/>
      <c r="L141" s="162"/>
      <c r="M141" s="167"/>
      <c r="T141" s="168"/>
      <c r="AT141" s="163" t="s">
        <v>277</v>
      </c>
      <c r="AU141" s="163" t="s">
        <v>86</v>
      </c>
      <c r="AV141" s="14" t="s">
        <v>271</v>
      </c>
      <c r="AW141" s="14" t="s">
        <v>37</v>
      </c>
      <c r="AX141" s="14" t="s">
        <v>84</v>
      </c>
      <c r="AY141" s="163" t="s">
        <v>265</v>
      </c>
    </row>
    <row r="142" spans="2:65" s="1" customFormat="1" ht="16.5" customHeight="1">
      <c r="B142" s="33"/>
      <c r="C142" s="130" t="s">
        <v>309</v>
      </c>
      <c r="D142" s="130" t="s">
        <v>267</v>
      </c>
      <c r="E142" s="131" t="s">
        <v>389</v>
      </c>
      <c r="F142" s="132" t="s">
        <v>390</v>
      </c>
      <c r="G142" s="133" t="s">
        <v>104</v>
      </c>
      <c r="H142" s="134">
        <v>45.09</v>
      </c>
      <c r="I142" s="135"/>
      <c r="J142" s="136">
        <f>ROUND(I142*H142,2)</f>
        <v>0</v>
      </c>
      <c r="K142" s="132" t="s">
        <v>270</v>
      </c>
      <c r="L142" s="33"/>
      <c r="M142" s="137" t="s">
        <v>19</v>
      </c>
      <c r="N142" s="138" t="s">
        <v>47</v>
      </c>
      <c r="P142" s="139">
        <f>O142*H142</f>
        <v>0</v>
      </c>
      <c r="Q142" s="139">
        <v>0</v>
      </c>
      <c r="R142" s="139">
        <f>Q142*H142</f>
        <v>0</v>
      </c>
      <c r="S142" s="139">
        <v>1.8</v>
      </c>
      <c r="T142" s="140">
        <f>S142*H142</f>
        <v>81.162</v>
      </c>
      <c r="AR142" s="141" t="s">
        <v>271</v>
      </c>
      <c r="AT142" s="141" t="s">
        <v>267</v>
      </c>
      <c r="AU142" s="141" t="s">
        <v>86</v>
      </c>
      <c r="AY142" s="18" t="s">
        <v>265</v>
      </c>
      <c r="BE142" s="142">
        <f>IF(N142="základní",J142,0)</f>
        <v>0</v>
      </c>
      <c r="BF142" s="142">
        <f>IF(N142="snížená",J142,0)</f>
        <v>0</v>
      </c>
      <c r="BG142" s="142">
        <f>IF(N142="zákl. přenesená",J142,0)</f>
        <v>0</v>
      </c>
      <c r="BH142" s="142">
        <f>IF(N142="sníž. přenesená",J142,0)</f>
        <v>0</v>
      </c>
      <c r="BI142" s="142">
        <f>IF(N142="nulová",J142,0)</f>
        <v>0</v>
      </c>
      <c r="BJ142" s="18" t="s">
        <v>84</v>
      </c>
      <c r="BK142" s="142">
        <f>ROUND(I142*H142,2)</f>
        <v>0</v>
      </c>
      <c r="BL142" s="18" t="s">
        <v>271</v>
      </c>
      <c r="BM142" s="141" t="s">
        <v>1855</v>
      </c>
    </row>
    <row r="143" spans="2:47" s="1" customFormat="1" ht="19.5">
      <c r="B143" s="33"/>
      <c r="D143" s="143" t="s">
        <v>273</v>
      </c>
      <c r="F143" s="144" t="s">
        <v>392</v>
      </c>
      <c r="I143" s="145"/>
      <c r="L143" s="33"/>
      <c r="M143" s="146"/>
      <c r="T143" s="54"/>
      <c r="AT143" s="18" t="s">
        <v>273</v>
      </c>
      <c r="AU143" s="18" t="s">
        <v>86</v>
      </c>
    </row>
    <row r="144" spans="2:47" s="1" customFormat="1" ht="12">
      <c r="B144" s="33"/>
      <c r="D144" s="147" t="s">
        <v>275</v>
      </c>
      <c r="F144" s="148" t="s">
        <v>393</v>
      </c>
      <c r="I144" s="145"/>
      <c r="L144" s="33"/>
      <c r="M144" s="146"/>
      <c r="T144" s="54"/>
      <c r="AT144" s="18" t="s">
        <v>275</v>
      </c>
      <c r="AU144" s="18" t="s">
        <v>86</v>
      </c>
    </row>
    <row r="145" spans="2:47" s="1" customFormat="1" ht="29.25">
      <c r="B145" s="33"/>
      <c r="D145" s="143" t="s">
        <v>501</v>
      </c>
      <c r="F145" s="176" t="s">
        <v>1856</v>
      </c>
      <c r="I145" s="145"/>
      <c r="L145" s="33"/>
      <c r="M145" s="146"/>
      <c r="T145" s="54"/>
      <c r="AT145" s="18" t="s">
        <v>501</v>
      </c>
      <c r="AU145" s="18" t="s">
        <v>86</v>
      </c>
    </row>
    <row r="146" spans="2:51" s="12" customFormat="1" ht="12">
      <c r="B146" s="149"/>
      <c r="D146" s="143" t="s">
        <v>277</v>
      </c>
      <c r="E146" s="150" t="s">
        <v>19</v>
      </c>
      <c r="F146" s="151" t="s">
        <v>1857</v>
      </c>
      <c r="H146" s="150" t="s">
        <v>19</v>
      </c>
      <c r="I146" s="152"/>
      <c r="L146" s="149"/>
      <c r="M146" s="153"/>
      <c r="T146" s="154"/>
      <c r="AT146" s="150" t="s">
        <v>277</v>
      </c>
      <c r="AU146" s="150" t="s">
        <v>86</v>
      </c>
      <c r="AV146" s="12" t="s">
        <v>84</v>
      </c>
      <c r="AW146" s="12" t="s">
        <v>37</v>
      </c>
      <c r="AX146" s="12" t="s">
        <v>76</v>
      </c>
      <c r="AY146" s="150" t="s">
        <v>265</v>
      </c>
    </row>
    <row r="147" spans="2:51" s="13" customFormat="1" ht="12">
      <c r="B147" s="155"/>
      <c r="D147" s="143" t="s">
        <v>277</v>
      </c>
      <c r="E147" s="156" t="s">
        <v>19</v>
      </c>
      <c r="F147" s="157" t="s">
        <v>1858</v>
      </c>
      <c r="H147" s="158">
        <v>43.59</v>
      </c>
      <c r="I147" s="159"/>
      <c r="L147" s="155"/>
      <c r="M147" s="160"/>
      <c r="T147" s="161"/>
      <c r="AT147" s="156" t="s">
        <v>277</v>
      </c>
      <c r="AU147" s="156" t="s">
        <v>86</v>
      </c>
      <c r="AV147" s="13" t="s">
        <v>86</v>
      </c>
      <c r="AW147" s="13" t="s">
        <v>37</v>
      </c>
      <c r="AX147" s="13" t="s">
        <v>76</v>
      </c>
      <c r="AY147" s="156" t="s">
        <v>265</v>
      </c>
    </row>
    <row r="148" spans="2:51" s="15" customFormat="1" ht="12">
      <c r="B148" s="169"/>
      <c r="D148" s="143" t="s">
        <v>277</v>
      </c>
      <c r="E148" s="170" t="s">
        <v>1684</v>
      </c>
      <c r="F148" s="171" t="s">
        <v>397</v>
      </c>
      <c r="H148" s="172">
        <v>43.59</v>
      </c>
      <c r="I148" s="173"/>
      <c r="L148" s="169"/>
      <c r="M148" s="174"/>
      <c r="T148" s="175"/>
      <c r="AT148" s="170" t="s">
        <v>277</v>
      </c>
      <c r="AU148" s="170" t="s">
        <v>86</v>
      </c>
      <c r="AV148" s="15" t="s">
        <v>287</v>
      </c>
      <c r="AW148" s="15" t="s">
        <v>37</v>
      </c>
      <c r="AX148" s="15" t="s">
        <v>76</v>
      </c>
      <c r="AY148" s="170" t="s">
        <v>265</v>
      </c>
    </row>
    <row r="149" spans="2:51" s="13" customFormat="1" ht="12">
      <c r="B149" s="155"/>
      <c r="D149" s="143" t="s">
        <v>277</v>
      </c>
      <c r="E149" s="156" t="s">
        <v>19</v>
      </c>
      <c r="F149" s="157" t="s">
        <v>1859</v>
      </c>
      <c r="H149" s="158">
        <v>1.5</v>
      </c>
      <c r="I149" s="159"/>
      <c r="L149" s="155"/>
      <c r="M149" s="160"/>
      <c r="T149" s="161"/>
      <c r="AT149" s="156" t="s">
        <v>277</v>
      </c>
      <c r="AU149" s="156" t="s">
        <v>86</v>
      </c>
      <c r="AV149" s="13" t="s">
        <v>86</v>
      </c>
      <c r="AW149" s="13" t="s">
        <v>37</v>
      </c>
      <c r="AX149" s="13" t="s">
        <v>76</v>
      </c>
      <c r="AY149" s="156" t="s">
        <v>265</v>
      </c>
    </row>
    <row r="150" spans="2:51" s="14" customFormat="1" ht="12">
      <c r="B150" s="162"/>
      <c r="D150" s="143" t="s">
        <v>277</v>
      </c>
      <c r="E150" s="163" t="s">
        <v>19</v>
      </c>
      <c r="F150" s="164" t="s">
        <v>280</v>
      </c>
      <c r="H150" s="165">
        <v>45.09</v>
      </c>
      <c r="I150" s="166"/>
      <c r="L150" s="162"/>
      <c r="M150" s="167"/>
      <c r="T150" s="168"/>
      <c r="AT150" s="163" t="s">
        <v>277</v>
      </c>
      <c r="AU150" s="163" t="s">
        <v>86</v>
      </c>
      <c r="AV150" s="14" t="s">
        <v>271</v>
      </c>
      <c r="AW150" s="14" t="s">
        <v>37</v>
      </c>
      <c r="AX150" s="14" t="s">
        <v>84</v>
      </c>
      <c r="AY150" s="163" t="s">
        <v>265</v>
      </c>
    </row>
    <row r="151" spans="2:65" s="1" customFormat="1" ht="16.5" customHeight="1">
      <c r="B151" s="33"/>
      <c r="C151" s="130" t="s">
        <v>316</v>
      </c>
      <c r="D151" s="130" t="s">
        <v>267</v>
      </c>
      <c r="E151" s="131" t="s">
        <v>401</v>
      </c>
      <c r="F151" s="132" t="s">
        <v>402</v>
      </c>
      <c r="G151" s="133" t="s">
        <v>104</v>
      </c>
      <c r="H151" s="134">
        <v>63.917</v>
      </c>
      <c r="I151" s="135"/>
      <c r="J151" s="136">
        <f>ROUND(I151*H151,2)</f>
        <v>0</v>
      </c>
      <c r="K151" s="132" t="s">
        <v>270</v>
      </c>
      <c r="L151" s="33"/>
      <c r="M151" s="137" t="s">
        <v>19</v>
      </c>
      <c r="N151" s="138" t="s">
        <v>47</v>
      </c>
      <c r="P151" s="139">
        <f>O151*H151</f>
        <v>0</v>
      </c>
      <c r="Q151" s="139">
        <v>0</v>
      </c>
      <c r="R151" s="139">
        <f>Q151*H151</f>
        <v>0</v>
      </c>
      <c r="S151" s="139">
        <v>1.9</v>
      </c>
      <c r="T151" s="140">
        <f>S151*H151</f>
        <v>121.4423</v>
      </c>
      <c r="AR151" s="141" t="s">
        <v>271</v>
      </c>
      <c r="AT151" s="141" t="s">
        <v>267</v>
      </c>
      <c r="AU151" s="141" t="s">
        <v>86</v>
      </c>
      <c r="AY151" s="18" t="s">
        <v>265</v>
      </c>
      <c r="BE151" s="142">
        <f>IF(N151="základní",J151,0)</f>
        <v>0</v>
      </c>
      <c r="BF151" s="142">
        <f>IF(N151="snížená",J151,0)</f>
        <v>0</v>
      </c>
      <c r="BG151" s="142">
        <f>IF(N151="zákl. přenesená",J151,0)</f>
        <v>0</v>
      </c>
      <c r="BH151" s="142">
        <f>IF(N151="sníž. přenesená",J151,0)</f>
        <v>0</v>
      </c>
      <c r="BI151" s="142">
        <f>IF(N151="nulová",J151,0)</f>
        <v>0</v>
      </c>
      <c r="BJ151" s="18" t="s">
        <v>84</v>
      </c>
      <c r="BK151" s="142">
        <f>ROUND(I151*H151,2)</f>
        <v>0</v>
      </c>
      <c r="BL151" s="18" t="s">
        <v>271</v>
      </c>
      <c r="BM151" s="141" t="s">
        <v>1860</v>
      </c>
    </row>
    <row r="152" spans="2:47" s="1" customFormat="1" ht="19.5">
      <c r="B152" s="33"/>
      <c r="D152" s="143" t="s">
        <v>273</v>
      </c>
      <c r="F152" s="144" t="s">
        <v>404</v>
      </c>
      <c r="I152" s="145"/>
      <c r="L152" s="33"/>
      <c r="M152" s="146"/>
      <c r="T152" s="54"/>
      <c r="AT152" s="18" t="s">
        <v>273</v>
      </c>
      <c r="AU152" s="18" t="s">
        <v>86</v>
      </c>
    </row>
    <row r="153" spans="2:47" s="1" customFormat="1" ht="12">
      <c r="B153" s="33"/>
      <c r="D153" s="147" t="s">
        <v>275</v>
      </c>
      <c r="F153" s="148" t="s">
        <v>405</v>
      </c>
      <c r="I153" s="145"/>
      <c r="L153" s="33"/>
      <c r="M153" s="146"/>
      <c r="T153" s="54"/>
      <c r="AT153" s="18" t="s">
        <v>275</v>
      </c>
      <c r="AU153" s="18" t="s">
        <v>86</v>
      </c>
    </row>
    <row r="154" spans="2:51" s="13" customFormat="1" ht="12">
      <c r="B154" s="155"/>
      <c r="D154" s="143" t="s">
        <v>277</v>
      </c>
      <c r="E154" s="156" t="s">
        <v>19</v>
      </c>
      <c r="F154" s="157" t="s">
        <v>1861</v>
      </c>
      <c r="H154" s="158">
        <v>34.067</v>
      </c>
      <c r="I154" s="159"/>
      <c r="L154" s="155"/>
      <c r="M154" s="160"/>
      <c r="T154" s="161"/>
      <c r="AT154" s="156" t="s">
        <v>277</v>
      </c>
      <c r="AU154" s="156" t="s">
        <v>86</v>
      </c>
      <c r="AV154" s="13" t="s">
        <v>86</v>
      </c>
      <c r="AW154" s="13" t="s">
        <v>37</v>
      </c>
      <c r="AX154" s="13" t="s">
        <v>76</v>
      </c>
      <c r="AY154" s="156" t="s">
        <v>265</v>
      </c>
    </row>
    <row r="155" spans="2:51" s="12" customFormat="1" ht="12">
      <c r="B155" s="149"/>
      <c r="D155" s="143" t="s">
        <v>277</v>
      </c>
      <c r="E155" s="150" t="s">
        <v>19</v>
      </c>
      <c r="F155" s="151" t="s">
        <v>1862</v>
      </c>
      <c r="H155" s="150" t="s">
        <v>19</v>
      </c>
      <c r="I155" s="152"/>
      <c r="L155" s="149"/>
      <c r="M155" s="153"/>
      <c r="T155" s="154"/>
      <c r="AT155" s="150" t="s">
        <v>277</v>
      </c>
      <c r="AU155" s="150" t="s">
        <v>86</v>
      </c>
      <c r="AV155" s="12" t="s">
        <v>84</v>
      </c>
      <c r="AW155" s="12" t="s">
        <v>37</v>
      </c>
      <c r="AX155" s="12" t="s">
        <v>76</v>
      </c>
      <c r="AY155" s="150" t="s">
        <v>265</v>
      </c>
    </row>
    <row r="156" spans="2:51" s="13" customFormat="1" ht="12">
      <c r="B156" s="155"/>
      <c r="D156" s="143" t="s">
        <v>277</v>
      </c>
      <c r="E156" s="156" t="s">
        <v>19</v>
      </c>
      <c r="F156" s="157" t="s">
        <v>1863</v>
      </c>
      <c r="H156" s="158">
        <v>16.2</v>
      </c>
      <c r="I156" s="159"/>
      <c r="L156" s="155"/>
      <c r="M156" s="160"/>
      <c r="T156" s="161"/>
      <c r="AT156" s="156" t="s">
        <v>277</v>
      </c>
      <c r="AU156" s="156" t="s">
        <v>86</v>
      </c>
      <c r="AV156" s="13" t="s">
        <v>86</v>
      </c>
      <c r="AW156" s="13" t="s">
        <v>37</v>
      </c>
      <c r="AX156" s="13" t="s">
        <v>76</v>
      </c>
      <c r="AY156" s="156" t="s">
        <v>265</v>
      </c>
    </row>
    <row r="157" spans="2:51" s="12" customFormat="1" ht="12">
      <c r="B157" s="149"/>
      <c r="D157" s="143" t="s">
        <v>277</v>
      </c>
      <c r="E157" s="150" t="s">
        <v>19</v>
      </c>
      <c r="F157" s="151" t="s">
        <v>1864</v>
      </c>
      <c r="H157" s="150" t="s">
        <v>19</v>
      </c>
      <c r="I157" s="152"/>
      <c r="L157" s="149"/>
      <c r="M157" s="153"/>
      <c r="T157" s="154"/>
      <c r="AT157" s="150" t="s">
        <v>277</v>
      </c>
      <c r="AU157" s="150" t="s">
        <v>86</v>
      </c>
      <c r="AV157" s="12" t="s">
        <v>84</v>
      </c>
      <c r="AW157" s="12" t="s">
        <v>37</v>
      </c>
      <c r="AX157" s="12" t="s">
        <v>76</v>
      </c>
      <c r="AY157" s="150" t="s">
        <v>265</v>
      </c>
    </row>
    <row r="158" spans="2:51" s="13" customFormat="1" ht="12">
      <c r="B158" s="155"/>
      <c r="D158" s="143" t="s">
        <v>277</v>
      </c>
      <c r="E158" s="156" t="s">
        <v>19</v>
      </c>
      <c r="F158" s="157" t="s">
        <v>1865</v>
      </c>
      <c r="H158" s="158">
        <v>9.675</v>
      </c>
      <c r="I158" s="159"/>
      <c r="L158" s="155"/>
      <c r="M158" s="160"/>
      <c r="T158" s="161"/>
      <c r="AT158" s="156" t="s">
        <v>277</v>
      </c>
      <c r="AU158" s="156" t="s">
        <v>86</v>
      </c>
      <c r="AV158" s="13" t="s">
        <v>86</v>
      </c>
      <c r="AW158" s="13" t="s">
        <v>37</v>
      </c>
      <c r="AX158" s="13" t="s">
        <v>76</v>
      </c>
      <c r="AY158" s="156" t="s">
        <v>265</v>
      </c>
    </row>
    <row r="159" spans="2:51" s="15" customFormat="1" ht="12">
      <c r="B159" s="169"/>
      <c r="D159" s="143" t="s">
        <v>277</v>
      </c>
      <c r="E159" s="170" t="s">
        <v>201</v>
      </c>
      <c r="F159" s="171" t="s">
        <v>397</v>
      </c>
      <c r="H159" s="172">
        <v>59.942</v>
      </c>
      <c r="I159" s="173"/>
      <c r="L159" s="169"/>
      <c r="M159" s="174"/>
      <c r="T159" s="175"/>
      <c r="AT159" s="170" t="s">
        <v>277</v>
      </c>
      <c r="AU159" s="170" t="s">
        <v>86</v>
      </c>
      <c r="AV159" s="15" t="s">
        <v>287</v>
      </c>
      <c r="AW159" s="15" t="s">
        <v>37</v>
      </c>
      <c r="AX159" s="15" t="s">
        <v>76</v>
      </c>
      <c r="AY159" s="170" t="s">
        <v>265</v>
      </c>
    </row>
    <row r="160" spans="2:51" s="12" customFormat="1" ht="12">
      <c r="B160" s="149"/>
      <c r="D160" s="143" t="s">
        <v>277</v>
      </c>
      <c r="E160" s="150" t="s">
        <v>19</v>
      </c>
      <c r="F160" s="151" t="s">
        <v>1866</v>
      </c>
      <c r="H160" s="150" t="s">
        <v>19</v>
      </c>
      <c r="I160" s="152"/>
      <c r="L160" s="149"/>
      <c r="M160" s="153"/>
      <c r="T160" s="154"/>
      <c r="AT160" s="150" t="s">
        <v>277</v>
      </c>
      <c r="AU160" s="150" t="s">
        <v>86</v>
      </c>
      <c r="AV160" s="12" t="s">
        <v>84</v>
      </c>
      <c r="AW160" s="12" t="s">
        <v>37</v>
      </c>
      <c r="AX160" s="12" t="s">
        <v>76</v>
      </c>
      <c r="AY160" s="150" t="s">
        <v>265</v>
      </c>
    </row>
    <row r="161" spans="2:51" s="13" customFormat="1" ht="12">
      <c r="B161" s="155"/>
      <c r="D161" s="143" t="s">
        <v>277</v>
      </c>
      <c r="E161" s="156" t="s">
        <v>19</v>
      </c>
      <c r="F161" s="157" t="s">
        <v>1867</v>
      </c>
      <c r="H161" s="158">
        <v>3.975</v>
      </c>
      <c r="I161" s="159"/>
      <c r="L161" s="155"/>
      <c r="M161" s="160"/>
      <c r="T161" s="161"/>
      <c r="AT161" s="156" t="s">
        <v>277</v>
      </c>
      <c r="AU161" s="156" t="s">
        <v>86</v>
      </c>
      <c r="AV161" s="13" t="s">
        <v>86</v>
      </c>
      <c r="AW161" s="13" t="s">
        <v>37</v>
      </c>
      <c r="AX161" s="13" t="s">
        <v>76</v>
      </c>
      <c r="AY161" s="156" t="s">
        <v>265</v>
      </c>
    </row>
    <row r="162" spans="2:51" s="15" customFormat="1" ht="12">
      <c r="B162" s="169"/>
      <c r="D162" s="143" t="s">
        <v>277</v>
      </c>
      <c r="E162" s="170" t="s">
        <v>1681</v>
      </c>
      <c r="F162" s="171" t="s">
        <v>397</v>
      </c>
      <c r="H162" s="172">
        <v>3.975</v>
      </c>
      <c r="I162" s="173"/>
      <c r="L162" s="169"/>
      <c r="M162" s="174"/>
      <c r="T162" s="175"/>
      <c r="AT162" s="170" t="s">
        <v>277</v>
      </c>
      <c r="AU162" s="170" t="s">
        <v>86</v>
      </c>
      <c r="AV162" s="15" t="s">
        <v>287</v>
      </c>
      <c r="AW162" s="15" t="s">
        <v>37</v>
      </c>
      <c r="AX162" s="15" t="s">
        <v>76</v>
      </c>
      <c r="AY162" s="170" t="s">
        <v>265</v>
      </c>
    </row>
    <row r="163" spans="2:51" s="14" customFormat="1" ht="12">
      <c r="B163" s="162"/>
      <c r="D163" s="143" t="s">
        <v>277</v>
      </c>
      <c r="E163" s="163" t="s">
        <v>19</v>
      </c>
      <c r="F163" s="164" t="s">
        <v>280</v>
      </c>
      <c r="H163" s="165">
        <v>63.917</v>
      </c>
      <c r="I163" s="166"/>
      <c r="L163" s="162"/>
      <c r="M163" s="167"/>
      <c r="T163" s="168"/>
      <c r="AT163" s="163" t="s">
        <v>277</v>
      </c>
      <c r="AU163" s="163" t="s">
        <v>86</v>
      </c>
      <c r="AV163" s="14" t="s">
        <v>271</v>
      </c>
      <c r="AW163" s="14" t="s">
        <v>37</v>
      </c>
      <c r="AX163" s="14" t="s">
        <v>84</v>
      </c>
      <c r="AY163" s="163" t="s">
        <v>265</v>
      </c>
    </row>
    <row r="164" spans="2:65" s="1" customFormat="1" ht="16.5" customHeight="1">
      <c r="B164" s="33"/>
      <c r="C164" s="130" t="s">
        <v>323</v>
      </c>
      <c r="D164" s="130" t="s">
        <v>267</v>
      </c>
      <c r="E164" s="131" t="s">
        <v>1868</v>
      </c>
      <c r="F164" s="132" t="s">
        <v>1869</v>
      </c>
      <c r="G164" s="133" t="s">
        <v>104</v>
      </c>
      <c r="H164" s="134">
        <v>304.54</v>
      </c>
      <c r="I164" s="135"/>
      <c r="J164" s="136">
        <f>ROUND(I164*H164,2)</f>
        <v>0</v>
      </c>
      <c r="K164" s="132" t="s">
        <v>270</v>
      </c>
      <c r="L164" s="33"/>
      <c r="M164" s="137" t="s">
        <v>19</v>
      </c>
      <c r="N164" s="138" t="s">
        <v>47</v>
      </c>
      <c r="P164" s="139">
        <f>O164*H164</f>
        <v>0</v>
      </c>
      <c r="Q164" s="139">
        <v>0</v>
      </c>
      <c r="R164" s="139">
        <f>Q164*H164</f>
        <v>0</v>
      </c>
      <c r="S164" s="139">
        <v>1.82</v>
      </c>
      <c r="T164" s="140">
        <f>S164*H164</f>
        <v>554.2628000000001</v>
      </c>
      <c r="AR164" s="141" t="s">
        <v>271</v>
      </c>
      <c r="AT164" s="141" t="s">
        <v>267</v>
      </c>
      <c r="AU164" s="141" t="s">
        <v>86</v>
      </c>
      <c r="AY164" s="18" t="s">
        <v>265</v>
      </c>
      <c r="BE164" s="142">
        <f>IF(N164="základní",J164,0)</f>
        <v>0</v>
      </c>
      <c r="BF164" s="142">
        <f>IF(N164="snížená",J164,0)</f>
        <v>0</v>
      </c>
      <c r="BG164" s="142">
        <f>IF(N164="zákl. přenesená",J164,0)</f>
        <v>0</v>
      </c>
      <c r="BH164" s="142">
        <f>IF(N164="sníž. přenesená",J164,0)</f>
        <v>0</v>
      </c>
      <c r="BI164" s="142">
        <f>IF(N164="nulová",J164,0)</f>
        <v>0</v>
      </c>
      <c r="BJ164" s="18" t="s">
        <v>84</v>
      </c>
      <c r="BK164" s="142">
        <f>ROUND(I164*H164,2)</f>
        <v>0</v>
      </c>
      <c r="BL164" s="18" t="s">
        <v>271</v>
      </c>
      <c r="BM164" s="141" t="s">
        <v>1870</v>
      </c>
    </row>
    <row r="165" spans="2:47" s="1" customFormat="1" ht="12">
      <c r="B165" s="33"/>
      <c r="D165" s="143" t="s">
        <v>273</v>
      </c>
      <c r="F165" s="144" t="s">
        <v>1871</v>
      </c>
      <c r="I165" s="145"/>
      <c r="L165" s="33"/>
      <c r="M165" s="146"/>
      <c r="T165" s="54"/>
      <c r="AT165" s="18" t="s">
        <v>273</v>
      </c>
      <c r="AU165" s="18" t="s">
        <v>86</v>
      </c>
    </row>
    <row r="166" spans="2:47" s="1" customFormat="1" ht="12">
      <c r="B166" s="33"/>
      <c r="D166" s="147" t="s">
        <v>275</v>
      </c>
      <c r="F166" s="148" t="s">
        <v>1872</v>
      </c>
      <c r="I166" s="145"/>
      <c r="L166" s="33"/>
      <c r="M166" s="146"/>
      <c r="T166" s="54"/>
      <c r="AT166" s="18" t="s">
        <v>275</v>
      </c>
      <c r="AU166" s="18" t="s">
        <v>86</v>
      </c>
    </row>
    <row r="167" spans="2:51" s="12" customFormat="1" ht="12">
      <c r="B167" s="149"/>
      <c r="D167" s="143" t="s">
        <v>277</v>
      </c>
      <c r="E167" s="150" t="s">
        <v>19</v>
      </c>
      <c r="F167" s="151" t="s">
        <v>1873</v>
      </c>
      <c r="H167" s="150" t="s">
        <v>19</v>
      </c>
      <c r="I167" s="152"/>
      <c r="L167" s="149"/>
      <c r="M167" s="153"/>
      <c r="T167" s="154"/>
      <c r="AT167" s="150" t="s">
        <v>277</v>
      </c>
      <c r="AU167" s="150" t="s">
        <v>86</v>
      </c>
      <c r="AV167" s="12" t="s">
        <v>84</v>
      </c>
      <c r="AW167" s="12" t="s">
        <v>37</v>
      </c>
      <c r="AX167" s="12" t="s">
        <v>76</v>
      </c>
      <c r="AY167" s="150" t="s">
        <v>265</v>
      </c>
    </row>
    <row r="168" spans="2:51" s="13" customFormat="1" ht="12">
      <c r="B168" s="155"/>
      <c r="D168" s="143" t="s">
        <v>277</v>
      </c>
      <c r="E168" s="156" t="s">
        <v>19</v>
      </c>
      <c r="F168" s="157" t="s">
        <v>1874</v>
      </c>
      <c r="H168" s="158">
        <v>139</v>
      </c>
      <c r="I168" s="159"/>
      <c r="L168" s="155"/>
      <c r="M168" s="160"/>
      <c r="T168" s="161"/>
      <c r="AT168" s="156" t="s">
        <v>277</v>
      </c>
      <c r="AU168" s="156" t="s">
        <v>86</v>
      </c>
      <c r="AV168" s="13" t="s">
        <v>86</v>
      </c>
      <c r="AW168" s="13" t="s">
        <v>37</v>
      </c>
      <c r="AX168" s="13" t="s">
        <v>76</v>
      </c>
      <c r="AY168" s="156" t="s">
        <v>265</v>
      </c>
    </row>
    <row r="169" spans="2:51" s="15" customFormat="1" ht="12">
      <c r="B169" s="169"/>
      <c r="D169" s="143" t="s">
        <v>277</v>
      </c>
      <c r="E169" s="170" t="s">
        <v>1742</v>
      </c>
      <c r="F169" s="171" t="s">
        <v>397</v>
      </c>
      <c r="H169" s="172">
        <v>139</v>
      </c>
      <c r="I169" s="173"/>
      <c r="L169" s="169"/>
      <c r="M169" s="174"/>
      <c r="T169" s="175"/>
      <c r="AT169" s="170" t="s">
        <v>277</v>
      </c>
      <c r="AU169" s="170" t="s">
        <v>86</v>
      </c>
      <c r="AV169" s="15" t="s">
        <v>287</v>
      </c>
      <c r="AW169" s="15" t="s">
        <v>37</v>
      </c>
      <c r="AX169" s="15" t="s">
        <v>76</v>
      </c>
      <c r="AY169" s="170" t="s">
        <v>265</v>
      </c>
    </row>
    <row r="170" spans="2:51" s="13" customFormat="1" ht="12">
      <c r="B170" s="155"/>
      <c r="D170" s="143" t="s">
        <v>277</v>
      </c>
      <c r="E170" s="156" t="s">
        <v>19</v>
      </c>
      <c r="F170" s="157" t="s">
        <v>1875</v>
      </c>
      <c r="H170" s="158">
        <v>165.54</v>
      </c>
      <c r="I170" s="159"/>
      <c r="L170" s="155"/>
      <c r="M170" s="160"/>
      <c r="T170" s="161"/>
      <c r="AT170" s="156" t="s">
        <v>277</v>
      </c>
      <c r="AU170" s="156" t="s">
        <v>86</v>
      </c>
      <c r="AV170" s="13" t="s">
        <v>86</v>
      </c>
      <c r="AW170" s="13" t="s">
        <v>37</v>
      </c>
      <c r="AX170" s="13" t="s">
        <v>76</v>
      </c>
      <c r="AY170" s="156" t="s">
        <v>265</v>
      </c>
    </row>
    <row r="171" spans="2:51" s="14" customFormat="1" ht="12">
      <c r="B171" s="162"/>
      <c r="D171" s="143" t="s">
        <v>277</v>
      </c>
      <c r="E171" s="163" t="s">
        <v>19</v>
      </c>
      <c r="F171" s="164" t="s">
        <v>280</v>
      </c>
      <c r="H171" s="165">
        <v>304.54</v>
      </c>
      <c r="I171" s="166"/>
      <c r="L171" s="162"/>
      <c r="M171" s="167"/>
      <c r="T171" s="168"/>
      <c r="AT171" s="163" t="s">
        <v>277</v>
      </c>
      <c r="AU171" s="163" t="s">
        <v>86</v>
      </c>
      <c r="AV171" s="14" t="s">
        <v>271</v>
      </c>
      <c r="AW171" s="14" t="s">
        <v>37</v>
      </c>
      <c r="AX171" s="14" t="s">
        <v>84</v>
      </c>
      <c r="AY171" s="163" t="s">
        <v>265</v>
      </c>
    </row>
    <row r="172" spans="2:65" s="1" customFormat="1" ht="16.5" customHeight="1">
      <c r="B172" s="33"/>
      <c r="C172" s="130" t="s">
        <v>141</v>
      </c>
      <c r="D172" s="130" t="s">
        <v>267</v>
      </c>
      <c r="E172" s="131" t="s">
        <v>408</v>
      </c>
      <c r="F172" s="132" t="s">
        <v>409</v>
      </c>
      <c r="G172" s="133" t="s">
        <v>104</v>
      </c>
      <c r="H172" s="134">
        <v>170.781</v>
      </c>
      <c r="I172" s="135"/>
      <c r="J172" s="136">
        <f>ROUND(I172*H172,2)</f>
        <v>0</v>
      </c>
      <c r="K172" s="132" t="s">
        <v>270</v>
      </c>
      <c r="L172" s="33"/>
      <c r="M172" s="137" t="s">
        <v>19</v>
      </c>
      <c r="N172" s="138" t="s">
        <v>47</v>
      </c>
      <c r="P172" s="139">
        <f>O172*H172</f>
        <v>0</v>
      </c>
      <c r="Q172" s="139">
        <v>0.4</v>
      </c>
      <c r="R172" s="139">
        <f>Q172*H172</f>
        <v>68.31240000000001</v>
      </c>
      <c r="S172" s="139">
        <v>0</v>
      </c>
      <c r="T172" s="140">
        <f>S172*H172</f>
        <v>0</v>
      </c>
      <c r="AR172" s="141" t="s">
        <v>271</v>
      </c>
      <c r="AT172" s="141" t="s">
        <v>267</v>
      </c>
      <c r="AU172" s="141" t="s">
        <v>86</v>
      </c>
      <c r="AY172" s="18" t="s">
        <v>265</v>
      </c>
      <c r="BE172" s="142">
        <f>IF(N172="základní",J172,0)</f>
        <v>0</v>
      </c>
      <c r="BF172" s="142">
        <f>IF(N172="snížená",J172,0)</f>
        <v>0</v>
      </c>
      <c r="BG172" s="142">
        <f>IF(N172="zákl. přenesená",J172,0)</f>
        <v>0</v>
      </c>
      <c r="BH172" s="142">
        <f>IF(N172="sníž. přenesená",J172,0)</f>
        <v>0</v>
      </c>
      <c r="BI172" s="142">
        <f>IF(N172="nulová",J172,0)</f>
        <v>0</v>
      </c>
      <c r="BJ172" s="18" t="s">
        <v>84</v>
      </c>
      <c r="BK172" s="142">
        <f>ROUND(I172*H172,2)</f>
        <v>0</v>
      </c>
      <c r="BL172" s="18" t="s">
        <v>271</v>
      </c>
      <c r="BM172" s="141" t="s">
        <v>1876</v>
      </c>
    </row>
    <row r="173" spans="2:47" s="1" customFormat="1" ht="19.5">
      <c r="B173" s="33"/>
      <c r="D173" s="143" t="s">
        <v>273</v>
      </c>
      <c r="F173" s="144" t="s">
        <v>411</v>
      </c>
      <c r="I173" s="145"/>
      <c r="L173" s="33"/>
      <c r="M173" s="146"/>
      <c r="T173" s="54"/>
      <c r="AT173" s="18" t="s">
        <v>273</v>
      </c>
      <c r="AU173" s="18" t="s">
        <v>86</v>
      </c>
    </row>
    <row r="174" spans="2:47" s="1" customFormat="1" ht="12">
      <c r="B174" s="33"/>
      <c r="D174" s="147" t="s">
        <v>275</v>
      </c>
      <c r="F174" s="148" t="s">
        <v>412</v>
      </c>
      <c r="I174" s="145"/>
      <c r="L174" s="33"/>
      <c r="M174" s="146"/>
      <c r="T174" s="54"/>
      <c r="AT174" s="18" t="s">
        <v>275</v>
      </c>
      <c r="AU174" s="18" t="s">
        <v>86</v>
      </c>
    </row>
    <row r="175" spans="2:51" s="13" customFormat="1" ht="12">
      <c r="B175" s="155"/>
      <c r="D175" s="143" t="s">
        <v>277</v>
      </c>
      <c r="E175" s="156" t="s">
        <v>19</v>
      </c>
      <c r="F175" s="157" t="s">
        <v>1877</v>
      </c>
      <c r="H175" s="158">
        <v>21.795</v>
      </c>
      <c r="I175" s="159"/>
      <c r="L175" s="155"/>
      <c r="M175" s="160"/>
      <c r="T175" s="161"/>
      <c r="AT175" s="156" t="s">
        <v>277</v>
      </c>
      <c r="AU175" s="156" t="s">
        <v>86</v>
      </c>
      <c r="AV175" s="13" t="s">
        <v>86</v>
      </c>
      <c r="AW175" s="13" t="s">
        <v>37</v>
      </c>
      <c r="AX175" s="13" t="s">
        <v>76</v>
      </c>
      <c r="AY175" s="156" t="s">
        <v>265</v>
      </c>
    </row>
    <row r="176" spans="2:51" s="13" customFormat="1" ht="12">
      <c r="B176" s="155"/>
      <c r="D176" s="143" t="s">
        <v>277</v>
      </c>
      <c r="E176" s="156" t="s">
        <v>19</v>
      </c>
      <c r="F176" s="157" t="s">
        <v>1878</v>
      </c>
      <c r="H176" s="158">
        <v>148.986</v>
      </c>
      <c r="I176" s="159"/>
      <c r="L176" s="155"/>
      <c r="M176" s="160"/>
      <c r="T176" s="161"/>
      <c r="AT176" s="156" t="s">
        <v>277</v>
      </c>
      <c r="AU176" s="156" t="s">
        <v>86</v>
      </c>
      <c r="AV176" s="13" t="s">
        <v>86</v>
      </c>
      <c r="AW176" s="13" t="s">
        <v>37</v>
      </c>
      <c r="AX176" s="13" t="s">
        <v>76</v>
      </c>
      <c r="AY176" s="156" t="s">
        <v>265</v>
      </c>
    </row>
    <row r="177" spans="2:51" s="14" customFormat="1" ht="12">
      <c r="B177" s="162"/>
      <c r="D177" s="143" t="s">
        <v>277</v>
      </c>
      <c r="E177" s="163" t="s">
        <v>19</v>
      </c>
      <c r="F177" s="164" t="s">
        <v>280</v>
      </c>
      <c r="H177" s="165">
        <v>170.781</v>
      </c>
      <c r="I177" s="166"/>
      <c r="L177" s="162"/>
      <c r="M177" s="167"/>
      <c r="T177" s="168"/>
      <c r="AT177" s="163" t="s">
        <v>277</v>
      </c>
      <c r="AU177" s="163" t="s">
        <v>86</v>
      </c>
      <c r="AV177" s="14" t="s">
        <v>271</v>
      </c>
      <c r="AW177" s="14" t="s">
        <v>37</v>
      </c>
      <c r="AX177" s="14" t="s">
        <v>84</v>
      </c>
      <c r="AY177" s="163" t="s">
        <v>265</v>
      </c>
    </row>
    <row r="178" spans="2:65" s="1" customFormat="1" ht="16.5" customHeight="1">
      <c r="B178" s="33"/>
      <c r="C178" s="130" t="s">
        <v>334</v>
      </c>
      <c r="D178" s="130" t="s">
        <v>267</v>
      </c>
      <c r="E178" s="131" t="s">
        <v>1879</v>
      </c>
      <c r="F178" s="132" t="s">
        <v>1880</v>
      </c>
      <c r="G178" s="133" t="s">
        <v>104</v>
      </c>
      <c r="H178" s="134">
        <v>170.781</v>
      </c>
      <c r="I178" s="135"/>
      <c r="J178" s="136">
        <f>ROUND(I178*H178,2)</f>
        <v>0</v>
      </c>
      <c r="K178" s="132" t="s">
        <v>270</v>
      </c>
      <c r="L178" s="33"/>
      <c r="M178" s="137" t="s">
        <v>19</v>
      </c>
      <c r="N178" s="138" t="s">
        <v>47</v>
      </c>
      <c r="P178" s="139">
        <f>O178*H178</f>
        <v>0</v>
      </c>
      <c r="Q178" s="139">
        <v>0</v>
      </c>
      <c r="R178" s="139">
        <f>Q178*H178</f>
        <v>0</v>
      </c>
      <c r="S178" s="139">
        <v>0</v>
      </c>
      <c r="T178" s="140">
        <f>S178*H178</f>
        <v>0</v>
      </c>
      <c r="AR178" s="141" t="s">
        <v>271</v>
      </c>
      <c r="AT178" s="141" t="s">
        <v>267</v>
      </c>
      <c r="AU178" s="141" t="s">
        <v>86</v>
      </c>
      <c r="AY178" s="18" t="s">
        <v>265</v>
      </c>
      <c r="BE178" s="142">
        <f>IF(N178="základní",J178,0)</f>
        <v>0</v>
      </c>
      <c r="BF178" s="142">
        <f>IF(N178="snížená",J178,0)</f>
        <v>0</v>
      </c>
      <c r="BG178" s="142">
        <f>IF(N178="zákl. přenesená",J178,0)</f>
        <v>0</v>
      </c>
      <c r="BH178" s="142">
        <f>IF(N178="sníž. přenesená",J178,0)</f>
        <v>0</v>
      </c>
      <c r="BI178" s="142">
        <f>IF(N178="nulová",J178,0)</f>
        <v>0</v>
      </c>
      <c r="BJ178" s="18" t="s">
        <v>84</v>
      </c>
      <c r="BK178" s="142">
        <f>ROUND(I178*H178,2)</f>
        <v>0</v>
      </c>
      <c r="BL178" s="18" t="s">
        <v>271</v>
      </c>
      <c r="BM178" s="141" t="s">
        <v>1881</v>
      </c>
    </row>
    <row r="179" spans="2:47" s="1" customFormat="1" ht="19.5">
      <c r="B179" s="33"/>
      <c r="D179" s="143" t="s">
        <v>273</v>
      </c>
      <c r="F179" s="144" t="s">
        <v>1882</v>
      </c>
      <c r="I179" s="145"/>
      <c r="L179" s="33"/>
      <c r="M179" s="146"/>
      <c r="T179" s="54"/>
      <c r="AT179" s="18" t="s">
        <v>273</v>
      </c>
      <c r="AU179" s="18" t="s">
        <v>86</v>
      </c>
    </row>
    <row r="180" spans="2:47" s="1" customFormat="1" ht="12">
      <c r="B180" s="33"/>
      <c r="D180" s="147" t="s">
        <v>275</v>
      </c>
      <c r="F180" s="148" t="s">
        <v>1883</v>
      </c>
      <c r="I180" s="145"/>
      <c r="L180" s="33"/>
      <c r="M180" s="146"/>
      <c r="T180" s="54"/>
      <c r="AT180" s="18" t="s">
        <v>275</v>
      </c>
      <c r="AU180" s="18" t="s">
        <v>86</v>
      </c>
    </row>
    <row r="181" spans="2:51" s="13" customFormat="1" ht="12">
      <c r="B181" s="155"/>
      <c r="D181" s="143" t="s">
        <v>277</v>
      </c>
      <c r="E181" s="156" t="s">
        <v>19</v>
      </c>
      <c r="F181" s="157" t="s">
        <v>1877</v>
      </c>
      <c r="H181" s="158">
        <v>21.795</v>
      </c>
      <c r="I181" s="159"/>
      <c r="L181" s="155"/>
      <c r="M181" s="160"/>
      <c r="T181" s="161"/>
      <c r="AT181" s="156" t="s">
        <v>277</v>
      </c>
      <c r="AU181" s="156" t="s">
        <v>86</v>
      </c>
      <c r="AV181" s="13" t="s">
        <v>86</v>
      </c>
      <c r="AW181" s="13" t="s">
        <v>37</v>
      </c>
      <c r="AX181" s="13" t="s">
        <v>76</v>
      </c>
      <c r="AY181" s="156" t="s">
        <v>265</v>
      </c>
    </row>
    <row r="182" spans="2:51" s="13" customFormat="1" ht="12">
      <c r="B182" s="155"/>
      <c r="D182" s="143" t="s">
        <v>277</v>
      </c>
      <c r="E182" s="156" t="s">
        <v>19</v>
      </c>
      <c r="F182" s="157" t="s">
        <v>1878</v>
      </c>
      <c r="H182" s="158">
        <v>148.986</v>
      </c>
      <c r="I182" s="159"/>
      <c r="L182" s="155"/>
      <c r="M182" s="160"/>
      <c r="T182" s="161"/>
      <c r="AT182" s="156" t="s">
        <v>277</v>
      </c>
      <c r="AU182" s="156" t="s">
        <v>86</v>
      </c>
      <c r="AV182" s="13" t="s">
        <v>86</v>
      </c>
      <c r="AW182" s="13" t="s">
        <v>37</v>
      </c>
      <c r="AX182" s="13" t="s">
        <v>76</v>
      </c>
      <c r="AY182" s="156" t="s">
        <v>265</v>
      </c>
    </row>
    <row r="183" spans="2:51" s="14" customFormat="1" ht="12">
      <c r="B183" s="162"/>
      <c r="D183" s="143" t="s">
        <v>277</v>
      </c>
      <c r="E183" s="163" t="s">
        <v>19</v>
      </c>
      <c r="F183" s="164" t="s">
        <v>280</v>
      </c>
      <c r="H183" s="165">
        <v>170.781</v>
      </c>
      <c r="I183" s="166"/>
      <c r="L183" s="162"/>
      <c r="M183" s="167"/>
      <c r="T183" s="168"/>
      <c r="AT183" s="163" t="s">
        <v>277</v>
      </c>
      <c r="AU183" s="163" t="s">
        <v>86</v>
      </c>
      <c r="AV183" s="14" t="s">
        <v>271</v>
      </c>
      <c r="AW183" s="14" t="s">
        <v>37</v>
      </c>
      <c r="AX183" s="14" t="s">
        <v>84</v>
      </c>
      <c r="AY183" s="163" t="s">
        <v>265</v>
      </c>
    </row>
    <row r="184" spans="2:65" s="1" customFormat="1" ht="16.5" customHeight="1">
      <c r="B184" s="33"/>
      <c r="C184" s="130" t="s">
        <v>340</v>
      </c>
      <c r="D184" s="130" t="s">
        <v>267</v>
      </c>
      <c r="E184" s="131" t="s">
        <v>413</v>
      </c>
      <c r="F184" s="132" t="s">
        <v>414</v>
      </c>
      <c r="G184" s="133" t="s">
        <v>104</v>
      </c>
      <c r="H184" s="134">
        <v>170.781</v>
      </c>
      <c r="I184" s="135"/>
      <c r="J184" s="136">
        <f>ROUND(I184*H184,2)</f>
        <v>0</v>
      </c>
      <c r="K184" s="132" t="s">
        <v>270</v>
      </c>
      <c r="L184" s="33"/>
      <c r="M184" s="137" t="s">
        <v>19</v>
      </c>
      <c r="N184" s="138" t="s">
        <v>47</v>
      </c>
      <c r="P184" s="139">
        <f>O184*H184</f>
        <v>0</v>
      </c>
      <c r="Q184" s="139">
        <v>0</v>
      </c>
      <c r="R184" s="139">
        <f>Q184*H184</f>
        <v>0</v>
      </c>
      <c r="S184" s="139">
        <v>0</v>
      </c>
      <c r="T184" s="140">
        <f>S184*H184</f>
        <v>0</v>
      </c>
      <c r="AR184" s="141" t="s">
        <v>271</v>
      </c>
      <c r="AT184" s="141" t="s">
        <v>267</v>
      </c>
      <c r="AU184" s="141" t="s">
        <v>86</v>
      </c>
      <c r="AY184" s="18" t="s">
        <v>265</v>
      </c>
      <c r="BE184" s="142">
        <f>IF(N184="základní",J184,0)</f>
        <v>0</v>
      </c>
      <c r="BF184" s="142">
        <f>IF(N184="snížená",J184,0)</f>
        <v>0</v>
      </c>
      <c r="BG184" s="142">
        <f>IF(N184="zákl. přenesená",J184,0)</f>
        <v>0</v>
      </c>
      <c r="BH184" s="142">
        <f>IF(N184="sníž. přenesená",J184,0)</f>
        <v>0</v>
      </c>
      <c r="BI184" s="142">
        <f>IF(N184="nulová",J184,0)</f>
        <v>0</v>
      </c>
      <c r="BJ184" s="18" t="s">
        <v>84</v>
      </c>
      <c r="BK184" s="142">
        <f>ROUND(I184*H184,2)</f>
        <v>0</v>
      </c>
      <c r="BL184" s="18" t="s">
        <v>271</v>
      </c>
      <c r="BM184" s="141" t="s">
        <v>1884</v>
      </c>
    </row>
    <row r="185" spans="2:47" s="1" customFormat="1" ht="12">
      <c r="B185" s="33"/>
      <c r="D185" s="143" t="s">
        <v>273</v>
      </c>
      <c r="F185" s="144" t="s">
        <v>416</v>
      </c>
      <c r="I185" s="145"/>
      <c r="L185" s="33"/>
      <c r="M185" s="146"/>
      <c r="T185" s="54"/>
      <c r="AT185" s="18" t="s">
        <v>273</v>
      </c>
      <c r="AU185" s="18" t="s">
        <v>86</v>
      </c>
    </row>
    <row r="186" spans="2:47" s="1" customFormat="1" ht="12">
      <c r="B186" s="33"/>
      <c r="D186" s="147" t="s">
        <v>275</v>
      </c>
      <c r="F186" s="148" t="s">
        <v>417</v>
      </c>
      <c r="I186" s="145"/>
      <c r="L186" s="33"/>
      <c r="M186" s="146"/>
      <c r="T186" s="54"/>
      <c r="AT186" s="18" t="s">
        <v>275</v>
      </c>
      <c r="AU186" s="18" t="s">
        <v>86</v>
      </c>
    </row>
    <row r="187" spans="2:51" s="13" customFormat="1" ht="12">
      <c r="B187" s="155"/>
      <c r="D187" s="143" t="s">
        <v>277</v>
      </c>
      <c r="E187" s="156" t="s">
        <v>19</v>
      </c>
      <c r="F187" s="157" t="s">
        <v>1877</v>
      </c>
      <c r="H187" s="158">
        <v>21.795</v>
      </c>
      <c r="I187" s="159"/>
      <c r="L187" s="155"/>
      <c r="M187" s="160"/>
      <c r="T187" s="161"/>
      <c r="AT187" s="156" t="s">
        <v>277</v>
      </c>
      <c r="AU187" s="156" t="s">
        <v>86</v>
      </c>
      <c r="AV187" s="13" t="s">
        <v>86</v>
      </c>
      <c r="AW187" s="13" t="s">
        <v>37</v>
      </c>
      <c r="AX187" s="13" t="s">
        <v>76</v>
      </c>
      <c r="AY187" s="156" t="s">
        <v>265</v>
      </c>
    </row>
    <row r="188" spans="2:51" s="13" customFormat="1" ht="12">
      <c r="B188" s="155"/>
      <c r="D188" s="143" t="s">
        <v>277</v>
      </c>
      <c r="E188" s="156" t="s">
        <v>19</v>
      </c>
      <c r="F188" s="157" t="s">
        <v>1878</v>
      </c>
      <c r="H188" s="158">
        <v>148.986</v>
      </c>
      <c r="I188" s="159"/>
      <c r="L188" s="155"/>
      <c r="M188" s="160"/>
      <c r="T188" s="161"/>
      <c r="AT188" s="156" t="s">
        <v>277</v>
      </c>
      <c r="AU188" s="156" t="s">
        <v>86</v>
      </c>
      <c r="AV188" s="13" t="s">
        <v>86</v>
      </c>
      <c r="AW188" s="13" t="s">
        <v>37</v>
      </c>
      <c r="AX188" s="13" t="s">
        <v>76</v>
      </c>
      <c r="AY188" s="156" t="s">
        <v>265</v>
      </c>
    </row>
    <row r="189" spans="2:51" s="14" customFormat="1" ht="12">
      <c r="B189" s="162"/>
      <c r="D189" s="143" t="s">
        <v>277</v>
      </c>
      <c r="E189" s="163" t="s">
        <v>19</v>
      </c>
      <c r="F189" s="164" t="s">
        <v>280</v>
      </c>
      <c r="H189" s="165">
        <v>170.781</v>
      </c>
      <c r="I189" s="166"/>
      <c r="L189" s="162"/>
      <c r="M189" s="167"/>
      <c r="T189" s="168"/>
      <c r="AT189" s="163" t="s">
        <v>277</v>
      </c>
      <c r="AU189" s="163" t="s">
        <v>86</v>
      </c>
      <c r="AV189" s="14" t="s">
        <v>271</v>
      </c>
      <c r="AW189" s="14" t="s">
        <v>37</v>
      </c>
      <c r="AX189" s="14" t="s">
        <v>84</v>
      </c>
      <c r="AY189" s="163" t="s">
        <v>265</v>
      </c>
    </row>
    <row r="190" spans="2:65" s="1" customFormat="1" ht="16.5" customHeight="1">
      <c r="B190" s="33"/>
      <c r="C190" s="130" t="s">
        <v>169</v>
      </c>
      <c r="D190" s="130" t="s">
        <v>267</v>
      </c>
      <c r="E190" s="131" t="s">
        <v>1885</v>
      </c>
      <c r="F190" s="132" t="s">
        <v>1886</v>
      </c>
      <c r="G190" s="133" t="s">
        <v>162</v>
      </c>
      <c r="H190" s="134">
        <v>25</v>
      </c>
      <c r="I190" s="135"/>
      <c r="J190" s="136">
        <f>ROUND(I190*H190,2)</f>
        <v>0</v>
      </c>
      <c r="K190" s="132" t="s">
        <v>19</v>
      </c>
      <c r="L190" s="33"/>
      <c r="M190" s="137" t="s">
        <v>19</v>
      </c>
      <c r="N190" s="138" t="s">
        <v>47</v>
      </c>
      <c r="P190" s="139">
        <f>O190*H190</f>
        <v>0</v>
      </c>
      <c r="Q190" s="139">
        <v>0.035</v>
      </c>
      <c r="R190" s="139">
        <f>Q190*H190</f>
        <v>0.8750000000000001</v>
      </c>
      <c r="S190" s="139">
        <v>0</v>
      </c>
      <c r="T190" s="140">
        <f>S190*H190</f>
        <v>0</v>
      </c>
      <c r="AR190" s="141" t="s">
        <v>271</v>
      </c>
      <c r="AT190" s="141" t="s">
        <v>267</v>
      </c>
      <c r="AU190" s="141" t="s">
        <v>86</v>
      </c>
      <c r="AY190" s="18" t="s">
        <v>265</v>
      </c>
      <c r="BE190" s="142">
        <f>IF(N190="základní",J190,0)</f>
        <v>0</v>
      </c>
      <c r="BF190" s="142">
        <f>IF(N190="snížená",J190,0)</f>
        <v>0</v>
      </c>
      <c r="BG190" s="142">
        <f>IF(N190="zákl. přenesená",J190,0)</f>
        <v>0</v>
      </c>
      <c r="BH190" s="142">
        <f>IF(N190="sníž. přenesená",J190,0)</f>
        <v>0</v>
      </c>
      <c r="BI190" s="142">
        <f>IF(N190="nulová",J190,0)</f>
        <v>0</v>
      </c>
      <c r="BJ190" s="18" t="s">
        <v>84</v>
      </c>
      <c r="BK190" s="142">
        <f>ROUND(I190*H190,2)</f>
        <v>0</v>
      </c>
      <c r="BL190" s="18" t="s">
        <v>271</v>
      </c>
      <c r="BM190" s="141" t="s">
        <v>1887</v>
      </c>
    </row>
    <row r="191" spans="2:47" s="1" customFormat="1" ht="19.5">
      <c r="B191" s="33"/>
      <c r="D191" s="143" t="s">
        <v>273</v>
      </c>
      <c r="F191" s="144" t="s">
        <v>1888</v>
      </c>
      <c r="I191" s="145"/>
      <c r="L191" s="33"/>
      <c r="M191" s="146"/>
      <c r="T191" s="54"/>
      <c r="AT191" s="18" t="s">
        <v>273</v>
      </c>
      <c r="AU191" s="18" t="s">
        <v>86</v>
      </c>
    </row>
    <row r="192" spans="2:51" s="13" customFormat="1" ht="12">
      <c r="B192" s="155"/>
      <c r="D192" s="143" t="s">
        <v>277</v>
      </c>
      <c r="E192" s="156" t="s">
        <v>19</v>
      </c>
      <c r="F192" s="157" t="s">
        <v>1889</v>
      </c>
      <c r="H192" s="158">
        <v>25</v>
      </c>
      <c r="I192" s="159"/>
      <c r="L192" s="155"/>
      <c r="M192" s="160"/>
      <c r="T192" s="161"/>
      <c r="AT192" s="156" t="s">
        <v>277</v>
      </c>
      <c r="AU192" s="156" t="s">
        <v>86</v>
      </c>
      <c r="AV192" s="13" t="s">
        <v>86</v>
      </c>
      <c r="AW192" s="13" t="s">
        <v>37</v>
      </c>
      <c r="AX192" s="13" t="s">
        <v>84</v>
      </c>
      <c r="AY192" s="156" t="s">
        <v>265</v>
      </c>
    </row>
    <row r="193" spans="2:65" s="1" customFormat="1" ht="16.5" customHeight="1">
      <c r="B193" s="33"/>
      <c r="C193" s="130" t="s">
        <v>159</v>
      </c>
      <c r="D193" s="130" t="s">
        <v>267</v>
      </c>
      <c r="E193" s="131" t="s">
        <v>425</v>
      </c>
      <c r="F193" s="132" t="s">
        <v>426</v>
      </c>
      <c r="G193" s="133" t="s">
        <v>427</v>
      </c>
      <c r="H193" s="134">
        <v>9576</v>
      </c>
      <c r="I193" s="135"/>
      <c r="J193" s="136">
        <f>ROUND(I193*H193,2)</f>
        <v>0</v>
      </c>
      <c r="K193" s="132" t="s">
        <v>270</v>
      </c>
      <c r="L193" s="33"/>
      <c r="M193" s="137" t="s">
        <v>19</v>
      </c>
      <c r="N193" s="138" t="s">
        <v>47</v>
      </c>
      <c r="P193" s="139">
        <f>O193*H193</f>
        <v>0</v>
      </c>
      <c r="Q193" s="139">
        <v>3E-05</v>
      </c>
      <c r="R193" s="139">
        <f>Q193*H193</f>
        <v>0.28728</v>
      </c>
      <c r="S193" s="139">
        <v>0</v>
      </c>
      <c r="T193" s="140">
        <f>S193*H193</f>
        <v>0</v>
      </c>
      <c r="AR193" s="141" t="s">
        <v>271</v>
      </c>
      <c r="AT193" s="141" t="s">
        <v>267</v>
      </c>
      <c r="AU193" s="141" t="s">
        <v>86</v>
      </c>
      <c r="AY193" s="18" t="s">
        <v>265</v>
      </c>
      <c r="BE193" s="142">
        <f>IF(N193="základní",J193,0)</f>
        <v>0</v>
      </c>
      <c r="BF193" s="142">
        <f>IF(N193="snížená",J193,0)</f>
        <v>0</v>
      </c>
      <c r="BG193" s="142">
        <f>IF(N193="zákl. přenesená",J193,0)</f>
        <v>0</v>
      </c>
      <c r="BH193" s="142">
        <f>IF(N193="sníž. přenesená",J193,0)</f>
        <v>0</v>
      </c>
      <c r="BI193" s="142">
        <f>IF(N193="nulová",J193,0)</f>
        <v>0</v>
      </c>
      <c r="BJ193" s="18" t="s">
        <v>84</v>
      </c>
      <c r="BK193" s="142">
        <f>ROUND(I193*H193,2)</f>
        <v>0</v>
      </c>
      <c r="BL193" s="18" t="s">
        <v>271</v>
      </c>
      <c r="BM193" s="141" t="s">
        <v>1890</v>
      </c>
    </row>
    <row r="194" spans="2:47" s="1" customFormat="1" ht="12">
      <c r="B194" s="33"/>
      <c r="D194" s="143" t="s">
        <v>273</v>
      </c>
      <c r="F194" s="144" t="s">
        <v>429</v>
      </c>
      <c r="I194" s="145"/>
      <c r="L194" s="33"/>
      <c r="M194" s="146"/>
      <c r="T194" s="54"/>
      <c r="AT194" s="18" t="s">
        <v>273</v>
      </c>
      <c r="AU194" s="18" t="s">
        <v>86</v>
      </c>
    </row>
    <row r="195" spans="2:47" s="1" customFormat="1" ht="12">
      <c r="B195" s="33"/>
      <c r="D195" s="147" t="s">
        <v>275</v>
      </c>
      <c r="F195" s="148" t="s">
        <v>430</v>
      </c>
      <c r="I195" s="145"/>
      <c r="L195" s="33"/>
      <c r="M195" s="146"/>
      <c r="T195" s="54"/>
      <c r="AT195" s="18" t="s">
        <v>275</v>
      </c>
      <c r="AU195" s="18" t="s">
        <v>86</v>
      </c>
    </row>
    <row r="196" spans="2:51" s="12" customFormat="1" ht="12">
      <c r="B196" s="149"/>
      <c r="D196" s="143" t="s">
        <v>277</v>
      </c>
      <c r="E196" s="150" t="s">
        <v>19</v>
      </c>
      <c r="F196" s="151" t="s">
        <v>1891</v>
      </c>
      <c r="H196" s="150" t="s">
        <v>19</v>
      </c>
      <c r="I196" s="152"/>
      <c r="L196" s="149"/>
      <c r="M196" s="153"/>
      <c r="T196" s="154"/>
      <c r="AT196" s="150" t="s">
        <v>277</v>
      </c>
      <c r="AU196" s="150" t="s">
        <v>86</v>
      </c>
      <c r="AV196" s="12" t="s">
        <v>84</v>
      </c>
      <c r="AW196" s="12" t="s">
        <v>37</v>
      </c>
      <c r="AX196" s="12" t="s">
        <v>76</v>
      </c>
      <c r="AY196" s="150" t="s">
        <v>265</v>
      </c>
    </row>
    <row r="197" spans="2:51" s="13" customFormat="1" ht="12">
      <c r="B197" s="155"/>
      <c r="D197" s="143" t="s">
        <v>277</v>
      </c>
      <c r="E197" s="156" t="s">
        <v>19</v>
      </c>
      <c r="F197" s="157" t="s">
        <v>1892</v>
      </c>
      <c r="H197" s="158">
        <v>2016</v>
      </c>
      <c r="I197" s="159"/>
      <c r="L197" s="155"/>
      <c r="M197" s="160"/>
      <c r="T197" s="161"/>
      <c r="AT197" s="156" t="s">
        <v>277</v>
      </c>
      <c r="AU197" s="156" t="s">
        <v>86</v>
      </c>
      <c r="AV197" s="13" t="s">
        <v>86</v>
      </c>
      <c r="AW197" s="13" t="s">
        <v>37</v>
      </c>
      <c r="AX197" s="13" t="s">
        <v>76</v>
      </c>
      <c r="AY197" s="156" t="s">
        <v>265</v>
      </c>
    </row>
    <row r="198" spans="2:51" s="12" customFormat="1" ht="12">
      <c r="B198" s="149"/>
      <c r="D198" s="143" t="s">
        <v>277</v>
      </c>
      <c r="E198" s="150" t="s">
        <v>19</v>
      </c>
      <c r="F198" s="151" t="s">
        <v>1893</v>
      </c>
      <c r="H198" s="150" t="s">
        <v>19</v>
      </c>
      <c r="I198" s="152"/>
      <c r="L198" s="149"/>
      <c r="M198" s="153"/>
      <c r="T198" s="154"/>
      <c r="AT198" s="150" t="s">
        <v>277</v>
      </c>
      <c r="AU198" s="150" t="s">
        <v>86</v>
      </c>
      <c r="AV198" s="12" t="s">
        <v>84</v>
      </c>
      <c r="AW198" s="12" t="s">
        <v>37</v>
      </c>
      <c r="AX198" s="12" t="s">
        <v>76</v>
      </c>
      <c r="AY198" s="150" t="s">
        <v>265</v>
      </c>
    </row>
    <row r="199" spans="2:51" s="12" customFormat="1" ht="12">
      <c r="B199" s="149"/>
      <c r="D199" s="143" t="s">
        <v>277</v>
      </c>
      <c r="E199" s="150" t="s">
        <v>19</v>
      </c>
      <c r="F199" s="151" t="s">
        <v>1894</v>
      </c>
      <c r="H199" s="150" t="s">
        <v>19</v>
      </c>
      <c r="I199" s="152"/>
      <c r="L199" s="149"/>
      <c r="M199" s="153"/>
      <c r="T199" s="154"/>
      <c r="AT199" s="150" t="s">
        <v>277</v>
      </c>
      <c r="AU199" s="150" t="s">
        <v>86</v>
      </c>
      <c r="AV199" s="12" t="s">
        <v>84</v>
      </c>
      <c r="AW199" s="12" t="s">
        <v>37</v>
      </c>
      <c r="AX199" s="12" t="s">
        <v>76</v>
      </c>
      <c r="AY199" s="150" t="s">
        <v>265</v>
      </c>
    </row>
    <row r="200" spans="2:51" s="13" customFormat="1" ht="12">
      <c r="B200" s="155"/>
      <c r="D200" s="143" t="s">
        <v>277</v>
      </c>
      <c r="E200" s="156" t="s">
        <v>19</v>
      </c>
      <c r="F200" s="157" t="s">
        <v>1895</v>
      </c>
      <c r="H200" s="158">
        <v>7560</v>
      </c>
      <c r="I200" s="159"/>
      <c r="L200" s="155"/>
      <c r="M200" s="160"/>
      <c r="T200" s="161"/>
      <c r="AT200" s="156" t="s">
        <v>277</v>
      </c>
      <c r="AU200" s="156" t="s">
        <v>86</v>
      </c>
      <c r="AV200" s="13" t="s">
        <v>86</v>
      </c>
      <c r="AW200" s="13" t="s">
        <v>37</v>
      </c>
      <c r="AX200" s="13" t="s">
        <v>76</v>
      </c>
      <c r="AY200" s="156" t="s">
        <v>265</v>
      </c>
    </row>
    <row r="201" spans="2:51" s="14" customFormat="1" ht="12">
      <c r="B201" s="162"/>
      <c r="D201" s="143" t="s">
        <v>277</v>
      </c>
      <c r="E201" s="163" t="s">
        <v>19</v>
      </c>
      <c r="F201" s="164" t="s">
        <v>280</v>
      </c>
      <c r="H201" s="165">
        <v>9576</v>
      </c>
      <c r="I201" s="166"/>
      <c r="L201" s="162"/>
      <c r="M201" s="167"/>
      <c r="T201" s="168"/>
      <c r="AT201" s="163" t="s">
        <v>277</v>
      </c>
      <c r="AU201" s="163" t="s">
        <v>86</v>
      </c>
      <c r="AV201" s="14" t="s">
        <v>271</v>
      </c>
      <c r="AW201" s="14" t="s">
        <v>37</v>
      </c>
      <c r="AX201" s="14" t="s">
        <v>84</v>
      </c>
      <c r="AY201" s="163" t="s">
        <v>265</v>
      </c>
    </row>
    <row r="202" spans="2:65" s="1" customFormat="1" ht="16.5" customHeight="1">
      <c r="B202" s="33"/>
      <c r="C202" s="130" t="s">
        <v>355</v>
      </c>
      <c r="D202" s="130" t="s">
        <v>267</v>
      </c>
      <c r="E202" s="131" t="s">
        <v>433</v>
      </c>
      <c r="F202" s="132" t="s">
        <v>434</v>
      </c>
      <c r="G202" s="133" t="s">
        <v>435</v>
      </c>
      <c r="H202" s="134">
        <v>730</v>
      </c>
      <c r="I202" s="135"/>
      <c r="J202" s="136">
        <f>ROUND(I202*H202,2)</f>
        <v>0</v>
      </c>
      <c r="K202" s="132" t="s">
        <v>270</v>
      </c>
      <c r="L202" s="33"/>
      <c r="M202" s="137" t="s">
        <v>19</v>
      </c>
      <c r="N202" s="138" t="s">
        <v>47</v>
      </c>
      <c r="P202" s="139">
        <f>O202*H202</f>
        <v>0</v>
      </c>
      <c r="Q202" s="139">
        <v>0</v>
      </c>
      <c r="R202" s="139">
        <f>Q202*H202</f>
        <v>0</v>
      </c>
      <c r="S202" s="139">
        <v>0</v>
      </c>
      <c r="T202" s="140">
        <f>S202*H202</f>
        <v>0</v>
      </c>
      <c r="AR202" s="141" t="s">
        <v>271</v>
      </c>
      <c r="AT202" s="141" t="s">
        <v>267</v>
      </c>
      <c r="AU202" s="141" t="s">
        <v>86</v>
      </c>
      <c r="AY202" s="18" t="s">
        <v>265</v>
      </c>
      <c r="BE202" s="142">
        <f>IF(N202="základní",J202,0)</f>
        <v>0</v>
      </c>
      <c r="BF202" s="142">
        <f>IF(N202="snížená",J202,0)</f>
        <v>0</v>
      </c>
      <c r="BG202" s="142">
        <f>IF(N202="zákl. přenesená",J202,0)</f>
        <v>0</v>
      </c>
      <c r="BH202" s="142">
        <f>IF(N202="sníž. přenesená",J202,0)</f>
        <v>0</v>
      </c>
      <c r="BI202" s="142">
        <f>IF(N202="nulová",J202,0)</f>
        <v>0</v>
      </c>
      <c r="BJ202" s="18" t="s">
        <v>84</v>
      </c>
      <c r="BK202" s="142">
        <f>ROUND(I202*H202,2)</f>
        <v>0</v>
      </c>
      <c r="BL202" s="18" t="s">
        <v>271</v>
      </c>
      <c r="BM202" s="141" t="s">
        <v>1896</v>
      </c>
    </row>
    <row r="203" spans="2:47" s="1" customFormat="1" ht="12">
      <c r="B203" s="33"/>
      <c r="D203" s="143" t="s">
        <v>273</v>
      </c>
      <c r="F203" s="144" t="s">
        <v>437</v>
      </c>
      <c r="I203" s="145"/>
      <c r="L203" s="33"/>
      <c r="M203" s="146"/>
      <c r="T203" s="54"/>
      <c r="AT203" s="18" t="s">
        <v>273</v>
      </c>
      <c r="AU203" s="18" t="s">
        <v>86</v>
      </c>
    </row>
    <row r="204" spans="2:47" s="1" customFormat="1" ht="12">
      <c r="B204" s="33"/>
      <c r="D204" s="147" t="s">
        <v>275</v>
      </c>
      <c r="F204" s="148" t="s">
        <v>438</v>
      </c>
      <c r="I204" s="145"/>
      <c r="L204" s="33"/>
      <c r="M204" s="146"/>
      <c r="T204" s="54"/>
      <c r="AT204" s="18" t="s">
        <v>275</v>
      </c>
      <c r="AU204" s="18" t="s">
        <v>86</v>
      </c>
    </row>
    <row r="205" spans="2:51" s="13" customFormat="1" ht="12">
      <c r="B205" s="155"/>
      <c r="D205" s="143" t="s">
        <v>277</v>
      </c>
      <c r="E205" s="156" t="s">
        <v>19</v>
      </c>
      <c r="F205" s="157" t="s">
        <v>1897</v>
      </c>
      <c r="H205" s="158">
        <v>730</v>
      </c>
      <c r="I205" s="159"/>
      <c r="L205" s="155"/>
      <c r="M205" s="160"/>
      <c r="T205" s="161"/>
      <c r="AT205" s="156" t="s">
        <v>277</v>
      </c>
      <c r="AU205" s="156" t="s">
        <v>86</v>
      </c>
      <c r="AV205" s="13" t="s">
        <v>86</v>
      </c>
      <c r="AW205" s="13" t="s">
        <v>37</v>
      </c>
      <c r="AX205" s="13" t="s">
        <v>84</v>
      </c>
      <c r="AY205" s="156" t="s">
        <v>265</v>
      </c>
    </row>
    <row r="206" spans="2:65" s="1" customFormat="1" ht="16.5" customHeight="1">
      <c r="B206" s="33"/>
      <c r="C206" s="130" t="s">
        <v>8</v>
      </c>
      <c r="D206" s="130" t="s">
        <v>267</v>
      </c>
      <c r="E206" s="131" t="s">
        <v>1898</v>
      </c>
      <c r="F206" s="132" t="s">
        <v>1899</v>
      </c>
      <c r="G206" s="133" t="s">
        <v>134</v>
      </c>
      <c r="H206" s="134">
        <v>9</v>
      </c>
      <c r="I206" s="135"/>
      <c r="J206" s="136">
        <f>ROUND(I206*H206,2)</f>
        <v>0</v>
      </c>
      <c r="K206" s="132" t="s">
        <v>19</v>
      </c>
      <c r="L206" s="33"/>
      <c r="M206" s="137" t="s">
        <v>19</v>
      </c>
      <c r="N206" s="138" t="s">
        <v>47</v>
      </c>
      <c r="P206" s="139">
        <f>O206*H206</f>
        <v>0</v>
      </c>
      <c r="Q206" s="139">
        <v>0</v>
      </c>
      <c r="R206" s="139">
        <f>Q206*H206</f>
        <v>0</v>
      </c>
      <c r="S206" s="139">
        <v>0</v>
      </c>
      <c r="T206" s="140">
        <f>S206*H206</f>
        <v>0</v>
      </c>
      <c r="AR206" s="141" t="s">
        <v>271</v>
      </c>
      <c r="AT206" s="141" t="s">
        <v>267</v>
      </c>
      <c r="AU206" s="141" t="s">
        <v>86</v>
      </c>
      <c r="AY206" s="18" t="s">
        <v>265</v>
      </c>
      <c r="BE206" s="142">
        <f>IF(N206="základní",J206,0)</f>
        <v>0</v>
      </c>
      <c r="BF206" s="142">
        <f>IF(N206="snížená",J206,0)</f>
        <v>0</v>
      </c>
      <c r="BG206" s="142">
        <f>IF(N206="zákl. přenesená",J206,0)</f>
        <v>0</v>
      </c>
      <c r="BH206" s="142">
        <f>IF(N206="sníž. přenesená",J206,0)</f>
        <v>0</v>
      </c>
      <c r="BI206" s="142">
        <f>IF(N206="nulová",J206,0)</f>
        <v>0</v>
      </c>
      <c r="BJ206" s="18" t="s">
        <v>84</v>
      </c>
      <c r="BK206" s="142">
        <f>ROUND(I206*H206,2)</f>
        <v>0</v>
      </c>
      <c r="BL206" s="18" t="s">
        <v>271</v>
      </c>
      <c r="BM206" s="141" t="s">
        <v>1900</v>
      </c>
    </row>
    <row r="207" spans="2:47" s="1" customFormat="1" ht="12">
      <c r="B207" s="33"/>
      <c r="D207" s="143" t="s">
        <v>273</v>
      </c>
      <c r="F207" s="144" t="s">
        <v>1901</v>
      </c>
      <c r="I207" s="145"/>
      <c r="L207" s="33"/>
      <c r="M207" s="146"/>
      <c r="T207" s="54"/>
      <c r="AT207" s="18" t="s">
        <v>273</v>
      </c>
      <c r="AU207" s="18" t="s">
        <v>86</v>
      </c>
    </row>
    <row r="208" spans="2:47" s="1" customFormat="1" ht="29.25">
      <c r="B208" s="33"/>
      <c r="D208" s="143" t="s">
        <v>501</v>
      </c>
      <c r="F208" s="176" t="s">
        <v>1902</v>
      </c>
      <c r="I208" s="145"/>
      <c r="L208" s="33"/>
      <c r="M208" s="146"/>
      <c r="T208" s="54"/>
      <c r="AT208" s="18" t="s">
        <v>501</v>
      </c>
      <c r="AU208" s="18" t="s">
        <v>86</v>
      </c>
    </row>
    <row r="209" spans="2:51" s="13" customFormat="1" ht="12">
      <c r="B209" s="155"/>
      <c r="D209" s="143" t="s">
        <v>277</v>
      </c>
      <c r="E209" s="156" t="s">
        <v>19</v>
      </c>
      <c r="F209" s="157" t="s">
        <v>1903</v>
      </c>
      <c r="H209" s="158">
        <v>9</v>
      </c>
      <c r="I209" s="159"/>
      <c r="L209" s="155"/>
      <c r="M209" s="160"/>
      <c r="T209" s="161"/>
      <c r="AT209" s="156" t="s">
        <v>277</v>
      </c>
      <c r="AU209" s="156" t="s">
        <v>86</v>
      </c>
      <c r="AV209" s="13" t="s">
        <v>86</v>
      </c>
      <c r="AW209" s="13" t="s">
        <v>37</v>
      </c>
      <c r="AX209" s="13" t="s">
        <v>84</v>
      </c>
      <c r="AY209" s="156" t="s">
        <v>265</v>
      </c>
    </row>
    <row r="210" spans="2:65" s="1" customFormat="1" ht="16.5" customHeight="1">
      <c r="B210" s="33"/>
      <c r="C210" s="130" t="s">
        <v>366</v>
      </c>
      <c r="D210" s="130" t="s">
        <v>267</v>
      </c>
      <c r="E210" s="131" t="s">
        <v>1904</v>
      </c>
      <c r="F210" s="132" t="s">
        <v>1905</v>
      </c>
      <c r="G210" s="133" t="s">
        <v>115</v>
      </c>
      <c r="H210" s="134">
        <v>1456.86</v>
      </c>
      <c r="I210" s="135"/>
      <c r="J210" s="136">
        <f>ROUND(I210*H210,2)</f>
        <v>0</v>
      </c>
      <c r="K210" s="132" t="s">
        <v>270</v>
      </c>
      <c r="L210" s="33"/>
      <c r="M210" s="137" t="s">
        <v>19</v>
      </c>
      <c r="N210" s="138" t="s">
        <v>47</v>
      </c>
      <c r="P210" s="139">
        <f>O210*H210</f>
        <v>0</v>
      </c>
      <c r="Q210" s="139">
        <v>0</v>
      </c>
      <c r="R210" s="139">
        <f>Q210*H210</f>
        <v>0</v>
      </c>
      <c r="S210" s="139">
        <v>0</v>
      </c>
      <c r="T210" s="140">
        <f>S210*H210</f>
        <v>0</v>
      </c>
      <c r="AR210" s="141" t="s">
        <v>271</v>
      </c>
      <c r="AT210" s="141" t="s">
        <v>267</v>
      </c>
      <c r="AU210" s="141" t="s">
        <v>86</v>
      </c>
      <c r="AY210" s="18" t="s">
        <v>265</v>
      </c>
      <c r="BE210" s="142">
        <f>IF(N210="základní",J210,0)</f>
        <v>0</v>
      </c>
      <c r="BF210" s="142">
        <f>IF(N210="snížená",J210,0)</f>
        <v>0</v>
      </c>
      <c r="BG210" s="142">
        <f>IF(N210="zákl. přenesená",J210,0)</f>
        <v>0</v>
      </c>
      <c r="BH210" s="142">
        <f>IF(N210="sníž. přenesená",J210,0)</f>
        <v>0</v>
      </c>
      <c r="BI210" s="142">
        <f>IF(N210="nulová",J210,0)</f>
        <v>0</v>
      </c>
      <c r="BJ210" s="18" t="s">
        <v>84</v>
      </c>
      <c r="BK210" s="142">
        <f>ROUND(I210*H210,2)</f>
        <v>0</v>
      </c>
      <c r="BL210" s="18" t="s">
        <v>271</v>
      </c>
      <c r="BM210" s="141" t="s">
        <v>1906</v>
      </c>
    </row>
    <row r="211" spans="2:47" s="1" customFormat="1" ht="12">
      <c r="B211" s="33"/>
      <c r="D211" s="143" t="s">
        <v>273</v>
      </c>
      <c r="F211" s="144" t="s">
        <v>1907</v>
      </c>
      <c r="I211" s="145"/>
      <c r="L211" s="33"/>
      <c r="M211" s="146"/>
      <c r="T211" s="54"/>
      <c r="AT211" s="18" t="s">
        <v>273</v>
      </c>
      <c r="AU211" s="18" t="s">
        <v>86</v>
      </c>
    </row>
    <row r="212" spans="2:47" s="1" customFormat="1" ht="12">
      <c r="B212" s="33"/>
      <c r="D212" s="147" t="s">
        <v>275</v>
      </c>
      <c r="F212" s="148" t="s">
        <v>1908</v>
      </c>
      <c r="I212" s="145"/>
      <c r="L212" s="33"/>
      <c r="M212" s="146"/>
      <c r="T212" s="54"/>
      <c r="AT212" s="18" t="s">
        <v>275</v>
      </c>
      <c r="AU212" s="18" t="s">
        <v>86</v>
      </c>
    </row>
    <row r="213" spans="2:51" s="13" customFormat="1" ht="12">
      <c r="B213" s="155"/>
      <c r="D213" s="143" t="s">
        <v>277</v>
      </c>
      <c r="E213" s="156" t="s">
        <v>19</v>
      </c>
      <c r="F213" s="157" t="s">
        <v>1909</v>
      </c>
      <c r="H213" s="158">
        <v>190.2</v>
      </c>
      <c r="I213" s="159"/>
      <c r="L213" s="155"/>
      <c r="M213" s="160"/>
      <c r="T213" s="161"/>
      <c r="AT213" s="156" t="s">
        <v>277</v>
      </c>
      <c r="AU213" s="156" t="s">
        <v>86</v>
      </c>
      <c r="AV213" s="13" t="s">
        <v>86</v>
      </c>
      <c r="AW213" s="13" t="s">
        <v>37</v>
      </c>
      <c r="AX213" s="13" t="s">
        <v>76</v>
      </c>
      <c r="AY213" s="156" t="s">
        <v>265</v>
      </c>
    </row>
    <row r="214" spans="2:51" s="15" customFormat="1" ht="12">
      <c r="B214" s="169"/>
      <c r="D214" s="143" t="s">
        <v>277</v>
      </c>
      <c r="E214" s="170" t="s">
        <v>1753</v>
      </c>
      <c r="F214" s="171" t="s">
        <v>397</v>
      </c>
      <c r="H214" s="172">
        <v>190.2</v>
      </c>
      <c r="I214" s="173"/>
      <c r="L214" s="169"/>
      <c r="M214" s="174"/>
      <c r="T214" s="175"/>
      <c r="AT214" s="170" t="s">
        <v>277</v>
      </c>
      <c r="AU214" s="170" t="s">
        <v>86</v>
      </c>
      <c r="AV214" s="15" t="s">
        <v>287</v>
      </c>
      <c r="AW214" s="15" t="s">
        <v>37</v>
      </c>
      <c r="AX214" s="15" t="s">
        <v>76</v>
      </c>
      <c r="AY214" s="170" t="s">
        <v>265</v>
      </c>
    </row>
    <row r="215" spans="2:51" s="13" customFormat="1" ht="12">
      <c r="B215" s="155"/>
      <c r="D215" s="143" t="s">
        <v>277</v>
      </c>
      <c r="E215" s="156" t="s">
        <v>19</v>
      </c>
      <c r="F215" s="157" t="s">
        <v>1910</v>
      </c>
      <c r="H215" s="158">
        <v>594</v>
      </c>
      <c r="I215" s="159"/>
      <c r="L215" s="155"/>
      <c r="M215" s="160"/>
      <c r="T215" s="161"/>
      <c r="AT215" s="156" t="s">
        <v>277</v>
      </c>
      <c r="AU215" s="156" t="s">
        <v>86</v>
      </c>
      <c r="AV215" s="13" t="s">
        <v>86</v>
      </c>
      <c r="AW215" s="13" t="s">
        <v>37</v>
      </c>
      <c r="AX215" s="13" t="s">
        <v>76</v>
      </c>
      <c r="AY215" s="156" t="s">
        <v>265</v>
      </c>
    </row>
    <row r="216" spans="2:51" s="13" customFormat="1" ht="12">
      <c r="B216" s="155"/>
      <c r="D216" s="143" t="s">
        <v>277</v>
      </c>
      <c r="E216" s="156" t="s">
        <v>19</v>
      </c>
      <c r="F216" s="157" t="s">
        <v>1911</v>
      </c>
      <c r="H216" s="158">
        <v>672.66</v>
      </c>
      <c r="I216" s="159"/>
      <c r="L216" s="155"/>
      <c r="M216" s="160"/>
      <c r="T216" s="161"/>
      <c r="AT216" s="156" t="s">
        <v>277</v>
      </c>
      <c r="AU216" s="156" t="s">
        <v>86</v>
      </c>
      <c r="AV216" s="13" t="s">
        <v>86</v>
      </c>
      <c r="AW216" s="13" t="s">
        <v>37</v>
      </c>
      <c r="AX216" s="13" t="s">
        <v>76</v>
      </c>
      <c r="AY216" s="156" t="s">
        <v>265</v>
      </c>
    </row>
    <row r="217" spans="2:51" s="15" customFormat="1" ht="12">
      <c r="B217" s="169"/>
      <c r="D217" s="143" t="s">
        <v>277</v>
      </c>
      <c r="E217" s="170" t="s">
        <v>1749</v>
      </c>
      <c r="F217" s="171" t="s">
        <v>397</v>
      </c>
      <c r="H217" s="172">
        <v>1266.66</v>
      </c>
      <c r="I217" s="173"/>
      <c r="L217" s="169"/>
      <c r="M217" s="174"/>
      <c r="T217" s="175"/>
      <c r="AT217" s="170" t="s">
        <v>277</v>
      </c>
      <c r="AU217" s="170" t="s">
        <v>86</v>
      </c>
      <c r="AV217" s="15" t="s">
        <v>287</v>
      </c>
      <c r="AW217" s="15" t="s">
        <v>37</v>
      </c>
      <c r="AX217" s="15" t="s">
        <v>76</v>
      </c>
      <c r="AY217" s="170" t="s">
        <v>265</v>
      </c>
    </row>
    <row r="218" spans="2:51" s="14" customFormat="1" ht="12">
      <c r="B218" s="162"/>
      <c r="D218" s="143" t="s">
        <v>277</v>
      </c>
      <c r="E218" s="163" t="s">
        <v>19</v>
      </c>
      <c r="F218" s="164" t="s">
        <v>280</v>
      </c>
      <c r="H218" s="165">
        <v>1456.86</v>
      </c>
      <c r="I218" s="166"/>
      <c r="L218" s="162"/>
      <c r="M218" s="167"/>
      <c r="T218" s="168"/>
      <c r="AT218" s="163" t="s">
        <v>277</v>
      </c>
      <c r="AU218" s="163" t="s">
        <v>86</v>
      </c>
      <c r="AV218" s="14" t="s">
        <v>271</v>
      </c>
      <c r="AW218" s="14" t="s">
        <v>37</v>
      </c>
      <c r="AX218" s="14" t="s">
        <v>84</v>
      </c>
      <c r="AY218" s="163" t="s">
        <v>265</v>
      </c>
    </row>
    <row r="219" spans="2:65" s="1" customFormat="1" ht="16.5" customHeight="1">
      <c r="B219" s="33"/>
      <c r="C219" s="130" t="s">
        <v>372</v>
      </c>
      <c r="D219" s="130" t="s">
        <v>267</v>
      </c>
      <c r="E219" s="131" t="s">
        <v>1912</v>
      </c>
      <c r="F219" s="132" t="s">
        <v>1913</v>
      </c>
      <c r="G219" s="133" t="s">
        <v>104</v>
      </c>
      <c r="H219" s="134">
        <v>3286.533</v>
      </c>
      <c r="I219" s="135"/>
      <c r="J219" s="136">
        <f>ROUND(I219*H219,2)</f>
        <v>0</v>
      </c>
      <c r="K219" s="132" t="s">
        <v>270</v>
      </c>
      <c r="L219" s="33"/>
      <c r="M219" s="137" t="s">
        <v>19</v>
      </c>
      <c r="N219" s="138" t="s">
        <v>47</v>
      </c>
      <c r="P219" s="139">
        <f>O219*H219</f>
        <v>0</v>
      </c>
      <c r="Q219" s="139">
        <v>0</v>
      </c>
      <c r="R219" s="139">
        <f>Q219*H219</f>
        <v>0</v>
      </c>
      <c r="S219" s="139">
        <v>0</v>
      </c>
      <c r="T219" s="140">
        <f>S219*H219</f>
        <v>0</v>
      </c>
      <c r="AR219" s="141" t="s">
        <v>271</v>
      </c>
      <c r="AT219" s="141" t="s">
        <v>267</v>
      </c>
      <c r="AU219" s="141" t="s">
        <v>86</v>
      </c>
      <c r="AY219" s="18" t="s">
        <v>265</v>
      </c>
      <c r="BE219" s="142">
        <f>IF(N219="základní",J219,0)</f>
        <v>0</v>
      </c>
      <c r="BF219" s="142">
        <f>IF(N219="snížená",J219,0)</f>
        <v>0</v>
      </c>
      <c r="BG219" s="142">
        <f>IF(N219="zákl. přenesená",J219,0)</f>
        <v>0</v>
      </c>
      <c r="BH219" s="142">
        <f>IF(N219="sníž. přenesená",J219,0)</f>
        <v>0</v>
      </c>
      <c r="BI219" s="142">
        <f>IF(N219="nulová",J219,0)</f>
        <v>0</v>
      </c>
      <c r="BJ219" s="18" t="s">
        <v>84</v>
      </c>
      <c r="BK219" s="142">
        <f>ROUND(I219*H219,2)</f>
        <v>0</v>
      </c>
      <c r="BL219" s="18" t="s">
        <v>271</v>
      </c>
      <c r="BM219" s="141" t="s">
        <v>1914</v>
      </c>
    </row>
    <row r="220" spans="2:47" s="1" customFormat="1" ht="12">
      <c r="B220" s="33"/>
      <c r="D220" s="143" t="s">
        <v>273</v>
      </c>
      <c r="F220" s="144" t="s">
        <v>1915</v>
      </c>
      <c r="I220" s="145"/>
      <c r="L220" s="33"/>
      <c r="M220" s="146"/>
      <c r="T220" s="54"/>
      <c r="AT220" s="18" t="s">
        <v>273</v>
      </c>
      <c r="AU220" s="18" t="s">
        <v>86</v>
      </c>
    </row>
    <row r="221" spans="2:47" s="1" customFormat="1" ht="12">
      <c r="B221" s="33"/>
      <c r="D221" s="147" t="s">
        <v>275</v>
      </c>
      <c r="F221" s="148" t="s">
        <v>1916</v>
      </c>
      <c r="I221" s="145"/>
      <c r="L221" s="33"/>
      <c r="M221" s="146"/>
      <c r="T221" s="54"/>
      <c r="AT221" s="18" t="s">
        <v>275</v>
      </c>
      <c r="AU221" s="18" t="s">
        <v>86</v>
      </c>
    </row>
    <row r="222" spans="2:51" s="13" customFormat="1" ht="12">
      <c r="B222" s="155"/>
      <c r="D222" s="143" t="s">
        <v>277</v>
      </c>
      <c r="E222" s="156" t="s">
        <v>19</v>
      </c>
      <c r="F222" s="157" t="s">
        <v>1917</v>
      </c>
      <c r="H222" s="158">
        <v>473.2</v>
      </c>
      <c r="I222" s="159"/>
      <c r="L222" s="155"/>
      <c r="M222" s="160"/>
      <c r="T222" s="161"/>
      <c r="AT222" s="156" t="s">
        <v>277</v>
      </c>
      <c r="AU222" s="156" t="s">
        <v>86</v>
      </c>
      <c r="AV222" s="13" t="s">
        <v>86</v>
      </c>
      <c r="AW222" s="13" t="s">
        <v>37</v>
      </c>
      <c r="AX222" s="13" t="s">
        <v>76</v>
      </c>
      <c r="AY222" s="156" t="s">
        <v>265</v>
      </c>
    </row>
    <row r="223" spans="2:51" s="13" customFormat="1" ht="12">
      <c r="B223" s="155"/>
      <c r="D223" s="143" t="s">
        <v>277</v>
      </c>
      <c r="E223" s="156" t="s">
        <v>19</v>
      </c>
      <c r="F223" s="157" t="s">
        <v>1918</v>
      </c>
      <c r="H223" s="158">
        <v>2613.333</v>
      </c>
      <c r="I223" s="159"/>
      <c r="L223" s="155"/>
      <c r="M223" s="160"/>
      <c r="T223" s="161"/>
      <c r="AT223" s="156" t="s">
        <v>277</v>
      </c>
      <c r="AU223" s="156" t="s">
        <v>86</v>
      </c>
      <c r="AV223" s="13" t="s">
        <v>86</v>
      </c>
      <c r="AW223" s="13" t="s">
        <v>37</v>
      </c>
      <c r="AX223" s="13" t="s">
        <v>76</v>
      </c>
      <c r="AY223" s="156" t="s">
        <v>265</v>
      </c>
    </row>
    <row r="224" spans="2:51" s="12" customFormat="1" ht="12">
      <c r="B224" s="149"/>
      <c r="D224" s="143" t="s">
        <v>277</v>
      </c>
      <c r="E224" s="150" t="s">
        <v>19</v>
      </c>
      <c r="F224" s="151" t="s">
        <v>1919</v>
      </c>
      <c r="H224" s="150" t="s">
        <v>19</v>
      </c>
      <c r="I224" s="152"/>
      <c r="L224" s="149"/>
      <c r="M224" s="153"/>
      <c r="T224" s="154"/>
      <c r="AT224" s="150" t="s">
        <v>277</v>
      </c>
      <c r="AU224" s="150" t="s">
        <v>86</v>
      </c>
      <c r="AV224" s="12" t="s">
        <v>84</v>
      </c>
      <c r="AW224" s="12" t="s">
        <v>37</v>
      </c>
      <c r="AX224" s="12" t="s">
        <v>76</v>
      </c>
      <c r="AY224" s="150" t="s">
        <v>265</v>
      </c>
    </row>
    <row r="225" spans="2:51" s="13" customFormat="1" ht="12">
      <c r="B225" s="155"/>
      <c r="D225" s="143" t="s">
        <v>277</v>
      </c>
      <c r="E225" s="156" t="s">
        <v>1786</v>
      </c>
      <c r="F225" s="157" t="s">
        <v>1788</v>
      </c>
      <c r="H225" s="158">
        <v>200</v>
      </c>
      <c r="I225" s="159"/>
      <c r="L225" s="155"/>
      <c r="M225" s="160"/>
      <c r="T225" s="161"/>
      <c r="AT225" s="156" t="s">
        <v>277</v>
      </c>
      <c r="AU225" s="156" t="s">
        <v>86</v>
      </c>
      <c r="AV225" s="13" t="s">
        <v>86</v>
      </c>
      <c r="AW225" s="13" t="s">
        <v>37</v>
      </c>
      <c r="AX225" s="13" t="s">
        <v>76</v>
      </c>
      <c r="AY225" s="156" t="s">
        <v>265</v>
      </c>
    </row>
    <row r="226" spans="2:51" s="14" customFormat="1" ht="12">
      <c r="B226" s="162"/>
      <c r="D226" s="143" t="s">
        <v>277</v>
      </c>
      <c r="E226" s="163" t="s">
        <v>19</v>
      </c>
      <c r="F226" s="164" t="s">
        <v>280</v>
      </c>
      <c r="H226" s="165">
        <v>3286.533</v>
      </c>
      <c r="I226" s="166"/>
      <c r="L226" s="162"/>
      <c r="M226" s="167"/>
      <c r="T226" s="168"/>
      <c r="AT226" s="163" t="s">
        <v>277</v>
      </c>
      <c r="AU226" s="163" t="s">
        <v>86</v>
      </c>
      <c r="AV226" s="14" t="s">
        <v>271</v>
      </c>
      <c r="AW226" s="14" t="s">
        <v>37</v>
      </c>
      <c r="AX226" s="14" t="s">
        <v>84</v>
      </c>
      <c r="AY226" s="163" t="s">
        <v>265</v>
      </c>
    </row>
    <row r="227" spans="2:65" s="1" customFormat="1" ht="16.5" customHeight="1">
      <c r="B227" s="33"/>
      <c r="C227" s="130" t="s">
        <v>381</v>
      </c>
      <c r="D227" s="130" t="s">
        <v>267</v>
      </c>
      <c r="E227" s="131" t="s">
        <v>1920</v>
      </c>
      <c r="F227" s="132" t="s">
        <v>1921</v>
      </c>
      <c r="G227" s="133" t="s">
        <v>104</v>
      </c>
      <c r="H227" s="134">
        <v>740.145</v>
      </c>
      <c r="I227" s="135"/>
      <c r="J227" s="136">
        <f>ROUND(I227*H227,2)</f>
        <v>0</v>
      </c>
      <c r="K227" s="132" t="s">
        <v>270</v>
      </c>
      <c r="L227" s="33"/>
      <c r="M227" s="137" t="s">
        <v>19</v>
      </c>
      <c r="N227" s="138" t="s">
        <v>47</v>
      </c>
      <c r="P227" s="139">
        <f>O227*H227</f>
        <v>0</v>
      </c>
      <c r="Q227" s="139">
        <v>0</v>
      </c>
      <c r="R227" s="139">
        <f>Q227*H227</f>
        <v>0</v>
      </c>
      <c r="S227" s="139">
        <v>0</v>
      </c>
      <c r="T227" s="140">
        <f>S227*H227</f>
        <v>0</v>
      </c>
      <c r="AR227" s="141" t="s">
        <v>271</v>
      </c>
      <c r="AT227" s="141" t="s">
        <v>267</v>
      </c>
      <c r="AU227" s="141" t="s">
        <v>86</v>
      </c>
      <c r="AY227" s="18" t="s">
        <v>265</v>
      </c>
      <c r="BE227" s="142">
        <f>IF(N227="základní",J227,0)</f>
        <v>0</v>
      </c>
      <c r="BF227" s="142">
        <f>IF(N227="snížená",J227,0)</f>
        <v>0</v>
      </c>
      <c r="BG227" s="142">
        <f>IF(N227="zákl. přenesená",J227,0)</f>
        <v>0</v>
      </c>
      <c r="BH227" s="142">
        <f>IF(N227="sníž. přenesená",J227,0)</f>
        <v>0</v>
      </c>
      <c r="BI227" s="142">
        <f>IF(N227="nulová",J227,0)</f>
        <v>0</v>
      </c>
      <c r="BJ227" s="18" t="s">
        <v>84</v>
      </c>
      <c r="BK227" s="142">
        <f>ROUND(I227*H227,2)</f>
        <v>0</v>
      </c>
      <c r="BL227" s="18" t="s">
        <v>271</v>
      </c>
      <c r="BM227" s="141" t="s">
        <v>1922</v>
      </c>
    </row>
    <row r="228" spans="2:47" s="1" customFormat="1" ht="12">
      <c r="B228" s="33"/>
      <c r="D228" s="143" t="s">
        <v>273</v>
      </c>
      <c r="F228" s="144" t="s">
        <v>1923</v>
      </c>
      <c r="I228" s="145"/>
      <c r="L228" s="33"/>
      <c r="M228" s="146"/>
      <c r="T228" s="54"/>
      <c r="AT228" s="18" t="s">
        <v>273</v>
      </c>
      <c r="AU228" s="18" t="s">
        <v>86</v>
      </c>
    </row>
    <row r="229" spans="2:47" s="1" customFormat="1" ht="12">
      <c r="B229" s="33"/>
      <c r="D229" s="147" t="s">
        <v>275</v>
      </c>
      <c r="F229" s="148" t="s">
        <v>1924</v>
      </c>
      <c r="I229" s="145"/>
      <c r="L229" s="33"/>
      <c r="M229" s="146"/>
      <c r="T229" s="54"/>
      <c r="AT229" s="18" t="s">
        <v>275</v>
      </c>
      <c r="AU229" s="18" t="s">
        <v>86</v>
      </c>
    </row>
    <row r="230" spans="2:51" s="12" customFormat="1" ht="12">
      <c r="B230" s="149"/>
      <c r="D230" s="143" t="s">
        <v>277</v>
      </c>
      <c r="E230" s="150" t="s">
        <v>19</v>
      </c>
      <c r="F230" s="151" t="s">
        <v>1925</v>
      </c>
      <c r="H230" s="150" t="s">
        <v>19</v>
      </c>
      <c r="I230" s="152"/>
      <c r="L230" s="149"/>
      <c r="M230" s="153"/>
      <c r="T230" s="154"/>
      <c r="AT230" s="150" t="s">
        <v>277</v>
      </c>
      <c r="AU230" s="150" t="s">
        <v>86</v>
      </c>
      <c r="AV230" s="12" t="s">
        <v>84</v>
      </c>
      <c r="AW230" s="12" t="s">
        <v>37</v>
      </c>
      <c r="AX230" s="12" t="s">
        <v>76</v>
      </c>
      <c r="AY230" s="150" t="s">
        <v>265</v>
      </c>
    </row>
    <row r="231" spans="2:51" s="12" customFormat="1" ht="12">
      <c r="B231" s="149"/>
      <c r="D231" s="143" t="s">
        <v>277</v>
      </c>
      <c r="E231" s="150" t="s">
        <v>19</v>
      </c>
      <c r="F231" s="151" t="s">
        <v>1926</v>
      </c>
      <c r="H231" s="150" t="s">
        <v>19</v>
      </c>
      <c r="I231" s="152"/>
      <c r="L231" s="149"/>
      <c r="M231" s="153"/>
      <c r="T231" s="154"/>
      <c r="AT231" s="150" t="s">
        <v>277</v>
      </c>
      <c r="AU231" s="150" t="s">
        <v>86</v>
      </c>
      <c r="AV231" s="12" t="s">
        <v>84</v>
      </c>
      <c r="AW231" s="12" t="s">
        <v>37</v>
      </c>
      <c r="AX231" s="12" t="s">
        <v>76</v>
      </c>
      <c r="AY231" s="150" t="s">
        <v>265</v>
      </c>
    </row>
    <row r="232" spans="2:51" s="13" customFormat="1" ht="12">
      <c r="B232" s="155"/>
      <c r="D232" s="143" t="s">
        <v>277</v>
      </c>
      <c r="E232" s="156" t="s">
        <v>19</v>
      </c>
      <c r="F232" s="157" t="s">
        <v>1927</v>
      </c>
      <c r="H232" s="158">
        <v>740.145</v>
      </c>
      <c r="I232" s="159"/>
      <c r="L232" s="155"/>
      <c r="M232" s="160"/>
      <c r="T232" s="161"/>
      <c r="AT232" s="156" t="s">
        <v>277</v>
      </c>
      <c r="AU232" s="156" t="s">
        <v>86</v>
      </c>
      <c r="AV232" s="13" t="s">
        <v>86</v>
      </c>
      <c r="AW232" s="13" t="s">
        <v>37</v>
      </c>
      <c r="AX232" s="13" t="s">
        <v>76</v>
      </c>
      <c r="AY232" s="156" t="s">
        <v>265</v>
      </c>
    </row>
    <row r="233" spans="2:51" s="15" customFormat="1" ht="12">
      <c r="B233" s="169"/>
      <c r="D233" s="143" t="s">
        <v>277</v>
      </c>
      <c r="E233" s="170" t="s">
        <v>1671</v>
      </c>
      <c r="F233" s="171" t="s">
        <v>397</v>
      </c>
      <c r="H233" s="172">
        <v>740.145</v>
      </c>
      <c r="I233" s="173"/>
      <c r="L233" s="169"/>
      <c r="M233" s="174"/>
      <c r="T233" s="175"/>
      <c r="AT233" s="170" t="s">
        <v>277</v>
      </c>
      <c r="AU233" s="170" t="s">
        <v>86</v>
      </c>
      <c r="AV233" s="15" t="s">
        <v>287</v>
      </c>
      <c r="AW233" s="15" t="s">
        <v>37</v>
      </c>
      <c r="AX233" s="15" t="s">
        <v>84</v>
      </c>
      <c r="AY233" s="170" t="s">
        <v>265</v>
      </c>
    </row>
    <row r="234" spans="2:65" s="1" customFormat="1" ht="24.2" customHeight="1">
      <c r="B234" s="33"/>
      <c r="C234" s="130" t="s">
        <v>388</v>
      </c>
      <c r="D234" s="130" t="s">
        <v>267</v>
      </c>
      <c r="E234" s="131" t="s">
        <v>1928</v>
      </c>
      <c r="F234" s="132" t="s">
        <v>1929</v>
      </c>
      <c r="G234" s="133" t="s">
        <v>104</v>
      </c>
      <c r="H234" s="134">
        <v>202.8</v>
      </c>
      <c r="I234" s="135"/>
      <c r="J234" s="136">
        <f>ROUND(I234*H234,2)</f>
        <v>0</v>
      </c>
      <c r="K234" s="132" t="s">
        <v>270</v>
      </c>
      <c r="L234" s="33"/>
      <c r="M234" s="137" t="s">
        <v>19</v>
      </c>
      <c r="N234" s="138" t="s">
        <v>47</v>
      </c>
      <c r="P234" s="139">
        <f>O234*H234</f>
        <v>0</v>
      </c>
      <c r="Q234" s="139">
        <v>0</v>
      </c>
      <c r="R234" s="139">
        <f>Q234*H234</f>
        <v>0</v>
      </c>
      <c r="S234" s="139">
        <v>0</v>
      </c>
      <c r="T234" s="140">
        <f>S234*H234</f>
        <v>0</v>
      </c>
      <c r="AR234" s="141" t="s">
        <v>271</v>
      </c>
      <c r="AT234" s="141" t="s">
        <v>267</v>
      </c>
      <c r="AU234" s="141" t="s">
        <v>86</v>
      </c>
      <c r="AY234" s="18" t="s">
        <v>265</v>
      </c>
      <c r="BE234" s="142">
        <f>IF(N234="základní",J234,0)</f>
        <v>0</v>
      </c>
      <c r="BF234" s="142">
        <f>IF(N234="snížená",J234,0)</f>
        <v>0</v>
      </c>
      <c r="BG234" s="142">
        <f>IF(N234="zákl. přenesená",J234,0)</f>
        <v>0</v>
      </c>
      <c r="BH234" s="142">
        <f>IF(N234="sníž. přenesená",J234,0)</f>
        <v>0</v>
      </c>
      <c r="BI234" s="142">
        <f>IF(N234="nulová",J234,0)</f>
        <v>0</v>
      </c>
      <c r="BJ234" s="18" t="s">
        <v>84</v>
      </c>
      <c r="BK234" s="142">
        <f>ROUND(I234*H234,2)</f>
        <v>0</v>
      </c>
      <c r="BL234" s="18" t="s">
        <v>271</v>
      </c>
      <c r="BM234" s="141" t="s">
        <v>1930</v>
      </c>
    </row>
    <row r="235" spans="2:47" s="1" customFormat="1" ht="19.5">
      <c r="B235" s="33"/>
      <c r="D235" s="143" t="s">
        <v>273</v>
      </c>
      <c r="F235" s="144" t="s">
        <v>1931</v>
      </c>
      <c r="I235" s="145"/>
      <c r="L235" s="33"/>
      <c r="M235" s="146"/>
      <c r="T235" s="54"/>
      <c r="AT235" s="18" t="s">
        <v>273</v>
      </c>
      <c r="AU235" s="18" t="s">
        <v>86</v>
      </c>
    </row>
    <row r="236" spans="2:47" s="1" customFormat="1" ht="12">
      <c r="B236" s="33"/>
      <c r="D236" s="147" t="s">
        <v>275</v>
      </c>
      <c r="F236" s="148" t="s">
        <v>1932</v>
      </c>
      <c r="I236" s="145"/>
      <c r="L236" s="33"/>
      <c r="M236" s="146"/>
      <c r="T236" s="54"/>
      <c r="AT236" s="18" t="s">
        <v>275</v>
      </c>
      <c r="AU236" s="18" t="s">
        <v>86</v>
      </c>
    </row>
    <row r="237" spans="2:51" s="13" customFormat="1" ht="12">
      <c r="B237" s="155"/>
      <c r="D237" s="143" t="s">
        <v>277</v>
      </c>
      <c r="E237" s="156" t="s">
        <v>19</v>
      </c>
      <c r="F237" s="157" t="s">
        <v>1933</v>
      </c>
      <c r="H237" s="158">
        <v>202.8</v>
      </c>
      <c r="I237" s="159"/>
      <c r="L237" s="155"/>
      <c r="M237" s="160"/>
      <c r="T237" s="161"/>
      <c r="AT237" s="156" t="s">
        <v>277</v>
      </c>
      <c r="AU237" s="156" t="s">
        <v>86</v>
      </c>
      <c r="AV237" s="13" t="s">
        <v>86</v>
      </c>
      <c r="AW237" s="13" t="s">
        <v>37</v>
      </c>
      <c r="AX237" s="13" t="s">
        <v>84</v>
      </c>
      <c r="AY237" s="156" t="s">
        <v>265</v>
      </c>
    </row>
    <row r="238" spans="2:65" s="1" customFormat="1" ht="16.5" customHeight="1">
      <c r="B238" s="33"/>
      <c r="C238" s="130" t="s">
        <v>400</v>
      </c>
      <c r="D238" s="130" t="s">
        <v>267</v>
      </c>
      <c r="E238" s="131" t="s">
        <v>1934</v>
      </c>
      <c r="F238" s="132" t="s">
        <v>1935</v>
      </c>
      <c r="G238" s="133" t="s">
        <v>104</v>
      </c>
      <c r="H238" s="134">
        <v>0.5</v>
      </c>
      <c r="I238" s="135"/>
      <c r="J238" s="136">
        <f>ROUND(I238*H238,2)</f>
        <v>0</v>
      </c>
      <c r="K238" s="132" t="s">
        <v>270</v>
      </c>
      <c r="L238" s="33"/>
      <c r="M238" s="137" t="s">
        <v>19</v>
      </c>
      <c r="N238" s="138" t="s">
        <v>47</v>
      </c>
      <c r="P238" s="139">
        <f>O238*H238</f>
        <v>0</v>
      </c>
      <c r="Q238" s="139">
        <v>0</v>
      </c>
      <c r="R238" s="139">
        <f>Q238*H238</f>
        <v>0</v>
      </c>
      <c r="S238" s="139">
        <v>0</v>
      </c>
      <c r="T238" s="140">
        <f>S238*H238</f>
        <v>0</v>
      </c>
      <c r="AR238" s="141" t="s">
        <v>271</v>
      </c>
      <c r="AT238" s="141" t="s">
        <v>267</v>
      </c>
      <c r="AU238" s="141" t="s">
        <v>86</v>
      </c>
      <c r="AY238" s="18" t="s">
        <v>265</v>
      </c>
      <c r="BE238" s="142">
        <f>IF(N238="základní",J238,0)</f>
        <v>0</v>
      </c>
      <c r="BF238" s="142">
        <f>IF(N238="snížená",J238,0)</f>
        <v>0</v>
      </c>
      <c r="BG238" s="142">
        <f>IF(N238="zákl. přenesená",J238,0)</f>
        <v>0</v>
      </c>
      <c r="BH238" s="142">
        <f>IF(N238="sníž. přenesená",J238,0)</f>
        <v>0</v>
      </c>
      <c r="BI238" s="142">
        <f>IF(N238="nulová",J238,0)</f>
        <v>0</v>
      </c>
      <c r="BJ238" s="18" t="s">
        <v>84</v>
      </c>
      <c r="BK238" s="142">
        <f>ROUND(I238*H238,2)</f>
        <v>0</v>
      </c>
      <c r="BL238" s="18" t="s">
        <v>271</v>
      </c>
      <c r="BM238" s="141" t="s">
        <v>1936</v>
      </c>
    </row>
    <row r="239" spans="2:47" s="1" customFormat="1" ht="12">
      <c r="B239" s="33"/>
      <c r="D239" s="143" t="s">
        <v>273</v>
      </c>
      <c r="F239" s="144" t="s">
        <v>1937</v>
      </c>
      <c r="I239" s="145"/>
      <c r="L239" s="33"/>
      <c r="M239" s="146"/>
      <c r="T239" s="54"/>
      <c r="AT239" s="18" t="s">
        <v>273</v>
      </c>
      <c r="AU239" s="18" t="s">
        <v>86</v>
      </c>
    </row>
    <row r="240" spans="2:47" s="1" customFormat="1" ht="12">
      <c r="B240" s="33"/>
      <c r="D240" s="147" t="s">
        <v>275</v>
      </c>
      <c r="F240" s="148" t="s">
        <v>1938</v>
      </c>
      <c r="I240" s="145"/>
      <c r="L240" s="33"/>
      <c r="M240" s="146"/>
      <c r="T240" s="54"/>
      <c r="AT240" s="18" t="s">
        <v>275</v>
      </c>
      <c r="AU240" s="18" t="s">
        <v>86</v>
      </c>
    </row>
    <row r="241" spans="2:51" s="12" customFormat="1" ht="12">
      <c r="B241" s="149"/>
      <c r="D241" s="143" t="s">
        <v>277</v>
      </c>
      <c r="E241" s="150" t="s">
        <v>19</v>
      </c>
      <c r="F241" s="151" t="s">
        <v>1939</v>
      </c>
      <c r="H241" s="150" t="s">
        <v>19</v>
      </c>
      <c r="I241" s="152"/>
      <c r="L241" s="149"/>
      <c r="M241" s="153"/>
      <c r="T241" s="154"/>
      <c r="AT241" s="150" t="s">
        <v>277</v>
      </c>
      <c r="AU241" s="150" t="s">
        <v>86</v>
      </c>
      <c r="AV241" s="12" t="s">
        <v>84</v>
      </c>
      <c r="AW241" s="12" t="s">
        <v>37</v>
      </c>
      <c r="AX241" s="12" t="s">
        <v>76</v>
      </c>
      <c r="AY241" s="150" t="s">
        <v>265</v>
      </c>
    </row>
    <row r="242" spans="2:51" s="13" customFormat="1" ht="12">
      <c r="B242" s="155"/>
      <c r="D242" s="143" t="s">
        <v>277</v>
      </c>
      <c r="E242" s="156" t="s">
        <v>19</v>
      </c>
      <c r="F242" s="157" t="s">
        <v>1940</v>
      </c>
      <c r="H242" s="158">
        <v>0.5</v>
      </c>
      <c r="I242" s="159"/>
      <c r="L242" s="155"/>
      <c r="M242" s="160"/>
      <c r="T242" s="161"/>
      <c r="AT242" s="156" t="s">
        <v>277</v>
      </c>
      <c r="AU242" s="156" t="s">
        <v>86</v>
      </c>
      <c r="AV242" s="13" t="s">
        <v>86</v>
      </c>
      <c r="AW242" s="13" t="s">
        <v>37</v>
      </c>
      <c r="AX242" s="13" t="s">
        <v>76</v>
      </c>
      <c r="AY242" s="156" t="s">
        <v>265</v>
      </c>
    </row>
    <row r="243" spans="2:51" s="14" customFormat="1" ht="12">
      <c r="B243" s="162"/>
      <c r="D243" s="143" t="s">
        <v>277</v>
      </c>
      <c r="E243" s="163" t="s">
        <v>1613</v>
      </c>
      <c r="F243" s="164" t="s">
        <v>280</v>
      </c>
      <c r="H243" s="165">
        <v>0.5</v>
      </c>
      <c r="I243" s="166"/>
      <c r="L243" s="162"/>
      <c r="M243" s="167"/>
      <c r="T243" s="168"/>
      <c r="AT243" s="163" t="s">
        <v>277</v>
      </c>
      <c r="AU243" s="163" t="s">
        <v>86</v>
      </c>
      <c r="AV243" s="14" t="s">
        <v>271</v>
      </c>
      <c r="AW243" s="14" t="s">
        <v>37</v>
      </c>
      <c r="AX243" s="14" t="s">
        <v>84</v>
      </c>
      <c r="AY243" s="163" t="s">
        <v>265</v>
      </c>
    </row>
    <row r="244" spans="2:65" s="1" customFormat="1" ht="16.5" customHeight="1">
      <c r="B244" s="33"/>
      <c r="C244" s="130" t="s">
        <v>7</v>
      </c>
      <c r="D244" s="130" t="s">
        <v>267</v>
      </c>
      <c r="E244" s="131" t="s">
        <v>1941</v>
      </c>
      <c r="F244" s="132" t="s">
        <v>1942</v>
      </c>
      <c r="G244" s="133" t="s">
        <v>104</v>
      </c>
      <c r="H244" s="134">
        <v>2.877</v>
      </c>
      <c r="I244" s="135"/>
      <c r="J244" s="136">
        <f>ROUND(I244*H244,2)</f>
        <v>0</v>
      </c>
      <c r="K244" s="132" t="s">
        <v>270</v>
      </c>
      <c r="L244" s="33"/>
      <c r="M244" s="137" t="s">
        <v>19</v>
      </c>
      <c r="N244" s="138" t="s">
        <v>47</v>
      </c>
      <c r="P244" s="139">
        <f>O244*H244</f>
        <v>0</v>
      </c>
      <c r="Q244" s="139">
        <v>0</v>
      </c>
      <c r="R244" s="139">
        <f>Q244*H244</f>
        <v>0</v>
      </c>
      <c r="S244" s="139">
        <v>0</v>
      </c>
      <c r="T244" s="140">
        <f>S244*H244</f>
        <v>0</v>
      </c>
      <c r="AR244" s="141" t="s">
        <v>271</v>
      </c>
      <c r="AT244" s="141" t="s">
        <v>267</v>
      </c>
      <c r="AU244" s="141" t="s">
        <v>86</v>
      </c>
      <c r="AY244" s="18" t="s">
        <v>265</v>
      </c>
      <c r="BE244" s="142">
        <f>IF(N244="základní",J244,0)</f>
        <v>0</v>
      </c>
      <c r="BF244" s="142">
        <f>IF(N244="snížená",J244,0)</f>
        <v>0</v>
      </c>
      <c r="BG244" s="142">
        <f>IF(N244="zákl. přenesená",J244,0)</f>
        <v>0</v>
      </c>
      <c r="BH244" s="142">
        <f>IF(N244="sníž. přenesená",J244,0)</f>
        <v>0</v>
      </c>
      <c r="BI244" s="142">
        <f>IF(N244="nulová",J244,0)</f>
        <v>0</v>
      </c>
      <c r="BJ244" s="18" t="s">
        <v>84</v>
      </c>
      <c r="BK244" s="142">
        <f>ROUND(I244*H244,2)</f>
        <v>0</v>
      </c>
      <c r="BL244" s="18" t="s">
        <v>271</v>
      </c>
      <c r="BM244" s="141" t="s">
        <v>1943</v>
      </c>
    </row>
    <row r="245" spans="2:47" s="1" customFormat="1" ht="19.5">
      <c r="B245" s="33"/>
      <c r="D245" s="143" t="s">
        <v>273</v>
      </c>
      <c r="F245" s="144" t="s">
        <v>1944</v>
      </c>
      <c r="I245" s="145"/>
      <c r="L245" s="33"/>
      <c r="M245" s="146"/>
      <c r="T245" s="54"/>
      <c r="AT245" s="18" t="s">
        <v>273</v>
      </c>
      <c r="AU245" s="18" t="s">
        <v>86</v>
      </c>
    </row>
    <row r="246" spans="2:47" s="1" customFormat="1" ht="12">
      <c r="B246" s="33"/>
      <c r="D246" s="147" t="s">
        <v>275</v>
      </c>
      <c r="F246" s="148" t="s">
        <v>1945</v>
      </c>
      <c r="I246" s="145"/>
      <c r="L246" s="33"/>
      <c r="M246" s="146"/>
      <c r="T246" s="54"/>
      <c r="AT246" s="18" t="s">
        <v>275</v>
      </c>
      <c r="AU246" s="18" t="s">
        <v>86</v>
      </c>
    </row>
    <row r="247" spans="2:51" s="12" customFormat="1" ht="12">
      <c r="B247" s="149"/>
      <c r="D247" s="143" t="s">
        <v>277</v>
      </c>
      <c r="E247" s="150" t="s">
        <v>19</v>
      </c>
      <c r="F247" s="151" t="s">
        <v>1946</v>
      </c>
      <c r="H247" s="150" t="s">
        <v>19</v>
      </c>
      <c r="I247" s="152"/>
      <c r="L247" s="149"/>
      <c r="M247" s="153"/>
      <c r="T247" s="154"/>
      <c r="AT247" s="150" t="s">
        <v>277</v>
      </c>
      <c r="AU247" s="150" t="s">
        <v>86</v>
      </c>
      <c r="AV247" s="12" t="s">
        <v>84</v>
      </c>
      <c r="AW247" s="12" t="s">
        <v>37</v>
      </c>
      <c r="AX247" s="12" t="s">
        <v>76</v>
      </c>
      <c r="AY247" s="150" t="s">
        <v>265</v>
      </c>
    </row>
    <row r="248" spans="2:51" s="12" customFormat="1" ht="12">
      <c r="B248" s="149"/>
      <c r="D248" s="143" t="s">
        <v>277</v>
      </c>
      <c r="E248" s="150" t="s">
        <v>19</v>
      </c>
      <c r="F248" s="151" t="s">
        <v>1947</v>
      </c>
      <c r="H248" s="150" t="s">
        <v>19</v>
      </c>
      <c r="I248" s="152"/>
      <c r="L248" s="149"/>
      <c r="M248" s="153"/>
      <c r="T248" s="154"/>
      <c r="AT248" s="150" t="s">
        <v>277</v>
      </c>
      <c r="AU248" s="150" t="s">
        <v>86</v>
      </c>
      <c r="AV248" s="12" t="s">
        <v>84</v>
      </c>
      <c r="AW248" s="12" t="s">
        <v>37</v>
      </c>
      <c r="AX248" s="12" t="s">
        <v>76</v>
      </c>
      <c r="AY248" s="150" t="s">
        <v>265</v>
      </c>
    </row>
    <row r="249" spans="2:51" s="12" customFormat="1" ht="12">
      <c r="B249" s="149"/>
      <c r="D249" s="143" t="s">
        <v>277</v>
      </c>
      <c r="E249" s="150" t="s">
        <v>19</v>
      </c>
      <c r="F249" s="151" t="s">
        <v>1948</v>
      </c>
      <c r="H249" s="150" t="s">
        <v>19</v>
      </c>
      <c r="I249" s="152"/>
      <c r="L249" s="149"/>
      <c r="M249" s="153"/>
      <c r="T249" s="154"/>
      <c r="AT249" s="150" t="s">
        <v>277</v>
      </c>
      <c r="AU249" s="150" t="s">
        <v>86</v>
      </c>
      <c r="AV249" s="12" t="s">
        <v>84</v>
      </c>
      <c r="AW249" s="12" t="s">
        <v>37</v>
      </c>
      <c r="AX249" s="12" t="s">
        <v>76</v>
      </c>
      <c r="AY249" s="150" t="s">
        <v>265</v>
      </c>
    </row>
    <row r="250" spans="2:51" s="13" customFormat="1" ht="12">
      <c r="B250" s="155"/>
      <c r="D250" s="143" t="s">
        <v>277</v>
      </c>
      <c r="E250" s="156" t="s">
        <v>19</v>
      </c>
      <c r="F250" s="157" t="s">
        <v>1949</v>
      </c>
      <c r="H250" s="158">
        <v>0.957</v>
      </c>
      <c r="I250" s="159"/>
      <c r="L250" s="155"/>
      <c r="M250" s="160"/>
      <c r="T250" s="161"/>
      <c r="AT250" s="156" t="s">
        <v>277</v>
      </c>
      <c r="AU250" s="156" t="s">
        <v>86</v>
      </c>
      <c r="AV250" s="13" t="s">
        <v>86</v>
      </c>
      <c r="AW250" s="13" t="s">
        <v>37</v>
      </c>
      <c r="AX250" s="13" t="s">
        <v>76</v>
      </c>
      <c r="AY250" s="156" t="s">
        <v>265</v>
      </c>
    </row>
    <row r="251" spans="2:51" s="12" customFormat="1" ht="12">
      <c r="B251" s="149"/>
      <c r="D251" s="143" t="s">
        <v>277</v>
      </c>
      <c r="E251" s="150" t="s">
        <v>19</v>
      </c>
      <c r="F251" s="151" t="s">
        <v>1950</v>
      </c>
      <c r="H251" s="150" t="s">
        <v>19</v>
      </c>
      <c r="I251" s="152"/>
      <c r="L251" s="149"/>
      <c r="M251" s="153"/>
      <c r="T251" s="154"/>
      <c r="AT251" s="150" t="s">
        <v>277</v>
      </c>
      <c r="AU251" s="150" t="s">
        <v>86</v>
      </c>
      <c r="AV251" s="12" t="s">
        <v>84</v>
      </c>
      <c r="AW251" s="12" t="s">
        <v>37</v>
      </c>
      <c r="AX251" s="12" t="s">
        <v>76</v>
      </c>
      <c r="AY251" s="150" t="s">
        <v>265</v>
      </c>
    </row>
    <row r="252" spans="2:51" s="13" customFormat="1" ht="12">
      <c r="B252" s="155"/>
      <c r="D252" s="143" t="s">
        <v>277</v>
      </c>
      <c r="E252" s="156" t="s">
        <v>19</v>
      </c>
      <c r="F252" s="157" t="s">
        <v>1951</v>
      </c>
      <c r="H252" s="158">
        <v>0.3</v>
      </c>
      <c r="I252" s="159"/>
      <c r="L252" s="155"/>
      <c r="M252" s="160"/>
      <c r="T252" s="161"/>
      <c r="AT252" s="156" t="s">
        <v>277</v>
      </c>
      <c r="AU252" s="156" t="s">
        <v>86</v>
      </c>
      <c r="AV252" s="13" t="s">
        <v>86</v>
      </c>
      <c r="AW252" s="13" t="s">
        <v>37</v>
      </c>
      <c r="AX252" s="13" t="s">
        <v>76</v>
      </c>
      <c r="AY252" s="156" t="s">
        <v>265</v>
      </c>
    </row>
    <row r="253" spans="2:51" s="12" customFormat="1" ht="12">
      <c r="B253" s="149"/>
      <c r="D253" s="143" t="s">
        <v>277</v>
      </c>
      <c r="E253" s="150" t="s">
        <v>19</v>
      </c>
      <c r="F253" s="151" t="s">
        <v>1952</v>
      </c>
      <c r="H253" s="150" t="s">
        <v>19</v>
      </c>
      <c r="I253" s="152"/>
      <c r="L253" s="149"/>
      <c r="M253" s="153"/>
      <c r="T253" s="154"/>
      <c r="AT253" s="150" t="s">
        <v>277</v>
      </c>
      <c r="AU253" s="150" t="s">
        <v>86</v>
      </c>
      <c r="AV253" s="12" t="s">
        <v>84</v>
      </c>
      <c r="AW253" s="12" t="s">
        <v>37</v>
      </c>
      <c r="AX253" s="12" t="s">
        <v>76</v>
      </c>
      <c r="AY253" s="150" t="s">
        <v>265</v>
      </c>
    </row>
    <row r="254" spans="2:51" s="13" customFormat="1" ht="12">
      <c r="B254" s="155"/>
      <c r="D254" s="143" t="s">
        <v>277</v>
      </c>
      <c r="E254" s="156" t="s">
        <v>19</v>
      </c>
      <c r="F254" s="157" t="s">
        <v>1953</v>
      </c>
      <c r="H254" s="158">
        <v>1.62</v>
      </c>
      <c r="I254" s="159"/>
      <c r="L254" s="155"/>
      <c r="M254" s="160"/>
      <c r="T254" s="161"/>
      <c r="AT254" s="156" t="s">
        <v>277</v>
      </c>
      <c r="AU254" s="156" t="s">
        <v>86</v>
      </c>
      <c r="AV254" s="13" t="s">
        <v>86</v>
      </c>
      <c r="AW254" s="13" t="s">
        <v>37</v>
      </c>
      <c r="AX254" s="13" t="s">
        <v>76</v>
      </c>
      <c r="AY254" s="156" t="s">
        <v>265</v>
      </c>
    </row>
    <row r="255" spans="2:51" s="14" customFormat="1" ht="12">
      <c r="B255" s="162"/>
      <c r="D255" s="143" t="s">
        <v>277</v>
      </c>
      <c r="E255" s="163" t="s">
        <v>1616</v>
      </c>
      <c r="F255" s="164" t="s">
        <v>280</v>
      </c>
      <c r="H255" s="165">
        <v>2.877</v>
      </c>
      <c r="I255" s="166"/>
      <c r="L255" s="162"/>
      <c r="M255" s="167"/>
      <c r="T255" s="168"/>
      <c r="AT255" s="163" t="s">
        <v>277</v>
      </c>
      <c r="AU255" s="163" t="s">
        <v>86</v>
      </c>
      <c r="AV255" s="14" t="s">
        <v>271</v>
      </c>
      <c r="AW255" s="14" t="s">
        <v>37</v>
      </c>
      <c r="AX255" s="14" t="s">
        <v>84</v>
      </c>
      <c r="AY255" s="163" t="s">
        <v>265</v>
      </c>
    </row>
    <row r="256" spans="2:65" s="1" customFormat="1" ht="16.5" customHeight="1">
      <c r="B256" s="33"/>
      <c r="C256" s="130" t="s">
        <v>122</v>
      </c>
      <c r="D256" s="130" t="s">
        <v>267</v>
      </c>
      <c r="E256" s="131" t="s">
        <v>1954</v>
      </c>
      <c r="F256" s="132" t="s">
        <v>1955</v>
      </c>
      <c r="G256" s="133" t="s">
        <v>104</v>
      </c>
      <c r="H256" s="134">
        <v>72.483</v>
      </c>
      <c r="I256" s="135"/>
      <c r="J256" s="136">
        <f>ROUND(I256*H256,2)</f>
        <v>0</v>
      </c>
      <c r="K256" s="132" t="s">
        <v>270</v>
      </c>
      <c r="L256" s="33"/>
      <c r="M256" s="137" t="s">
        <v>19</v>
      </c>
      <c r="N256" s="138" t="s">
        <v>47</v>
      </c>
      <c r="P256" s="139">
        <f>O256*H256</f>
        <v>0</v>
      </c>
      <c r="Q256" s="139">
        <v>0</v>
      </c>
      <c r="R256" s="139">
        <f>Q256*H256</f>
        <v>0</v>
      </c>
      <c r="S256" s="139">
        <v>0</v>
      </c>
      <c r="T256" s="140">
        <f>S256*H256</f>
        <v>0</v>
      </c>
      <c r="AR256" s="141" t="s">
        <v>271</v>
      </c>
      <c r="AT256" s="141" t="s">
        <v>267</v>
      </c>
      <c r="AU256" s="141" t="s">
        <v>86</v>
      </c>
      <c r="AY256" s="18" t="s">
        <v>265</v>
      </c>
      <c r="BE256" s="142">
        <f>IF(N256="základní",J256,0)</f>
        <v>0</v>
      </c>
      <c r="BF256" s="142">
        <f>IF(N256="snížená",J256,0)</f>
        <v>0</v>
      </c>
      <c r="BG256" s="142">
        <f>IF(N256="zákl. přenesená",J256,0)</f>
        <v>0</v>
      </c>
      <c r="BH256" s="142">
        <f>IF(N256="sníž. přenesená",J256,0)</f>
        <v>0</v>
      </c>
      <c r="BI256" s="142">
        <f>IF(N256="nulová",J256,0)</f>
        <v>0</v>
      </c>
      <c r="BJ256" s="18" t="s">
        <v>84</v>
      </c>
      <c r="BK256" s="142">
        <f>ROUND(I256*H256,2)</f>
        <v>0</v>
      </c>
      <c r="BL256" s="18" t="s">
        <v>271</v>
      </c>
      <c r="BM256" s="141" t="s">
        <v>1956</v>
      </c>
    </row>
    <row r="257" spans="2:47" s="1" customFormat="1" ht="19.5">
      <c r="B257" s="33"/>
      <c r="D257" s="143" t="s">
        <v>273</v>
      </c>
      <c r="F257" s="144" t="s">
        <v>1957</v>
      </c>
      <c r="I257" s="145"/>
      <c r="L257" s="33"/>
      <c r="M257" s="146"/>
      <c r="T257" s="54"/>
      <c r="AT257" s="18" t="s">
        <v>273</v>
      </c>
      <c r="AU257" s="18" t="s">
        <v>86</v>
      </c>
    </row>
    <row r="258" spans="2:47" s="1" customFormat="1" ht="12">
      <c r="B258" s="33"/>
      <c r="D258" s="147" t="s">
        <v>275</v>
      </c>
      <c r="F258" s="148" t="s">
        <v>1958</v>
      </c>
      <c r="I258" s="145"/>
      <c r="L258" s="33"/>
      <c r="M258" s="146"/>
      <c r="T258" s="54"/>
      <c r="AT258" s="18" t="s">
        <v>275</v>
      </c>
      <c r="AU258" s="18" t="s">
        <v>86</v>
      </c>
    </row>
    <row r="259" spans="2:51" s="12" customFormat="1" ht="12">
      <c r="B259" s="149"/>
      <c r="D259" s="143" t="s">
        <v>277</v>
      </c>
      <c r="E259" s="150" t="s">
        <v>19</v>
      </c>
      <c r="F259" s="151" t="s">
        <v>1959</v>
      </c>
      <c r="H259" s="150" t="s">
        <v>19</v>
      </c>
      <c r="I259" s="152"/>
      <c r="L259" s="149"/>
      <c r="M259" s="153"/>
      <c r="T259" s="154"/>
      <c r="AT259" s="150" t="s">
        <v>277</v>
      </c>
      <c r="AU259" s="150" t="s">
        <v>86</v>
      </c>
      <c r="AV259" s="12" t="s">
        <v>84</v>
      </c>
      <c r="AW259" s="12" t="s">
        <v>37</v>
      </c>
      <c r="AX259" s="12" t="s">
        <v>76</v>
      </c>
      <c r="AY259" s="150" t="s">
        <v>265</v>
      </c>
    </row>
    <row r="260" spans="2:51" s="13" customFormat="1" ht="12">
      <c r="B260" s="155"/>
      <c r="D260" s="143" t="s">
        <v>277</v>
      </c>
      <c r="E260" s="156" t="s">
        <v>19</v>
      </c>
      <c r="F260" s="157" t="s">
        <v>1960</v>
      </c>
      <c r="H260" s="158">
        <v>0.048</v>
      </c>
      <c r="I260" s="159"/>
      <c r="L260" s="155"/>
      <c r="M260" s="160"/>
      <c r="T260" s="161"/>
      <c r="AT260" s="156" t="s">
        <v>277</v>
      </c>
      <c r="AU260" s="156" t="s">
        <v>86</v>
      </c>
      <c r="AV260" s="13" t="s">
        <v>86</v>
      </c>
      <c r="AW260" s="13" t="s">
        <v>37</v>
      </c>
      <c r="AX260" s="13" t="s">
        <v>76</v>
      </c>
      <c r="AY260" s="156" t="s">
        <v>265</v>
      </c>
    </row>
    <row r="261" spans="2:51" s="12" customFormat="1" ht="12">
      <c r="B261" s="149"/>
      <c r="D261" s="143" t="s">
        <v>277</v>
      </c>
      <c r="E261" s="150" t="s">
        <v>19</v>
      </c>
      <c r="F261" s="151" t="s">
        <v>1946</v>
      </c>
      <c r="H261" s="150" t="s">
        <v>19</v>
      </c>
      <c r="I261" s="152"/>
      <c r="L261" s="149"/>
      <c r="M261" s="153"/>
      <c r="T261" s="154"/>
      <c r="AT261" s="150" t="s">
        <v>277</v>
      </c>
      <c r="AU261" s="150" t="s">
        <v>86</v>
      </c>
      <c r="AV261" s="12" t="s">
        <v>84</v>
      </c>
      <c r="AW261" s="12" t="s">
        <v>37</v>
      </c>
      <c r="AX261" s="12" t="s">
        <v>76</v>
      </c>
      <c r="AY261" s="150" t="s">
        <v>265</v>
      </c>
    </row>
    <row r="262" spans="2:51" s="12" customFormat="1" ht="12">
      <c r="B262" s="149"/>
      <c r="D262" s="143" t="s">
        <v>277</v>
      </c>
      <c r="E262" s="150" t="s">
        <v>19</v>
      </c>
      <c r="F262" s="151" t="s">
        <v>1961</v>
      </c>
      <c r="H262" s="150" t="s">
        <v>19</v>
      </c>
      <c r="I262" s="152"/>
      <c r="L262" s="149"/>
      <c r="M262" s="153"/>
      <c r="T262" s="154"/>
      <c r="AT262" s="150" t="s">
        <v>277</v>
      </c>
      <c r="AU262" s="150" t="s">
        <v>86</v>
      </c>
      <c r="AV262" s="12" t="s">
        <v>84</v>
      </c>
      <c r="AW262" s="12" t="s">
        <v>37</v>
      </c>
      <c r="AX262" s="12" t="s">
        <v>76</v>
      </c>
      <c r="AY262" s="150" t="s">
        <v>265</v>
      </c>
    </row>
    <row r="263" spans="2:51" s="13" customFormat="1" ht="12">
      <c r="B263" s="155"/>
      <c r="D263" s="143" t="s">
        <v>277</v>
      </c>
      <c r="E263" s="156" t="s">
        <v>19</v>
      </c>
      <c r="F263" s="157" t="s">
        <v>1962</v>
      </c>
      <c r="H263" s="158">
        <v>11.602</v>
      </c>
      <c r="I263" s="159"/>
      <c r="L263" s="155"/>
      <c r="M263" s="160"/>
      <c r="T263" s="161"/>
      <c r="AT263" s="156" t="s">
        <v>277</v>
      </c>
      <c r="AU263" s="156" t="s">
        <v>86</v>
      </c>
      <c r="AV263" s="13" t="s">
        <v>86</v>
      </c>
      <c r="AW263" s="13" t="s">
        <v>37</v>
      </c>
      <c r="AX263" s="13" t="s">
        <v>76</v>
      </c>
      <c r="AY263" s="156" t="s">
        <v>265</v>
      </c>
    </row>
    <row r="264" spans="2:51" s="12" customFormat="1" ht="12">
      <c r="B264" s="149"/>
      <c r="D264" s="143" t="s">
        <v>277</v>
      </c>
      <c r="E264" s="150" t="s">
        <v>19</v>
      </c>
      <c r="F264" s="151" t="s">
        <v>1963</v>
      </c>
      <c r="H264" s="150" t="s">
        <v>19</v>
      </c>
      <c r="I264" s="152"/>
      <c r="L264" s="149"/>
      <c r="M264" s="153"/>
      <c r="T264" s="154"/>
      <c r="AT264" s="150" t="s">
        <v>277</v>
      </c>
      <c r="AU264" s="150" t="s">
        <v>86</v>
      </c>
      <c r="AV264" s="12" t="s">
        <v>84</v>
      </c>
      <c r="AW264" s="12" t="s">
        <v>37</v>
      </c>
      <c r="AX264" s="12" t="s">
        <v>76</v>
      </c>
      <c r="AY264" s="150" t="s">
        <v>265</v>
      </c>
    </row>
    <row r="265" spans="2:51" s="13" customFormat="1" ht="12">
      <c r="B265" s="155"/>
      <c r="D265" s="143" t="s">
        <v>277</v>
      </c>
      <c r="E265" s="156" t="s">
        <v>19</v>
      </c>
      <c r="F265" s="157" t="s">
        <v>1964</v>
      </c>
      <c r="H265" s="158">
        <v>4.916</v>
      </c>
      <c r="I265" s="159"/>
      <c r="L265" s="155"/>
      <c r="M265" s="160"/>
      <c r="T265" s="161"/>
      <c r="AT265" s="156" t="s">
        <v>277</v>
      </c>
      <c r="AU265" s="156" t="s">
        <v>86</v>
      </c>
      <c r="AV265" s="13" t="s">
        <v>86</v>
      </c>
      <c r="AW265" s="13" t="s">
        <v>37</v>
      </c>
      <c r="AX265" s="13" t="s">
        <v>76</v>
      </c>
      <c r="AY265" s="156" t="s">
        <v>265</v>
      </c>
    </row>
    <row r="266" spans="2:51" s="12" customFormat="1" ht="12">
      <c r="B266" s="149"/>
      <c r="D266" s="143" t="s">
        <v>277</v>
      </c>
      <c r="E266" s="150" t="s">
        <v>19</v>
      </c>
      <c r="F266" s="151" t="s">
        <v>1965</v>
      </c>
      <c r="H266" s="150" t="s">
        <v>19</v>
      </c>
      <c r="I266" s="152"/>
      <c r="L266" s="149"/>
      <c r="M266" s="153"/>
      <c r="T266" s="154"/>
      <c r="AT266" s="150" t="s">
        <v>277</v>
      </c>
      <c r="AU266" s="150" t="s">
        <v>86</v>
      </c>
      <c r="AV266" s="12" t="s">
        <v>84</v>
      </c>
      <c r="AW266" s="12" t="s">
        <v>37</v>
      </c>
      <c r="AX266" s="12" t="s">
        <v>76</v>
      </c>
      <c r="AY266" s="150" t="s">
        <v>265</v>
      </c>
    </row>
    <row r="267" spans="2:51" s="13" customFormat="1" ht="12">
      <c r="B267" s="155"/>
      <c r="D267" s="143" t="s">
        <v>277</v>
      </c>
      <c r="E267" s="156" t="s">
        <v>19</v>
      </c>
      <c r="F267" s="157" t="s">
        <v>1966</v>
      </c>
      <c r="H267" s="158">
        <v>18.807</v>
      </c>
      <c r="I267" s="159"/>
      <c r="L267" s="155"/>
      <c r="M267" s="160"/>
      <c r="T267" s="161"/>
      <c r="AT267" s="156" t="s">
        <v>277</v>
      </c>
      <c r="AU267" s="156" t="s">
        <v>86</v>
      </c>
      <c r="AV267" s="13" t="s">
        <v>86</v>
      </c>
      <c r="AW267" s="13" t="s">
        <v>37</v>
      </c>
      <c r="AX267" s="13" t="s">
        <v>76</v>
      </c>
      <c r="AY267" s="156" t="s">
        <v>265</v>
      </c>
    </row>
    <row r="268" spans="2:51" s="12" customFormat="1" ht="12">
      <c r="B268" s="149"/>
      <c r="D268" s="143" t="s">
        <v>277</v>
      </c>
      <c r="E268" s="150" t="s">
        <v>19</v>
      </c>
      <c r="F268" s="151" t="s">
        <v>1967</v>
      </c>
      <c r="H268" s="150" t="s">
        <v>19</v>
      </c>
      <c r="I268" s="152"/>
      <c r="L268" s="149"/>
      <c r="M268" s="153"/>
      <c r="T268" s="154"/>
      <c r="AT268" s="150" t="s">
        <v>277</v>
      </c>
      <c r="AU268" s="150" t="s">
        <v>86</v>
      </c>
      <c r="AV268" s="12" t="s">
        <v>84</v>
      </c>
      <c r="AW268" s="12" t="s">
        <v>37</v>
      </c>
      <c r="AX268" s="12" t="s">
        <v>76</v>
      </c>
      <c r="AY268" s="150" t="s">
        <v>265</v>
      </c>
    </row>
    <row r="269" spans="2:51" s="13" customFormat="1" ht="12">
      <c r="B269" s="155"/>
      <c r="D269" s="143" t="s">
        <v>277</v>
      </c>
      <c r="E269" s="156" t="s">
        <v>19</v>
      </c>
      <c r="F269" s="157" t="s">
        <v>1968</v>
      </c>
      <c r="H269" s="158">
        <v>8.735</v>
      </c>
      <c r="I269" s="159"/>
      <c r="L269" s="155"/>
      <c r="M269" s="160"/>
      <c r="T269" s="161"/>
      <c r="AT269" s="156" t="s">
        <v>277</v>
      </c>
      <c r="AU269" s="156" t="s">
        <v>86</v>
      </c>
      <c r="AV269" s="13" t="s">
        <v>86</v>
      </c>
      <c r="AW269" s="13" t="s">
        <v>37</v>
      </c>
      <c r="AX269" s="13" t="s">
        <v>76</v>
      </c>
      <c r="AY269" s="156" t="s">
        <v>265</v>
      </c>
    </row>
    <row r="270" spans="2:51" s="12" customFormat="1" ht="12">
      <c r="B270" s="149"/>
      <c r="D270" s="143" t="s">
        <v>277</v>
      </c>
      <c r="E270" s="150" t="s">
        <v>19</v>
      </c>
      <c r="F270" s="151" t="s">
        <v>1969</v>
      </c>
      <c r="H270" s="150" t="s">
        <v>19</v>
      </c>
      <c r="I270" s="152"/>
      <c r="L270" s="149"/>
      <c r="M270" s="153"/>
      <c r="T270" s="154"/>
      <c r="AT270" s="150" t="s">
        <v>277</v>
      </c>
      <c r="AU270" s="150" t="s">
        <v>86</v>
      </c>
      <c r="AV270" s="12" t="s">
        <v>84</v>
      </c>
      <c r="AW270" s="12" t="s">
        <v>37</v>
      </c>
      <c r="AX270" s="12" t="s">
        <v>76</v>
      </c>
      <c r="AY270" s="150" t="s">
        <v>265</v>
      </c>
    </row>
    <row r="271" spans="2:51" s="13" customFormat="1" ht="12">
      <c r="B271" s="155"/>
      <c r="D271" s="143" t="s">
        <v>277</v>
      </c>
      <c r="E271" s="156" t="s">
        <v>19</v>
      </c>
      <c r="F271" s="157" t="s">
        <v>1970</v>
      </c>
      <c r="H271" s="158">
        <v>6.93</v>
      </c>
      <c r="I271" s="159"/>
      <c r="L271" s="155"/>
      <c r="M271" s="160"/>
      <c r="T271" s="161"/>
      <c r="AT271" s="156" t="s">
        <v>277</v>
      </c>
      <c r="AU271" s="156" t="s">
        <v>86</v>
      </c>
      <c r="AV271" s="13" t="s">
        <v>86</v>
      </c>
      <c r="AW271" s="13" t="s">
        <v>37</v>
      </c>
      <c r="AX271" s="13" t="s">
        <v>76</v>
      </c>
      <c r="AY271" s="156" t="s">
        <v>265</v>
      </c>
    </row>
    <row r="272" spans="2:51" s="12" customFormat="1" ht="12">
      <c r="B272" s="149"/>
      <c r="D272" s="143" t="s">
        <v>277</v>
      </c>
      <c r="E272" s="150" t="s">
        <v>19</v>
      </c>
      <c r="F272" s="151" t="s">
        <v>1971</v>
      </c>
      <c r="H272" s="150" t="s">
        <v>19</v>
      </c>
      <c r="I272" s="152"/>
      <c r="L272" s="149"/>
      <c r="M272" s="153"/>
      <c r="T272" s="154"/>
      <c r="AT272" s="150" t="s">
        <v>277</v>
      </c>
      <c r="AU272" s="150" t="s">
        <v>86</v>
      </c>
      <c r="AV272" s="12" t="s">
        <v>84</v>
      </c>
      <c r="AW272" s="12" t="s">
        <v>37</v>
      </c>
      <c r="AX272" s="12" t="s">
        <v>76</v>
      </c>
      <c r="AY272" s="150" t="s">
        <v>265</v>
      </c>
    </row>
    <row r="273" spans="2:51" s="13" customFormat="1" ht="12">
      <c r="B273" s="155"/>
      <c r="D273" s="143" t="s">
        <v>277</v>
      </c>
      <c r="E273" s="156" t="s">
        <v>19</v>
      </c>
      <c r="F273" s="157" t="s">
        <v>1972</v>
      </c>
      <c r="H273" s="158">
        <v>12.445</v>
      </c>
      <c r="I273" s="159"/>
      <c r="L273" s="155"/>
      <c r="M273" s="160"/>
      <c r="T273" s="161"/>
      <c r="AT273" s="156" t="s">
        <v>277</v>
      </c>
      <c r="AU273" s="156" t="s">
        <v>86</v>
      </c>
      <c r="AV273" s="13" t="s">
        <v>86</v>
      </c>
      <c r="AW273" s="13" t="s">
        <v>37</v>
      </c>
      <c r="AX273" s="13" t="s">
        <v>76</v>
      </c>
      <c r="AY273" s="156" t="s">
        <v>265</v>
      </c>
    </row>
    <row r="274" spans="2:51" s="12" customFormat="1" ht="12">
      <c r="B274" s="149"/>
      <c r="D274" s="143" t="s">
        <v>277</v>
      </c>
      <c r="E274" s="150" t="s">
        <v>19</v>
      </c>
      <c r="F274" s="151" t="s">
        <v>1973</v>
      </c>
      <c r="H274" s="150" t="s">
        <v>19</v>
      </c>
      <c r="I274" s="152"/>
      <c r="L274" s="149"/>
      <c r="M274" s="153"/>
      <c r="T274" s="154"/>
      <c r="AT274" s="150" t="s">
        <v>277</v>
      </c>
      <c r="AU274" s="150" t="s">
        <v>86</v>
      </c>
      <c r="AV274" s="12" t="s">
        <v>84</v>
      </c>
      <c r="AW274" s="12" t="s">
        <v>37</v>
      </c>
      <c r="AX274" s="12" t="s">
        <v>76</v>
      </c>
      <c r="AY274" s="150" t="s">
        <v>265</v>
      </c>
    </row>
    <row r="275" spans="2:51" s="13" customFormat="1" ht="12">
      <c r="B275" s="155"/>
      <c r="D275" s="143" t="s">
        <v>277</v>
      </c>
      <c r="E275" s="156" t="s">
        <v>19</v>
      </c>
      <c r="F275" s="157" t="s">
        <v>1974</v>
      </c>
      <c r="H275" s="158">
        <v>9</v>
      </c>
      <c r="I275" s="159"/>
      <c r="L275" s="155"/>
      <c r="M275" s="160"/>
      <c r="T275" s="161"/>
      <c r="AT275" s="156" t="s">
        <v>277</v>
      </c>
      <c r="AU275" s="156" t="s">
        <v>86</v>
      </c>
      <c r="AV275" s="13" t="s">
        <v>86</v>
      </c>
      <c r="AW275" s="13" t="s">
        <v>37</v>
      </c>
      <c r="AX275" s="13" t="s">
        <v>76</v>
      </c>
      <c r="AY275" s="156" t="s">
        <v>265</v>
      </c>
    </row>
    <row r="276" spans="2:51" s="14" customFormat="1" ht="12">
      <c r="B276" s="162"/>
      <c r="D276" s="143" t="s">
        <v>277</v>
      </c>
      <c r="E276" s="163" t="s">
        <v>1619</v>
      </c>
      <c r="F276" s="164" t="s">
        <v>280</v>
      </c>
      <c r="H276" s="165">
        <v>72.483</v>
      </c>
      <c r="I276" s="166"/>
      <c r="L276" s="162"/>
      <c r="M276" s="167"/>
      <c r="T276" s="168"/>
      <c r="AT276" s="163" t="s">
        <v>277</v>
      </c>
      <c r="AU276" s="163" t="s">
        <v>86</v>
      </c>
      <c r="AV276" s="14" t="s">
        <v>271</v>
      </c>
      <c r="AW276" s="14" t="s">
        <v>37</v>
      </c>
      <c r="AX276" s="14" t="s">
        <v>84</v>
      </c>
      <c r="AY276" s="163" t="s">
        <v>265</v>
      </c>
    </row>
    <row r="277" spans="2:65" s="1" customFormat="1" ht="16.5" customHeight="1">
      <c r="B277" s="33"/>
      <c r="C277" s="130" t="s">
        <v>418</v>
      </c>
      <c r="D277" s="130" t="s">
        <v>267</v>
      </c>
      <c r="E277" s="131" t="s">
        <v>1975</v>
      </c>
      <c r="F277" s="132" t="s">
        <v>1976</v>
      </c>
      <c r="G277" s="133" t="s">
        <v>104</v>
      </c>
      <c r="H277" s="134">
        <v>13152.116</v>
      </c>
      <c r="I277" s="135"/>
      <c r="J277" s="136">
        <f>ROUND(I277*H277,2)</f>
        <v>0</v>
      </c>
      <c r="K277" s="132" t="s">
        <v>270</v>
      </c>
      <c r="L277" s="33"/>
      <c r="M277" s="137" t="s">
        <v>19</v>
      </c>
      <c r="N277" s="138" t="s">
        <v>47</v>
      </c>
      <c r="P277" s="139">
        <f>O277*H277</f>
        <v>0</v>
      </c>
      <c r="Q277" s="139">
        <v>0</v>
      </c>
      <c r="R277" s="139">
        <f>Q277*H277</f>
        <v>0</v>
      </c>
      <c r="S277" s="139">
        <v>0</v>
      </c>
      <c r="T277" s="140">
        <f>S277*H277</f>
        <v>0</v>
      </c>
      <c r="AR277" s="141" t="s">
        <v>271</v>
      </c>
      <c r="AT277" s="141" t="s">
        <v>267</v>
      </c>
      <c r="AU277" s="141" t="s">
        <v>86</v>
      </c>
      <c r="AY277" s="18" t="s">
        <v>265</v>
      </c>
      <c r="BE277" s="142">
        <f>IF(N277="základní",J277,0)</f>
        <v>0</v>
      </c>
      <c r="BF277" s="142">
        <f>IF(N277="snížená",J277,0)</f>
        <v>0</v>
      </c>
      <c r="BG277" s="142">
        <f>IF(N277="zákl. přenesená",J277,0)</f>
        <v>0</v>
      </c>
      <c r="BH277" s="142">
        <f>IF(N277="sníž. přenesená",J277,0)</f>
        <v>0</v>
      </c>
      <c r="BI277" s="142">
        <f>IF(N277="nulová",J277,0)</f>
        <v>0</v>
      </c>
      <c r="BJ277" s="18" t="s">
        <v>84</v>
      </c>
      <c r="BK277" s="142">
        <f>ROUND(I277*H277,2)</f>
        <v>0</v>
      </c>
      <c r="BL277" s="18" t="s">
        <v>271</v>
      </c>
      <c r="BM277" s="141" t="s">
        <v>1977</v>
      </c>
    </row>
    <row r="278" spans="2:47" s="1" customFormat="1" ht="19.5">
      <c r="B278" s="33"/>
      <c r="D278" s="143" t="s">
        <v>273</v>
      </c>
      <c r="F278" s="144" t="s">
        <v>1978</v>
      </c>
      <c r="I278" s="145"/>
      <c r="L278" s="33"/>
      <c r="M278" s="146"/>
      <c r="T278" s="54"/>
      <c r="AT278" s="18" t="s">
        <v>273</v>
      </c>
      <c r="AU278" s="18" t="s">
        <v>86</v>
      </c>
    </row>
    <row r="279" spans="2:47" s="1" customFormat="1" ht="12">
      <c r="B279" s="33"/>
      <c r="D279" s="147" t="s">
        <v>275</v>
      </c>
      <c r="F279" s="148" t="s">
        <v>1979</v>
      </c>
      <c r="I279" s="145"/>
      <c r="L279" s="33"/>
      <c r="M279" s="146"/>
      <c r="T279" s="54"/>
      <c r="AT279" s="18" t="s">
        <v>275</v>
      </c>
      <c r="AU279" s="18" t="s">
        <v>86</v>
      </c>
    </row>
    <row r="280" spans="2:47" s="1" customFormat="1" ht="29.25">
      <c r="B280" s="33"/>
      <c r="D280" s="143" t="s">
        <v>501</v>
      </c>
      <c r="F280" s="176" t="s">
        <v>1980</v>
      </c>
      <c r="I280" s="145"/>
      <c r="L280" s="33"/>
      <c r="M280" s="146"/>
      <c r="T280" s="54"/>
      <c r="AT280" s="18" t="s">
        <v>501</v>
      </c>
      <c r="AU280" s="18" t="s">
        <v>86</v>
      </c>
    </row>
    <row r="281" spans="2:51" s="12" customFormat="1" ht="12">
      <c r="B281" s="149"/>
      <c r="D281" s="143" t="s">
        <v>277</v>
      </c>
      <c r="E281" s="150" t="s">
        <v>19</v>
      </c>
      <c r="F281" s="151" t="s">
        <v>1981</v>
      </c>
      <c r="H281" s="150" t="s">
        <v>19</v>
      </c>
      <c r="I281" s="152"/>
      <c r="L281" s="149"/>
      <c r="M281" s="153"/>
      <c r="T281" s="154"/>
      <c r="AT281" s="150" t="s">
        <v>277</v>
      </c>
      <c r="AU281" s="150" t="s">
        <v>86</v>
      </c>
      <c r="AV281" s="12" t="s">
        <v>84</v>
      </c>
      <c r="AW281" s="12" t="s">
        <v>37</v>
      </c>
      <c r="AX281" s="12" t="s">
        <v>76</v>
      </c>
      <c r="AY281" s="150" t="s">
        <v>265</v>
      </c>
    </row>
    <row r="282" spans="2:51" s="13" customFormat="1" ht="12">
      <c r="B282" s="155"/>
      <c r="D282" s="143" t="s">
        <v>277</v>
      </c>
      <c r="E282" s="156" t="s">
        <v>19</v>
      </c>
      <c r="F282" s="157" t="s">
        <v>1982</v>
      </c>
      <c r="H282" s="158">
        <v>2146.305</v>
      </c>
      <c r="I282" s="159"/>
      <c r="L282" s="155"/>
      <c r="M282" s="160"/>
      <c r="T282" s="161"/>
      <c r="AT282" s="156" t="s">
        <v>277</v>
      </c>
      <c r="AU282" s="156" t="s">
        <v>86</v>
      </c>
      <c r="AV282" s="13" t="s">
        <v>86</v>
      </c>
      <c r="AW282" s="13" t="s">
        <v>37</v>
      </c>
      <c r="AX282" s="13" t="s">
        <v>76</v>
      </c>
      <c r="AY282" s="156" t="s">
        <v>265</v>
      </c>
    </row>
    <row r="283" spans="2:51" s="13" customFormat="1" ht="12">
      <c r="B283" s="155"/>
      <c r="D283" s="143" t="s">
        <v>277</v>
      </c>
      <c r="E283" s="156" t="s">
        <v>19</v>
      </c>
      <c r="F283" s="157" t="s">
        <v>1983</v>
      </c>
      <c r="H283" s="158">
        <v>3324.405</v>
      </c>
      <c r="I283" s="159"/>
      <c r="L283" s="155"/>
      <c r="M283" s="160"/>
      <c r="T283" s="161"/>
      <c r="AT283" s="156" t="s">
        <v>277</v>
      </c>
      <c r="AU283" s="156" t="s">
        <v>86</v>
      </c>
      <c r="AV283" s="13" t="s">
        <v>86</v>
      </c>
      <c r="AW283" s="13" t="s">
        <v>37</v>
      </c>
      <c r="AX283" s="13" t="s">
        <v>76</v>
      </c>
      <c r="AY283" s="156" t="s">
        <v>265</v>
      </c>
    </row>
    <row r="284" spans="2:51" s="13" customFormat="1" ht="12">
      <c r="B284" s="155"/>
      <c r="D284" s="143" t="s">
        <v>277</v>
      </c>
      <c r="E284" s="156" t="s">
        <v>19</v>
      </c>
      <c r="F284" s="157" t="s">
        <v>1984</v>
      </c>
      <c r="H284" s="158">
        <v>59.063</v>
      </c>
      <c r="I284" s="159"/>
      <c r="L284" s="155"/>
      <c r="M284" s="160"/>
      <c r="T284" s="161"/>
      <c r="AT284" s="156" t="s">
        <v>277</v>
      </c>
      <c r="AU284" s="156" t="s">
        <v>86</v>
      </c>
      <c r="AV284" s="13" t="s">
        <v>86</v>
      </c>
      <c r="AW284" s="13" t="s">
        <v>37</v>
      </c>
      <c r="AX284" s="13" t="s">
        <v>76</v>
      </c>
      <c r="AY284" s="156" t="s">
        <v>265</v>
      </c>
    </row>
    <row r="285" spans="2:51" s="13" customFormat="1" ht="12">
      <c r="B285" s="155"/>
      <c r="D285" s="143" t="s">
        <v>277</v>
      </c>
      <c r="E285" s="156" t="s">
        <v>19</v>
      </c>
      <c r="F285" s="157" t="s">
        <v>1985</v>
      </c>
      <c r="H285" s="158">
        <v>1719.9</v>
      </c>
      <c r="I285" s="159"/>
      <c r="L285" s="155"/>
      <c r="M285" s="160"/>
      <c r="T285" s="161"/>
      <c r="AT285" s="156" t="s">
        <v>277</v>
      </c>
      <c r="AU285" s="156" t="s">
        <v>86</v>
      </c>
      <c r="AV285" s="13" t="s">
        <v>86</v>
      </c>
      <c r="AW285" s="13" t="s">
        <v>37</v>
      </c>
      <c r="AX285" s="13" t="s">
        <v>76</v>
      </c>
      <c r="AY285" s="156" t="s">
        <v>265</v>
      </c>
    </row>
    <row r="286" spans="2:51" s="13" customFormat="1" ht="22.5">
      <c r="B286" s="155"/>
      <c r="D286" s="143" t="s">
        <v>277</v>
      </c>
      <c r="E286" s="156" t="s">
        <v>19</v>
      </c>
      <c r="F286" s="157" t="s">
        <v>1986</v>
      </c>
      <c r="H286" s="158">
        <v>560.616</v>
      </c>
      <c r="I286" s="159"/>
      <c r="L286" s="155"/>
      <c r="M286" s="160"/>
      <c r="T286" s="161"/>
      <c r="AT286" s="156" t="s">
        <v>277</v>
      </c>
      <c r="AU286" s="156" t="s">
        <v>86</v>
      </c>
      <c r="AV286" s="13" t="s">
        <v>86</v>
      </c>
      <c r="AW286" s="13" t="s">
        <v>37</v>
      </c>
      <c r="AX286" s="13" t="s">
        <v>76</v>
      </c>
      <c r="AY286" s="156" t="s">
        <v>265</v>
      </c>
    </row>
    <row r="287" spans="2:51" s="13" customFormat="1" ht="12">
      <c r="B287" s="155"/>
      <c r="D287" s="143" t="s">
        <v>277</v>
      </c>
      <c r="E287" s="156" t="s">
        <v>19</v>
      </c>
      <c r="F287" s="157" t="s">
        <v>1987</v>
      </c>
      <c r="H287" s="158">
        <v>790.619</v>
      </c>
      <c r="I287" s="159"/>
      <c r="L287" s="155"/>
      <c r="M287" s="160"/>
      <c r="T287" s="161"/>
      <c r="AT287" s="156" t="s">
        <v>277</v>
      </c>
      <c r="AU287" s="156" t="s">
        <v>86</v>
      </c>
      <c r="AV287" s="13" t="s">
        <v>86</v>
      </c>
      <c r="AW287" s="13" t="s">
        <v>37</v>
      </c>
      <c r="AX287" s="13" t="s">
        <v>76</v>
      </c>
      <c r="AY287" s="156" t="s">
        <v>265</v>
      </c>
    </row>
    <row r="288" spans="2:51" s="13" customFormat="1" ht="12">
      <c r="B288" s="155"/>
      <c r="D288" s="143" t="s">
        <v>277</v>
      </c>
      <c r="E288" s="156" t="s">
        <v>19</v>
      </c>
      <c r="F288" s="157" t="s">
        <v>1988</v>
      </c>
      <c r="H288" s="158">
        <v>790.906</v>
      </c>
      <c r="I288" s="159"/>
      <c r="L288" s="155"/>
      <c r="M288" s="160"/>
      <c r="T288" s="161"/>
      <c r="AT288" s="156" t="s">
        <v>277</v>
      </c>
      <c r="AU288" s="156" t="s">
        <v>86</v>
      </c>
      <c r="AV288" s="13" t="s">
        <v>86</v>
      </c>
      <c r="AW288" s="13" t="s">
        <v>37</v>
      </c>
      <c r="AX288" s="13" t="s">
        <v>76</v>
      </c>
      <c r="AY288" s="156" t="s">
        <v>265</v>
      </c>
    </row>
    <row r="289" spans="2:51" s="13" customFormat="1" ht="12">
      <c r="B289" s="155"/>
      <c r="D289" s="143" t="s">
        <v>277</v>
      </c>
      <c r="E289" s="156" t="s">
        <v>19</v>
      </c>
      <c r="F289" s="157" t="s">
        <v>1989</v>
      </c>
      <c r="H289" s="158">
        <v>1420.913</v>
      </c>
      <c r="I289" s="159"/>
      <c r="L289" s="155"/>
      <c r="M289" s="160"/>
      <c r="T289" s="161"/>
      <c r="AT289" s="156" t="s">
        <v>277</v>
      </c>
      <c r="AU289" s="156" t="s">
        <v>86</v>
      </c>
      <c r="AV289" s="13" t="s">
        <v>86</v>
      </c>
      <c r="AW289" s="13" t="s">
        <v>37</v>
      </c>
      <c r="AX289" s="13" t="s">
        <v>76</v>
      </c>
      <c r="AY289" s="156" t="s">
        <v>265</v>
      </c>
    </row>
    <row r="290" spans="2:51" s="15" customFormat="1" ht="12">
      <c r="B290" s="169"/>
      <c r="D290" s="143" t="s">
        <v>277</v>
      </c>
      <c r="E290" s="170" t="s">
        <v>19</v>
      </c>
      <c r="F290" s="171" t="s">
        <v>397</v>
      </c>
      <c r="H290" s="172">
        <v>10812.727</v>
      </c>
      <c r="I290" s="173"/>
      <c r="L290" s="169"/>
      <c r="M290" s="174"/>
      <c r="T290" s="175"/>
      <c r="AT290" s="170" t="s">
        <v>277</v>
      </c>
      <c r="AU290" s="170" t="s">
        <v>86</v>
      </c>
      <c r="AV290" s="15" t="s">
        <v>287</v>
      </c>
      <c r="AW290" s="15" t="s">
        <v>37</v>
      </c>
      <c r="AX290" s="15" t="s">
        <v>76</v>
      </c>
      <c r="AY290" s="170" t="s">
        <v>265</v>
      </c>
    </row>
    <row r="291" spans="2:51" s="12" customFormat="1" ht="12">
      <c r="B291" s="149"/>
      <c r="D291" s="143" t="s">
        <v>277</v>
      </c>
      <c r="E291" s="150" t="s">
        <v>19</v>
      </c>
      <c r="F291" s="151" t="s">
        <v>1990</v>
      </c>
      <c r="H291" s="150" t="s">
        <v>19</v>
      </c>
      <c r="I291" s="152"/>
      <c r="L291" s="149"/>
      <c r="M291" s="153"/>
      <c r="T291" s="154"/>
      <c r="AT291" s="150" t="s">
        <v>277</v>
      </c>
      <c r="AU291" s="150" t="s">
        <v>86</v>
      </c>
      <c r="AV291" s="12" t="s">
        <v>84</v>
      </c>
      <c r="AW291" s="12" t="s">
        <v>37</v>
      </c>
      <c r="AX291" s="12" t="s">
        <v>76</v>
      </c>
      <c r="AY291" s="150" t="s">
        <v>265</v>
      </c>
    </row>
    <row r="292" spans="2:51" s="13" customFormat="1" ht="12">
      <c r="B292" s="155"/>
      <c r="D292" s="143" t="s">
        <v>277</v>
      </c>
      <c r="E292" s="156" t="s">
        <v>19</v>
      </c>
      <c r="F292" s="157" t="s">
        <v>1991</v>
      </c>
      <c r="H292" s="158">
        <v>845.985</v>
      </c>
      <c r="I292" s="159"/>
      <c r="L292" s="155"/>
      <c r="M292" s="160"/>
      <c r="T292" s="161"/>
      <c r="AT292" s="156" t="s">
        <v>277</v>
      </c>
      <c r="AU292" s="156" t="s">
        <v>86</v>
      </c>
      <c r="AV292" s="13" t="s">
        <v>86</v>
      </c>
      <c r="AW292" s="13" t="s">
        <v>37</v>
      </c>
      <c r="AX292" s="13" t="s">
        <v>76</v>
      </c>
      <c r="AY292" s="156" t="s">
        <v>265</v>
      </c>
    </row>
    <row r="293" spans="2:51" s="13" customFormat="1" ht="12">
      <c r="B293" s="155"/>
      <c r="D293" s="143" t="s">
        <v>277</v>
      </c>
      <c r="E293" s="156" t="s">
        <v>19</v>
      </c>
      <c r="F293" s="157" t="s">
        <v>1992</v>
      </c>
      <c r="H293" s="158">
        <v>362.565</v>
      </c>
      <c r="I293" s="159"/>
      <c r="L293" s="155"/>
      <c r="M293" s="160"/>
      <c r="T293" s="161"/>
      <c r="AT293" s="156" t="s">
        <v>277</v>
      </c>
      <c r="AU293" s="156" t="s">
        <v>86</v>
      </c>
      <c r="AV293" s="13" t="s">
        <v>86</v>
      </c>
      <c r="AW293" s="13" t="s">
        <v>37</v>
      </c>
      <c r="AX293" s="13" t="s">
        <v>76</v>
      </c>
      <c r="AY293" s="156" t="s">
        <v>265</v>
      </c>
    </row>
    <row r="294" spans="2:51" s="15" customFormat="1" ht="12">
      <c r="B294" s="169"/>
      <c r="D294" s="143" t="s">
        <v>277</v>
      </c>
      <c r="E294" s="170" t="s">
        <v>19</v>
      </c>
      <c r="F294" s="171" t="s">
        <v>397</v>
      </c>
      <c r="H294" s="172">
        <v>1208.55</v>
      </c>
      <c r="I294" s="173"/>
      <c r="L294" s="169"/>
      <c r="M294" s="174"/>
      <c r="T294" s="175"/>
      <c r="AT294" s="170" t="s">
        <v>277</v>
      </c>
      <c r="AU294" s="170" t="s">
        <v>86</v>
      </c>
      <c r="AV294" s="15" t="s">
        <v>287</v>
      </c>
      <c r="AW294" s="15" t="s">
        <v>37</v>
      </c>
      <c r="AX294" s="15" t="s">
        <v>76</v>
      </c>
      <c r="AY294" s="170" t="s">
        <v>265</v>
      </c>
    </row>
    <row r="295" spans="2:51" s="12" customFormat="1" ht="12">
      <c r="B295" s="149"/>
      <c r="D295" s="143" t="s">
        <v>277</v>
      </c>
      <c r="E295" s="150" t="s">
        <v>19</v>
      </c>
      <c r="F295" s="151" t="s">
        <v>1993</v>
      </c>
      <c r="H295" s="150" t="s">
        <v>19</v>
      </c>
      <c r="I295" s="152"/>
      <c r="L295" s="149"/>
      <c r="M295" s="153"/>
      <c r="T295" s="154"/>
      <c r="AT295" s="150" t="s">
        <v>277</v>
      </c>
      <c r="AU295" s="150" t="s">
        <v>86</v>
      </c>
      <c r="AV295" s="12" t="s">
        <v>84</v>
      </c>
      <c r="AW295" s="12" t="s">
        <v>37</v>
      </c>
      <c r="AX295" s="12" t="s">
        <v>76</v>
      </c>
      <c r="AY295" s="150" t="s">
        <v>265</v>
      </c>
    </row>
    <row r="296" spans="2:51" s="12" customFormat="1" ht="12">
      <c r="B296" s="149"/>
      <c r="D296" s="143" t="s">
        <v>277</v>
      </c>
      <c r="E296" s="150" t="s">
        <v>19</v>
      </c>
      <c r="F296" s="151" t="s">
        <v>1994</v>
      </c>
      <c r="H296" s="150" t="s">
        <v>19</v>
      </c>
      <c r="I296" s="152"/>
      <c r="L296" s="149"/>
      <c r="M296" s="153"/>
      <c r="T296" s="154"/>
      <c r="AT296" s="150" t="s">
        <v>277</v>
      </c>
      <c r="AU296" s="150" t="s">
        <v>86</v>
      </c>
      <c r="AV296" s="12" t="s">
        <v>84</v>
      </c>
      <c r="AW296" s="12" t="s">
        <v>37</v>
      </c>
      <c r="AX296" s="12" t="s">
        <v>76</v>
      </c>
      <c r="AY296" s="150" t="s">
        <v>265</v>
      </c>
    </row>
    <row r="297" spans="2:51" s="13" customFormat="1" ht="12">
      <c r="B297" s="155"/>
      <c r="D297" s="143" t="s">
        <v>277</v>
      </c>
      <c r="E297" s="156" t="s">
        <v>19</v>
      </c>
      <c r="F297" s="157" t="s">
        <v>1995</v>
      </c>
      <c r="H297" s="158">
        <v>14.745</v>
      </c>
      <c r="I297" s="159"/>
      <c r="L297" s="155"/>
      <c r="M297" s="160"/>
      <c r="T297" s="161"/>
      <c r="AT297" s="156" t="s">
        <v>277</v>
      </c>
      <c r="AU297" s="156" t="s">
        <v>86</v>
      </c>
      <c r="AV297" s="13" t="s">
        <v>86</v>
      </c>
      <c r="AW297" s="13" t="s">
        <v>37</v>
      </c>
      <c r="AX297" s="13" t="s">
        <v>76</v>
      </c>
      <c r="AY297" s="156" t="s">
        <v>265</v>
      </c>
    </row>
    <row r="298" spans="2:51" s="12" customFormat="1" ht="12">
      <c r="B298" s="149"/>
      <c r="D298" s="143" t="s">
        <v>277</v>
      </c>
      <c r="E298" s="150" t="s">
        <v>19</v>
      </c>
      <c r="F298" s="151" t="s">
        <v>1996</v>
      </c>
      <c r="H298" s="150" t="s">
        <v>19</v>
      </c>
      <c r="I298" s="152"/>
      <c r="L298" s="149"/>
      <c r="M298" s="153"/>
      <c r="T298" s="154"/>
      <c r="AT298" s="150" t="s">
        <v>277</v>
      </c>
      <c r="AU298" s="150" t="s">
        <v>86</v>
      </c>
      <c r="AV298" s="12" t="s">
        <v>84</v>
      </c>
      <c r="AW298" s="12" t="s">
        <v>37</v>
      </c>
      <c r="AX298" s="12" t="s">
        <v>76</v>
      </c>
      <c r="AY298" s="150" t="s">
        <v>265</v>
      </c>
    </row>
    <row r="299" spans="2:51" s="13" customFormat="1" ht="12">
      <c r="B299" s="155"/>
      <c r="D299" s="143" t="s">
        <v>277</v>
      </c>
      <c r="E299" s="156" t="s">
        <v>19</v>
      </c>
      <c r="F299" s="157" t="s">
        <v>1997</v>
      </c>
      <c r="H299" s="158">
        <v>20.54</v>
      </c>
      <c r="I299" s="159"/>
      <c r="L299" s="155"/>
      <c r="M299" s="160"/>
      <c r="T299" s="161"/>
      <c r="AT299" s="156" t="s">
        <v>277</v>
      </c>
      <c r="AU299" s="156" t="s">
        <v>86</v>
      </c>
      <c r="AV299" s="13" t="s">
        <v>86</v>
      </c>
      <c r="AW299" s="13" t="s">
        <v>37</v>
      </c>
      <c r="AX299" s="13" t="s">
        <v>76</v>
      </c>
      <c r="AY299" s="156" t="s">
        <v>265</v>
      </c>
    </row>
    <row r="300" spans="2:51" s="12" customFormat="1" ht="12">
      <c r="B300" s="149"/>
      <c r="D300" s="143" t="s">
        <v>277</v>
      </c>
      <c r="E300" s="150" t="s">
        <v>19</v>
      </c>
      <c r="F300" s="151" t="s">
        <v>1998</v>
      </c>
      <c r="H300" s="150" t="s">
        <v>19</v>
      </c>
      <c r="I300" s="152"/>
      <c r="L300" s="149"/>
      <c r="M300" s="153"/>
      <c r="T300" s="154"/>
      <c r="AT300" s="150" t="s">
        <v>277</v>
      </c>
      <c r="AU300" s="150" t="s">
        <v>86</v>
      </c>
      <c r="AV300" s="12" t="s">
        <v>84</v>
      </c>
      <c r="AW300" s="12" t="s">
        <v>37</v>
      </c>
      <c r="AX300" s="12" t="s">
        <v>76</v>
      </c>
      <c r="AY300" s="150" t="s">
        <v>265</v>
      </c>
    </row>
    <row r="301" spans="2:51" s="13" customFormat="1" ht="12">
      <c r="B301" s="155"/>
      <c r="D301" s="143" t="s">
        <v>277</v>
      </c>
      <c r="E301" s="156" t="s">
        <v>19</v>
      </c>
      <c r="F301" s="157" t="s">
        <v>1999</v>
      </c>
      <c r="H301" s="158">
        <v>93.25</v>
      </c>
      <c r="I301" s="159"/>
      <c r="L301" s="155"/>
      <c r="M301" s="160"/>
      <c r="T301" s="161"/>
      <c r="AT301" s="156" t="s">
        <v>277</v>
      </c>
      <c r="AU301" s="156" t="s">
        <v>86</v>
      </c>
      <c r="AV301" s="13" t="s">
        <v>86</v>
      </c>
      <c r="AW301" s="13" t="s">
        <v>37</v>
      </c>
      <c r="AX301" s="13" t="s">
        <v>76</v>
      </c>
      <c r="AY301" s="156" t="s">
        <v>265</v>
      </c>
    </row>
    <row r="302" spans="2:51" s="12" customFormat="1" ht="12">
      <c r="B302" s="149"/>
      <c r="D302" s="143" t="s">
        <v>277</v>
      </c>
      <c r="E302" s="150" t="s">
        <v>19</v>
      </c>
      <c r="F302" s="151" t="s">
        <v>2000</v>
      </c>
      <c r="H302" s="150" t="s">
        <v>19</v>
      </c>
      <c r="I302" s="152"/>
      <c r="L302" s="149"/>
      <c r="M302" s="153"/>
      <c r="T302" s="154"/>
      <c r="AT302" s="150" t="s">
        <v>277</v>
      </c>
      <c r="AU302" s="150" t="s">
        <v>86</v>
      </c>
      <c r="AV302" s="12" t="s">
        <v>84</v>
      </c>
      <c r="AW302" s="12" t="s">
        <v>37</v>
      </c>
      <c r="AX302" s="12" t="s">
        <v>76</v>
      </c>
      <c r="AY302" s="150" t="s">
        <v>265</v>
      </c>
    </row>
    <row r="303" spans="2:51" s="13" customFormat="1" ht="12">
      <c r="B303" s="155"/>
      <c r="D303" s="143" t="s">
        <v>277</v>
      </c>
      <c r="E303" s="156" t="s">
        <v>19</v>
      </c>
      <c r="F303" s="157" t="s">
        <v>2001</v>
      </c>
      <c r="H303" s="158">
        <v>100.235</v>
      </c>
      <c r="I303" s="159"/>
      <c r="L303" s="155"/>
      <c r="M303" s="160"/>
      <c r="T303" s="161"/>
      <c r="AT303" s="156" t="s">
        <v>277</v>
      </c>
      <c r="AU303" s="156" t="s">
        <v>86</v>
      </c>
      <c r="AV303" s="13" t="s">
        <v>86</v>
      </c>
      <c r="AW303" s="13" t="s">
        <v>37</v>
      </c>
      <c r="AX303" s="13" t="s">
        <v>76</v>
      </c>
      <c r="AY303" s="156" t="s">
        <v>265</v>
      </c>
    </row>
    <row r="304" spans="2:51" s="12" customFormat="1" ht="12">
      <c r="B304" s="149"/>
      <c r="D304" s="143" t="s">
        <v>277</v>
      </c>
      <c r="E304" s="150" t="s">
        <v>19</v>
      </c>
      <c r="F304" s="151" t="s">
        <v>2002</v>
      </c>
      <c r="H304" s="150" t="s">
        <v>19</v>
      </c>
      <c r="I304" s="152"/>
      <c r="L304" s="149"/>
      <c r="M304" s="153"/>
      <c r="T304" s="154"/>
      <c r="AT304" s="150" t="s">
        <v>277</v>
      </c>
      <c r="AU304" s="150" t="s">
        <v>86</v>
      </c>
      <c r="AV304" s="12" t="s">
        <v>84</v>
      </c>
      <c r="AW304" s="12" t="s">
        <v>37</v>
      </c>
      <c r="AX304" s="12" t="s">
        <v>76</v>
      </c>
      <c r="AY304" s="150" t="s">
        <v>265</v>
      </c>
    </row>
    <row r="305" spans="2:51" s="13" customFormat="1" ht="12">
      <c r="B305" s="155"/>
      <c r="D305" s="143" t="s">
        <v>277</v>
      </c>
      <c r="E305" s="156" t="s">
        <v>19</v>
      </c>
      <c r="F305" s="157" t="s">
        <v>2003</v>
      </c>
      <c r="H305" s="158">
        <v>74.84</v>
      </c>
      <c r="I305" s="159"/>
      <c r="L305" s="155"/>
      <c r="M305" s="160"/>
      <c r="T305" s="161"/>
      <c r="AT305" s="156" t="s">
        <v>277</v>
      </c>
      <c r="AU305" s="156" t="s">
        <v>86</v>
      </c>
      <c r="AV305" s="13" t="s">
        <v>86</v>
      </c>
      <c r="AW305" s="13" t="s">
        <v>37</v>
      </c>
      <c r="AX305" s="13" t="s">
        <v>76</v>
      </c>
      <c r="AY305" s="156" t="s">
        <v>265</v>
      </c>
    </row>
    <row r="306" spans="2:51" s="12" customFormat="1" ht="12">
      <c r="B306" s="149"/>
      <c r="D306" s="143" t="s">
        <v>277</v>
      </c>
      <c r="E306" s="150" t="s">
        <v>19</v>
      </c>
      <c r="F306" s="151" t="s">
        <v>2004</v>
      </c>
      <c r="H306" s="150" t="s">
        <v>19</v>
      </c>
      <c r="I306" s="152"/>
      <c r="L306" s="149"/>
      <c r="M306" s="153"/>
      <c r="T306" s="154"/>
      <c r="AT306" s="150" t="s">
        <v>277</v>
      </c>
      <c r="AU306" s="150" t="s">
        <v>86</v>
      </c>
      <c r="AV306" s="12" t="s">
        <v>84</v>
      </c>
      <c r="AW306" s="12" t="s">
        <v>37</v>
      </c>
      <c r="AX306" s="12" t="s">
        <v>76</v>
      </c>
      <c r="AY306" s="150" t="s">
        <v>265</v>
      </c>
    </row>
    <row r="307" spans="2:51" s="13" customFormat="1" ht="12">
      <c r="B307" s="155"/>
      <c r="D307" s="143" t="s">
        <v>277</v>
      </c>
      <c r="E307" s="156" t="s">
        <v>19</v>
      </c>
      <c r="F307" s="157" t="s">
        <v>2005</v>
      </c>
      <c r="H307" s="158">
        <v>23.715</v>
      </c>
      <c r="I307" s="159"/>
      <c r="L307" s="155"/>
      <c r="M307" s="160"/>
      <c r="T307" s="161"/>
      <c r="AT307" s="156" t="s">
        <v>277</v>
      </c>
      <c r="AU307" s="156" t="s">
        <v>86</v>
      </c>
      <c r="AV307" s="13" t="s">
        <v>86</v>
      </c>
      <c r="AW307" s="13" t="s">
        <v>37</v>
      </c>
      <c r="AX307" s="13" t="s">
        <v>76</v>
      </c>
      <c r="AY307" s="156" t="s">
        <v>265</v>
      </c>
    </row>
    <row r="308" spans="2:51" s="12" customFormat="1" ht="12">
      <c r="B308" s="149"/>
      <c r="D308" s="143" t="s">
        <v>277</v>
      </c>
      <c r="E308" s="150" t="s">
        <v>19</v>
      </c>
      <c r="F308" s="151" t="s">
        <v>2006</v>
      </c>
      <c r="H308" s="150" t="s">
        <v>19</v>
      </c>
      <c r="I308" s="152"/>
      <c r="L308" s="149"/>
      <c r="M308" s="153"/>
      <c r="T308" s="154"/>
      <c r="AT308" s="150" t="s">
        <v>277</v>
      </c>
      <c r="AU308" s="150" t="s">
        <v>86</v>
      </c>
      <c r="AV308" s="12" t="s">
        <v>84</v>
      </c>
      <c r="AW308" s="12" t="s">
        <v>37</v>
      </c>
      <c r="AX308" s="12" t="s">
        <v>76</v>
      </c>
      <c r="AY308" s="150" t="s">
        <v>265</v>
      </c>
    </row>
    <row r="309" spans="2:51" s="13" customFormat="1" ht="12">
      <c r="B309" s="155"/>
      <c r="D309" s="143" t="s">
        <v>277</v>
      </c>
      <c r="E309" s="156" t="s">
        <v>19</v>
      </c>
      <c r="F309" s="157" t="s">
        <v>2007</v>
      </c>
      <c r="H309" s="158">
        <v>11.44</v>
      </c>
      <c r="I309" s="159"/>
      <c r="L309" s="155"/>
      <c r="M309" s="160"/>
      <c r="T309" s="161"/>
      <c r="AT309" s="156" t="s">
        <v>277</v>
      </c>
      <c r="AU309" s="156" t="s">
        <v>86</v>
      </c>
      <c r="AV309" s="13" t="s">
        <v>86</v>
      </c>
      <c r="AW309" s="13" t="s">
        <v>37</v>
      </c>
      <c r="AX309" s="13" t="s">
        <v>76</v>
      </c>
      <c r="AY309" s="156" t="s">
        <v>265</v>
      </c>
    </row>
    <row r="310" spans="2:51" s="12" customFormat="1" ht="12">
      <c r="B310" s="149"/>
      <c r="D310" s="143" t="s">
        <v>277</v>
      </c>
      <c r="E310" s="150" t="s">
        <v>19</v>
      </c>
      <c r="F310" s="151" t="s">
        <v>2008</v>
      </c>
      <c r="H310" s="150" t="s">
        <v>19</v>
      </c>
      <c r="I310" s="152"/>
      <c r="L310" s="149"/>
      <c r="M310" s="153"/>
      <c r="T310" s="154"/>
      <c r="AT310" s="150" t="s">
        <v>277</v>
      </c>
      <c r="AU310" s="150" t="s">
        <v>86</v>
      </c>
      <c r="AV310" s="12" t="s">
        <v>84</v>
      </c>
      <c r="AW310" s="12" t="s">
        <v>37</v>
      </c>
      <c r="AX310" s="12" t="s">
        <v>76</v>
      </c>
      <c r="AY310" s="150" t="s">
        <v>265</v>
      </c>
    </row>
    <row r="311" spans="2:51" s="13" customFormat="1" ht="12">
      <c r="B311" s="155"/>
      <c r="D311" s="143" t="s">
        <v>277</v>
      </c>
      <c r="E311" s="156" t="s">
        <v>19</v>
      </c>
      <c r="F311" s="157" t="s">
        <v>2009</v>
      </c>
      <c r="H311" s="158">
        <v>20.48</v>
      </c>
      <c r="I311" s="159"/>
      <c r="L311" s="155"/>
      <c r="M311" s="160"/>
      <c r="T311" s="161"/>
      <c r="AT311" s="156" t="s">
        <v>277</v>
      </c>
      <c r="AU311" s="156" t="s">
        <v>86</v>
      </c>
      <c r="AV311" s="13" t="s">
        <v>86</v>
      </c>
      <c r="AW311" s="13" t="s">
        <v>37</v>
      </c>
      <c r="AX311" s="13" t="s">
        <v>76</v>
      </c>
      <c r="AY311" s="156" t="s">
        <v>265</v>
      </c>
    </row>
    <row r="312" spans="2:51" s="12" customFormat="1" ht="12">
      <c r="B312" s="149"/>
      <c r="D312" s="143" t="s">
        <v>277</v>
      </c>
      <c r="E312" s="150" t="s">
        <v>19</v>
      </c>
      <c r="F312" s="151" t="s">
        <v>2010</v>
      </c>
      <c r="H312" s="150" t="s">
        <v>19</v>
      </c>
      <c r="I312" s="152"/>
      <c r="L312" s="149"/>
      <c r="M312" s="153"/>
      <c r="T312" s="154"/>
      <c r="AT312" s="150" t="s">
        <v>277</v>
      </c>
      <c r="AU312" s="150" t="s">
        <v>86</v>
      </c>
      <c r="AV312" s="12" t="s">
        <v>84</v>
      </c>
      <c r="AW312" s="12" t="s">
        <v>37</v>
      </c>
      <c r="AX312" s="12" t="s">
        <v>76</v>
      </c>
      <c r="AY312" s="150" t="s">
        <v>265</v>
      </c>
    </row>
    <row r="313" spans="2:51" s="13" customFormat="1" ht="12">
      <c r="B313" s="155"/>
      <c r="D313" s="143" t="s">
        <v>277</v>
      </c>
      <c r="E313" s="156" t="s">
        <v>19</v>
      </c>
      <c r="F313" s="157" t="s">
        <v>2011</v>
      </c>
      <c r="H313" s="158">
        <v>48.8</v>
      </c>
      <c r="I313" s="159"/>
      <c r="L313" s="155"/>
      <c r="M313" s="160"/>
      <c r="T313" s="161"/>
      <c r="AT313" s="156" t="s">
        <v>277</v>
      </c>
      <c r="AU313" s="156" t="s">
        <v>86</v>
      </c>
      <c r="AV313" s="13" t="s">
        <v>86</v>
      </c>
      <c r="AW313" s="13" t="s">
        <v>37</v>
      </c>
      <c r="AX313" s="13" t="s">
        <v>76</v>
      </c>
      <c r="AY313" s="156" t="s">
        <v>265</v>
      </c>
    </row>
    <row r="314" spans="2:51" s="15" customFormat="1" ht="12">
      <c r="B314" s="169"/>
      <c r="D314" s="143" t="s">
        <v>277</v>
      </c>
      <c r="E314" s="170" t="s">
        <v>19</v>
      </c>
      <c r="F314" s="171" t="s">
        <v>397</v>
      </c>
      <c r="H314" s="172">
        <v>408.045</v>
      </c>
      <c r="I314" s="173"/>
      <c r="L314" s="169"/>
      <c r="M314" s="174"/>
      <c r="T314" s="175"/>
      <c r="AT314" s="170" t="s">
        <v>277</v>
      </c>
      <c r="AU314" s="170" t="s">
        <v>86</v>
      </c>
      <c r="AV314" s="15" t="s">
        <v>287</v>
      </c>
      <c r="AW314" s="15" t="s">
        <v>37</v>
      </c>
      <c r="AX314" s="15" t="s">
        <v>76</v>
      </c>
      <c r="AY314" s="170" t="s">
        <v>265</v>
      </c>
    </row>
    <row r="315" spans="2:51" s="12" customFormat="1" ht="12">
      <c r="B315" s="149"/>
      <c r="D315" s="143" t="s">
        <v>277</v>
      </c>
      <c r="E315" s="150" t="s">
        <v>19</v>
      </c>
      <c r="F315" s="151" t="s">
        <v>2012</v>
      </c>
      <c r="H315" s="150" t="s">
        <v>19</v>
      </c>
      <c r="I315" s="152"/>
      <c r="L315" s="149"/>
      <c r="M315" s="153"/>
      <c r="T315" s="154"/>
      <c r="AT315" s="150" t="s">
        <v>277</v>
      </c>
      <c r="AU315" s="150" t="s">
        <v>86</v>
      </c>
      <c r="AV315" s="12" t="s">
        <v>84</v>
      </c>
      <c r="AW315" s="12" t="s">
        <v>37</v>
      </c>
      <c r="AX315" s="12" t="s">
        <v>76</v>
      </c>
      <c r="AY315" s="150" t="s">
        <v>265</v>
      </c>
    </row>
    <row r="316" spans="2:51" s="13" customFormat="1" ht="12">
      <c r="B316" s="155"/>
      <c r="D316" s="143" t="s">
        <v>277</v>
      </c>
      <c r="E316" s="156" t="s">
        <v>19</v>
      </c>
      <c r="F316" s="157" t="s">
        <v>2013</v>
      </c>
      <c r="H316" s="158">
        <v>205.626</v>
      </c>
      <c r="I316" s="159"/>
      <c r="L316" s="155"/>
      <c r="M316" s="160"/>
      <c r="T316" s="161"/>
      <c r="AT316" s="156" t="s">
        <v>277</v>
      </c>
      <c r="AU316" s="156" t="s">
        <v>86</v>
      </c>
      <c r="AV316" s="13" t="s">
        <v>86</v>
      </c>
      <c r="AW316" s="13" t="s">
        <v>37</v>
      </c>
      <c r="AX316" s="13" t="s">
        <v>76</v>
      </c>
      <c r="AY316" s="156" t="s">
        <v>265</v>
      </c>
    </row>
    <row r="317" spans="2:51" s="12" customFormat="1" ht="12">
      <c r="B317" s="149"/>
      <c r="D317" s="143" t="s">
        <v>277</v>
      </c>
      <c r="E317" s="150" t="s">
        <v>19</v>
      </c>
      <c r="F317" s="151" t="s">
        <v>2014</v>
      </c>
      <c r="H317" s="150" t="s">
        <v>19</v>
      </c>
      <c r="I317" s="152"/>
      <c r="L317" s="149"/>
      <c r="M317" s="153"/>
      <c r="T317" s="154"/>
      <c r="AT317" s="150" t="s">
        <v>277</v>
      </c>
      <c r="AU317" s="150" t="s">
        <v>86</v>
      </c>
      <c r="AV317" s="12" t="s">
        <v>84</v>
      </c>
      <c r="AW317" s="12" t="s">
        <v>37</v>
      </c>
      <c r="AX317" s="12" t="s">
        <v>76</v>
      </c>
      <c r="AY317" s="150" t="s">
        <v>265</v>
      </c>
    </row>
    <row r="318" spans="2:51" s="13" customFormat="1" ht="12">
      <c r="B318" s="155"/>
      <c r="D318" s="143" t="s">
        <v>277</v>
      </c>
      <c r="E318" s="156" t="s">
        <v>19</v>
      </c>
      <c r="F318" s="157" t="s">
        <v>2015</v>
      </c>
      <c r="H318" s="158">
        <v>274.168</v>
      </c>
      <c r="I318" s="159"/>
      <c r="L318" s="155"/>
      <c r="M318" s="160"/>
      <c r="T318" s="161"/>
      <c r="AT318" s="156" t="s">
        <v>277</v>
      </c>
      <c r="AU318" s="156" t="s">
        <v>86</v>
      </c>
      <c r="AV318" s="13" t="s">
        <v>86</v>
      </c>
      <c r="AW318" s="13" t="s">
        <v>37</v>
      </c>
      <c r="AX318" s="13" t="s">
        <v>76</v>
      </c>
      <c r="AY318" s="156" t="s">
        <v>265</v>
      </c>
    </row>
    <row r="319" spans="2:51" s="12" customFormat="1" ht="12">
      <c r="B319" s="149"/>
      <c r="D319" s="143" t="s">
        <v>277</v>
      </c>
      <c r="E319" s="150" t="s">
        <v>19</v>
      </c>
      <c r="F319" s="151" t="s">
        <v>2016</v>
      </c>
      <c r="H319" s="150" t="s">
        <v>19</v>
      </c>
      <c r="I319" s="152"/>
      <c r="L319" s="149"/>
      <c r="M319" s="153"/>
      <c r="T319" s="154"/>
      <c r="AT319" s="150" t="s">
        <v>277</v>
      </c>
      <c r="AU319" s="150" t="s">
        <v>86</v>
      </c>
      <c r="AV319" s="12" t="s">
        <v>84</v>
      </c>
      <c r="AW319" s="12" t="s">
        <v>37</v>
      </c>
      <c r="AX319" s="12" t="s">
        <v>76</v>
      </c>
      <c r="AY319" s="150" t="s">
        <v>265</v>
      </c>
    </row>
    <row r="320" spans="2:51" s="13" customFormat="1" ht="12">
      <c r="B320" s="155"/>
      <c r="D320" s="143" t="s">
        <v>277</v>
      </c>
      <c r="E320" s="156" t="s">
        <v>19</v>
      </c>
      <c r="F320" s="157" t="s">
        <v>2017</v>
      </c>
      <c r="H320" s="158">
        <v>243</v>
      </c>
      <c r="I320" s="159"/>
      <c r="L320" s="155"/>
      <c r="M320" s="160"/>
      <c r="T320" s="161"/>
      <c r="AT320" s="156" t="s">
        <v>277</v>
      </c>
      <c r="AU320" s="156" t="s">
        <v>86</v>
      </c>
      <c r="AV320" s="13" t="s">
        <v>86</v>
      </c>
      <c r="AW320" s="13" t="s">
        <v>37</v>
      </c>
      <c r="AX320" s="13" t="s">
        <v>76</v>
      </c>
      <c r="AY320" s="156" t="s">
        <v>265</v>
      </c>
    </row>
    <row r="321" spans="2:51" s="15" customFormat="1" ht="12">
      <c r="B321" s="169"/>
      <c r="D321" s="143" t="s">
        <v>277</v>
      </c>
      <c r="E321" s="170" t="s">
        <v>19</v>
      </c>
      <c r="F321" s="171" t="s">
        <v>397</v>
      </c>
      <c r="H321" s="172">
        <v>722.794</v>
      </c>
      <c r="I321" s="173"/>
      <c r="L321" s="169"/>
      <c r="M321" s="174"/>
      <c r="T321" s="175"/>
      <c r="AT321" s="170" t="s">
        <v>277</v>
      </c>
      <c r="AU321" s="170" t="s">
        <v>86</v>
      </c>
      <c r="AV321" s="15" t="s">
        <v>287</v>
      </c>
      <c r="AW321" s="15" t="s">
        <v>37</v>
      </c>
      <c r="AX321" s="15" t="s">
        <v>76</v>
      </c>
      <c r="AY321" s="170" t="s">
        <v>265</v>
      </c>
    </row>
    <row r="322" spans="2:51" s="14" customFormat="1" ht="12">
      <c r="B322" s="162"/>
      <c r="D322" s="143" t="s">
        <v>277</v>
      </c>
      <c r="E322" s="163" t="s">
        <v>1790</v>
      </c>
      <c r="F322" s="164" t="s">
        <v>280</v>
      </c>
      <c r="H322" s="165">
        <v>13152.116</v>
      </c>
      <c r="I322" s="166"/>
      <c r="L322" s="162"/>
      <c r="M322" s="167"/>
      <c r="T322" s="168"/>
      <c r="AT322" s="163" t="s">
        <v>277</v>
      </c>
      <c r="AU322" s="163" t="s">
        <v>86</v>
      </c>
      <c r="AV322" s="14" t="s">
        <v>271</v>
      </c>
      <c r="AW322" s="14" t="s">
        <v>37</v>
      </c>
      <c r="AX322" s="14" t="s">
        <v>84</v>
      </c>
      <c r="AY322" s="163" t="s">
        <v>265</v>
      </c>
    </row>
    <row r="323" spans="2:65" s="1" customFormat="1" ht="21.75" customHeight="1">
      <c r="B323" s="33"/>
      <c r="C323" s="130" t="s">
        <v>424</v>
      </c>
      <c r="D323" s="130" t="s">
        <v>267</v>
      </c>
      <c r="E323" s="131" t="s">
        <v>2018</v>
      </c>
      <c r="F323" s="132" t="s">
        <v>2019</v>
      </c>
      <c r="G323" s="133" t="s">
        <v>104</v>
      </c>
      <c r="H323" s="134">
        <v>459.59</v>
      </c>
      <c r="I323" s="135"/>
      <c r="J323" s="136">
        <f>ROUND(I323*H323,2)</f>
        <v>0</v>
      </c>
      <c r="K323" s="132" t="s">
        <v>270</v>
      </c>
      <c r="L323" s="33"/>
      <c r="M323" s="137" t="s">
        <v>19</v>
      </c>
      <c r="N323" s="138" t="s">
        <v>47</v>
      </c>
      <c r="P323" s="139">
        <f>O323*H323</f>
        <v>0</v>
      </c>
      <c r="Q323" s="139">
        <v>0</v>
      </c>
      <c r="R323" s="139">
        <f>Q323*H323</f>
        <v>0</v>
      </c>
      <c r="S323" s="139">
        <v>0</v>
      </c>
      <c r="T323" s="140">
        <f>S323*H323</f>
        <v>0</v>
      </c>
      <c r="AR323" s="141" t="s">
        <v>271</v>
      </c>
      <c r="AT323" s="141" t="s">
        <v>267</v>
      </c>
      <c r="AU323" s="141" t="s">
        <v>86</v>
      </c>
      <c r="AY323" s="18" t="s">
        <v>265</v>
      </c>
      <c r="BE323" s="142">
        <f>IF(N323="základní",J323,0)</f>
        <v>0</v>
      </c>
      <c r="BF323" s="142">
        <f>IF(N323="snížená",J323,0)</f>
        <v>0</v>
      </c>
      <c r="BG323" s="142">
        <f>IF(N323="zákl. přenesená",J323,0)</f>
        <v>0</v>
      </c>
      <c r="BH323" s="142">
        <f>IF(N323="sníž. přenesená",J323,0)</f>
        <v>0</v>
      </c>
      <c r="BI323" s="142">
        <f>IF(N323="nulová",J323,0)</f>
        <v>0</v>
      </c>
      <c r="BJ323" s="18" t="s">
        <v>84</v>
      </c>
      <c r="BK323" s="142">
        <f>ROUND(I323*H323,2)</f>
        <v>0</v>
      </c>
      <c r="BL323" s="18" t="s">
        <v>271</v>
      </c>
      <c r="BM323" s="141" t="s">
        <v>2020</v>
      </c>
    </row>
    <row r="324" spans="2:47" s="1" customFormat="1" ht="19.5">
      <c r="B324" s="33"/>
      <c r="D324" s="143" t="s">
        <v>273</v>
      </c>
      <c r="F324" s="144" t="s">
        <v>2021</v>
      </c>
      <c r="I324" s="145"/>
      <c r="L324" s="33"/>
      <c r="M324" s="146"/>
      <c r="T324" s="54"/>
      <c r="AT324" s="18" t="s">
        <v>273</v>
      </c>
      <c r="AU324" s="18" t="s">
        <v>86</v>
      </c>
    </row>
    <row r="325" spans="2:47" s="1" customFormat="1" ht="12">
      <c r="B325" s="33"/>
      <c r="D325" s="147" t="s">
        <v>275</v>
      </c>
      <c r="F325" s="148" t="s">
        <v>2022</v>
      </c>
      <c r="I325" s="145"/>
      <c r="L325" s="33"/>
      <c r="M325" s="146"/>
      <c r="T325" s="54"/>
      <c r="AT325" s="18" t="s">
        <v>275</v>
      </c>
      <c r="AU325" s="18" t="s">
        <v>86</v>
      </c>
    </row>
    <row r="326" spans="2:51" s="12" customFormat="1" ht="12">
      <c r="B326" s="149"/>
      <c r="D326" s="143" t="s">
        <v>277</v>
      </c>
      <c r="E326" s="150" t="s">
        <v>19</v>
      </c>
      <c r="F326" s="151" t="s">
        <v>2023</v>
      </c>
      <c r="H326" s="150" t="s">
        <v>19</v>
      </c>
      <c r="I326" s="152"/>
      <c r="L326" s="149"/>
      <c r="M326" s="153"/>
      <c r="T326" s="154"/>
      <c r="AT326" s="150" t="s">
        <v>277</v>
      </c>
      <c r="AU326" s="150" t="s">
        <v>86</v>
      </c>
      <c r="AV326" s="12" t="s">
        <v>84</v>
      </c>
      <c r="AW326" s="12" t="s">
        <v>37</v>
      </c>
      <c r="AX326" s="12" t="s">
        <v>76</v>
      </c>
      <c r="AY326" s="150" t="s">
        <v>265</v>
      </c>
    </row>
    <row r="327" spans="2:51" s="13" customFormat="1" ht="12">
      <c r="B327" s="155"/>
      <c r="D327" s="143" t="s">
        <v>277</v>
      </c>
      <c r="E327" s="156" t="s">
        <v>19</v>
      </c>
      <c r="F327" s="157" t="s">
        <v>2024</v>
      </c>
      <c r="H327" s="158">
        <v>113.19</v>
      </c>
      <c r="I327" s="159"/>
      <c r="L327" s="155"/>
      <c r="M327" s="160"/>
      <c r="T327" s="161"/>
      <c r="AT327" s="156" t="s">
        <v>277</v>
      </c>
      <c r="AU327" s="156" t="s">
        <v>86</v>
      </c>
      <c r="AV327" s="13" t="s">
        <v>86</v>
      </c>
      <c r="AW327" s="13" t="s">
        <v>37</v>
      </c>
      <c r="AX327" s="13" t="s">
        <v>76</v>
      </c>
      <c r="AY327" s="156" t="s">
        <v>265</v>
      </c>
    </row>
    <row r="328" spans="2:51" s="15" customFormat="1" ht="12">
      <c r="B328" s="169"/>
      <c r="D328" s="143" t="s">
        <v>277</v>
      </c>
      <c r="E328" s="170" t="s">
        <v>19</v>
      </c>
      <c r="F328" s="171" t="s">
        <v>397</v>
      </c>
      <c r="H328" s="172">
        <v>113.19</v>
      </c>
      <c r="I328" s="173"/>
      <c r="L328" s="169"/>
      <c r="M328" s="174"/>
      <c r="T328" s="175"/>
      <c r="AT328" s="170" t="s">
        <v>277</v>
      </c>
      <c r="AU328" s="170" t="s">
        <v>86</v>
      </c>
      <c r="AV328" s="15" t="s">
        <v>287</v>
      </c>
      <c r="AW328" s="15" t="s">
        <v>37</v>
      </c>
      <c r="AX328" s="15" t="s">
        <v>76</v>
      </c>
      <c r="AY328" s="170" t="s">
        <v>265</v>
      </c>
    </row>
    <row r="329" spans="2:51" s="12" customFormat="1" ht="12">
      <c r="B329" s="149"/>
      <c r="D329" s="143" t="s">
        <v>277</v>
      </c>
      <c r="E329" s="150" t="s">
        <v>19</v>
      </c>
      <c r="F329" s="151" t="s">
        <v>2025</v>
      </c>
      <c r="H329" s="150" t="s">
        <v>19</v>
      </c>
      <c r="I329" s="152"/>
      <c r="L329" s="149"/>
      <c r="M329" s="153"/>
      <c r="T329" s="154"/>
      <c r="AT329" s="150" t="s">
        <v>277</v>
      </c>
      <c r="AU329" s="150" t="s">
        <v>86</v>
      </c>
      <c r="AV329" s="12" t="s">
        <v>84</v>
      </c>
      <c r="AW329" s="12" t="s">
        <v>37</v>
      </c>
      <c r="AX329" s="12" t="s">
        <v>76</v>
      </c>
      <c r="AY329" s="150" t="s">
        <v>265</v>
      </c>
    </row>
    <row r="330" spans="2:51" s="13" customFormat="1" ht="12">
      <c r="B330" s="155"/>
      <c r="D330" s="143" t="s">
        <v>277</v>
      </c>
      <c r="E330" s="156" t="s">
        <v>19</v>
      </c>
      <c r="F330" s="157" t="s">
        <v>2026</v>
      </c>
      <c r="H330" s="158">
        <v>276</v>
      </c>
      <c r="I330" s="159"/>
      <c r="L330" s="155"/>
      <c r="M330" s="160"/>
      <c r="T330" s="161"/>
      <c r="AT330" s="156" t="s">
        <v>277</v>
      </c>
      <c r="AU330" s="156" t="s">
        <v>86</v>
      </c>
      <c r="AV330" s="13" t="s">
        <v>86</v>
      </c>
      <c r="AW330" s="13" t="s">
        <v>37</v>
      </c>
      <c r="AX330" s="13" t="s">
        <v>76</v>
      </c>
      <c r="AY330" s="156" t="s">
        <v>265</v>
      </c>
    </row>
    <row r="331" spans="2:51" s="12" customFormat="1" ht="12">
      <c r="B331" s="149"/>
      <c r="D331" s="143" t="s">
        <v>277</v>
      </c>
      <c r="E331" s="150" t="s">
        <v>19</v>
      </c>
      <c r="F331" s="151" t="s">
        <v>1973</v>
      </c>
      <c r="H331" s="150" t="s">
        <v>19</v>
      </c>
      <c r="I331" s="152"/>
      <c r="L331" s="149"/>
      <c r="M331" s="153"/>
      <c r="T331" s="154"/>
      <c r="AT331" s="150" t="s">
        <v>277</v>
      </c>
      <c r="AU331" s="150" t="s">
        <v>86</v>
      </c>
      <c r="AV331" s="12" t="s">
        <v>84</v>
      </c>
      <c r="AW331" s="12" t="s">
        <v>37</v>
      </c>
      <c r="AX331" s="12" t="s">
        <v>76</v>
      </c>
      <c r="AY331" s="150" t="s">
        <v>265</v>
      </c>
    </row>
    <row r="332" spans="2:51" s="13" customFormat="1" ht="12">
      <c r="B332" s="155"/>
      <c r="D332" s="143" t="s">
        <v>277</v>
      </c>
      <c r="E332" s="156" t="s">
        <v>19</v>
      </c>
      <c r="F332" s="157" t="s">
        <v>2027</v>
      </c>
      <c r="H332" s="158">
        <v>15.6</v>
      </c>
      <c r="I332" s="159"/>
      <c r="L332" s="155"/>
      <c r="M332" s="160"/>
      <c r="T332" s="161"/>
      <c r="AT332" s="156" t="s">
        <v>277</v>
      </c>
      <c r="AU332" s="156" t="s">
        <v>86</v>
      </c>
      <c r="AV332" s="13" t="s">
        <v>86</v>
      </c>
      <c r="AW332" s="13" t="s">
        <v>37</v>
      </c>
      <c r="AX332" s="13" t="s">
        <v>76</v>
      </c>
      <c r="AY332" s="156" t="s">
        <v>265</v>
      </c>
    </row>
    <row r="333" spans="2:51" s="12" customFormat="1" ht="12">
      <c r="B333" s="149"/>
      <c r="D333" s="143" t="s">
        <v>277</v>
      </c>
      <c r="E333" s="150" t="s">
        <v>19</v>
      </c>
      <c r="F333" s="151" t="s">
        <v>2028</v>
      </c>
      <c r="H333" s="150" t="s">
        <v>19</v>
      </c>
      <c r="I333" s="152"/>
      <c r="L333" s="149"/>
      <c r="M333" s="153"/>
      <c r="T333" s="154"/>
      <c r="AT333" s="150" t="s">
        <v>277</v>
      </c>
      <c r="AU333" s="150" t="s">
        <v>86</v>
      </c>
      <c r="AV333" s="12" t="s">
        <v>84</v>
      </c>
      <c r="AW333" s="12" t="s">
        <v>37</v>
      </c>
      <c r="AX333" s="12" t="s">
        <v>76</v>
      </c>
      <c r="AY333" s="150" t="s">
        <v>265</v>
      </c>
    </row>
    <row r="334" spans="2:51" s="13" customFormat="1" ht="12">
      <c r="B334" s="155"/>
      <c r="D334" s="143" t="s">
        <v>277</v>
      </c>
      <c r="E334" s="156" t="s">
        <v>19</v>
      </c>
      <c r="F334" s="157" t="s">
        <v>643</v>
      </c>
      <c r="H334" s="158">
        <v>50</v>
      </c>
      <c r="I334" s="159"/>
      <c r="L334" s="155"/>
      <c r="M334" s="160"/>
      <c r="T334" s="161"/>
      <c r="AT334" s="156" t="s">
        <v>277</v>
      </c>
      <c r="AU334" s="156" t="s">
        <v>86</v>
      </c>
      <c r="AV334" s="13" t="s">
        <v>86</v>
      </c>
      <c r="AW334" s="13" t="s">
        <v>37</v>
      </c>
      <c r="AX334" s="13" t="s">
        <v>76</v>
      </c>
      <c r="AY334" s="156" t="s">
        <v>265</v>
      </c>
    </row>
    <row r="335" spans="2:51" s="15" customFormat="1" ht="12">
      <c r="B335" s="169"/>
      <c r="D335" s="143" t="s">
        <v>277</v>
      </c>
      <c r="E335" s="170" t="s">
        <v>1797</v>
      </c>
      <c r="F335" s="171" t="s">
        <v>397</v>
      </c>
      <c r="H335" s="172">
        <v>341.6</v>
      </c>
      <c r="I335" s="173"/>
      <c r="L335" s="169"/>
      <c r="M335" s="174"/>
      <c r="T335" s="175"/>
      <c r="AT335" s="170" t="s">
        <v>277</v>
      </c>
      <c r="AU335" s="170" t="s">
        <v>86</v>
      </c>
      <c r="AV335" s="15" t="s">
        <v>287</v>
      </c>
      <c r="AW335" s="15" t="s">
        <v>37</v>
      </c>
      <c r="AX335" s="15" t="s">
        <v>76</v>
      </c>
      <c r="AY335" s="170" t="s">
        <v>265</v>
      </c>
    </row>
    <row r="336" spans="2:51" s="13" customFormat="1" ht="12">
      <c r="B336" s="155"/>
      <c r="D336" s="143" t="s">
        <v>277</v>
      </c>
      <c r="E336" s="156" t="s">
        <v>19</v>
      </c>
      <c r="F336" s="157" t="s">
        <v>2029</v>
      </c>
      <c r="H336" s="158">
        <v>4.8</v>
      </c>
      <c r="I336" s="159"/>
      <c r="L336" s="155"/>
      <c r="M336" s="160"/>
      <c r="T336" s="161"/>
      <c r="AT336" s="156" t="s">
        <v>277</v>
      </c>
      <c r="AU336" s="156" t="s">
        <v>86</v>
      </c>
      <c r="AV336" s="13" t="s">
        <v>86</v>
      </c>
      <c r="AW336" s="13" t="s">
        <v>37</v>
      </c>
      <c r="AX336" s="13" t="s">
        <v>76</v>
      </c>
      <c r="AY336" s="156" t="s">
        <v>265</v>
      </c>
    </row>
    <row r="337" spans="2:51" s="14" customFormat="1" ht="12">
      <c r="B337" s="162"/>
      <c r="D337" s="143" t="s">
        <v>277</v>
      </c>
      <c r="E337" s="163" t="s">
        <v>1793</v>
      </c>
      <c r="F337" s="164" t="s">
        <v>280</v>
      </c>
      <c r="H337" s="165">
        <v>459.59</v>
      </c>
      <c r="I337" s="166"/>
      <c r="L337" s="162"/>
      <c r="M337" s="167"/>
      <c r="T337" s="168"/>
      <c r="AT337" s="163" t="s">
        <v>277</v>
      </c>
      <c r="AU337" s="163" t="s">
        <v>86</v>
      </c>
      <c r="AV337" s="14" t="s">
        <v>271</v>
      </c>
      <c r="AW337" s="14" t="s">
        <v>37</v>
      </c>
      <c r="AX337" s="14" t="s">
        <v>84</v>
      </c>
      <c r="AY337" s="163" t="s">
        <v>265</v>
      </c>
    </row>
    <row r="338" spans="2:65" s="1" customFormat="1" ht="16.5" customHeight="1">
      <c r="B338" s="33"/>
      <c r="C338" s="130" t="s">
        <v>432</v>
      </c>
      <c r="D338" s="130" t="s">
        <v>267</v>
      </c>
      <c r="E338" s="131" t="s">
        <v>2030</v>
      </c>
      <c r="F338" s="132" t="s">
        <v>2031</v>
      </c>
      <c r="G338" s="133" t="s">
        <v>162</v>
      </c>
      <c r="H338" s="134">
        <v>123.4</v>
      </c>
      <c r="I338" s="135"/>
      <c r="J338" s="136">
        <f>ROUND(I338*H338,2)</f>
        <v>0</v>
      </c>
      <c r="K338" s="132" t="s">
        <v>270</v>
      </c>
      <c r="L338" s="33"/>
      <c r="M338" s="137" t="s">
        <v>19</v>
      </c>
      <c r="N338" s="138" t="s">
        <v>47</v>
      </c>
      <c r="P338" s="139">
        <f>O338*H338</f>
        <v>0</v>
      </c>
      <c r="Q338" s="139">
        <v>0.00033</v>
      </c>
      <c r="R338" s="139">
        <f>Q338*H338</f>
        <v>0.040722</v>
      </c>
      <c r="S338" s="139">
        <v>0</v>
      </c>
      <c r="T338" s="140">
        <f>S338*H338</f>
        <v>0</v>
      </c>
      <c r="AR338" s="141" t="s">
        <v>271</v>
      </c>
      <c r="AT338" s="141" t="s">
        <v>267</v>
      </c>
      <c r="AU338" s="141" t="s">
        <v>86</v>
      </c>
      <c r="AY338" s="18" t="s">
        <v>265</v>
      </c>
      <c r="BE338" s="142">
        <f>IF(N338="základní",J338,0)</f>
        <v>0</v>
      </c>
      <c r="BF338" s="142">
        <f>IF(N338="snížená",J338,0)</f>
        <v>0</v>
      </c>
      <c r="BG338" s="142">
        <f>IF(N338="zákl. přenesená",J338,0)</f>
        <v>0</v>
      </c>
      <c r="BH338" s="142">
        <f>IF(N338="sníž. přenesená",J338,0)</f>
        <v>0</v>
      </c>
      <c r="BI338" s="142">
        <f>IF(N338="nulová",J338,0)</f>
        <v>0</v>
      </c>
      <c r="BJ338" s="18" t="s">
        <v>84</v>
      </c>
      <c r="BK338" s="142">
        <f>ROUND(I338*H338,2)</f>
        <v>0</v>
      </c>
      <c r="BL338" s="18" t="s">
        <v>271</v>
      </c>
      <c r="BM338" s="141" t="s">
        <v>2032</v>
      </c>
    </row>
    <row r="339" spans="2:47" s="1" customFormat="1" ht="12">
      <c r="B339" s="33"/>
      <c r="D339" s="143" t="s">
        <v>273</v>
      </c>
      <c r="F339" s="144" t="s">
        <v>2033</v>
      </c>
      <c r="I339" s="145"/>
      <c r="L339" s="33"/>
      <c r="M339" s="146"/>
      <c r="T339" s="54"/>
      <c r="AT339" s="18" t="s">
        <v>273</v>
      </c>
      <c r="AU339" s="18" t="s">
        <v>86</v>
      </c>
    </row>
    <row r="340" spans="2:47" s="1" customFormat="1" ht="12">
      <c r="B340" s="33"/>
      <c r="D340" s="147" t="s">
        <v>275</v>
      </c>
      <c r="F340" s="148" t="s">
        <v>2034</v>
      </c>
      <c r="I340" s="145"/>
      <c r="L340" s="33"/>
      <c r="M340" s="146"/>
      <c r="T340" s="54"/>
      <c r="AT340" s="18" t="s">
        <v>275</v>
      </c>
      <c r="AU340" s="18" t="s">
        <v>86</v>
      </c>
    </row>
    <row r="341" spans="2:51" s="12" customFormat="1" ht="12">
      <c r="B341" s="149"/>
      <c r="D341" s="143" t="s">
        <v>277</v>
      </c>
      <c r="E341" s="150" t="s">
        <v>19</v>
      </c>
      <c r="F341" s="151" t="s">
        <v>2035</v>
      </c>
      <c r="H341" s="150" t="s">
        <v>19</v>
      </c>
      <c r="I341" s="152"/>
      <c r="L341" s="149"/>
      <c r="M341" s="153"/>
      <c r="T341" s="154"/>
      <c r="AT341" s="150" t="s">
        <v>277</v>
      </c>
      <c r="AU341" s="150" t="s">
        <v>86</v>
      </c>
      <c r="AV341" s="12" t="s">
        <v>84</v>
      </c>
      <c r="AW341" s="12" t="s">
        <v>37</v>
      </c>
      <c r="AX341" s="12" t="s">
        <v>76</v>
      </c>
      <c r="AY341" s="150" t="s">
        <v>265</v>
      </c>
    </row>
    <row r="342" spans="2:51" s="13" customFormat="1" ht="12">
      <c r="B342" s="155"/>
      <c r="D342" s="143" t="s">
        <v>277</v>
      </c>
      <c r="E342" s="156" t="s">
        <v>19</v>
      </c>
      <c r="F342" s="157" t="s">
        <v>2036</v>
      </c>
      <c r="H342" s="158">
        <v>123.4</v>
      </c>
      <c r="I342" s="159"/>
      <c r="L342" s="155"/>
      <c r="M342" s="160"/>
      <c r="T342" s="161"/>
      <c r="AT342" s="156" t="s">
        <v>277</v>
      </c>
      <c r="AU342" s="156" t="s">
        <v>86</v>
      </c>
      <c r="AV342" s="13" t="s">
        <v>86</v>
      </c>
      <c r="AW342" s="13" t="s">
        <v>37</v>
      </c>
      <c r="AX342" s="13" t="s">
        <v>76</v>
      </c>
      <c r="AY342" s="156" t="s">
        <v>265</v>
      </c>
    </row>
    <row r="343" spans="2:51" s="14" customFormat="1" ht="12">
      <c r="B343" s="162"/>
      <c r="D343" s="143" t="s">
        <v>277</v>
      </c>
      <c r="E343" s="163" t="s">
        <v>1764</v>
      </c>
      <c r="F343" s="164" t="s">
        <v>280</v>
      </c>
      <c r="H343" s="165">
        <v>123.4</v>
      </c>
      <c r="I343" s="166"/>
      <c r="L343" s="162"/>
      <c r="M343" s="167"/>
      <c r="T343" s="168"/>
      <c r="AT343" s="163" t="s">
        <v>277</v>
      </c>
      <c r="AU343" s="163" t="s">
        <v>86</v>
      </c>
      <c r="AV343" s="14" t="s">
        <v>271</v>
      </c>
      <c r="AW343" s="14" t="s">
        <v>37</v>
      </c>
      <c r="AX343" s="14" t="s">
        <v>84</v>
      </c>
      <c r="AY343" s="163" t="s">
        <v>265</v>
      </c>
    </row>
    <row r="344" spans="2:65" s="1" customFormat="1" ht="16.5" customHeight="1">
      <c r="B344" s="33"/>
      <c r="C344" s="130" t="s">
        <v>138</v>
      </c>
      <c r="D344" s="130" t="s">
        <v>267</v>
      </c>
      <c r="E344" s="131" t="s">
        <v>2037</v>
      </c>
      <c r="F344" s="132" t="s">
        <v>2038</v>
      </c>
      <c r="G344" s="133" t="s">
        <v>162</v>
      </c>
      <c r="H344" s="134">
        <v>123.4</v>
      </c>
      <c r="I344" s="135"/>
      <c r="J344" s="136">
        <f>ROUND(I344*H344,2)</f>
        <v>0</v>
      </c>
      <c r="K344" s="132" t="s">
        <v>270</v>
      </c>
      <c r="L344" s="33"/>
      <c r="M344" s="137" t="s">
        <v>19</v>
      </c>
      <c r="N344" s="138" t="s">
        <v>47</v>
      </c>
      <c r="P344" s="139">
        <f>O344*H344</f>
        <v>0</v>
      </c>
      <c r="Q344" s="139">
        <v>0.00101</v>
      </c>
      <c r="R344" s="139">
        <f>Q344*H344</f>
        <v>0.12463400000000001</v>
      </c>
      <c r="S344" s="139">
        <v>0</v>
      </c>
      <c r="T344" s="140">
        <f>S344*H344</f>
        <v>0</v>
      </c>
      <c r="AR344" s="141" t="s">
        <v>271</v>
      </c>
      <c r="AT344" s="141" t="s">
        <v>267</v>
      </c>
      <c r="AU344" s="141" t="s">
        <v>86</v>
      </c>
      <c r="AY344" s="18" t="s">
        <v>265</v>
      </c>
      <c r="BE344" s="142">
        <f>IF(N344="základní",J344,0)</f>
        <v>0</v>
      </c>
      <c r="BF344" s="142">
        <f>IF(N344="snížená",J344,0)</f>
        <v>0</v>
      </c>
      <c r="BG344" s="142">
        <f>IF(N344="zákl. přenesená",J344,0)</f>
        <v>0</v>
      </c>
      <c r="BH344" s="142">
        <f>IF(N344="sníž. přenesená",J344,0)</f>
        <v>0</v>
      </c>
      <c r="BI344" s="142">
        <f>IF(N344="nulová",J344,0)</f>
        <v>0</v>
      </c>
      <c r="BJ344" s="18" t="s">
        <v>84</v>
      </c>
      <c r="BK344" s="142">
        <f>ROUND(I344*H344,2)</f>
        <v>0</v>
      </c>
      <c r="BL344" s="18" t="s">
        <v>271</v>
      </c>
      <c r="BM344" s="141" t="s">
        <v>2039</v>
      </c>
    </row>
    <row r="345" spans="2:47" s="1" customFormat="1" ht="12">
      <c r="B345" s="33"/>
      <c r="D345" s="143" t="s">
        <v>273</v>
      </c>
      <c r="F345" s="144" t="s">
        <v>2040</v>
      </c>
      <c r="I345" s="145"/>
      <c r="L345" s="33"/>
      <c r="M345" s="146"/>
      <c r="T345" s="54"/>
      <c r="AT345" s="18" t="s">
        <v>273</v>
      </c>
      <c r="AU345" s="18" t="s">
        <v>86</v>
      </c>
    </row>
    <row r="346" spans="2:47" s="1" customFormat="1" ht="12">
      <c r="B346" s="33"/>
      <c r="D346" s="147" t="s">
        <v>275</v>
      </c>
      <c r="F346" s="148" t="s">
        <v>2041</v>
      </c>
      <c r="I346" s="145"/>
      <c r="L346" s="33"/>
      <c r="M346" s="146"/>
      <c r="T346" s="54"/>
      <c r="AT346" s="18" t="s">
        <v>275</v>
      </c>
      <c r="AU346" s="18" t="s">
        <v>86</v>
      </c>
    </row>
    <row r="347" spans="2:51" s="13" customFormat="1" ht="12">
      <c r="B347" s="155"/>
      <c r="D347" s="143" t="s">
        <v>277</v>
      </c>
      <c r="E347" s="156" t="s">
        <v>19</v>
      </c>
      <c r="F347" s="157" t="s">
        <v>1764</v>
      </c>
      <c r="H347" s="158">
        <v>123.4</v>
      </c>
      <c r="I347" s="159"/>
      <c r="L347" s="155"/>
      <c r="M347" s="160"/>
      <c r="T347" s="161"/>
      <c r="AT347" s="156" t="s">
        <v>277</v>
      </c>
      <c r="AU347" s="156" t="s">
        <v>86</v>
      </c>
      <c r="AV347" s="13" t="s">
        <v>86</v>
      </c>
      <c r="AW347" s="13" t="s">
        <v>37</v>
      </c>
      <c r="AX347" s="13" t="s">
        <v>84</v>
      </c>
      <c r="AY347" s="156" t="s">
        <v>265</v>
      </c>
    </row>
    <row r="348" spans="2:65" s="1" customFormat="1" ht="16.5" customHeight="1">
      <c r="B348" s="33"/>
      <c r="C348" s="130" t="s">
        <v>450</v>
      </c>
      <c r="D348" s="130" t="s">
        <v>267</v>
      </c>
      <c r="E348" s="131" t="s">
        <v>2042</v>
      </c>
      <c r="F348" s="132" t="s">
        <v>2043</v>
      </c>
      <c r="G348" s="133" t="s">
        <v>115</v>
      </c>
      <c r="H348" s="134">
        <v>2299.385</v>
      </c>
      <c r="I348" s="135"/>
      <c r="J348" s="136">
        <f>ROUND(I348*H348,2)</f>
        <v>0</v>
      </c>
      <c r="K348" s="132" t="s">
        <v>270</v>
      </c>
      <c r="L348" s="33"/>
      <c r="M348" s="137" t="s">
        <v>19</v>
      </c>
      <c r="N348" s="138" t="s">
        <v>47</v>
      </c>
      <c r="P348" s="139">
        <f>O348*H348</f>
        <v>0</v>
      </c>
      <c r="Q348" s="139">
        <v>0.00015</v>
      </c>
      <c r="R348" s="139">
        <f>Q348*H348</f>
        <v>0.34490775</v>
      </c>
      <c r="S348" s="139">
        <v>0</v>
      </c>
      <c r="T348" s="140">
        <f>S348*H348</f>
        <v>0</v>
      </c>
      <c r="AR348" s="141" t="s">
        <v>271</v>
      </c>
      <c r="AT348" s="141" t="s">
        <v>267</v>
      </c>
      <c r="AU348" s="141" t="s">
        <v>86</v>
      </c>
      <c r="AY348" s="18" t="s">
        <v>265</v>
      </c>
      <c r="BE348" s="142">
        <f>IF(N348="základní",J348,0)</f>
        <v>0</v>
      </c>
      <c r="BF348" s="142">
        <f>IF(N348="snížená",J348,0)</f>
        <v>0</v>
      </c>
      <c r="BG348" s="142">
        <f>IF(N348="zákl. přenesená",J348,0)</f>
        <v>0</v>
      </c>
      <c r="BH348" s="142">
        <f>IF(N348="sníž. přenesená",J348,0)</f>
        <v>0</v>
      </c>
      <c r="BI348" s="142">
        <f>IF(N348="nulová",J348,0)</f>
        <v>0</v>
      </c>
      <c r="BJ348" s="18" t="s">
        <v>84</v>
      </c>
      <c r="BK348" s="142">
        <f>ROUND(I348*H348,2)</f>
        <v>0</v>
      </c>
      <c r="BL348" s="18" t="s">
        <v>271</v>
      </c>
      <c r="BM348" s="141" t="s">
        <v>2044</v>
      </c>
    </row>
    <row r="349" spans="2:47" s="1" customFormat="1" ht="12">
      <c r="B349" s="33"/>
      <c r="D349" s="143" t="s">
        <v>273</v>
      </c>
      <c r="F349" s="144" t="s">
        <v>2045</v>
      </c>
      <c r="I349" s="145"/>
      <c r="L349" s="33"/>
      <c r="M349" s="146"/>
      <c r="T349" s="54"/>
      <c r="AT349" s="18" t="s">
        <v>273</v>
      </c>
      <c r="AU349" s="18" t="s">
        <v>86</v>
      </c>
    </row>
    <row r="350" spans="2:47" s="1" customFormat="1" ht="12">
      <c r="B350" s="33"/>
      <c r="D350" s="147" t="s">
        <v>275</v>
      </c>
      <c r="F350" s="148" t="s">
        <v>2046</v>
      </c>
      <c r="I350" s="145"/>
      <c r="L350" s="33"/>
      <c r="M350" s="146"/>
      <c r="T350" s="54"/>
      <c r="AT350" s="18" t="s">
        <v>275</v>
      </c>
      <c r="AU350" s="18" t="s">
        <v>86</v>
      </c>
    </row>
    <row r="351" spans="2:51" s="12" customFormat="1" ht="12">
      <c r="B351" s="149"/>
      <c r="D351" s="143" t="s">
        <v>277</v>
      </c>
      <c r="E351" s="150" t="s">
        <v>19</v>
      </c>
      <c r="F351" s="151" t="s">
        <v>2047</v>
      </c>
      <c r="H351" s="150" t="s">
        <v>19</v>
      </c>
      <c r="I351" s="152"/>
      <c r="L351" s="149"/>
      <c r="M351" s="153"/>
      <c r="T351" s="154"/>
      <c r="AT351" s="150" t="s">
        <v>277</v>
      </c>
      <c r="AU351" s="150" t="s">
        <v>86</v>
      </c>
      <c r="AV351" s="12" t="s">
        <v>84</v>
      </c>
      <c r="AW351" s="12" t="s">
        <v>37</v>
      </c>
      <c r="AX351" s="12" t="s">
        <v>76</v>
      </c>
      <c r="AY351" s="150" t="s">
        <v>265</v>
      </c>
    </row>
    <row r="352" spans="2:51" s="13" customFormat="1" ht="12">
      <c r="B352" s="155"/>
      <c r="D352" s="143" t="s">
        <v>277</v>
      </c>
      <c r="E352" s="156" t="s">
        <v>19</v>
      </c>
      <c r="F352" s="157" t="s">
        <v>2048</v>
      </c>
      <c r="H352" s="158">
        <v>606.24</v>
      </c>
      <c r="I352" s="159"/>
      <c r="L352" s="155"/>
      <c r="M352" s="160"/>
      <c r="T352" s="161"/>
      <c r="AT352" s="156" t="s">
        <v>277</v>
      </c>
      <c r="AU352" s="156" t="s">
        <v>86</v>
      </c>
      <c r="AV352" s="13" t="s">
        <v>86</v>
      </c>
      <c r="AW352" s="13" t="s">
        <v>37</v>
      </c>
      <c r="AX352" s="13" t="s">
        <v>76</v>
      </c>
      <c r="AY352" s="156" t="s">
        <v>265</v>
      </c>
    </row>
    <row r="353" spans="2:51" s="12" customFormat="1" ht="12">
      <c r="B353" s="149"/>
      <c r="D353" s="143" t="s">
        <v>277</v>
      </c>
      <c r="E353" s="150" t="s">
        <v>19</v>
      </c>
      <c r="F353" s="151" t="s">
        <v>2049</v>
      </c>
      <c r="H353" s="150" t="s">
        <v>19</v>
      </c>
      <c r="I353" s="152"/>
      <c r="L353" s="149"/>
      <c r="M353" s="153"/>
      <c r="T353" s="154"/>
      <c r="AT353" s="150" t="s">
        <v>277</v>
      </c>
      <c r="AU353" s="150" t="s">
        <v>86</v>
      </c>
      <c r="AV353" s="12" t="s">
        <v>84</v>
      </c>
      <c r="AW353" s="12" t="s">
        <v>37</v>
      </c>
      <c r="AX353" s="12" t="s">
        <v>76</v>
      </c>
      <c r="AY353" s="150" t="s">
        <v>265</v>
      </c>
    </row>
    <row r="354" spans="2:51" s="13" customFormat="1" ht="12">
      <c r="B354" s="155"/>
      <c r="D354" s="143" t="s">
        <v>277</v>
      </c>
      <c r="E354" s="156" t="s">
        <v>19</v>
      </c>
      <c r="F354" s="157" t="s">
        <v>2050</v>
      </c>
      <c r="H354" s="158">
        <v>1111.275</v>
      </c>
      <c r="I354" s="159"/>
      <c r="L354" s="155"/>
      <c r="M354" s="160"/>
      <c r="T354" s="161"/>
      <c r="AT354" s="156" t="s">
        <v>277</v>
      </c>
      <c r="AU354" s="156" t="s">
        <v>86</v>
      </c>
      <c r="AV354" s="13" t="s">
        <v>86</v>
      </c>
      <c r="AW354" s="13" t="s">
        <v>37</v>
      </c>
      <c r="AX354" s="13" t="s">
        <v>76</v>
      </c>
      <c r="AY354" s="156" t="s">
        <v>265</v>
      </c>
    </row>
    <row r="355" spans="2:51" s="15" customFormat="1" ht="12">
      <c r="B355" s="169"/>
      <c r="D355" s="143" t="s">
        <v>277</v>
      </c>
      <c r="E355" s="170" t="s">
        <v>1757</v>
      </c>
      <c r="F355" s="171" t="s">
        <v>397</v>
      </c>
      <c r="H355" s="172">
        <v>1717.515</v>
      </c>
      <c r="I355" s="173"/>
      <c r="L355" s="169"/>
      <c r="M355" s="174"/>
      <c r="T355" s="175"/>
      <c r="AT355" s="170" t="s">
        <v>277</v>
      </c>
      <c r="AU355" s="170" t="s">
        <v>86</v>
      </c>
      <c r="AV355" s="15" t="s">
        <v>287</v>
      </c>
      <c r="AW355" s="15" t="s">
        <v>37</v>
      </c>
      <c r="AX355" s="15" t="s">
        <v>76</v>
      </c>
      <c r="AY355" s="170" t="s">
        <v>265</v>
      </c>
    </row>
    <row r="356" spans="2:51" s="12" customFormat="1" ht="12">
      <c r="B356" s="149"/>
      <c r="D356" s="143" t="s">
        <v>277</v>
      </c>
      <c r="E356" s="150" t="s">
        <v>19</v>
      </c>
      <c r="F356" s="151" t="s">
        <v>2049</v>
      </c>
      <c r="H356" s="150" t="s">
        <v>19</v>
      </c>
      <c r="I356" s="152"/>
      <c r="L356" s="149"/>
      <c r="M356" s="153"/>
      <c r="T356" s="154"/>
      <c r="AT356" s="150" t="s">
        <v>277</v>
      </c>
      <c r="AU356" s="150" t="s">
        <v>86</v>
      </c>
      <c r="AV356" s="12" t="s">
        <v>84</v>
      </c>
      <c r="AW356" s="12" t="s">
        <v>37</v>
      </c>
      <c r="AX356" s="12" t="s">
        <v>76</v>
      </c>
      <c r="AY356" s="150" t="s">
        <v>265</v>
      </c>
    </row>
    <row r="357" spans="2:51" s="13" customFormat="1" ht="12">
      <c r="B357" s="155"/>
      <c r="D357" s="143" t="s">
        <v>277</v>
      </c>
      <c r="E357" s="156" t="s">
        <v>19</v>
      </c>
      <c r="F357" s="157" t="s">
        <v>2051</v>
      </c>
      <c r="H357" s="158">
        <v>463.55</v>
      </c>
      <c r="I357" s="159"/>
      <c r="L357" s="155"/>
      <c r="M357" s="160"/>
      <c r="T357" s="161"/>
      <c r="AT357" s="156" t="s">
        <v>277</v>
      </c>
      <c r="AU357" s="156" t="s">
        <v>86</v>
      </c>
      <c r="AV357" s="13" t="s">
        <v>86</v>
      </c>
      <c r="AW357" s="13" t="s">
        <v>37</v>
      </c>
      <c r="AX357" s="13" t="s">
        <v>76</v>
      </c>
      <c r="AY357" s="156" t="s">
        <v>265</v>
      </c>
    </row>
    <row r="358" spans="2:51" s="12" customFormat="1" ht="12">
      <c r="B358" s="149"/>
      <c r="D358" s="143" t="s">
        <v>277</v>
      </c>
      <c r="E358" s="150" t="s">
        <v>19</v>
      </c>
      <c r="F358" s="151" t="s">
        <v>2052</v>
      </c>
      <c r="H358" s="150" t="s">
        <v>19</v>
      </c>
      <c r="I358" s="152"/>
      <c r="L358" s="149"/>
      <c r="M358" s="153"/>
      <c r="T358" s="154"/>
      <c r="AT358" s="150" t="s">
        <v>277</v>
      </c>
      <c r="AU358" s="150" t="s">
        <v>86</v>
      </c>
      <c r="AV358" s="12" t="s">
        <v>84</v>
      </c>
      <c r="AW358" s="12" t="s">
        <v>37</v>
      </c>
      <c r="AX358" s="12" t="s">
        <v>76</v>
      </c>
      <c r="AY358" s="150" t="s">
        <v>265</v>
      </c>
    </row>
    <row r="359" spans="2:51" s="13" customFormat="1" ht="12">
      <c r="B359" s="155"/>
      <c r="D359" s="143" t="s">
        <v>277</v>
      </c>
      <c r="E359" s="156" t="s">
        <v>19</v>
      </c>
      <c r="F359" s="157" t="s">
        <v>2053</v>
      </c>
      <c r="H359" s="158">
        <v>118.32</v>
      </c>
      <c r="I359" s="159"/>
      <c r="L359" s="155"/>
      <c r="M359" s="160"/>
      <c r="T359" s="161"/>
      <c r="AT359" s="156" t="s">
        <v>277</v>
      </c>
      <c r="AU359" s="156" t="s">
        <v>86</v>
      </c>
      <c r="AV359" s="13" t="s">
        <v>86</v>
      </c>
      <c r="AW359" s="13" t="s">
        <v>37</v>
      </c>
      <c r="AX359" s="13" t="s">
        <v>76</v>
      </c>
      <c r="AY359" s="156" t="s">
        <v>265</v>
      </c>
    </row>
    <row r="360" spans="2:51" s="15" customFormat="1" ht="12">
      <c r="B360" s="169"/>
      <c r="D360" s="143" t="s">
        <v>277</v>
      </c>
      <c r="E360" s="170" t="s">
        <v>1761</v>
      </c>
      <c r="F360" s="171" t="s">
        <v>397</v>
      </c>
      <c r="H360" s="172">
        <v>581.87</v>
      </c>
      <c r="I360" s="173"/>
      <c r="L360" s="169"/>
      <c r="M360" s="174"/>
      <c r="T360" s="175"/>
      <c r="AT360" s="170" t="s">
        <v>277</v>
      </c>
      <c r="AU360" s="170" t="s">
        <v>86</v>
      </c>
      <c r="AV360" s="15" t="s">
        <v>287</v>
      </c>
      <c r="AW360" s="15" t="s">
        <v>37</v>
      </c>
      <c r="AX360" s="15" t="s">
        <v>76</v>
      </c>
      <c r="AY360" s="170" t="s">
        <v>265</v>
      </c>
    </row>
    <row r="361" spans="2:51" s="14" customFormat="1" ht="12">
      <c r="B361" s="162"/>
      <c r="D361" s="143" t="s">
        <v>277</v>
      </c>
      <c r="E361" s="163" t="s">
        <v>19</v>
      </c>
      <c r="F361" s="164" t="s">
        <v>280</v>
      </c>
      <c r="H361" s="165">
        <v>2299.385</v>
      </c>
      <c r="I361" s="166"/>
      <c r="L361" s="162"/>
      <c r="M361" s="167"/>
      <c r="T361" s="168"/>
      <c r="AT361" s="163" t="s">
        <v>277</v>
      </c>
      <c r="AU361" s="163" t="s">
        <v>86</v>
      </c>
      <c r="AV361" s="14" t="s">
        <v>271</v>
      </c>
      <c r="AW361" s="14" t="s">
        <v>37</v>
      </c>
      <c r="AX361" s="14" t="s">
        <v>84</v>
      </c>
      <c r="AY361" s="163" t="s">
        <v>265</v>
      </c>
    </row>
    <row r="362" spans="2:65" s="1" customFormat="1" ht="16.5" customHeight="1">
      <c r="B362" s="33"/>
      <c r="C362" s="177" t="s">
        <v>460</v>
      </c>
      <c r="D362" s="177" t="s">
        <v>504</v>
      </c>
      <c r="E362" s="178" t="s">
        <v>2054</v>
      </c>
      <c r="F362" s="179" t="s">
        <v>2055</v>
      </c>
      <c r="G362" s="180" t="s">
        <v>130</v>
      </c>
      <c r="H362" s="181">
        <v>283.974</v>
      </c>
      <c r="I362" s="182"/>
      <c r="J362" s="183">
        <f>ROUND(I362*H362,2)</f>
        <v>0</v>
      </c>
      <c r="K362" s="179" t="s">
        <v>19</v>
      </c>
      <c r="L362" s="184"/>
      <c r="M362" s="185" t="s">
        <v>19</v>
      </c>
      <c r="N362" s="186" t="s">
        <v>47</v>
      </c>
      <c r="P362" s="139">
        <f>O362*H362</f>
        <v>0</v>
      </c>
      <c r="Q362" s="139">
        <v>1</v>
      </c>
      <c r="R362" s="139">
        <f>Q362*H362</f>
        <v>283.974</v>
      </c>
      <c r="S362" s="139">
        <v>0</v>
      </c>
      <c r="T362" s="140">
        <f>S362*H362</f>
        <v>0</v>
      </c>
      <c r="AR362" s="141" t="s">
        <v>323</v>
      </c>
      <c r="AT362" s="141" t="s">
        <v>504</v>
      </c>
      <c r="AU362" s="141" t="s">
        <v>86</v>
      </c>
      <c r="AY362" s="18" t="s">
        <v>265</v>
      </c>
      <c r="BE362" s="142">
        <f>IF(N362="základní",J362,0)</f>
        <v>0</v>
      </c>
      <c r="BF362" s="142">
        <f>IF(N362="snížená",J362,0)</f>
        <v>0</v>
      </c>
      <c r="BG362" s="142">
        <f>IF(N362="zákl. přenesená",J362,0)</f>
        <v>0</v>
      </c>
      <c r="BH362" s="142">
        <f>IF(N362="sníž. přenesená",J362,0)</f>
        <v>0</v>
      </c>
      <c r="BI362" s="142">
        <f>IF(N362="nulová",J362,0)</f>
        <v>0</v>
      </c>
      <c r="BJ362" s="18" t="s">
        <v>84</v>
      </c>
      <c r="BK362" s="142">
        <f>ROUND(I362*H362,2)</f>
        <v>0</v>
      </c>
      <c r="BL362" s="18" t="s">
        <v>271</v>
      </c>
      <c r="BM362" s="141" t="s">
        <v>2056</v>
      </c>
    </row>
    <row r="363" spans="2:47" s="1" customFormat="1" ht="48.75">
      <c r="B363" s="33"/>
      <c r="D363" s="143" t="s">
        <v>273</v>
      </c>
      <c r="F363" s="144" t="s">
        <v>2057</v>
      </c>
      <c r="I363" s="145"/>
      <c r="L363" s="33"/>
      <c r="M363" s="146"/>
      <c r="T363" s="54"/>
      <c r="AT363" s="18" t="s">
        <v>273</v>
      </c>
      <c r="AU363" s="18" t="s">
        <v>86</v>
      </c>
    </row>
    <row r="364" spans="2:51" s="13" customFormat="1" ht="12">
      <c r="B364" s="155"/>
      <c r="D364" s="143" t="s">
        <v>277</v>
      </c>
      <c r="E364" s="156" t="s">
        <v>19</v>
      </c>
      <c r="F364" s="157" t="s">
        <v>2058</v>
      </c>
      <c r="H364" s="158">
        <v>71.861</v>
      </c>
      <c r="I364" s="159"/>
      <c r="L364" s="155"/>
      <c r="M364" s="160"/>
      <c r="T364" s="161"/>
      <c r="AT364" s="156" t="s">
        <v>277</v>
      </c>
      <c r="AU364" s="156" t="s">
        <v>86</v>
      </c>
      <c r="AV364" s="13" t="s">
        <v>86</v>
      </c>
      <c r="AW364" s="13" t="s">
        <v>37</v>
      </c>
      <c r="AX364" s="13" t="s">
        <v>76</v>
      </c>
      <c r="AY364" s="156" t="s">
        <v>265</v>
      </c>
    </row>
    <row r="365" spans="2:51" s="13" customFormat="1" ht="12">
      <c r="B365" s="155"/>
      <c r="D365" s="143" t="s">
        <v>277</v>
      </c>
      <c r="E365" s="156" t="s">
        <v>19</v>
      </c>
      <c r="F365" s="157" t="s">
        <v>2059</v>
      </c>
      <c r="H365" s="158">
        <v>212.113</v>
      </c>
      <c r="I365" s="159"/>
      <c r="L365" s="155"/>
      <c r="M365" s="160"/>
      <c r="T365" s="161"/>
      <c r="AT365" s="156" t="s">
        <v>277</v>
      </c>
      <c r="AU365" s="156" t="s">
        <v>86</v>
      </c>
      <c r="AV365" s="13" t="s">
        <v>86</v>
      </c>
      <c r="AW365" s="13" t="s">
        <v>37</v>
      </c>
      <c r="AX365" s="13" t="s">
        <v>76</v>
      </c>
      <c r="AY365" s="156" t="s">
        <v>265</v>
      </c>
    </row>
    <row r="366" spans="2:51" s="14" customFormat="1" ht="12">
      <c r="B366" s="162"/>
      <c r="D366" s="143" t="s">
        <v>277</v>
      </c>
      <c r="E366" s="163" t="s">
        <v>19</v>
      </c>
      <c r="F366" s="164" t="s">
        <v>280</v>
      </c>
      <c r="H366" s="165">
        <v>283.974</v>
      </c>
      <c r="I366" s="166"/>
      <c r="L366" s="162"/>
      <c r="M366" s="167"/>
      <c r="T366" s="168"/>
      <c r="AT366" s="163" t="s">
        <v>277</v>
      </c>
      <c r="AU366" s="163" t="s">
        <v>86</v>
      </c>
      <c r="AV366" s="14" t="s">
        <v>271</v>
      </c>
      <c r="AW366" s="14" t="s">
        <v>37</v>
      </c>
      <c r="AX366" s="14" t="s">
        <v>84</v>
      </c>
      <c r="AY366" s="163" t="s">
        <v>265</v>
      </c>
    </row>
    <row r="367" spans="2:65" s="1" customFormat="1" ht="16.5" customHeight="1">
      <c r="B367" s="33"/>
      <c r="C367" s="130" t="s">
        <v>468</v>
      </c>
      <c r="D367" s="130" t="s">
        <v>267</v>
      </c>
      <c r="E367" s="131" t="s">
        <v>2060</v>
      </c>
      <c r="F367" s="132" t="s">
        <v>2061</v>
      </c>
      <c r="G367" s="133" t="s">
        <v>115</v>
      </c>
      <c r="H367" s="134">
        <v>581.87</v>
      </c>
      <c r="I367" s="135"/>
      <c r="J367" s="136">
        <f>ROUND(I367*H367,2)</f>
        <v>0</v>
      </c>
      <c r="K367" s="132" t="s">
        <v>270</v>
      </c>
      <c r="L367" s="33"/>
      <c r="M367" s="137" t="s">
        <v>19</v>
      </c>
      <c r="N367" s="138" t="s">
        <v>47</v>
      </c>
      <c r="P367" s="139">
        <f>O367*H367</f>
        <v>0</v>
      </c>
      <c r="Q367" s="139">
        <v>0</v>
      </c>
      <c r="R367" s="139">
        <f>Q367*H367</f>
        <v>0</v>
      </c>
      <c r="S367" s="139">
        <v>0</v>
      </c>
      <c r="T367" s="140">
        <f>S367*H367</f>
        <v>0</v>
      </c>
      <c r="AR367" s="141" t="s">
        <v>271</v>
      </c>
      <c r="AT367" s="141" t="s">
        <v>267</v>
      </c>
      <c r="AU367" s="141" t="s">
        <v>86</v>
      </c>
      <c r="AY367" s="18" t="s">
        <v>265</v>
      </c>
      <c r="BE367" s="142">
        <f>IF(N367="základní",J367,0)</f>
        <v>0</v>
      </c>
      <c r="BF367" s="142">
        <f>IF(N367="snížená",J367,0)</f>
        <v>0</v>
      </c>
      <c r="BG367" s="142">
        <f>IF(N367="zákl. přenesená",J367,0)</f>
        <v>0</v>
      </c>
      <c r="BH367" s="142">
        <f>IF(N367="sníž. přenesená",J367,0)</f>
        <v>0</v>
      </c>
      <c r="BI367" s="142">
        <f>IF(N367="nulová",J367,0)</f>
        <v>0</v>
      </c>
      <c r="BJ367" s="18" t="s">
        <v>84</v>
      </c>
      <c r="BK367" s="142">
        <f>ROUND(I367*H367,2)</f>
        <v>0</v>
      </c>
      <c r="BL367" s="18" t="s">
        <v>271</v>
      </c>
      <c r="BM367" s="141" t="s">
        <v>2062</v>
      </c>
    </row>
    <row r="368" spans="2:47" s="1" customFormat="1" ht="12">
      <c r="B368" s="33"/>
      <c r="D368" s="143" t="s">
        <v>273</v>
      </c>
      <c r="F368" s="144" t="s">
        <v>2063</v>
      </c>
      <c r="I368" s="145"/>
      <c r="L368" s="33"/>
      <c r="M368" s="146"/>
      <c r="T368" s="54"/>
      <c r="AT368" s="18" t="s">
        <v>273</v>
      </c>
      <c r="AU368" s="18" t="s">
        <v>86</v>
      </c>
    </row>
    <row r="369" spans="2:47" s="1" customFormat="1" ht="12">
      <c r="B369" s="33"/>
      <c r="D369" s="147" t="s">
        <v>275</v>
      </c>
      <c r="F369" s="148" t="s">
        <v>2064</v>
      </c>
      <c r="I369" s="145"/>
      <c r="L369" s="33"/>
      <c r="M369" s="146"/>
      <c r="T369" s="54"/>
      <c r="AT369" s="18" t="s">
        <v>275</v>
      </c>
      <c r="AU369" s="18" t="s">
        <v>86</v>
      </c>
    </row>
    <row r="370" spans="2:51" s="13" customFormat="1" ht="12">
      <c r="B370" s="155"/>
      <c r="D370" s="143" t="s">
        <v>277</v>
      </c>
      <c r="E370" s="156" t="s">
        <v>19</v>
      </c>
      <c r="F370" s="157" t="s">
        <v>1761</v>
      </c>
      <c r="H370" s="158">
        <v>581.87</v>
      </c>
      <c r="I370" s="159"/>
      <c r="L370" s="155"/>
      <c r="M370" s="160"/>
      <c r="T370" s="161"/>
      <c r="AT370" s="156" t="s">
        <v>277</v>
      </c>
      <c r="AU370" s="156" t="s">
        <v>86</v>
      </c>
      <c r="AV370" s="13" t="s">
        <v>86</v>
      </c>
      <c r="AW370" s="13" t="s">
        <v>37</v>
      </c>
      <c r="AX370" s="13" t="s">
        <v>84</v>
      </c>
      <c r="AY370" s="156" t="s">
        <v>265</v>
      </c>
    </row>
    <row r="371" spans="2:65" s="1" customFormat="1" ht="16.5" customHeight="1">
      <c r="B371" s="33"/>
      <c r="C371" s="130" t="s">
        <v>487</v>
      </c>
      <c r="D371" s="130" t="s">
        <v>267</v>
      </c>
      <c r="E371" s="131" t="s">
        <v>2065</v>
      </c>
      <c r="F371" s="132" t="s">
        <v>2066</v>
      </c>
      <c r="G371" s="133" t="s">
        <v>115</v>
      </c>
      <c r="H371" s="134">
        <v>1717.515</v>
      </c>
      <c r="I371" s="135"/>
      <c r="J371" s="136">
        <f>ROUND(I371*H371,2)</f>
        <v>0</v>
      </c>
      <c r="K371" s="132" t="s">
        <v>270</v>
      </c>
      <c r="L371" s="33"/>
      <c r="M371" s="137" t="s">
        <v>19</v>
      </c>
      <c r="N371" s="138" t="s">
        <v>47</v>
      </c>
      <c r="P371" s="139">
        <f>O371*H371</f>
        <v>0</v>
      </c>
      <c r="Q371" s="139">
        <v>0</v>
      </c>
      <c r="R371" s="139">
        <f>Q371*H371</f>
        <v>0</v>
      </c>
      <c r="S371" s="139">
        <v>0</v>
      </c>
      <c r="T371" s="140">
        <f>S371*H371</f>
        <v>0</v>
      </c>
      <c r="AR371" s="141" t="s">
        <v>271</v>
      </c>
      <c r="AT371" s="141" t="s">
        <v>267</v>
      </c>
      <c r="AU371" s="141" t="s">
        <v>86</v>
      </c>
      <c r="AY371" s="18" t="s">
        <v>265</v>
      </c>
      <c r="BE371" s="142">
        <f>IF(N371="základní",J371,0)</f>
        <v>0</v>
      </c>
      <c r="BF371" s="142">
        <f>IF(N371="snížená",J371,0)</f>
        <v>0</v>
      </c>
      <c r="BG371" s="142">
        <f>IF(N371="zákl. přenesená",J371,0)</f>
        <v>0</v>
      </c>
      <c r="BH371" s="142">
        <f>IF(N371="sníž. přenesená",J371,0)</f>
        <v>0</v>
      </c>
      <c r="BI371" s="142">
        <f>IF(N371="nulová",J371,0)</f>
        <v>0</v>
      </c>
      <c r="BJ371" s="18" t="s">
        <v>84</v>
      </c>
      <c r="BK371" s="142">
        <f>ROUND(I371*H371,2)</f>
        <v>0</v>
      </c>
      <c r="BL371" s="18" t="s">
        <v>271</v>
      </c>
      <c r="BM371" s="141" t="s">
        <v>2067</v>
      </c>
    </row>
    <row r="372" spans="2:47" s="1" customFormat="1" ht="12">
      <c r="B372" s="33"/>
      <c r="D372" s="143" t="s">
        <v>273</v>
      </c>
      <c r="F372" s="144" t="s">
        <v>2068</v>
      </c>
      <c r="I372" s="145"/>
      <c r="L372" s="33"/>
      <c r="M372" s="146"/>
      <c r="T372" s="54"/>
      <c r="AT372" s="18" t="s">
        <v>273</v>
      </c>
      <c r="AU372" s="18" t="s">
        <v>86</v>
      </c>
    </row>
    <row r="373" spans="2:47" s="1" customFormat="1" ht="12">
      <c r="B373" s="33"/>
      <c r="D373" s="147" t="s">
        <v>275</v>
      </c>
      <c r="F373" s="148" t="s">
        <v>2069</v>
      </c>
      <c r="I373" s="145"/>
      <c r="L373" s="33"/>
      <c r="M373" s="146"/>
      <c r="T373" s="54"/>
      <c r="AT373" s="18" t="s">
        <v>275</v>
      </c>
      <c r="AU373" s="18" t="s">
        <v>86</v>
      </c>
    </row>
    <row r="374" spans="2:51" s="13" customFormat="1" ht="12">
      <c r="B374" s="155"/>
      <c r="D374" s="143" t="s">
        <v>277</v>
      </c>
      <c r="E374" s="156" t="s">
        <v>19</v>
      </c>
      <c r="F374" s="157" t="s">
        <v>1757</v>
      </c>
      <c r="H374" s="158">
        <v>1717.515</v>
      </c>
      <c r="I374" s="159"/>
      <c r="L374" s="155"/>
      <c r="M374" s="160"/>
      <c r="T374" s="161"/>
      <c r="AT374" s="156" t="s">
        <v>277</v>
      </c>
      <c r="AU374" s="156" t="s">
        <v>86</v>
      </c>
      <c r="AV374" s="13" t="s">
        <v>86</v>
      </c>
      <c r="AW374" s="13" t="s">
        <v>37</v>
      </c>
      <c r="AX374" s="13" t="s">
        <v>84</v>
      </c>
      <c r="AY374" s="156" t="s">
        <v>265</v>
      </c>
    </row>
    <row r="375" spans="2:65" s="1" customFormat="1" ht="21.75" customHeight="1">
      <c r="B375" s="33"/>
      <c r="C375" s="130" t="s">
        <v>496</v>
      </c>
      <c r="D375" s="130" t="s">
        <v>267</v>
      </c>
      <c r="E375" s="131" t="s">
        <v>2070</v>
      </c>
      <c r="F375" s="132" t="s">
        <v>2071</v>
      </c>
      <c r="G375" s="133" t="s">
        <v>115</v>
      </c>
      <c r="H375" s="134">
        <v>581.87</v>
      </c>
      <c r="I375" s="135"/>
      <c r="J375" s="136">
        <f>ROUND(I375*H375,2)</f>
        <v>0</v>
      </c>
      <c r="K375" s="132" t="s">
        <v>270</v>
      </c>
      <c r="L375" s="33"/>
      <c r="M375" s="137" t="s">
        <v>19</v>
      </c>
      <c r="N375" s="138" t="s">
        <v>47</v>
      </c>
      <c r="P375" s="139">
        <f>O375*H375</f>
        <v>0</v>
      </c>
      <c r="Q375" s="139">
        <v>0</v>
      </c>
      <c r="R375" s="139">
        <f>Q375*H375</f>
        <v>0</v>
      </c>
      <c r="S375" s="139">
        <v>0</v>
      </c>
      <c r="T375" s="140">
        <f>S375*H375</f>
        <v>0</v>
      </c>
      <c r="AR375" s="141" t="s">
        <v>271</v>
      </c>
      <c r="AT375" s="141" t="s">
        <v>267</v>
      </c>
      <c r="AU375" s="141" t="s">
        <v>86</v>
      </c>
      <c r="AY375" s="18" t="s">
        <v>265</v>
      </c>
      <c r="BE375" s="142">
        <f>IF(N375="základní",J375,0)</f>
        <v>0</v>
      </c>
      <c r="BF375" s="142">
        <f>IF(N375="snížená",J375,0)</f>
        <v>0</v>
      </c>
      <c r="BG375" s="142">
        <f>IF(N375="zákl. přenesená",J375,0)</f>
        <v>0</v>
      </c>
      <c r="BH375" s="142">
        <f>IF(N375="sníž. přenesená",J375,0)</f>
        <v>0</v>
      </c>
      <c r="BI375" s="142">
        <f>IF(N375="nulová",J375,0)</f>
        <v>0</v>
      </c>
      <c r="BJ375" s="18" t="s">
        <v>84</v>
      </c>
      <c r="BK375" s="142">
        <f>ROUND(I375*H375,2)</f>
        <v>0</v>
      </c>
      <c r="BL375" s="18" t="s">
        <v>271</v>
      </c>
      <c r="BM375" s="141" t="s">
        <v>2072</v>
      </c>
    </row>
    <row r="376" spans="2:47" s="1" customFormat="1" ht="19.5">
      <c r="B376" s="33"/>
      <c r="D376" s="143" t="s">
        <v>273</v>
      </c>
      <c r="F376" s="144" t="s">
        <v>2073</v>
      </c>
      <c r="I376" s="145"/>
      <c r="L376" s="33"/>
      <c r="M376" s="146"/>
      <c r="T376" s="54"/>
      <c r="AT376" s="18" t="s">
        <v>273</v>
      </c>
      <c r="AU376" s="18" t="s">
        <v>86</v>
      </c>
    </row>
    <row r="377" spans="2:47" s="1" customFormat="1" ht="12">
      <c r="B377" s="33"/>
      <c r="D377" s="147" t="s">
        <v>275</v>
      </c>
      <c r="F377" s="148" t="s">
        <v>2074</v>
      </c>
      <c r="I377" s="145"/>
      <c r="L377" s="33"/>
      <c r="M377" s="146"/>
      <c r="T377" s="54"/>
      <c r="AT377" s="18" t="s">
        <v>275</v>
      </c>
      <c r="AU377" s="18" t="s">
        <v>86</v>
      </c>
    </row>
    <row r="378" spans="2:51" s="13" customFormat="1" ht="12">
      <c r="B378" s="155"/>
      <c r="D378" s="143" t="s">
        <v>277</v>
      </c>
      <c r="E378" s="156" t="s">
        <v>19</v>
      </c>
      <c r="F378" s="157" t="s">
        <v>1761</v>
      </c>
      <c r="H378" s="158">
        <v>581.87</v>
      </c>
      <c r="I378" s="159"/>
      <c r="L378" s="155"/>
      <c r="M378" s="160"/>
      <c r="T378" s="161"/>
      <c r="AT378" s="156" t="s">
        <v>277</v>
      </c>
      <c r="AU378" s="156" t="s">
        <v>86</v>
      </c>
      <c r="AV378" s="13" t="s">
        <v>86</v>
      </c>
      <c r="AW378" s="13" t="s">
        <v>37</v>
      </c>
      <c r="AX378" s="13" t="s">
        <v>84</v>
      </c>
      <c r="AY378" s="156" t="s">
        <v>265</v>
      </c>
    </row>
    <row r="379" spans="2:65" s="1" customFormat="1" ht="21.75" customHeight="1">
      <c r="B379" s="33"/>
      <c r="C379" s="130" t="s">
        <v>503</v>
      </c>
      <c r="D379" s="130" t="s">
        <v>267</v>
      </c>
      <c r="E379" s="131" t="s">
        <v>2075</v>
      </c>
      <c r="F379" s="132" t="s">
        <v>2076</v>
      </c>
      <c r="G379" s="133" t="s">
        <v>115</v>
      </c>
      <c r="H379" s="134">
        <v>1717.515</v>
      </c>
      <c r="I379" s="135"/>
      <c r="J379" s="136">
        <f>ROUND(I379*H379,2)</f>
        <v>0</v>
      </c>
      <c r="K379" s="132" t="s">
        <v>270</v>
      </c>
      <c r="L379" s="33"/>
      <c r="M379" s="137" t="s">
        <v>19</v>
      </c>
      <c r="N379" s="138" t="s">
        <v>47</v>
      </c>
      <c r="P379" s="139">
        <f>O379*H379</f>
        <v>0</v>
      </c>
      <c r="Q379" s="139">
        <v>0</v>
      </c>
      <c r="R379" s="139">
        <f>Q379*H379</f>
        <v>0</v>
      </c>
      <c r="S379" s="139">
        <v>0</v>
      </c>
      <c r="T379" s="140">
        <f>S379*H379</f>
        <v>0</v>
      </c>
      <c r="AR379" s="141" t="s">
        <v>271</v>
      </c>
      <c r="AT379" s="141" t="s">
        <v>267</v>
      </c>
      <c r="AU379" s="141" t="s">
        <v>86</v>
      </c>
      <c r="AY379" s="18" t="s">
        <v>265</v>
      </c>
      <c r="BE379" s="142">
        <f>IF(N379="základní",J379,0)</f>
        <v>0</v>
      </c>
      <c r="BF379" s="142">
        <f>IF(N379="snížená",J379,0)</f>
        <v>0</v>
      </c>
      <c r="BG379" s="142">
        <f>IF(N379="zákl. přenesená",J379,0)</f>
        <v>0</v>
      </c>
      <c r="BH379" s="142">
        <f>IF(N379="sníž. přenesená",J379,0)</f>
        <v>0</v>
      </c>
      <c r="BI379" s="142">
        <f>IF(N379="nulová",J379,0)</f>
        <v>0</v>
      </c>
      <c r="BJ379" s="18" t="s">
        <v>84</v>
      </c>
      <c r="BK379" s="142">
        <f>ROUND(I379*H379,2)</f>
        <v>0</v>
      </c>
      <c r="BL379" s="18" t="s">
        <v>271</v>
      </c>
      <c r="BM379" s="141" t="s">
        <v>2077</v>
      </c>
    </row>
    <row r="380" spans="2:47" s="1" customFormat="1" ht="19.5">
      <c r="B380" s="33"/>
      <c r="D380" s="143" t="s">
        <v>273</v>
      </c>
      <c r="F380" s="144" t="s">
        <v>2078</v>
      </c>
      <c r="I380" s="145"/>
      <c r="L380" s="33"/>
      <c r="M380" s="146"/>
      <c r="T380" s="54"/>
      <c r="AT380" s="18" t="s">
        <v>273</v>
      </c>
      <c r="AU380" s="18" t="s">
        <v>86</v>
      </c>
    </row>
    <row r="381" spans="2:47" s="1" customFormat="1" ht="12">
      <c r="B381" s="33"/>
      <c r="D381" s="147" t="s">
        <v>275</v>
      </c>
      <c r="F381" s="148" t="s">
        <v>2079</v>
      </c>
      <c r="I381" s="145"/>
      <c r="L381" s="33"/>
      <c r="M381" s="146"/>
      <c r="T381" s="54"/>
      <c r="AT381" s="18" t="s">
        <v>275</v>
      </c>
      <c r="AU381" s="18" t="s">
        <v>86</v>
      </c>
    </row>
    <row r="382" spans="2:51" s="13" customFormat="1" ht="12">
      <c r="B382" s="155"/>
      <c r="D382" s="143" t="s">
        <v>277</v>
      </c>
      <c r="E382" s="156" t="s">
        <v>19</v>
      </c>
      <c r="F382" s="157" t="s">
        <v>1757</v>
      </c>
      <c r="H382" s="158">
        <v>1717.515</v>
      </c>
      <c r="I382" s="159"/>
      <c r="L382" s="155"/>
      <c r="M382" s="160"/>
      <c r="T382" s="161"/>
      <c r="AT382" s="156" t="s">
        <v>277</v>
      </c>
      <c r="AU382" s="156" t="s">
        <v>86</v>
      </c>
      <c r="AV382" s="13" t="s">
        <v>86</v>
      </c>
      <c r="AW382" s="13" t="s">
        <v>37</v>
      </c>
      <c r="AX382" s="13" t="s">
        <v>84</v>
      </c>
      <c r="AY382" s="156" t="s">
        <v>265</v>
      </c>
    </row>
    <row r="383" spans="2:65" s="1" customFormat="1" ht="16.5" customHeight="1">
      <c r="B383" s="33"/>
      <c r="C383" s="130" t="s">
        <v>509</v>
      </c>
      <c r="D383" s="130" t="s">
        <v>267</v>
      </c>
      <c r="E383" s="131" t="s">
        <v>2080</v>
      </c>
      <c r="F383" s="132" t="s">
        <v>2081</v>
      </c>
      <c r="G383" s="133" t="s">
        <v>130</v>
      </c>
      <c r="H383" s="134">
        <v>9.38</v>
      </c>
      <c r="I383" s="135"/>
      <c r="J383" s="136">
        <f>ROUND(I383*H383,2)</f>
        <v>0</v>
      </c>
      <c r="K383" s="132" t="s">
        <v>270</v>
      </c>
      <c r="L383" s="33"/>
      <c r="M383" s="137" t="s">
        <v>19</v>
      </c>
      <c r="N383" s="138" t="s">
        <v>47</v>
      </c>
      <c r="P383" s="139">
        <f>O383*H383</f>
        <v>0</v>
      </c>
      <c r="Q383" s="139">
        <v>0.0021</v>
      </c>
      <c r="R383" s="139">
        <f>Q383*H383</f>
        <v>0.019698</v>
      </c>
      <c r="S383" s="139">
        <v>0</v>
      </c>
      <c r="T383" s="140">
        <f>S383*H383</f>
        <v>0</v>
      </c>
      <c r="AR383" s="141" t="s">
        <v>271</v>
      </c>
      <c r="AT383" s="141" t="s">
        <v>267</v>
      </c>
      <c r="AU383" s="141" t="s">
        <v>86</v>
      </c>
      <c r="AY383" s="18" t="s">
        <v>265</v>
      </c>
      <c r="BE383" s="142">
        <f>IF(N383="základní",J383,0)</f>
        <v>0</v>
      </c>
      <c r="BF383" s="142">
        <f>IF(N383="snížená",J383,0)</f>
        <v>0</v>
      </c>
      <c r="BG383" s="142">
        <f>IF(N383="zákl. přenesená",J383,0)</f>
        <v>0</v>
      </c>
      <c r="BH383" s="142">
        <f>IF(N383="sníž. přenesená",J383,0)</f>
        <v>0</v>
      </c>
      <c r="BI383" s="142">
        <f>IF(N383="nulová",J383,0)</f>
        <v>0</v>
      </c>
      <c r="BJ383" s="18" t="s">
        <v>84</v>
      </c>
      <c r="BK383" s="142">
        <f>ROUND(I383*H383,2)</f>
        <v>0</v>
      </c>
      <c r="BL383" s="18" t="s">
        <v>271</v>
      </c>
      <c r="BM383" s="141" t="s">
        <v>2082</v>
      </c>
    </row>
    <row r="384" spans="2:47" s="1" customFormat="1" ht="12">
      <c r="B384" s="33"/>
      <c r="D384" s="143" t="s">
        <v>273</v>
      </c>
      <c r="F384" s="144" t="s">
        <v>2083</v>
      </c>
      <c r="I384" s="145"/>
      <c r="L384" s="33"/>
      <c r="M384" s="146"/>
      <c r="T384" s="54"/>
      <c r="AT384" s="18" t="s">
        <v>273</v>
      </c>
      <c r="AU384" s="18" t="s">
        <v>86</v>
      </c>
    </row>
    <row r="385" spans="2:47" s="1" customFormat="1" ht="12">
      <c r="B385" s="33"/>
      <c r="D385" s="147" t="s">
        <v>275</v>
      </c>
      <c r="F385" s="148" t="s">
        <v>2084</v>
      </c>
      <c r="I385" s="145"/>
      <c r="L385" s="33"/>
      <c r="M385" s="146"/>
      <c r="T385" s="54"/>
      <c r="AT385" s="18" t="s">
        <v>275</v>
      </c>
      <c r="AU385" s="18" t="s">
        <v>86</v>
      </c>
    </row>
    <row r="386" spans="2:51" s="13" customFormat="1" ht="12">
      <c r="B386" s="155"/>
      <c r="D386" s="143" t="s">
        <v>277</v>
      </c>
      <c r="E386" s="156" t="s">
        <v>19</v>
      </c>
      <c r="F386" s="157" t="s">
        <v>1722</v>
      </c>
      <c r="H386" s="158">
        <v>2.174</v>
      </c>
      <c r="I386" s="159"/>
      <c r="L386" s="155"/>
      <c r="M386" s="160"/>
      <c r="T386" s="161"/>
      <c r="AT386" s="156" t="s">
        <v>277</v>
      </c>
      <c r="AU386" s="156" t="s">
        <v>86</v>
      </c>
      <c r="AV386" s="13" t="s">
        <v>86</v>
      </c>
      <c r="AW386" s="13" t="s">
        <v>37</v>
      </c>
      <c r="AX386" s="13" t="s">
        <v>76</v>
      </c>
      <c r="AY386" s="156" t="s">
        <v>265</v>
      </c>
    </row>
    <row r="387" spans="2:51" s="13" customFormat="1" ht="12">
      <c r="B387" s="155"/>
      <c r="D387" s="143" t="s">
        <v>277</v>
      </c>
      <c r="E387" s="156" t="s">
        <v>19</v>
      </c>
      <c r="F387" s="157" t="s">
        <v>1719</v>
      </c>
      <c r="H387" s="158">
        <v>7.206</v>
      </c>
      <c r="I387" s="159"/>
      <c r="L387" s="155"/>
      <c r="M387" s="160"/>
      <c r="T387" s="161"/>
      <c r="AT387" s="156" t="s">
        <v>277</v>
      </c>
      <c r="AU387" s="156" t="s">
        <v>86</v>
      </c>
      <c r="AV387" s="13" t="s">
        <v>86</v>
      </c>
      <c r="AW387" s="13" t="s">
        <v>37</v>
      </c>
      <c r="AX387" s="13" t="s">
        <v>76</v>
      </c>
      <c r="AY387" s="156" t="s">
        <v>265</v>
      </c>
    </row>
    <row r="388" spans="2:51" s="14" customFormat="1" ht="12">
      <c r="B388" s="162"/>
      <c r="D388" s="143" t="s">
        <v>277</v>
      </c>
      <c r="E388" s="163" t="s">
        <v>19</v>
      </c>
      <c r="F388" s="164" t="s">
        <v>280</v>
      </c>
      <c r="H388" s="165">
        <v>9.38</v>
      </c>
      <c r="I388" s="166"/>
      <c r="L388" s="162"/>
      <c r="M388" s="167"/>
      <c r="T388" s="168"/>
      <c r="AT388" s="163" t="s">
        <v>277</v>
      </c>
      <c r="AU388" s="163" t="s">
        <v>86</v>
      </c>
      <c r="AV388" s="14" t="s">
        <v>271</v>
      </c>
      <c r="AW388" s="14" t="s">
        <v>37</v>
      </c>
      <c r="AX388" s="14" t="s">
        <v>84</v>
      </c>
      <c r="AY388" s="163" t="s">
        <v>265</v>
      </c>
    </row>
    <row r="389" spans="2:65" s="1" customFormat="1" ht="16.5" customHeight="1">
      <c r="B389" s="33"/>
      <c r="C389" s="130" t="s">
        <v>515</v>
      </c>
      <c r="D389" s="130" t="s">
        <v>267</v>
      </c>
      <c r="E389" s="131" t="s">
        <v>2085</v>
      </c>
      <c r="F389" s="132" t="s">
        <v>2086</v>
      </c>
      <c r="G389" s="133" t="s">
        <v>130</v>
      </c>
      <c r="H389" s="134">
        <v>9.38</v>
      </c>
      <c r="I389" s="135"/>
      <c r="J389" s="136">
        <f>ROUND(I389*H389,2)</f>
        <v>0</v>
      </c>
      <c r="K389" s="132" t="s">
        <v>270</v>
      </c>
      <c r="L389" s="33"/>
      <c r="M389" s="137" t="s">
        <v>19</v>
      </c>
      <c r="N389" s="138" t="s">
        <v>47</v>
      </c>
      <c r="P389" s="139">
        <f>O389*H389</f>
        <v>0</v>
      </c>
      <c r="Q389" s="139">
        <v>0.00577</v>
      </c>
      <c r="R389" s="139">
        <f>Q389*H389</f>
        <v>0.05412260000000001</v>
      </c>
      <c r="S389" s="139">
        <v>0</v>
      </c>
      <c r="T389" s="140">
        <f>S389*H389</f>
        <v>0</v>
      </c>
      <c r="AR389" s="141" t="s">
        <v>271</v>
      </c>
      <c r="AT389" s="141" t="s">
        <v>267</v>
      </c>
      <c r="AU389" s="141" t="s">
        <v>86</v>
      </c>
      <c r="AY389" s="18" t="s">
        <v>265</v>
      </c>
      <c r="BE389" s="142">
        <f>IF(N389="základní",J389,0)</f>
        <v>0</v>
      </c>
      <c r="BF389" s="142">
        <f>IF(N389="snížená",J389,0)</f>
        <v>0</v>
      </c>
      <c r="BG389" s="142">
        <f>IF(N389="zákl. přenesená",J389,0)</f>
        <v>0</v>
      </c>
      <c r="BH389" s="142">
        <f>IF(N389="sníž. přenesená",J389,0)</f>
        <v>0</v>
      </c>
      <c r="BI389" s="142">
        <f>IF(N389="nulová",J389,0)</f>
        <v>0</v>
      </c>
      <c r="BJ389" s="18" t="s">
        <v>84</v>
      </c>
      <c r="BK389" s="142">
        <f>ROUND(I389*H389,2)</f>
        <v>0</v>
      </c>
      <c r="BL389" s="18" t="s">
        <v>271</v>
      </c>
      <c r="BM389" s="141" t="s">
        <v>2087</v>
      </c>
    </row>
    <row r="390" spans="2:47" s="1" customFormat="1" ht="12">
      <c r="B390" s="33"/>
      <c r="D390" s="143" t="s">
        <v>273</v>
      </c>
      <c r="F390" s="144" t="s">
        <v>2088</v>
      </c>
      <c r="I390" s="145"/>
      <c r="L390" s="33"/>
      <c r="M390" s="146"/>
      <c r="T390" s="54"/>
      <c r="AT390" s="18" t="s">
        <v>273</v>
      </c>
      <c r="AU390" s="18" t="s">
        <v>86</v>
      </c>
    </row>
    <row r="391" spans="2:47" s="1" customFormat="1" ht="12">
      <c r="B391" s="33"/>
      <c r="D391" s="147" t="s">
        <v>275</v>
      </c>
      <c r="F391" s="148" t="s">
        <v>2089</v>
      </c>
      <c r="I391" s="145"/>
      <c r="L391" s="33"/>
      <c r="M391" s="146"/>
      <c r="T391" s="54"/>
      <c r="AT391" s="18" t="s">
        <v>275</v>
      </c>
      <c r="AU391" s="18" t="s">
        <v>86</v>
      </c>
    </row>
    <row r="392" spans="2:51" s="12" customFormat="1" ht="12">
      <c r="B392" s="149"/>
      <c r="D392" s="143" t="s">
        <v>277</v>
      </c>
      <c r="E392" s="150" t="s">
        <v>19</v>
      </c>
      <c r="F392" s="151" t="s">
        <v>2090</v>
      </c>
      <c r="H392" s="150" t="s">
        <v>19</v>
      </c>
      <c r="I392" s="152"/>
      <c r="L392" s="149"/>
      <c r="M392" s="153"/>
      <c r="T392" s="154"/>
      <c r="AT392" s="150" t="s">
        <v>277</v>
      </c>
      <c r="AU392" s="150" t="s">
        <v>86</v>
      </c>
      <c r="AV392" s="12" t="s">
        <v>84</v>
      </c>
      <c r="AW392" s="12" t="s">
        <v>37</v>
      </c>
      <c r="AX392" s="12" t="s">
        <v>76</v>
      </c>
      <c r="AY392" s="150" t="s">
        <v>265</v>
      </c>
    </row>
    <row r="393" spans="2:51" s="13" customFormat="1" ht="12">
      <c r="B393" s="155"/>
      <c r="D393" s="143" t="s">
        <v>277</v>
      </c>
      <c r="E393" s="156" t="s">
        <v>19</v>
      </c>
      <c r="F393" s="157" t="s">
        <v>2091</v>
      </c>
      <c r="H393" s="158">
        <v>1.587</v>
      </c>
      <c r="I393" s="159"/>
      <c r="L393" s="155"/>
      <c r="M393" s="160"/>
      <c r="T393" s="161"/>
      <c r="AT393" s="156" t="s">
        <v>277</v>
      </c>
      <c r="AU393" s="156" t="s">
        <v>86</v>
      </c>
      <c r="AV393" s="13" t="s">
        <v>86</v>
      </c>
      <c r="AW393" s="13" t="s">
        <v>37</v>
      </c>
      <c r="AX393" s="13" t="s">
        <v>76</v>
      </c>
      <c r="AY393" s="156" t="s">
        <v>265</v>
      </c>
    </row>
    <row r="394" spans="2:51" s="13" customFormat="1" ht="12">
      <c r="B394" s="155"/>
      <c r="D394" s="143" t="s">
        <v>277</v>
      </c>
      <c r="E394" s="156" t="s">
        <v>19</v>
      </c>
      <c r="F394" s="157" t="s">
        <v>2092</v>
      </c>
      <c r="H394" s="158">
        <v>0.587</v>
      </c>
      <c r="I394" s="159"/>
      <c r="L394" s="155"/>
      <c r="M394" s="160"/>
      <c r="T394" s="161"/>
      <c r="AT394" s="156" t="s">
        <v>277</v>
      </c>
      <c r="AU394" s="156" t="s">
        <v>86</v>
      </c>
      <c r="AV394" s="13" t="s">
        <v>86</v>
      </c>
      <c r="AW394" s="13" t="s">
        <v>37</v>
      </c>
      <c r="AX394" s="13" t="s">
        <v>76</v>
      </c>
      <c r="AY394" s="156" t="s">
        <v>265</v>
      </c>
    </row>
    <row r="395" spans="2:51" s="15" customFormat="1" ht="12">
      <c r="B395" s="169"/>
      <c r="D395" s="143" t="s">
        <v>277</v>
      </c>
      <c r="E395" s="170" t="s">
        <v>1722</v>
      </c>
      <c r="F395" s="171" t="s">
        <v>397</v>
      </c>
      <c r="H395" s="172">
        <v>2.174</v>
      </c>
      <c r="I395" s="173"/>
      <c r="L395" s="169"/>
      <c r="M395" s="174"/>
      <c r="T395" s="175"/>
      <c r="AT395" s="170" t="s">
        <v>277</v>
      </c>
      <c r="AU395" s="170" t="s">
        <v>86</v>
      </c>
      <c r="AV395" s="15" t="s">
        <v>287</v>
      </c>
      <c r="AW395" s="15" t="s">
        <v>37</v>
      </c>
      <c r="AX395" s="15" t="s">
        <v>76</v>
      </c>
      <c r="AY395" s="170" t="s">
        <v>265</v>
      </c>
    </row>
    <row r="396" spans="2:51" s="12" customFormat="1" ht="12">
      <c r="B396" s="149"/>
      <c r="D396" s="143" t="s">
        <v>277</v>
      </c>
      <c r="E396" s="150" t="s">
        <v>19</v>
      </c>
      <c r="F396" s="151" t="s">
        <v>2093</v>
      </c>
      <c r="H396" s="150" t="s">
        <v>19</v>
      </c>
      <c r="I396" s="152"/>
      <c r="L396" s="149"/>
      <c r="M396" s="153"/>
      <c r="T396" s="154"/>
      <c r="AT396" s="150" t="s">
        <v>277</v>
      </c>
      <c r="AU396" s="150" t="s">
        <v>86</v>
      </c>
      <c r="AV396" s="12" t="s">
        <v>84</v>
      </c>
      <c r="AW396" s="12" t="s">
        <v>37</v>
      </c>
      <c r="AX396" s="12" t="s">
        <v>76</v>
      </c>
      <c r="AY396" s="150" t="s">
        <v>265</v>
      </c>
    </row>
    <row r="397" spans="2:51" s="13" customFormat="1" ht="12">
      <c r="B397" s="155"/>
      <c r="D397" s="143" t="s">
        <v>277</v>
      </c>
      <c r="E397" s="156" t="s">
        <v>19</v>
      </c>
      <c r="F397" s="157" t="s">
        <v>2094</v>
      </c>
      <c r="H397" s="158">
        <v>7.206</v>
      </c>
      <c r="I397" s="159"/>
      <c r="L397" s="155"/>
      <c r="M397" s="160"/>
      <c r="T397" s="161"/>
      <c r="AT397" s="156" t="s">
        <v>277</v>
      </c>
      <c r="AU397" s="156" t="s">
        <v>86</v>
      </c>
      <c r="AV397" s="13" t="s">
        <v>86</v>
      </c>
      <c r="AW397" s="13" t="s">
        <v>37</v>
      </c>
      <c r="AX397" s="13" t="s">
        <v>76</v>
      </c>
      <c r="AY397" s="156" t="s">
        <v>265</v>
      </c>
    </row>
    <row r="398" spans="2:51" s="15" customFormat="1" ht="12">
      <c r="B398" s="169"/>
      <c r="D398" s="143" t="s">
        <v>277</v>
      </c>
      <c r="E398" s="170" t="s">
        <v>1719</v>
      </c>
      <c r="F398" s="171" t="s">
        <v>397</v>
      </c>
      <c r="H398" s="172">
        <v>7.206</v>
      </c>
      <c r="I398" s="173"/>
      <c r="L398" s="169"/>
      <c r="M398" s="174"/>
      <c r="T398" s="175"/>
      <c r="AT398" s="170" t="s">
        <v>277</v>
      </c>
      <c r="AU398" s="170" t="s">
        <v>86</v>
      </c>
      <c r="AV398" s="15" t="s">
        <v>287</v>
      </c>
      <c r="AW398" s="15" t="s">
        <v>37</v>
      </c>
      <c r="AX398" s="15" t="s">
        <v>76</v>
      </c>
      <c r="AY398" s="170" t="s">
        <v>265</v>
      </c>
    </row>
    <row r="399" spans="2:51" s="14" customFormat="1" ht="12">
      <c r="B399" s="162"/>
      <c r="D399" s="143" t="s">
        <v>277</v>
      </c>
      <c r="E399" s="163" t="s">
        <v>19</v>
      </c>
      <c r="F399" s="164" t="s">
        <v>280</v>
      </c>
      <c r="H399" s="165">
        <v>9.38</v>
      </c>
      <c r="I399" s="166"/>
      <c r="L399" s="162"/>
      <c r="M399" s="167"/>
      <c r="T399" s="168"/>
      <c r="AT399" s="163" t="s">
        <v>277</v>
      </c>
      <c r="AU399" s="163" t="s">
        <v>86</v>
      </c>
      <c r="AV399" s="14" t="s">
        <v>271</v>
      </c>
      <c r="AW399" s="14" t="s">
        <v>37</v>
      </c>
      <c r="AX399" s="14" t="s">
        <v>84</v>
      </c>
      <c r="AY399" s="163" t="s">
        <v>265</v>
      </c>
    </row>
    <row r="400" spans="2:65" s="1" customFormat="1" ht="16.5" customHeight="1">
      <c r="B400" s="33"/>
      <c r="C400" s="177" t="s">
        <v>521</v>
      </c>
      <c r="D400" s="177" t="s">
        <v>504</v>
      </c>
      <c r="E400" s="178" t="s">
        <v>2095</v>
      </c>
      <c r="F400" s="179" t="s">
        <v>2096</v>
      </c>
      <c r="G400" s="180" t="s">
        <v>130</v>
      </c>
      <c r="H400" s="181">
        <v>2.174</v>
      </c>
      <c r="I400" s="182"/>
      <c r="J400" s="183">
        <f>ROUND(I400*H400,2)</f>
        <v>0</v>
      </c>
      <c r="K400" s="179" t="s">
        <v>19</v>
      </c>
      <c r="L400" s="184"/>
      <c r="M400" s="185" t="s">
        <v>19</v>
      </c>
      <c r="N400" s="186" t="s">
        <v>47</v>
      </c>
      <c r="P400" s="139">
        <f>O400*H400</f>
        <v>0</v>
      </c>
      <c r="Q400" s="139">
        <v>1</v>
      </c>
      <c r="R400" s="139">
        <f>Q400*H400</f>
        <v>2.174</v>
      </c>
      <c r="S400" s="139">
        <v>0</v>
      </c>
      <c r="T400" s="140">
        <f>S400*H400</f>
        <v>0</v>
      </c>
      <c r="AR400" s="141" t="s">
        <v>323</v>
      </c>
      <c r="AT400" s="141" t="s">
        <v>504</v>
      </c>
      <c r="AU400" s="141" t="s">
        <v>86</v>
      </c>
      <c r="AY400" s="18" t="s">
        <v>265</v>
      </c>
      <c r="BE400" s="142">
        <f>IF(N400="základní",J400,0)</f>
        <v>0</v>
      </c>
      <c r="BF400" s="142">
        <f>IF(N400="snížená",J400,0)</f>
        <v>0</v>
      </c>
      <c r="BG400" s="142">
        <f>IF(N400="zákl. přenesená",J400,0)</f>
        <v>0</v>
      </c>
      <c r="BH400" s="142">
        <f>IF(N400="sníž. přenesená",J400,0)</f>
        <v>0</v>
      </c>
      <c r="BI400" s="142">
        <f>IF(N400="nulová",J400,0)</f>
        <v>0</v>
      </c>
      <c r="BJ400" s="18" t="s">
        <v>84</v>
      </c>
      <c r="BK400" s="142">
        <f>ROUND(I400*H400,2)</f>
        <v>0</v>
      </c>
      <c r="BL400" s="18" t="s">
        <v>271</v>
      </c>
      <c r="BM400" s="141" t="s">
        <v>2097</v>
      </c>
    </row>
    <row r="401" spans="2:47" s="1" customFormat="1" ht="48.75">
      <c r="B401" s="33"/>
      <c r="D401" s="143" t="s">
        <v>273</v>
      </c>
      <c r="F401" s="144" t="s">
        <v>2098</v>
      </c>
      <c r="I401" s="145"/>
      <c r="L401" s="33"/>
      <c r="M401" s="146"/>
      <c r="T401" s="54"/>
      <c r="AT401" s="18" t="s">
        <v>273</v>
      </c>
      <c r="AU401" s="18" t="s">
        <v>86</v>
      </c>
    </row>
    <row r="402" spans="2:51" s="13" customFormat="1" ht="12">
      <c r="B402" s="155"/>
      <c r="D402" s="143" t="s">
        <v>277</v>
      </c>
      <c r="E402" s="156" t="s">
        <v>19</v>
      </c>
      <c r="F402" s="157" t="s">
        <v>1722</v>
      </c>
      <c r="H402" s="158">
        <v>2.174</v>
      </c>
      <c r="I402" s="159"/>
      <c r="L402" s="155"/>
      <c r="M402" s="160"/>
      <c r="T402" s="161"/>
      <c r="AT402" s="156" t="s">
        <v>277</v>
      </c>
      <c r="AU402" s="156" t="s">
        <v>86</v>
      </c>
      <c r="AV402" s="13" t="s">
        <v>86</v>
      </c>
      <c r="AW402" s="13" t="s">
        <v>37</v>
      </c>
      <c r="AX402" s="13" t="s">
        <v>84</v>
      </c>
      <c r="AY402" s="156" t="s">
        <v>265</v>
      </c>
    </row>
    <row r="403" spans="2:65" s="1" customFormat="1" ht="16.5" customHeight="1">
      <c r="B403" s="33"/>
      <c r="C403" s="177" t="s">
        <v>126</v>
      </c>
      <c r="D403" s="177" t="s">
        <v>504</v>
      </c>
      <c r="E403" s="178" t="s">
        <v>2099</v>
      </c>
      <c r="F403" s="179" t="s">
        <v>2100</v>
      </c>
      <c r="G403" s="180" t="s">
        <v>130</v>
      </c>
      <c r="H403" s="181">
        <v>7.206</v>
      </c>
      <c r="I403" s="182"/>
      <c r="J403" s="183">
        <f>ROUND(I403*H403,2)</f>
        <v>0</v>
      </c>
      <c r="K403" s="179" t="s">
        <v>19</v>
      </c>
      <c r="L403" s="184"/>
      <c r="M403" s="185" t="s">
        <v>19</v>
      </c>
      <c r="N403" s="186" t="s">
        <v>47</v>
      </c>
      <c r="P403" s="139">
        <f>O403*H403</f>
        <v>0</v>
      </c>
      <c r="Q403" s="139">
        <v>1</v>
      </c>
      <c r="R403" s="139">
        <f>Q403*H403</f>
        <v>7.206</v>
      </c>
      <c r="S403" s="139">
        <v>0</v>
      </c>
      <c r="T403" s="140">
        <f>S403*H403</f>
        <v>0</v>
      </c>
      <c r="AR403" s="141" t="s">
        <v>323</v>
      </c>
      <c r="AT403" s="141" t="s">
        <v>504</v>
      </c>
      <c r="AU403" s="141" t="s">
        <v>86</v>
      </c>
      <c r="AY403" s="18" t="s">
        <v>265</v>
      </c>
      <c r="BE403" s="142">
        <f>IF(N403="základní",J403,0)</f>
        <v>0</v>
      </c>
      <c r="BF403" s="142">
        <f>IF(N403="snížená",J403,0)</f>
        <v>0</v>
      </c>
      <c r="BG403" s="142">
        <f>IF(N403="zákl. přenesená",J403,0)</f>
        <v>0</v>
      </c>
      <c r="BH403" s="142">
        <f>IF(N403="sníž. přenesená",J403,0)</f>
        <v>0</v>
      </c>
      <c r="BI403" s="142">
        <f>IF(N403="nulová",J403,0)</f>
        <v>0</v>
      </c>
      <c r="BJ403" s="18" t="s">
        <v>84</v>
      </c>
      <c r="BK403" s="142">
        <f>ROUND(I403*H403,2)</f>
        <v>0</v>
      </c>
      <c r="BL403" s="18" t="s">
        <v>271</v>
      </c>
      <c r="BM403" s="141" t="s">
        <v>2101</v>
      </c>
    </row>
    <row r="404" spans="2:47" s="1" customFormat="1" ht="48.75">
      <c r="B404" s="33"/>
      <c r="D404" s="143" t="s">
        <v>273</v>
      </c>
      <c r="F404" s="144" t="s">
        <v>2102</v>
      </c>
      <c r="I404" s="145"/>
      <c r="L404" s="33"/>
      <c r="M404" s="146"/>
      <c r="T404" s="54"/>
      <c r="AT404" s="18" t="s">
        <v>273</v>
      </c>
      <c r="AU404" s="18" t="s">
        <v>86</v>
      </c>
    </row>
    <row r="405" spans="2:51" s="13" customFormat="1" ht="12">
      <c r="B405" s="155"/>
      <c r="D405" s="143" t="s">
        <v>277</v>
      </c>
      <c r="E405" s="156" t="s">
        <v>19</v>
      </c>
      <c r="F405" s="157" t="s">
        <v>1719</v>
      </c>
      <c r="H405" s="158">
        <v>7.206</v>
      </c>
      <c r="I405" s="159"/>
      <c r="L405" s="155"/>
      <c r="M405" s="160"/>
      <c r="T405" s="161"/>
      <c r="AT405" s="156" t="s">
        <v>277</v>
      </c>
      <c r="AU405" s="156" t="s">
        <v>86</v>
      </c>
      <c r="AV405" s="13" t="s">
        <v>86</v>
      </c>
      <c r="AW405" s="13" t="s">
        <v>37</v>
      </c>
      <c r="AX405" s="13" t="s">
        <v>84</v>
      </c>
      <c r="AY405" s="156" t="s">
        <v>265</v>
      </c>
    </row>
    <row r="406" spans="2:65" s="1" customFormat="1" ht="16.5" customHeight="1">
      <c r="B406" s="33"/>
      <c r="C406" s="130" t="s">
        <v>532</v>
      </c>
      <c r="D406" s="130" t="s">
        <v>267</v>
      </c>
      <c r="E406" s="131" t="s">
        <v>2103</v>
      </c>
      <c r="F406" s="132" t="s">
        <v>2104</v>
      </c>
      <c r="G406" s="133" t="s">
        <v>130</v>
      </c>
      <c r="H406" s="134">
        <v>9.38</v>
      </c>
      <c r="I406" s="135"/>
      <c r="J406" s="136">
        <f>ROUND(I406*H406,2)</f>
        <v>0</v>
      </c>
      <c r="K406" s="132" t="s">
        <v>270</v>
      </c>
      <c r="L406" s="33"/>
      <c r="M406" s="137" t="s">
        <v>19</v>
      </c>
      <c r="N406" s="138" t="s">
        <v>47</v>
      </c>
      <c r="P406" s="139">
        <f>O406*H406</f>
        <v>0</v>
      </c>
      <c r="Q406" s="139">
        <v>0.00072</v>
      </c>
      <c r="R406" s="139">
        <f>Q406*H406</f>
        <v>0.006753600000000001</v>
      </c>
      <c r="S406" s="139">
        <v>0</v>
      </c>
      <c r="T406" s="140">
        <f>S406*H406</f>
        <v>0</v>
      </c>
      <c r="AR406" s="141" t="s">
        <v>271</v>
      </c>
      <c r="AT406" s="141" t="s">
        <v>267</v>
      </c>
      <c r="AU406" s="141" t="s">
        <v>86</v>
      </c>
      <c r="AY406" s="18" t="s">
        <v>265</v>
      </c>
      <c r="BE406" s="142">
        <f>IF(N406="základní",J406,0)</f>
        <v>0</v>
      </c>
      <c r="BF406" s="142">
        <f>IF(N406="snížená",J406,0)</f>
        <v>0</v>
      </c>
      <c r="BG406" s="142">
        <f>IF(N406="zákl. přenesená",J406,0)</f>
        <v>0</v>
      </c>
      <c r="BH406" s="142">
        <f>IF(N406="sníž. přenesená",J406,0)</f>
        <v>0</v>
      </c>
      <c r="BI406" s="142">
        <f>IF(N406="nulová",J406,0)</f>
        <v>0</v>
      </c>
      <c r="BJ406" s="18" t="s">
        <v>84</v>
      </c>
      <c r="BK406" s="142">
        <f>ROUND(I406*H406,2)</f>
        <v>0</v>
      </c>
      <c r="BL406" s="18" t="s">
        <v>271</v>
      </c>
      <c r="BM406" s="141" t="s">
        <v>2105</v>
      </c>
    </row>
    <row r="407" spans="2:47" s="1" customFormat="1" ht="12">
      <c r="B407" s="33"/>
      <c r="D407" s="143" t="s">
        <v>273</v>
      </c>
      <c r="F407" s="144" t="s">
        <v>2106</v>
      </c>
      <c r="I407" s="145"/>
      <c r="L407" s="33"/>
      <c r="M407" s="146"/>
      <c r="T407" s="54"/>
      <c r="AT407" s="18" t="s">
        <v>273</v>
      </c>
      <c r="AU407" s="18" t="s">
        <v>86</v>
      </c>
    </row>
    <row r="408" spans="2:47" s="1" customFormat="1" ht="12">
      <c r="B408" s="33"/>
      <c r="D408" s="147" t="s">
        <v>275</v>
      </c>
      <c r="F408" s="148" t="s">
        <v>2107</v>
      </c>
      <c r="I408" s="145"/>
      <c r="L408" s="33"/>
      <c r="M408" s="146"/>
      <c r="T408" s="54"/>
      <c r="AT408" s="18" t="s">
        <v>275</v>
      </c>
      <c r="AU408" s="18" t="s">
        <v>86</v>
      </c>
    </row>
    <row r="409" spans="2:51" s="13" customFormat="1" ht="12">
      <c r="B409" s="155"/>
      <c r="D409" s="143" t="s">
        <v>277</v>
      </c>
      <c r="E409" s="156" t="s">
        <v>19</v>
      </c>
      <c r="F409" s="157" t="s">
        <v>1722</v>
      </c>
      <c r="H409" s="158">
        <v>2.174</v>
      </c>
      <c r="I409" s="159"/>
      <c r="L409" s="155"/>
      <c r="M409" s="160"/>
      <c r="T409" s="161"/>
      <c r="AT409" s="156" t="s">
        <v>277</v>
      </c>
      <c r="AU409" s="156" t="s">
        <v>86</v>
      </c>
      <c r="AV409" s="13" t="s">
        <v>86</v>
      </c>
      <c r="AW409" s="13" t="s">
        <v>37</v>
      </c>
      <c r="AX409" s="13" t="s">
        <v>76</v>
      </c>
      <c r="AY409" s="156" t="s">
        <v>265</v>
      </c>
    </row>
    <row r="410" spans="2:51" s="13" customFormat="1" ht="12">
      <c r="B410" s="155"/>
      <c r="D410" s="143" t="s">
        <v>277</v>
      </c>
      <c r="E410" s="156" t="s">
        <v>19</v>
      </c>
      <c r="F410" s="157" t="s">
        <v>1719</v>
      </c>
      <c r="H410" s="158">
        <v>7.206</v>
      </c>
      <c r="I410" s="159"/>
      <c r="L410" s="155"/>
      <c r="M410" s="160"/>
      <c r="T410" s="161"/>
      <c r="AT410" s="156" t="s">
        <v>277</v>
      </c>
      <c r="AU410" s="156" t="s">
        <v>86</v>
      </c>
      <c r="AV410" s="13" t="s">
        <v>86</v>
      </c>
      <c r="AW410" s="13" t="s">
        <v>37</v>
      </c>
      <c r="AX410" s="13" t="s">
        <v>76</v>
      </c>
      <c r="AY410" s="156" t="s">
        <v>265</v>
      </c>
    </row>
    <row r="411" spans="2:51" s="14" customFormat="1" ht="12">
      <c r="B411" s="162"/>
      <c r="D411" s="143" t="s">
        <v>277</v>
      </c>
      <c r="E411" s="163" t="s">
        <v>19</v>
      </c>
      <c r="F411" s="164" t="s">
        <v>280</v>
      </c>
      <c r="H411" s="165">
        <v>9.38</v>
      </c>
      <c r="I411" s="166"/>
      <c r="L411" s="162"/>
      <c r="M411" s="167"/>
      <c r="T411" s="168"/>
      <c r="AT411" s="163" t="s">
        <v>277</v>
      </c>
      <c r="AU411" s="163" t="s">
        <v>86</v>
      </c>
      <c r="AV411" s="14" t="s">
        <v>271</v>
      </c>
      <c r="AW411" s="14" t="s">
        <v>37</v>
      </c>
      <c r="AX411" s="14" t="s">
        <v>84</v>
      </c>
      <c r="AY411" s="163" t="s">
        <v>265</v>
      </c>
    </row>
    <row r="412" spans="2:65" s="1" customFormat="1" ht="16.5" customHeight="1">
      <c r="B412" s="33"/>
      <c r="C412" s="130" t="s">
        <v>538</v>
      </c>
      <c r="D412" s="130" t="s">
        <v>267</v>
      </c>
      <c r="E412" s="131" t="s">
        <v>497</v>
      </c>
      <c r="F412" s="132" t="s">
        <v>498</v>
      </c>
      <c r="G412" s="133" t="s">
        <v>115</v>
      </c>
      <c r="H412" s="134">
        <v>619.38</v>
      </c>
      <c r="I412" s="135"/>
      <c r="J412" s="136">
        <f>ROUND(I412*H412,2)</f>
        <v>0</v>
      </c>
      <c r="K412" s="132" t="s">
        <v>270</v>
      </c>
      <c r="L412" s="33"/>
      <c r="M412" s="137" t="s">
        <v>19</v>
      </c>
      <c r="N412" s="138" t="s">
        <v>47</v>
      </c>
      <c r="P412" s="139">
        <f>O412*H412</f>
        <v>0</v>
      </c>
      <c r="Q412" s="139">
        <v>0.00014</v>
      </c>
      <c r="R412" s="139">
        <f>Q412*H412</f>
        <v>0.08671319999999999</v>
      </c>
      <c r="S412" s="139">
        <v>0</v>
      </c>
      <c r="T412" s="140">
        <f>S412*H412</f>
        <v>0</v>
      </c>
      <c r="AR412" s="141" t="s">
        <v>271</v>
      </c>
      <c r="AT412" s="141" t="s">
        <v>267</v>
      </c>
      <c r="AU412" s="141" t="s">
        <v>86</v>
      </c>
      <c r="AY412" s="18" t="s">
        <v>265</v>
      </c>
      <c r="BE412" s="142">
        <f>IF(N412="základní",J412,0)</f>
        <v>0</v>
      </c>
      <c r="BF412" s="142">
        <f>IF(N412="snížená",J412,0)</f>
        <v>0</v>
      </c>
      <c r="BG412" s="142">
        <f>IF(N412="zákl. přenesená",J412,0)</f>
        <v>0</v>
      </c>
      <c r="BH412" s="142">
        <f>IF(N412="sníž. přenesená",J412,0)</f>
        <v>0</v>
      </c>
      <c r="BI412" s="142">
        <f>IF(N412="nulová",J412,0)</f>
        <v>0</v>
      </c>
      <c r="BJ412" s="18" t="s">
        <v>84</v>
      </c>
      <c r="BK412" s="142">
        <f>ROUND(I412*H412,2)</f>
        <v>0</v>
      </c>
      <c r="BL412" s="18" t="s">
        <v>271</v>
      </c>
      <c r="BM412" s="141" t="s">
        <v>2108</v>
      </c>
    </row>
    <row r="413" spans="2:47" s="1" customFormat="1" ht="12">
      <c r="B413" s="33"/>
      <c r="D413" s="143" t="s">
        <v>273</v>
      </c>
      <c r="F413" s="144" t="s">
        <v>500</v>
      </c>
      <c r="I413" s="145"/>
      <c r="L413" s="33"/>
      <c r="M413" s="146"/>
      <c r="T413" s="54"/>
      <c r="AT413" s="18" t="s">
        <v>273</v>
      </c>
      <c r="AU413" s="18" t="s">
        <v>86</v>
      </c>
    </row>
    <row r="414" spans="2:47" s="1" customFormat="1" ht="12">
      <c r="B414" s="33"/>
      <c r="D414" s="147" t="s">
        <v>275</v>
      </c>
      <c r="F414" s="148" t="s">
        <v>2109</v>
      </c>
      <c r="I414" s="145"/>
      <c r="L414" s="33"/>
      <c r="M414" s="146"/>
      <c r="T414" s="54"/>
      <c r="AT414" s="18" t="s">
        <v>275</v>
      </c>
      <c r="AU414" s="18" t="s">
        <v>86</v>
      </c>
    </row>
    <row r="415" spans="2:47" s="1" customFormat="1" ht="39">
      <c r="B415" s="33"/>
      <c r="D415" s="143" t="s">
        <v>501</v>
      </c>
      <c r="F415" s="176" t="s">
        <v>502</v>
      </c>
      <c r="I415" s="145"/>
      <c r="L415" s="33"/>
      <c r="M415" s="146"/>
      <c r="T415" s="54"/>
      <c r="AT415" s="18" t="s">
        <v>501</v>
      </c>
      <c r="AU415" s="18" t="s">
        <v>86</v>
      </c>
    </row>
    <row r="416" spans="2:51" s="13" customFormat="1" ht="12">
      <c r="B416" s="155"/>
      <c r="D416" s="143" t="s">
        <v>277</v>
      </c>
      <c r="E416" s="156" t="s">
        <v>19</v>
      </c>
      <c r="F416" s="157" t="s">
        <v>1693</v>
      </c>
      <c r="H416" s="158">
        <v>619.38</v>
      </c>
      <c r="I416" s="159"/>
      <c r="L416" s="155"/>
      <c r="M416" s="160"/>
      <c r="T416" s="161"/>
      <c r="AT416" s="156" t="s">
        <v>277</v>
      </c>
      <c r="AU416" s="156" t="s">
        <v>86</v>
      </c>
      <c r="AV416" s="13" t="s">
        <v>86</v>
      </c>
      <c r="AW416" s="13" t="s">
        <v>37</v>
      </c>
      <c r="AX416" s="13" t="s">
        <v>76</v>
      </c>
      <c r="AY416" s="156" t="s">
        <v>265</v>
      </c>
    </row>
    <row r="417" spans="2:51" s="14" customFormat="1" ht="12">
      <c r="B417" s="162"/>
      <c r="D417" s="143" t="s">
        <v>277</v>
      </c>
      <c r="E417" s="163" t="s">
        <v>231</v>
      </c>
      <c r="F417" s="164" t="s">
        <v>280</v>
      </c>
      <c r="H417" s="165">
        <v>619.38</v>
      </c>
      <c r="I417" s="166"/>
      <c r="L417" s="162"/>
      <c r="M417" s="167"/>
      <c r="T417" s="168"/>
      <c r="AT417" s="163" t="s">
        <v>277</v>
      </c>
      <c r="AU417" s="163" t="s">
        <v>86</v>
      </c>
      <c r="AV417" s="14" t="s">
        <v>271</v>
      </c>
      <c r="AW417" s="14" t="s">
        <v>37</v>
      </c>
      <c r="AX417" s="14" t="s">
        <v>84</v>
      </c>
      <c r="AY417" s="163" t="s">
        <v>265</v>
      </c>
    </row>
    <row r="418" spans="2:65" s="1" customFormat="1" ht="16.5" customHeight="1">
      <c r="B418" s="33"/>
      <c r="C418" s="177" t="s">
        <v>545</v>
      </c>
      <c r="D418" s="177" t="s">
        <v>504</v>
      </c>
      <c r="E418" s="178" t="s">
        <v>505</v>
      </c>
      <c r="F418" s="179" t="s">
        <v>506</v>
      </c>
      <c r="G418" s="180" t="s">
        <v>115</v>
      </c>
      <c r="H418" s="181">
        <v>743.256</v>
      </c>
      <c r="I418" s="182"/>
      <c r="J418" s="183">
        <f>ROUND(I418*H418,2)</f>
        <v>0</v>
      </c>
      <c r="K418" s="179" t="s">
        <v>19</v>
      </c>
      <c r="L418" s="184"/>
      <c r="M418" s="185" t="s">
        <v>19</v>
      </c>
      <c r="N418" s="186" t="s">
        <v>47</v>
      </c>
      <c r="P418" s="139">
        <f>O418*H418</f>
        <v>0</v>
      </c>
      <c r="Q418" s="139">
        <v>0.0007</v>
      </c>
      <c r="R418" s="139">
        <f>Q418*H418</f>
        <v>0.5202791999999999</v>
      </c>
      <c r="S418" s="139">
        <v>0</v>
      </c>
      <c r="T418" s="140">
        <f>S418*H418</f>
        <v>0</v>
      </c>
      <c r="AR418" s="141" t="s">
        <v>323</v>
      </c>
      <c r="AT418" s="141" t="s">
        <v>504</v>
      </c>
      <c r="AU418" s="141" t="s">
        <v>86</v>
      </c>
      <c r="AY418" s="18" t="s">
        <v>265</v>
      </c>
      <c r="BE418" s="142">
        <f>IF(N418="základní",J418,0)</f>
        <v>0</v>
      </c>
      <c r="BF418" s="142">
        <f>IF(N418="snížená",J418,0)</f>
        <v>0</v>
      </c>
      <c r="BG418" s="142">
        <f>IF(N418="zákl. přenesená",J418,0)</f>
        <v>0</v>
      </c>
      <c r="BH418" s="142">
        <f>IF(N418="sníž. přenesená",J418,0)</f>
        <v>0</v>
      </c>
      <c r="BI418" s="142">
        <f>IF(N418="nulová",J418,0)</f>
        <v>0</v>
      </c>
      <c r="BJ418" s="18" t="s">
        <v>84</v>
      </c>
      <c r="BK418" s="142">
        <f>ROUND(I418*H418,2)</f>
        <v>0</v>
      </c>
      <c r="BL418" s="18" t="s">
        <v>271</v>
      </c>
      <c r="BM418" s="141" t="s">
        <v>2110</v>
      </c>
    </row>
    <row r="419" spans="2:47" s="1" customFormat="1" ht="12">
      <c r="B419" s="33"/>
      <c r="D419" s="143" t="s">
        <v>273</v>
      </c>
      <c r="F419" s="144" t="s">
        <v>506</v>
      </c>
      <c r="I419" s="145"/>
      <c r="L419" s="33"/>
      <c r="M419" s="146"/>
      <c r="T419" s="54"/>
      <c r="AT419" s="18" t="s">
        <v>273</v>
      </c>
      <c r="AU419" s="18" t="s">
        <v>86</v>
      </c>
    </row>
    <row r="420" spans="2:51" s="13" customFormat="1" ht="12">
      <c r="B420" s="155"/>
      <c r="D420" s="143" t="s">
        <v>277</v>
      </c>
      <c r="E420" s="156" t="s">
        <v>19</v>
      </c>
      <c r="F420" s="157" t="s">
        <v>508</v>
      </c>
      <c r="H420" s="158">
        <v>743.256</v>
      </c>
      <c r="I420" s="159"/>
      <c r="L420" s="155"/>
      <c r="M420" s="160"/>
      <c r="T420" s="161"/>
      <c r="AT420" s="156" t="s">
        <v>277</v>
      </c>
      <c r="AU420" s="156" t="s">
        <v>86</v>
      </c>
      <c r="AV420" s="13" t="s">
        <v>86</v>
      </c>
      <c r="AW420" s="13" t="s">
        <v>37</v>
      </c>
      <c r="AX420" s="13" t="s">
        <v>84</v>
      </c>
      <c r="AY420" s="156" t="s">
        <v>265</v>
      </c>
    </row>
    <row r="421" spans="2:65" s="1" customFormat="1" ht="21.75" customHeight="1">
      <c r="B421" s="33"/>
      <c r="C421" s="130" t="s">
        <v>552</v>
      </c>
      <c r="D421" s="130" t="s">
        <v>267</v>
      </c>
      <c r="E421" s="131" t="s">
        <v>2111</v>
      </c>
      <c r="F421" s="132" t="s">
        <v>2112</v>
      </c>
      <c r="G421" s="133" t="s">
        <v>104</v>
      </c>
      <c r="H421" s="134">
        <v>2132.8</v>
      </c>
      <c r="I421" s="135"/>
      <c r="J421" s="136">
        <f>ROUND(I421*H421,2)</f>
        <v>0</v>
      </c>
      <c r="K421" s="132" t="s">
        <v>270</v>
      </c>
      <c r="L421" s="33"/>
      <c r="M421" s="137" t="s">
        <v>19</v>
      </c>
      <c r="N421" s="138" t="s">
        <v>47</v>
      </c>
      <c r="P421" s="139">
        <f>O421*H421</f>
        <v>0</v>
      </c>
      <c r="Q421" s="139">
        <v>0</v>
      </c>
      <c r="R421" s="139">
        <f>Q421*H421</f>
        <v>0</v>
      </c>
      <c r="S421" s="139">
        <v>0</v>
      </c>
      <c r="T421" s="140">
        <f>S421*H421</f>
        <v>0</v>
      </c>
      <c r="AR421" s="141" t="s">
        <v>271</v>
      </c>
      <c r="AT421" s="141" t="s">
        <v>267</v>
      </c>
      <c r="AU421" s="141" t="s">
        <v>86</v>
      </c>
      <c r="AY421" s="18" t="s">
        <v>265</v>
      </c>
      <c r="BE421" s="142">
        <f>IF(N421="základní",J421,0)</f>
        <v>0</v>
      </c>
      <c r="BF421" s="142">
        <f>IF(N421="snížená",J421,0)</f>
        <v>0</v>
      </c>
      <c r="BG421" s="142">
        <f>IF(N421="zákl. přenesená",J421,0)</f>
        <v>0</v>
      </c>
      <c r="BH421" s="142">
        <f>IF(N421="sníž. přenesená",J421,0)</f>
        <v>0</v>
      </c>
      <c r="BI421" s="142">
        <f>IF(N421="nulová",J421,0)</f>
        <v>0</v>
      </c>
      <c r="BJ421" s="18" t="s">
        <v>84</v>
      </c>
      <c r="BK421" s="142">
        <f>ROUND(I421*H421,2)</f>
        <v>0</v>
      </c>
      <c r="BL421" s="18" t="s">
        <v>271</v>
      </c>
      <c r="BM421" s="141" t="s">
        <v>2113</v>
      </c>
    </row>
    <row r="422" spans="2:47" s="1" customFormat="1" ht="19.5">
      <c r="B422" s="33"/>
      <c r="D422" s="143" t="s">
        <v>273</v>
      </c>
      <c r="F422" s="144" t="s">
        <v>2114</v>
      </c>
      <c r="I422" s="145"/>
      <c r="L422" s="33"/>
      <c r="M422" s="146"/>
      <c r="T422" s="54"/>
      <c r="AT422" s="18" t="s">
        <v>273</v>
      </c>
      <c r="AU422" s="18" t="s">
        <v>86</v>
      </c>
    </row>
    <row r="423" spans="2:47" s="1" customFormat="1" ht="12">
      <c r="B423" s="33"/>
      <c r="D423" s="147" t="s">
        <v>275</v>
      </c>
      <c r="F423" s="148" t="s">
        <v>2115</v>
      </c>
      <c r="I423" s="145"/>
      <c r="L423" s="33"/>
      <c r="M423" s="146"/>
      <c r="T423" s="54"/>
      <c r="AT423" s="18" t="s">
        <v>275</v>
      </c>
      <c r="AU423" s="18" t="s">
        <v>86</v>
      </c>
    </row>
    <row r="424" spans="2:51" s="13" customFormat="1" ht="12">
      <c r="B424" s="155"/>
      <c r="D424" s="143" t="s">
        <v>277</v>
      </c>
      <c r="E424" s="156" t="s">
        <v>19</v>
      </c>
      <c r="F424" s="157" t="s">
        <v>2116</v>
      </c>
      <c r="H424" s="158">
        <v>1480.29</v>
      </c>
      <c r="I424" s="159"/>
      <c r="L424" s="155"/>
      <c r="M424" s="160"/>
      <c r="T424" s="161"/>
      <c r="AT424" s="156" t="s">
        <v>277</v>
      </c>
      <c r="AU424" s="156" t="s">
        <v>86</v>
      </c>
      <c r="AV424" s="13" t="s">
        <v>86</v>
      </c>
      <c r="AW424" s="13" t="s">
        <v>37</v>
      </c>
      <c r="AX424" s="13" t="s">
        <v>76</v>
      </c>
      <c r="AY424" s="156" t="s">
        <v>265</v>
      </c>
    </row>
    <row r="425" spans="2:51" s="13" customFormat="1" ht="12">
      <c r="B425" s="155"/>
      <c r="D425" s="143" t="s">
        <v>277</v>
      </c>
      <c r="E425" s="156" t="s">
        <v>19</v>
      </c>
      <c r="F425" s="157" t="s">
        <v>2117</v>
      </c>
      <c r="H425" s="158">
        <v>200</v>
      </c>
      <c r="I425" s="159"/>
      <c r="L425" s="155"/>
      <c r="M425" s="160"/>
      <c r="T425" s="161"/>
      <c r="AT425" s="156" t="s">
        <v>277</v>
      </c>
      <c r="AU425" s="156" t="s">
        <v>86</v>
      </c>
      <c r="AV425" s="13" t="s">
        <v>86</v>
      </c>
      <c r="AW425" s="13" t="s">
        <v>37</v>
      </c>
      <c r="AX425" s="13" t="s">
        <v>76</v>
      </c>
      <c r="AY425" s="156" t="s">
        <v>265</v>
      </c>
    </row>
    <row r="426" spans="2:51" s="13" customFormat="1" ht="12">
      <c r="B426" s="155"/>
      <c r="D426" s="143" t="s">
        <v>277</v>
      </c>
      <c r="E426" s="156" t="s">
        <v>19</v>
      </c>
      <c r="F426" s="157" t="s">
        <v>2118</v>
      </c>
      <c r="H426" s="158">
        <v>72.483</v>
      </c>
      <c r="I426" s="159"/>
      <c r="L426" s="155"/>
      <c r="M426" s="160"/>
      <c r="T426" s="161"/>
      <c r="AT426" s="156" t="s">
        <v>277</v>
      </c>
      <c r="AU426" s="156" t="s">
        <v>86</v>
      </c>
      <c r="AV426" s="13" t="s">
        <v>86</v>
      </c>
      <c r="AW426" s="13" t="s">
        <v>37</v>
      </c>
      <c r="AX426" s="13" t="s">
        <v>76</v>
      </c>
      <c r="AY426" s="156" t="s">
        <v>265</v>
      </c>
    </row>
    <row r="427" spans="2:51" s="13" customFormat="1" ht="12">
      <c r="B427" s="155"/>
      <c r="D427" s="143" t="s">
        <v>277</v>
      </c>
      <c r="E427" s="156" t="s">
        <v>19</v>
      </c>
      <c r="F427" s="157" t="s">
        <v>2119</v>
      </c>
      <c r="H427" s="158">
        <v>0.5</v>
      </c>
      <c r="I427" s="159"/>
      <c r="L427" s="155"/>
      <c r="M427" s="160"/>
      <c r="T427" s="161"/>
      <c r="AT427" s="156" t="s">
        <v>277</v>
      </c>
      <c r="AU427" s="156" t="s">
        <v>86</v>
      </c>
      <c r="AV427" s="13" t="s">
        <v>86</v>
      </c>
      <c r="AW427" s="13" t="s">
        <v>37</v>
      </c>
      <c r="AX427" s="13" t="s">
        <v>76</v>
      </c>
      <c r="AY427" s="156" t="s">
        <v>265</v>
      </c>
    </row>
    <row r="428" spans="2:51" s="13" customFormat="1" ht="12">
      <c r="B428" s="155"/>
      <c r="D428" s="143" t="s">
        <v>277</v>
      </c>
      <c r="E428" s="156" t="s">
        <v>19</v>
      </c>
      <c r="F428" s="157" t="s">
        <v>2120</v>
      </c>
      <c r="H428" s="158">
        <v>2.877</v>
      </c>
      <c r="I428" s="159"/>
      <c r="L428" s="155"/>
      <c r="M428" s="160"/>
      <c r="T428" s="161"/>
      <c r="AT428" s="156" t="s">
        <v>277</v>
      </c>
      <c r="AU428" s="156" t="s">
        <v>86</v>
      </c>
      <c r="AV428" s="13" t="s">
        <v>86</v>
      </c>
      <c r="AW428" s="13" t="s">
        <v>37</v>
      </c>
      <c r="AX428" s="13" t="s">
        <v>76</v>
      </c>
      <c r="AY428" s="156" t="s">
        <v>265</v>
      </c>
    </row>
    <row r="429" spans="2:51" s="13" customFormat="1" ht="12">
      <c r="B429" s="155"/>
      <c r="D429" s="143" t="s">
        <v>277</v>
      </c>
      <c r="E429" s="156" t="s">
        <v>19</v>
      </c>
      <c r="F429" s="157" t="s">
        <v>598</v>
      </c>
      <c r="H429" s="158">
        <v>375.678</v>
      </c>
      <c r="I429" s="159"/>
      <c r="L429" s="155"/>
      <c r="M429" s="160"/>
      <c r="T429" s="161"/>
      <c r="AT429" s="156" t="s">
        <v>277</v>
      </c>
      <c r="AU429" s="156" t="s">
        <v>86</v>
      </c>
      <c r="AV429" s="13" t="s">
        <v>86</v>
      </c>
      <c r="AW429" s="13" t="s">
        <v>37</v>
      </c>
      <c r="AX429" s="13" t="s">
        <v>76</v>
      </c>
      <c r="AY429" s="156" t="s">
        <v>265</v>
      </c>
    </row>
    <row r="430" spans="2:51" s="13" customFormat="1" ht="12">
      <c r="B430" s="155"/>
      <c r="D430" s="143" t="s">
        <v>277</v>
      </c>
      <c r="E430" s="156" t="s">
        <v>19</v>
      </c>
      <c r="F430" s="157" t="s">
        <v>2121</v>
      </c>
      <c r="H430" s="158">
        <v>0.972</v>
      </c>
      <c r="I430" s="159"/>
      <c r="L430" s="155"/>
      <c r="M430" s="160"/>
      <c r="T430" s="161"/>
      <c r="AT430" s="156" t="s">
        <v>277</v>
      </c>
      <c r="AU430" s="156" t="s">
        <v>86</v>
      </c>
      <c r="AV430" s="13" t="s">
        <v>86</v>
      </c>
      <c r="AW430" s="13" t="s">
        <v>37</v>
      </c>
      <c r="AX430" s="13" t="s">
        <v>76</v>
      </c>
      <c r="AY430" s="156" t="s">
        <v>265</v>
      </c>
    </row>
    <row r="431" spans="2:51" s="14" customFormat="1" ht="12">
      <c r="B431" s="162"/>
      <c r="D431" s="143" t="s">
        <v>277</v>
      </c>
      <c r="E431" s="163" t="s">
        <v>19</v>
      </c>
      <c r="F431" s="164" t="s">
        <v>280</v>
      </c>
      <c r="H431" s="165">
        <v>2132.8</v>
      </c>
      <c r="I431" s="166"/>
      <c r="L431" s="162"/>
      <c r="M431" s="167"/>
      <c r="T431" s="168"/>
      <c r="AT431" s="163" t="s">
        <v>277</v>
      </c>
      <c r="AU431" s="163" t="s">
        <v>86</v>
      </c>
      <c r="AV431" s="14" t="s">
        <v>271</v>
      </c>
      <c r="AW431" s="14" t="s">
        <v>37</v>
      </c>
      <c r="AX431" s="14" t="s">
        <v>84</v>
      </c>
      <c r="AY431" s="163" t="s">
        <v>265</v>
      </c>
    </row>
    <row r="432" spans="2:65" s="1" customFormat="1" ht="21.75" customHeight="1">
      <c r="B432" s="33"/>
      <c r="C432" s="130" t="s">
        <v>559</v>
      </c>
      <c r="D432" s="130" t="s">
        <v>267</v>
      </c>
      <c r="E432" s="131" t="s">
        <v>587</v>
      </c>
      <c r="F432" s="132" t="s">
        <v>588</v>
      </c>
      <c r="G432" s="133" t="s">
        <v>104</v>
      </c>
      <c r="H432" s="134">
        <v>1087.385</v>
      </c>
      <c r="I432" s="135"/>
      <c r="J432" s="136">
        <f>ROUND(I432*H432,2)</f>
        <v>0</v>
      </c>
      <c r="K432" s="132" t="s">
        <v>270</v>
      </c>
      <c r="L432" s="33"/>
      <c r="M432" s="137" t="s">
        <v>19</v>
      </c>
      <c r="N432" s="138" t="s">
        <v>47</v>
      </c>
      <c r="P432" s="139">
        <f>O432*H432</f>
        <v>0</v>
      </c>
      <c r="Q432" s="139">
        <v>0</v>
      </c>
      <c r="R432" s="139">
        <f>Q432*H432</f>
        <v>0</v>
      </c>
      <c r="S432" s="139">
        <v>0</v>
      </c>
      <c r="T432" s="140">
        <f>S432*H432</f>
        <v>0</v>
      </c>
      <c r="AR432" s="141" t="s">
        <v>271</v>
      </c>
      <c r="AT432" s="141" t="s">
        <v>267</v>
      </c>
      <c r="AU432" s="141" t="s">
        <v>86</v>
      </c>
      <c r="AY432" s="18" t="s">
        <v>265</v>
      </c>
      <c r="BE432" s="142">
        <f>IF(N432="základní",J432,0)</f>
        <v>0</v>
      </c>
      <c r="BF432" s="142">
        <f>IF(N432="snížená",J432,0)</f>
        <v>0</v>
      </c>
      <c r="BG432" s="142">
        <f>IF(N432="zákl. přenesená",J432,0)</f>
        <v>0</v>
      </c>
      <c r="BH432" s="142">
        <f>IF(N432="sníž. přenesená",J432,0)</f>
        <v>0</v>
      </c>
      <c r="BI432" s="142">
        <f>IF(N432="nulová",J432,0)</f>
        <v>0</v>
      </c>
      <c r="BJ432" s="18" t="s">
        <v>84</v>
      </c>
      <c r="BK432" s="142">
        <f>ROUND(I432*H432,2)</f>
        <v>0</v>
      </c>
      <c r="BL432" s="18" t="s">
        <v>271</v>
      </c>
      <c r="BM432" s="141" t="s">
        <v>2122</v>
      </c>
    </row>
    <row r="433" spans="2:47" s="1" customFormat="1" ht="19.5">
      <c r="B433" s="33"/>
      <c r="D433" s="143" t="s">
        <v>273</v>
      </c>
      <c r="F433" s="144" t="s">
        <v>590</v>
      </c>
      <c r="I433" s="145"/>
      <c r="L433" s="33"/>
      <c r="M433" s="146"/>
      <c r="T433" s="54"/>
      <c r="AT433" s="18" t="s">
        <v>273</v>
      </c>
      <c r="AU433" s="18" t="s">
        <v>86</v>
      </c>
    </row>
    <row r="434" spans="2:47" s="1" customFormat="1" ht="12">
      <c r="B434" s="33"/>
      <c r="D434" s="147" t="s">
        <v>275</v>
      </c>
      <c r="F434" s="148" t="s">
        <v>591</v>
      </c>
      <c r="I434" s="145"/>
      <c r="L434" s="33"/>
      <c r="M434" s="146"/>
      <c r="T434" s="54"/>
      <c r="AT434" s="18" t="s">
        <v>275</v>
      </c>
      <c r="AU434" s="18" t="s">
        <v>86</v>
      </c>
    </row>
    <row r="435" spans="2:47" s="1" customFormat="1" ht="19.5">
      <c r="B435" s="33"/>
      <c r="D435" s="143" t="s">
        <v>501</v>
      </c>
      <c r="F435" s="176" t="s">
        <v>2123</v>
      </c>
      <c r="I435" s="145"/>
      <c r="L435" s="33"/>
      <c r="M435" s="146"/>
      <c r="T435" s="54"/>
      <c r="AT435" s="18" t="s">
        <v>501</v>
      </c>
      <c r="AU435" s="18" t="s">
        <v>86</v>
      </c>
    </row>
    <row r="436" spans="2:51" s="12" customFormat="1" ht="12">
      <c r="B436" s="149"/>
      <c r="D436" s="143" t="s">
        <v>277</v>
      </c>
      <c r="E436" s="150" t="s">
        <v>19</v>
      </c>
      <c r="F436" s="151" t="s">
        <v>2124</v>
      </c>
      <c r="H436" s="150" t="s">
        <v>19</v>
      </c>
      <c r="I436" s="152"/>
      <c r="L436" s="149"/>
      <c r="M436" s="153"/>
      <c r="T436" s="154"/>
      <c r="AT436" s="150" t="s">
        <v>277</v>
      </c>
      <c r="AU436" s="150" t="s">
        <v>86</v>
      </c>
      <c r="AV436" s="12" t="s">
        <v>84</v>
      </c>
      <c r="AW436" s="12" t="s">
        <v>37</v>
      </c>
      <c r="AX436" s="12" t="s">
        <v>76</v>
      </c>
      <c r="AY436" s="150" t="s">
        <v>265</v>
      </c>
    </row>
    <row r="437" spans="2:51" s="13" customFormat="1" ht="12">
      <c r="B437" s="155"/>
      <c r="D437" s="143" t="s">
        <v>277</v>
      </c>
      <c r="E437" s="156" t="s">
        <v>19</v>
      </c>
      <c r="F437" s="157" t="s">
        <v>1613</v>
      </c>
      <c r="H437" s="158">
        <v>0.5</v>
      </c>
      <c r="I437" s="159"/>
      <c r="L437" s="155"/>
      <c r="M437" s="160"/>
      <c r="T437" s="161"/>
      <c r="AT437" s="156" t="s">
        <v>277</v>
      </c>
      <c r="AU437" s="156" t="s">
        <v>86</v>
      </c>
      <c r="AV437" s="13" t="s">
        <v>86</v>
      </c>
      <c r="AW437" s="13" t="s">
        <v>37</v>
      </c>
      <c r="AX437" s="13" t="s">
        <v>76</v>
      </c>
      <c r="AY437" s="156" t="s">
        <v>265</v>
      </c>
    </row>
    <row r="438" spans="2:51" s="13" customFormat="1" ht="12">
      <c r="B438" s="155"/>
      <c r="D438" s="143" t="s">
        <v>277</v>
      </c>
      <c r="E438" s="156" t="s">
        <v>19</v>
      </c>
      <c r="F438" s="157" t="s">
        <v>1616</v>
      </c>
      <c r="H438" s="158">
        <v>2.877</v>
      </c>
      <c r="I438" s="159"/>
      <c r="L438" s="155"/>
      <c r="M438" s="160"/>
      <c r="T438" s="161"/>
      <c r="AT438" s="156" t="s">
        <v>277</v>
      </c>
      <c r="AU438" s="156" t="s">
        <v>86</v>
      </c>
      <c r="AV438" s="13" t="s">
        <v>86</v>
      </c>
      <c r="AW438" s="13" t="s">
        <v>37</v>
      </c>
      <c r="AX438" s="13" t="s">
        <v>76</v>
      </c>
      <c r="AY438" s="156" t="s">
        <v>265</v>
      </c>
    </row>
    <row r="439" spans="2:51" s="13" customFormat="1" ht="12">
      <c r="B439" s="155"/>
      <c r="D439" s="143" t="s">
        <v>277</v>
      </c>
      <c r="E439" s="156" t="s">
        <v>19</v>
      </c>
      <c r="F439" s="157" t="s">
        <v>1619</v>
      </c>
      <c r="H439" s="158">
        <v>72.483</v>
      </c>
      <c r="I439" s="159"/>
      <c r="L439" s="155"/>
      <c r="M439" s="160"/>
      <c r="T439" s="161"/>
      <c r="AT439" s="156" t="s">
        <v>277</v>
      </c>
      <c r="AU439" s="156" t="s">
        <v>86</v>
      </c>
      <c r="AV439" s="13" t="s">
        <v>86</v>
      </c>
      <c r="AW439" s="13" t="s">
        <v>37</v>
      </c>
      <c r="AX439" s="13" t="s">
        <v>76</v>
      </c>
      <c r="AY439" s="156" t="s">
        <v>265</v>
      </c>
    </row>
    <row r="440" spans="2:51" s="13" customFormat="1" ht="12">
      <c r="B440" s="155"/>
      <c r="D440" s="143" t="s">
        <v>277</v>
      </c>
      <c r="E440" s="156" t="s">
        <v>19</v>
      </c>
      <c r="F440" s="157" t="s">
        <v>1786</v>
      </c>
      <c r="H440" s="158">
        <v>200</v>
      </c>
      <c r="I440" s="159"/>
      <c r="L440" s="155"/>
      <c r="M440" s="160"/>
      <c r="T440" s="161"/>
      <c r="AT440" s="156" t="s">
        <v>277</v>
      </c>
      <c r="AU440" s="156" t="s">
        <v>86</v>
      </c>
      <c r="AV440" s="13" t="s">
        <v>86</v>
      </c>
      <c r="AW440" s="13" t="s">
        <v>37</v>
      </c>
      <c r="AX440" s="13" t="s">
        <v>76</v>
      </c>
      <c r="AY440" s="156" t="s">
        <v>265</v>
      </c>
    </row>
    <row r="441" spans="2:51" s="13" customFormat="1" ht="12">
      <c r="B441" s="155"/>
      <c r="D441" s="143" t="s">
        <v>277</v>
      </c>
      <c r="E441" s="156" t="s">
        <v>19</v>
      </c>
      <c r="F441" s="157" t="s">
        <v>1790</v>
      </c>
      <c r="H441" s="158">
        <v>13152.116</v>
      </c>
      <c r="I441" s="159"/>
      <c r="L441" s="155"/>
      <c r="M441" s="160"/>
      <c r="T441" s="161"/>
      <c r="AT441" s="156" t="s">
        <v>277</v>
      </c>
      <c r="AU441" s="156" t="s">
        <v>86</v>
      </c>
      <c r="AV441" s="13" t="s">
        <v>86</v>
      </c>
      <c r="AW441" s="13" t="s">
        <v>37</v>
      </c>
      <c r="AX441" s="13" t="s">
        <v>76</v>
      </c>
      <c r="AY441" s="156" t="s">
        <v>265</v>
      </c>
    </row>
    <row r="442" spans="2:51" s="13" customFormat="1" ht="12">
      <c r="B442" s="155"/>
      <c r="D442" s="143" t="s">
        <v>277</v>
      </c>
      <c r="E442" s="156" t="s">
        <v>19</v>
      </c>
      <c r="F442" s="157" t="s">
        <v>1793</v>
      </c>
      <c r="H442" s="158">
        <v>459.59</v>
      </c>
      <c r="I442" s="159"/>
      <c r="L442" s="155"/>
      <c r="M442" s="160"/>
      <c r="T442" s="161"/>
      <c r="AT442" s="156" t="s">
        <v>277</v>
      </c>
      <c r="AU442" s="156" t="s">
        <v>86</v>
      </c>
      <c r="AV442" s="13" t="s">
        <v>86</v>
      </c>
      <c r="AW442" s="13" t="s">
        <v>37</v>
      </c>
      <c r="AX442" s="13" t="s">
        <v>76</v>
      </c>
      <c r="AY442" s="156" t="s">
        <v>265</v>
      </c>
    </row>
    <row r="443" spans="2:51" s="13" customFormat="1" ht="12">
      <c r="B443" s="155"/>
      <c r="D443" s="143" t="s">
        <v>277</v>
      </c>
      <c r="E443" s="156" t="s">
        <v>19</v>
      </c>
      <c r="F443" s="157" t="s">
        <v>2125</v>
      </c>
      <c r="H443" s="158">
        <v>0.914</v>
      </c>
      <c r="I443" s="159"/>
      <c r="L443" s="155"/>
      <c r="M443" s="160"/>
      <c r="T443" s="161"/>
      <c r="AT443" s="156" t="s">
        <v>277</v>
      </c>
      <c r="AU443" s="156" t="s">
        <v>86</v>
      </c>
      <c r="AV443" s="13" t="s">
        <v>86</v>
      </c>
      <c r="AW443" s="13" t="s">
        <v>37</v>
      </c>
      <c r="AX443" s="13" t="s">
        <v>76</v>
      </c>
      <c r="AY443" s="156" t="s">
        <v>265</v>
      </c>
    </row>
    <row r="444" spans="2:51" s="13" customFormat="1" ht="12">
      <c r="B444" s="155"/>
      <c r="D444" s="143" t="s">
        <v>277</v>
      </c>
      <c r="E444" s="156" t="s">
        <v>19</v>
      </c>
      <c r="F444" s="157" t="s">
        <v>2126</v>
      </c>
      <c r="H444" s="158">
        <v>0.878</v>
      </c>
      <c r="I444" s="159"/>
      <c r="L444" s="155"/>
      <c r="M444" s="160"/>
      <c r="T444" s="161"/>
      <c r="AT444" s="156" t="s">
        <v>277</v>
      </c>
      <c r="AU444" s="156" t="s">
        <v>86</v>
      </c>
      <c r="AV444" s="13" t="s">
        <v>86</v>
      </c>
      <c r="AW444" s="13" t="s">
        <v>37</v>
      </c>
      <c r="AX444" s="13" t="s">
        <v>76</v>
      </c>
      <c r="AY444" s="156" t="s">
        <v>265</v>
      </c>
    </row>
    <row r="445" spans="2:51" s="15" customFormat="1" ht="12">
      <c r="B445" s="169"/>
      <c r="D445" s="143" t="s">
        <v>277</v>
      </c>
      <c r="E445" s="170" t="s">
        <v>19</v>
      </c>
      <c r="F445" s="171" t="s">
        <v>397</v>
      </c>
      <c r="H445" s="172">
        <v>13889.358</v>
      </c>
      <c r="I445" s="173"/>
      <c r="L445" s="169"/>
      <c r="M445" s="174"/>
      <c r="T445" s="175"/>
      <c r="AT445" s="170" t="s">
        <v>277</v>
      </c>
      <c r="AU445" s="170" t="s">
        <v>86</v>
      </c>
      <c r="AV445" s="15" t="s">
        <v>287</v>
      </c>
      <c r="AW445" s="15" t="s">
        <v>37</v>
      </c>
      <c r="AX445" s="15" t="s">
        <v>76</v>
      </c>
      <c r="AY445" s="170" t="s">
        <v>265</v>
      </c>
    </row>
    <row r="446" spans="2:51" s="13" customFormat="1" ht="12">
      <c r="B446" s="155"/>
      <c r="D446" s="143" t="s">
        <v>277</v>
      </c>
      <c r="E446" s="156" t="s">
        <v>19</v>
      </c>
      <c r="F446" s="157" t="s">
        <v>2127</v>
      </c>
      <c r="H446" s="158">
        <v>-3437.691</v>
      </c>
      <c r="I446" s="159"/>
      <c r="L446" s="155"/>
      <c r="M446" s="160"/>
      <c r="T446" s="161"/>
      <c r="AT446" s="156" t="s">
        <v>277</v>
      </c>
      <c r="AU446" s="156" t="s">
        <v>86</v>
      </c>
      <c r="AV446" s="13" t="s">
        <v>86</v>
      </c>
      <c r="AW446" s="13" t="s">
        <v>37</v>
      </c>
      <c r="AX446" s="13" t="s">
        <v>76</v>
      </c>
      <c r="AY446" s="156" t="s">
        <v>265</v>
      </c>
    </row>
    <row r="447" spans="2:51" s="13" customFormat="1" ht="12">
      <c r="B447" s="155"/>
      <c r="D447" s="143" t="s">
        <v>277</v>
      </c>
      <c r="E447" s="156" t="s">
        <v>19</v>
      </c>
      <c r="F447" s="157" t="s">
        <v>2128</v>
      </c>
      <c r="H447" s="158">
        <v>-5533.324</v>
      </c>
      <c r="I447" s="159"/>
      <c r="L447" s="155"/>
      <c r="M447" s="160"/>
      <c r="T447" s="161"/>
      <c r="AT447" s="156" t="s">
        <v>277</v>
      </c>
      <c r="AU447" s="156" t="s">
        <v>86</v>
      </c>
      <c r="AV447" s="13" t="s">
        <v>86</v>
      </c>
      <c r="AW447" s="13" t="s">
        <v>37</v>
      </c>
      <c r="AX447" s="13" t="s">
        <v>76</v>
      </c>
      <c r="AY447" s="156" t="s">
        <v>265</v>
      </c>
    </row>
    <row r="448" spans="2:51" s="13" customFormat="1" ht="12">
      <c r="B448" s="155"/>
      <c r="D448" s="143" t="s">
        <v>277</v>
      </c>
      <c r="E448" s="156" t="s">
        <v>19</v>
      </c>
      <c r="F448" s="157" t="s">
        <v>2129</v>
      </c>
      <c r="H448" s="158">
        <v>-245.53</v>
      </c>
      <c r="I448" s="159"/>
      <c r="L448" s="155"/>
      <c r="M448" s="160"/>
      <c r="T448" s="161"/>
      <c r="AT448" s="156" t="s">
        <v>277</v>
      </c>
      <c r="AU448" s="156" t="s">
        <v>86</v>
      </c>
      <c r="AV448" s="13" t="s">
        <v>86</v>
      </c>
      <c r="AW448" s="13" t="s">
        <v>37</v>
      </c>
      <c r="AX448" s="13" t="s">
        <v>76</v>
      </c>
      <c r="AY448" s="156" t="s">
        <v>265</v>
      </c>
    </row>
    <row r="449" spans="2:51" s="13" customFormat="1" ht="12">
      <c r="B449" s="155"/>
      <c r="D449" s="143" t="s">
        <v>277</v>
      </c>
      <c r="E449" s="156" t="s">
        <v>19</v>
      </c>
      <c r="F449" s="157" t="s">
        <v>2130</v>
      </c>
      <c r="H449" s="158">
        <v>-375.678</v>
      </c>
      <c r="I449" s="159"/>
      <c r="L449" s="155"/>
      <c r="M449" s="160"/>
      <c r="T449" s="161"/>
      <c r="AT449" s="156" t="s">
        <v>277</v>
      </c>
      <c r="AU449" s="156" t="s">
        <v>86</v>
      </c>
      <c r="AV449" s="13" t="s">
        <v>86</v>
      </c>
      <c r="AW449" s="13" t="s">
        <v>37</v>
      </c>
      <c r="AX449" s="13" t="s">
        <v>76</v>
      </c>
      <c r="AY449" s="156" t="s">
        <v>265</v>
      </c>
    </row>
    <row r="450" spans="2:51" s="13" customFormat="1" ht="12">
      <c r="B450" s="155"/>
      <c r="D450" s="143" t="s">
        <v>277</v>
      </c>
      <c r="E450" s="156" t="s">
        <v>19</v>
      </c>
      <c r="F450" s="157" t="s">
        <v>2131</v>
      </c>
      <c r="H450" s="158">
        <v>-0.972</v>
      </c>
      <c r="I450" s="159"/>
      <c r="L450" s="155"/>
      <c r="M450" s="160"/>
      <c r="T450" s="161"/>
      <c r="AT450" s="156" t="s">
        <v>277</v>
      </c>
      <c r="AU450" s="156" t="s">
        <v>86</v>
      </c>
      <c r="AV450" s="13" t="s">
        <v>86</v>
      </c>
      <c r="AW450" s="13" t="s">
        <v>37</v>
      </c>
      <c r="AX450" s="13" t="s">
        <v>76</v>
      </c>
      <c r="AY450" s="156" t="s">
        <v>265</v>
      </c>
    </row>
    <row r="451" spans="2:51" s="13" customFormat="1" ht="12">
      <c r="B451" s="155"/>
      <c r="D451" s="143" t="s">
        <v>277</v>
      </c>
      <c r="E451" s="156" t="s">
        <v>19</v>
      </c>
      <c r="F451" s="157" t="s">
        <v>2132</v>
      </c>
      <c r="H451" s="158">
        <v>-3208.778</v>
      </c>
      <c r="I451" s="159"/>
      <c r="L451" s="155"/>
      <c r="M451" s="160"/>
      <c r="T451" s="161"/>
      <c r="AT451" s="156" t="s">
        <v>277</v>
      </c>
      <c r="AU451" s="156" t="s">
        <v>86</v>
      </c>
      <c r="AV451" s="13" t="s">
        <v>86</v>
      </c>
      <c r="AW451" s="13" t="s">
        <v>37</v>
      </c>
      <c r="AX451" s="13" t="s">
        <v>76</v>
      </c>
      <c r="AY451" s="156" t="s">
        <v>265</v>
      </c>
    </row>
    <row r="452" spans="2:51" s="15" customFormat="1" ht="12">
      <c r="B452" s="169"/>
      <c r="D452" s="143" t="s">
        <v>277</v>
      </c>
      <c r="E452" s="170" t="s">
        <v>19</v>
      </c>
      <c r="F452" s="171" t="s">
        <v>397</v>
      </c>
      <c r="H452" s="172">
        <v>-12801.973</v>
      </c>
      <c r="I452" s="173"/>
      <c r="L452" s="169"/>
      <c r="M452" s="174"/>
      <c r="T452" s="175"/>
      <c r="AT452" s="170" t="s">
        <v>277</v>
      </c>
      <c r="AU452" s="170" t="s">
        <v>86</v>
      </c>
      <c r="AV452" s="15" t="s">
        <v>287</v>
      </c>
      <c r="AW452" s="15" t="s">
        <v>37</v>
      </c>
      <c r="AX452" s="15" t="s">
        <v>76</v>
      </c>
      <c r="AY452" s="170" t="s">
        <v>265</v>
      </c>
    </row>
    <row r="453" spans="2:51" s="14" customFormat="1" ht="12">
      <c r="B453" s="162"/>
      <c r="D453" s="143" t="s">
        <v>277</v>
      </c>
      <c r="E453" s="163" t="s">
        <v>1715</v>
      </c>
      <c r="F453" s="164" t="s">
        <v>280</v>
      </c>
      <c r="H453" s="165">
        <v>1087.385</v>
      </c>
      <c r="I453" s="166"/>
      <c r="L453" s="162"/>
      <c r="M453" s="167"/>
      <c r="T453" s="168"/>
      <c r="AT453" s="163" t="s">
        <v>277</v>
      </c>
      <c r="AU453" s="163" t="s">
        <v>86</v>
      </c>
      <c r="AV453" s="14" t="s">
        <v>271</v>
      </c>
      <c r="AW453" s="14" t="s">
        <v>37</v>
      </c>
      <c r="AX453" s="14" t="s">
        <v>84</v>
      </c>
      <c r="AY453" s="163" t="s">
        <v>265</v>
      </c>
    </row>
    <row r="454" spans="2:65" s="1" customFormat="1" ht="21.75" customHeight="1">
      <c r="B454" s="33"/>
      <c r="C454" s="130" t="s">
        <v>566</v>
      </c>
      <c r="D454" s="130" t="s">
        <v>267</v>
      </c>
      <c r="E454" s="131" t="s">
        <v>573</v>
      </c>
      <c r="F454" s="132" t="s">
        <v>574</v>
      </c>
      <c r="G454" s="133" t="s">
        <v>104</v>
      </c>
      <c r="H454" s="134">
        <v>6853.33</v>
      </c>
      <c r="I454" s="135"/>
      <c r="J454" s="136">
        <f>ROUND(I454*H454,2)</f>
        <v>0</v>
      </c>
      <c r="K454" s="132" t="s">
        <v>270</v>
      </c>
      <c r="L454" s="33"/>
      <c r="M454" s="137" t="s">
        <v>19</v>
      </c>
      <c r="N454" s="138" t="s">
        <v>47</v>
      </c>
      <c r="P454" s="139">
        <f>O454*H454</f>
        <v>0</v>
      </c>
      <c r="Q454" s="139">
        <v>0</v>
      </c>
      <c r="R454" s="139">
        <f>Q454*H454</f>
        <v>0</v>
      </c>
      <c r="S454" s="139">
        <v>0</v>
      </c>
      <c r="T454" s="140">
        <f>S454*H454</f>
        <v>0</v>
      </c>
      <c r="AR454" s="141" t="s">
        <v>271</v>
      </c>
      <c r="AT454" s="141" t="s">
        <v>267</v>
      </c>
      <c r="AU454" s="141" t="s">
        <v>86</v>
      </c>
      <c r="AY454" s="18" t="s">
        <v>265</v>
      </c>
      <c r="BE454" s="142">
        <f>IF(N454="základní",J454,0)</f>
        <v>0</v>
      </c>
      <c r="BF454" s="142">
        <f>IF(N454="snížená",J454,0)</f>
        <v>0</v>
      </c>
      <c r="BG454" s="142">
        <f>IF(N454="zákl. přenesená",J454,0)</f>
        <v>0</v>
      </c>
      <c r="BH454" s="142">
        <f>IF(N454="sníž. přenesená",J454,0)</f>
        <v>0</v>
      </c>
      <c r="BI454" s="142">
        <f>IF(N454="nulová",J454,0)</f>
        <v>0</v>
      </c>
      <c r="BJ454" s="18" t="s">
        <v>84</v>
      </c>
      <c r="BK454" s="142">
        <f>ROUND(I454*H454,2)</f>
        <v>0</v>
      </c>
      <c r="BL454" s="18" t="s">
        <v>271</v>
      </c>
      <c r="BM454" s="141" t="s">
        <v>2133</v>
      </c>
    </row>
    <row r="455" spans="2:47" s="1" customFormat="1" ht="19.5">
      <c r="B455" s="33"/>
      <c r="D455" s="143" t="s">
        <v>273</v>
      </c>
      <c r="F455" s="144" t="s">
        <v>576</v>
      </c>
      <c r="I455" s="145"/>
      <c r="L455" s="33"/>
      <c r="M455" s="146"/>
      <c r="T455" s="54"/>
      <c r="AT455" s="18" t="s">
        <v>273</v>
      </c>
      <c r="AU455" s="18" t="s">
        <v>86</v>
      </c>
    </row>
    <row r="456" spans="2:47" s="1" customFormat="1" ht="12">
      <c r="B456" s="33"/>
      <c r="D456" s="147" t="s">
        <v>275</v>
      </c>
      <c r="F456" s="148" t="s">
        <v>577</v>
      </c>
      <c r="I456" s="145"/>
      <c r="L456" s="33"/>
      <c r="M456" s="146"/>
      <c r="T456" s="54"/>
      <c r="AT456" s="18" t="s">
        <v>275</v>
      </c>
      <c r="AU456" s="18" t="s">
        <v>86</v>
      </c>
    </row>
    <row r="457" spans="2:51" s="13" customFormat="1" ht="12">
      <c r="B457" s="155"/>
      <c r="D457" s="143" t="s">
        <v>277</v>
      </c>
      <c r="E457" s="156" t="s">
        <v>19</v>
      </c>
      <c r="F457" s="157" t="s">
        <v>2134</v>
      </c>
      <c r="H457" s="158">
        <v>9.51</v>
      </c>
      <c r="I457" s="159"/>
      <c r="L457" s="155"/>
      <c r="M457" s="160"/>
      <c r="T457" s="161"/>
      <c r="AT457" s="156" t="s">
        <v>277</v>
      </c>
      <c r="AU457" s="156" t="s">
        <v>86</v>
      </c>
      <c r="AV457" s="13" t="s">
        <v>86</v>
      </c>
      <c r="AW457" s="13" t="s">
        <v>37</v>
      </c>
      <c r="AX457" s="13" t="s">
        <v>76</v>
      </c>
      <c r="AY457" s="156" t="s">
        <v>265</v>
      </c>
    </row>
    <row r="458" spans="2:51" s="13" customFormat="1" ht="12">
      <c r="B458" s="155"/>
      <c r="D458" s="143" t="s">
        <v>277</v>
      </c>
      <c r="E458" s="156" t="s">
        <v>19</v>
      </c>
      <c r="F458" s="157" t="s">
        <v>2135</v>
      </c>
      <c r="H458" s="158">
        <v>126.666</v>
      </c>
      <c r="I458" s="159"/>
      <c r="L458" s="155"/>
      <c r="M458" s="160"/>
      <c r="T458" s="161"/>
      <c r="AT458" s="156" t="s">
        <v>277</v>
      </c>
      <c r="AU458" s="156" t="s">
        <v>86</v>
      </c>
      <c r="AV458" s="13" t="s">
        <v>86</v>
      </c>
      <c r="AW458" s="13" t="s">
        <v>37</v>
      </c>
      <c r="AX458" s="13" t="s">
        <v>76</v>
      </c>
      <c r="AY458" s="156" t="s">
        <v>265</v>
      </c>
    </row>
    <row r="459" spans="2:51" s="13" customFormat="1" ht="12">
      <c r="B459" s="155"/>
      <c r="D459" s="143" t="s">
        <v>277</v>
      </c>
      <c r="E459" s="156" t="s">
        <v>19</v>
      </c>
      <c r="F459" s="157" t="s">
        <v>2136</v>
      </c>
      <c r="H459" s="158">
        <v>1352</v>
      </c>
      <c r="I459" s="159"/>
      <c r="L459" s="155"/>
      <c r="M459" s="160"/>
      <c r="T459" s="161"/>
      <c r="AT459" s="156" t="s">
        <v>277</v>
      </c>
      <c r="AU459" s="156" t="s">
        <v>86</v>
      </c>
      <c r="AV459" s="13" t="s">
        <v>86</v>
      </c>
      <c r="AW459" s="13" t="s">
        <v>37</v>
      </c>
      <c r="AX459" s="13" t="s">
        <v>76</v>
      </c>
      <c r="AY459" s="156" t="s">
        <v>265</v>
      </c>
    </row>
    <row r="460" spans="2:51" s="13" customFormat="1" ht="12">
      <c r="B460" s="155"/>
      <c r="D460" s="143" t="s">
        <v>277</v>
      </c>
      <c r="E460" s="156" t="s">
        <v>19</v>
      </c>
      <c r="F460" s="157" t="s">
        <v>2137</v>
      </c>
      <c r="H460" s="158">
        <v>5226.666</v>
      </c>
      <c r="I460" s="159"/>
      <c r="L460" s="155"/>
      <c r="M460" s="160"/>
      <c r="T460" s="161"/>
      <c r="AT460" s="156" t="s">
        <v>277</v>
      </c>
      <c r="AU460" s="156" t="s">
        <v>86</v>
      </c>
      <c r="AV460" s="13" t="s">
        <v>86</v>
      </c>
      <c r="AW460" s="13" t="s">
        <v>37</v>
      </c>
      <c r="AX460" s="13" t="s">
        <v>76</v>
      </c>
      <c r="AY460" s="156" t="s">
        <v>265</v>
      </c>
    </row>
    <row r="461" spans="2:51" s="13" customFormat="1" ht="12">
      <c r="B461" s="155"/>
      <c r="D461" s="143" t="s">
        <v>277</v>
      </c>
      <c r="E461" s="156" t="s">
        <v>19</v>
      </c>
      <c r="F461" s="157" t="s">
        <v>2138</v>
      </c>
      <c r="H461" s="158">
        <v>4.8</v>
      </c>
      <c r="I461" s="159"/>
      <c r="L461" s="155"/>
      <c r="M461" s="160"/>
      <c r="T461" s="161"/>
      <c r="AT461" s="156" t="s">
        <v>277</v>
      </c>
      <c r="AU461" s="156" t="s">
        <v>86</v>
      </c>
      <c r="AV461" s="13" t="s">
        <v>86</v>
      </c>
      <c r="AW461" s="13" t="s">
        <v>37</v>
      </c>
      <c r="AX461" s="13" t="s">
        <v>76</v>
      </c>
      <c r="AY461" s="156" t="s">
        <v>265</v>
      </c>
    </row>
    <row r="462" spans="2:51" s="13" customFormat="1" ht="12">
      <c r="B462" s="155"/>
      <c r="D462" s="143" t="s">
        <v>277</v>
      </c>
      <c r="E462" s="156" t="s">
        <v>19</v>
      </c>
      <c r="F462" s="157" t="s">
        <v>2139</v>
      </c>
      <c r="H462" s="158">
        <v>9.05</v>
      </c>
      <c r="I462" s="159"/>
      <c r="L462" s="155"/>
      <c r="M462" s="160"/>
      <c r="T462" s="161"/>
      <c r="AT462" s="156" t="s">
        <v>277</v>
      </c>
      <c r="AU462" s="156" t="s">
        <v>86</v>
      </c>
      <c r="AV462" s="13" t="s">
        <v>86</v>
      </c>
      <c r="AW462" s="13" t="s">
        <v>37</v>
      </c>
      <c r="AX462" s="13" t="s">
        <v>76</v>
      </c>
      <c r="AY462" s="156" t="s">
        <v>265</v>
      </c>
    </row>
    <row r="463" spans="2:51" s="13" customFormat="1" ht="12">
      <c r="B463" s="155"/>
      <c r="D463" s="143" t="s">
        <v>277</v>
      </c>
      <c r="E463" s="156" t="s">
        <v>19</v>
      </c>
      <c r="F463" s="157" t="s">
        <v>2140</v>
      </c>
      <c r="H463" s="158">
        <v>62.7</v>
      </c>
      <c r="I463" s="159"/>
      <c r="L463" s="155"/>
      <c r="M463" s="160"/>
      <c r="T463" s="161"/>
      <c r="AT463" s="156" t="s">
        <v>277</v>
      </c>
      <c r="AU463" s="156" t="s">
        <v>86</v>
      </c>
      <c r="AV463" s="13" t="s">
        <v>86</v>
      </c>
      <c r="AW463" s="13" t="s">
        <v>37</v>
      </c>
      <c r="AX463" s="13" t="s">
        <v>76</v>
      </c>
      <c r="AY463" s="156" t="s">
        <v>265</v>
      </c>
    </row>
    <row r="464" spans="2:51" s="13" customFormat="1" ht="12">
      <c r="B464" s="155"/>
      <c r="D464" s="143" t="s">
        <v>277</v>
      </c>
      <c r="E464" s="156" t="s">
        <v>19</v>
      </c>
      <c r="F464" s="157" t="s">
        <v>2141</v>
      </c>
      <c r="H464" s="158">
        <v>61.938</v>
      </c>
      <c r="I464" s="159"/>
      <c r="L464" s="155"/>
      <c r="M464" s="160"/>
      <c r="T464" s="161"/>
      <c r="AT464" s="156" t="s">
        <v>277</v>
      </c>
      <c r="AU464" s="156" t="s">
        <v>86</v>
      </c>
      <c r="AV464" s="13" t="s">
        <v>86</v>
      </c>
      <c r="AW464" s="13" t="s">
        <v>37</v>
      </c>
      <c r="AX464" s="13" t="s">
        <v>76</v>
      </c>
      <c r="AY464" s="156" t="s">
        <v>265</v>
      </c>
    </row>
    <row r="465" spans="2:51" s="14" customFormat="1" ht="12">
      <c r="B465" s="162"/>
      <c r="D465" s="143" t="s">
        <v>277</v>
      </c>
      <c r="E465" s="163" t="s">
        <v>19</v>
      </c>
      <c r="F465" s="164" t="s">
        <v>280</v>
      </c>
      <c r="H465" s="165">
        <v>6853.33</v>
      </c>
      <c r="I465" s="166"/>
      <c r="L465" s="162"/>
      <c r="M465" s="167"/>
      <c r="T465" s="168"/>
      <c r="AT465" s="163" t="s">
        <v>277</v>
      </c>
      <c r="AU465" s="163" t="s">
        <v>86</v>
      </c>
      <c r="AV465" s="14" t="s">
        <v>271</v>
      </c>
      <c r="AW465" s="14" t="s">
        <v>37</v>
      </c>
      <c r="AX465" s="14" t="s">
        <v>84</v>
      </c>
      <c r="AY465" s="163" t="s">
        <v>265</v>
      </c>
    </row>
    <row r="466" spans="2:65" s="1" customFormat="1" ht="21.75" customHeight="1">
      <c r="B466" s="33"/>
      <c r="C466" s="130" t="s">
        <v>572</v>
      </c>
      <c r="D466" s="130" t="s">
        <v>267</v>
      </c>
      <c r="E466" s="131" t="s">
        <v>2142</v>
      </c>
      <c r="F466" s="132" t="s">
        <v>2143</v>
      </c>
      <c r="G466" s="133" t="s">
        <v>104</v>
      </c>
      <c r="H466" s="134">
        <v>22830.043</v>
      </c>
      <c r="I466" s="135"/>
      <c r="J466" s="136">
        <f>ROUND(I466*H466,2)</f>
        <v>0</v>
      </c>
      <c r="K466" s="132" t="s">
        <v>270</v>
      </c>
      <c r="L466" s="33"/>
      <c r="M466" s="137" t="s">
        <v>19</v>
      </c>
      <c r="N466" s="138" t="s">
        <v>47</v>
      </c>
      <c r="P466" s="139">
        <f>O466*H466</f>
        <v>0</v>
      </c>
      <c r="Q466" s="139">
        <v>0</v>
      </c>
      <c r="R466" s="139">
        <f>Q466*H466</f>
        <v>0</v>
      </c>
      <c r="S466" s="139">
        <v>0</v>
      </c>
      <c r="T466" s="140">
        <f>S466*H466</f>
        <v>0</v>
      </c>
      <c r="AR466" s="141" t="s">
        <v>271</v>
      </c>
      <c r="AT466" s="141" t="s">
        <v>267</v>
      </c>
      <c r="AU466" s="141" t="s">
        <v>86</v>
      </c>
      <c r="AY466" s="18" t="s">
        <v>265</v>
      </c>
      <c r="BE466" s="142">
        <f>IF(N466="základní",J466,0)</f>
        <v>0</v>
      </c>
      <c r="BF466" s="142">
        <f>IF(N466="snížená",J466,0)</f>
        <v>0</v>
      </c>
      <c r="BG466" s="142">
        <f>IF(N466="zákl. přenesená",J466,0)</f>
        <v>0</v>
      </c>
      <c r="BH466" s="142">
        <f>IF(N466="sníž. přenesená",J466,0)</f>
        <v>0</v>
      </c>
      <c r="BI466" s="142">
        <f>IF(N466="nulová",J466,0)</f>
        <v>0</v>
      </c>
      <c r="BJ466" s="18" t="s">
        <v>84</v>
      </c>
      <c r="BK466" s="142">
        <f>ROUND(I466*H466,2)</f>
        <v>0</v>
      </c>
      <c r="BL466" s="18" t="s">
        <v>271</v>
      </c>
      <c r="BM466" s="141" t="s">
        <v>2144</v>
      </c>
    </row>
    <row r="467" spans="2:47" s="1" customFormat="1" ht="19.5">
      <c r="B467" s="33"/>
      <c r="D467" s="143" t="s">
        <v>273</v>
      </c>
      <c r="F467" s="144" t="s">
        <v>2145</v>
      </c>
      <c r="I467" s="145"/>
      <c r="L467" s="33"/>
      <c r="M467" s="146"/>
      <c r="T467" s="54"/>
      <c r="AT467" s="18" t="s">
        <v>273</v>
      </c>
      <c r="AU467" s="18" t="s">
        <v>86</v>
      </c>
    </row>
    <row r="468" spans="2:47" s="1" customFormat="1" ht="12">
      <c r="B468" s="33"/>
      <c r="D468" s="147" t="s">
        <v>275</v>
      </c>
      <c r="F468" s="148" t="s">
        <v>2146</v>
      </c>
      <c r="I468" s="145"/>
      <c r="L468" s="33"/>
      <c r="M468" s="146"/>
      <c r="T468" s="54"/>
      <c r="AT468" s="18" t="s">
        <v>275</v>
      </c>
      <c r="AU468" s="18" t="s">
        <v>86</v>
      </c>
    </row>
    <row r="469" spans="2:51" s="13" customFormat="1" ht="12">
      <c r="B469" s="155"/>
      <c r="D469" s="143" t="s">
        <v>277</v>
      </c>
      <c r="E469" s="156" t="s">
        <v>19</v>
      </c>
      <c r="F469" s="157" t="s">
        <v>2147</v>
      </c>
      <c r="H469" s="158">
        <v>13152.116</v>
      </c>
      <c r="I469" s="159"/>
      <c r="L469" s="155"/>
      <c r="M469" s="160"/>
      <c r="T469" s="161"/>
      <c r="AT469" s="156" t="s">
        <v>277</v>
      </c>
      <c r="AU469" s="156" t="s">
        <v>86</v>
      </c>
      <c r="AV469" s="13" t="s">
        <v>86</v>
      </c>
      <c r="AW469" s="13" t="s">
        <v>37</v>
      </c>
      <c r="AX469" s="13" t="s">
        <v>76</v>
      </c>
      <c r="AY469" s="156" t="s">
        <v>265</v>
      </c>
    </row>
    <row r="470" spans="2:51" s="13" customFormat="1" ht="12">
      <c r="B470" s="155"/>
      <c r="D470" s="143" t="s">
        <v>277</v>
      </c>
      <c r="E470" s="156" t="s">
        <v>19</v>
      </c>
      <c r="F470" s="157" t="s">
        <v>2148</v>
      </c>
      <c r="H470" s="158">
        <v>459.59</v>
      </c>
      <c r="I470" s="159"/>
      <c r="L470" s="155"/>
      <c r="M470" s="160"/>
      <c r="T470" s="161"/>
      <c r="AT470" s="156" t="s">
        <v>277</v>
      </c>
      <c r="AU470" s="156" t="s">
        <v>86</v>
      </c>
      <c r="AV470" s="13" t="s">
        <v>86</v>
      </c>
      <c r="AW470" s="13" t="s">
        <v>37</v>
      </c>
      <c r="AX470" s="13" t="s">
        <v>76</v>
      </c>
      <c r="AY470" s="156" t="s">
        <v>265</v>
      </c>
    </row>
    <row r="471" spans="2:51" s="13" customFormat="1" ht="12">
      <c r="B471" s="155"/>
      <c r="D471" s="143" t="s">
        <v>277</v>
      </c>
      <c r="E471" s="156" t="s">
        <v>19</v>
      </c>
      <c r="F471" s="157" t="s">
        <v>597</v>
      </c>
      <c r="H471" s="158">
        <v>3437.691</v>
      </c>
      <c r="I471" s="159"/>
      <c r="L471" s="155"/>
      <c r="M471" s="160"/>
      <c r="T471" s="161"/>
      <c r="AT471" s="156" t="s">
        <v>277</v>
      </c>
      <c r="AU471" s="156" t="s">
        <v>86</v>
      </c>
      <c r="AV471" s="13" t="s">
        <v>86</v>
      </c>
      <c r="AW471" s="13" t="s">
        <v>37</v>
      </c>
      <c r="AX471" s="13" t="s">
        <v>76</v>
      </c>
      <c r="AY471" s="156" t="s">
        <v>265</v>
      </c>
    </row>
    <row r="472" spans="2:51" s="13" customFormat="1" ht="12">
      <c r="B472" s="155"/>
      <c r="D472" s="143" t="s">
        <v>277</v>
      </c>
      <c r="E472" s="156" t="s">
        <v>19</v>
      </c>
      <c r="F472" s="157" t="s">
        <v>2149</v>
      </c>
      <c r="H472" s="158">
        <v>5533.324</v>
      </c>
      <c r="I472" s="159"/>
      <c r="L472" s="155"/>
      <c r="M472" s="160"/>
      <c r="T472" s="161"/>
      <c r="AT472" s="156" t="s">
        <v>277</v>
      </c>
      <c r="AU472" s="156" t="s">
        <v>86</v>
      </c>
      <c r="AV472" s="13" t="s">
        <v>86</v>
      </c>
      <c r="AW472" s="13" t="s">
        <v>37</v>
      </c>
      <c r="AX472" s="13" t="s">
        <v>76</v>
      </c>
      <c r="AY472" s="156" t="s">
        <v>265</v>
      </c>
    </row>
    <row r="473" spans="2:51" s="13" customFormat="1" ht="12">
      <c r="B473" s="155"/>
      <c r="D473" s="143" t="s">
        <v>277</v>
      </c>
      <c r="E473" s="156" t="s">
        <v>19</v>
      </c>
      <c r="F473" s="157" t="s">
        <v>2150</v>
      </c>
      <c r="H473" s="158">
        <v>245.53</v>
      </c>
      <c r="I473" s="159"/>
      <c r="L473" s="155"/>
      <c r="M473" s="160"/>
      <c r="T473" s="161"/>
      <c r="AT473" s="156" t="s">
        <v>277</v>
      </c>
      <c r="AU473" s="156" t="s">
        <v>86</v>
      </c>
      <c r="AV473" s="13" t="s">
        <v>86</v>
      </c>
      <c r="AW473" s="13" t="s">
        <v>37</v>
      </c>
      <c r="AX473" s="13" t="s">
        <v>76</v>
      </c>
      <c r="AY473" s="156" t="s">
        <v>265</v>
      </c>
    </row>
    <row r="474" spans="2:51" s="13" customFormat="1" ht="12">
      <c r="B474" s="155"/>
      <c r="D474" s="143" t="s">
        <v>277</v>
      </c>
      <c r="E474" s="156" t="s">
        <v>19</v>
      </c>
      <c r="F474" s="157" t="s">
        <v>2151</v>
      </c>
      <c r="H474" s="158">
        <v>0.914</v>
      </c>
      <c r="I474" s="159"/>
      <c r="L474" s="155"/>
      <c r="M474" s="160"/>
      <c r="T474" s="161"/>
      <c r="AT474" s="156" t="s">
        <v>277</v>
      </c>
      <c r="AU474" s="156" t="s">
        <v>86</v>
      </c>
      <c r="AV474" s="13" t="s">
        <v>86</v>
      </c>
      <c r="AW474" s="13" t="s">
        <v>37</v>
      </c>
      <c r="AX474" s="13" t="s">
        <v>76</v>
      </c>
      <c r="AY474" s="156" t="s">
        <v>265</v>
      </c>
    </row>
    <row r="475" spans="2:51" s="13" customFormat="1" ht="12">
      <c r="B475" s="155"/>
      <c r="D475" s="143" t="s">
        <v>277</v>
      </c>
      <c r="E475" s="156" t="s">
        <v>19</v>
      </c>
      <c r="F475" s="157" t="s">
        <v>2126</v>
      </c>
      <c r="H475" s="158">
        <v>0.878</v>
      </c>
      <c r="I475" s="159"/>
      <c r="L475" s="155"/>
      <c r="M475" s="160"/>
      <c r="T475" s="161"/>
      <c r="AT475" s="156" t="s">
        <v>277</v>
      </c>
      <c r="AU475" s="156" t="s">
        <v>86</v>
      </c>
      <c r="AV475" s="13" t="s">
        <v>86</v>
      </c>
      <c r="AW475" s="13" t="s">
        <v>37</v>
      </c>
      <c r="AX475" s="13" t="s">
        <v>76</v>
      </c>
      <c r="AY475" s="156" t="s">
        <v>265</v>
      </c>
    </row>
    <row r="476" spans="2:51" s="14" customFormat="1" ht="12">
      <c r="B476" s="162"/>
      <c r="D476" s="143" t="s">
        <v>277</v>
      </c>
      <c r="E476" s="163" t="s">
        <v>19</v>
      </c>
      <c r="F476" s="164" t="s">
        <v>280</v>
      </c>
      <c r="H476" s="165">
        <v>22830.043</v>
      </c>
      <c r="I476" s="166"/>
      <c r="L476" s="162"/>
      <c r="M476" s="167"/>
      <c r="T476" s="168"/>
      <c r="AT476" s="163" t="s">
        <v>277</v>
      </c>
      <c r="AU476" s="163" t="s">
        <v>86</v>
      </c>
      <c r="AV476" s="14" t="s">
        <v>271</v>
      </c>
      <c r="AW476" s="14" t="s">
        <v>37</v>
      </c>
      <c r="AX476" s="14" t="s">
        <v>84</v>
      </c>
      <c r="AY476" s="163" t="s">
        <v>265</v>
      </c>
    </row>
    <row r="477" spans="2:65" s="1" customFormat="1" ht="24.2" customHeight="1">
      <c r="B477" s="33"/>
      <c r="C477" s="130" t="s">
        <v>586</v>
      </c>
      <c r="D477" s="130" t="s">
        <v>267</v>
      </c>
      <c r="E477" s="131" t="s">
        <v>2152</v>
      </c>
      <c r="F477" s="132" t="s">
        <v>2153</v>
      </c>
      <c r="G477" s="133" t="s">
        <v>104</v>
      </c>
      <c r="H477" s="134">
        <v>10873.85</v>
      </c>
      <c r="I477" s="135"/>
      <c r="J477" s="136">
        <f>ROUND(I477*H477,2)</f>
        <v>0</v>
      </c>
      <c r="K477" s="132" t="s">
        <v>270</v>
      </c>
      <c r="L477" s="33"/>
      <c r="M477" s="137" t="s">
        <v>19</v>
      </c>
      <c r="N477" s="138" t="s">
        <v>47</v>
      </c>
      <c r="P477" s="139">
        <f>O477*H477</f>
        <v>0</v>
      </c>
      <c r="Q477" s="139">
        <v>0</v>
      </c>
      <c r="R477" s="139">
        <f>Q477*H477</f>
        <v>0</v>
      </c>
      <c r="S477" s="139">
        <v>0</v>
      </c>
      <c r="T477" s="140">
        <f>S477*H477</f>
        <v>0</v>
      </c>
      <c r="AR477" s="141" t="s">
        <v>271</v>
      </c>
      <c r="AT477" s="141" t="s">
        <v>267</v>
      </c>
      <c r="AU477" s="141" t="s">
        <v>86</v>
      </c>
      <c r="AY477" s="18" t="s">
        <v>265</v>
      </c>
      <c r="BE477" s="142">
        <f>IF(N477="základní",J477,0)</f>
        <v>0</v>
      </c>
      <c r="BF477" s="142">
        <f>IF(N477="snížená",J477,0)</f>
        <v>0</v>
      </c>
      <c r="BG477" s="142">
        <f>IF(N477="zákl. přenesená",J477,0)</f>
        <v>0</v>
      </c>
      <c r="BH477" s="142">
        <f>IF(N477="sníž. přenesená",J477,0)</f>
        <v>0</v>
      </c>
      <c r="BI477" s="142">
        <f>IF(N477="nulová",J477,0)</f>
        <v>0</v>
      </c>
      <c r="BJ477" s="18" t="s">
        <v>84</v>
      </c>
      <c r="BK477" s="142">
        <f>ROUND(I477*H477,2)</f>
        <v>0</v>
      </c>
      <c r="BL477" s="18" t="s">
        <v>271</v>
      </c>
      <c r="BM477" s="141" t="s">
        <v>2154</v>
      </c>
    </row>
    <row r="478" spans="2:47" s="1" customFormat="1" ht="19.5">
      <c r="B478" s="33"/>
      <c r="D478" s="143" t="s">
        <v>273</v>
      </c>
      <c r="F478" s="144" t="s">
        <v>2155</v>
      </c>
      <c r="I478" s="145"/>
      <c r="L478" s="33"/>
      <c r="M478" s="146"/>
      <c r="T478" s="54"/>
      <c r="AT478" s="18" t="s">
        <v>273</v>
      </c>
      <c r="AU478" s="18" t="s">
        <v>86</v>
      </c>
    </row>
    <row r="479" spans="2:47" s="1" customFormat="1" ht="12">
      <c r="B479" s="33"/>
      <c r="D479" s="147" t="s">
        <v>275</v>
      </c>
      <c r="F479" s="148" t="s">
        <v>2156</v>
      </c>
      <c r="I479" s="145"/>
      <c r="L479" s="33"/>
      <c r="M479" s="146"/>
      <c r="T479" s="54"/>
      <c r="AT479" s="18" t="s">
        <v>275</v>
      </c>
      <c r="AU479" s="18" t="s">
        <v>86</v>
      </c>
    </row>
    <row r="480" spans="2:51" s="13" customFormat="1" ht="12">
      <c r="B480" s="155"/>
      <c r="D480" s="143" t="s">
        <v>277</v>
      </c>
      <c r="E480" s="156" t="s">
        <v>19</v>
      </c>
      <c r="F480" s="157" t="s">
        <v>2157</v>
      </c>
      <c r="H480" s="158">
        <v>10873.85</v>
      </c>
      <c r="I480" s="159"/>
      <c r="L480" s="155"/>
      <c r="M480" s="160"/>
      <c r="T480" s="161"/>
      <c r="AT480" s="156" t="s">
        <v>277</v>
      </c>
      <c r="AU480" s="156" t="s">
        <v>86</v>
      </c>
      <c r="AV480" s="13" t="s">
        <v>86</v>
      </c>
      <c r="AW480" s="13" t="s">
        <v>37</v>
      </c>
      <c r="AX480" s="13" t="s">
        <v>84</v>
      </c>
      <c r="AY480" s="156" t="s">
        <v>265</v>
      </c>
    </row>
    <row r="481" spans="2:65" s="1" customFormat="1" ht="16.5" customHeight="1">
      <c r="B481" s="33"/>
      <c r="C481" s="130" t="s">
        <v>599</v>
      </c>
      <c r="D481" s="130" t="s">
        <v>267</v>
      </c>
      <c r="E481" s="131" t="s">
        <v>617</v>
      </c>
      <c r="F481" s="132" t="s">
        <v>618</v>
      </c>
      <c r="G481" s="133" t="s">
        <v>104</v>
      </c>
      <c r="H481" s="134">
        <v>4544.616</v>
      </c>
      <c r="I481" s="135"/>
      <c r="J481" s="136">
        <f>ROUND(I481*H481,2)</f>
        <v>0</v>
      </c>
      <c r="K481" s="132" t="s">
        <v>270</v>
      </c>
      <c r="L481" s="33"/>
      <c r="M481" s="137" t="s">
        <v>19</v>
      </c>
      <c r="N481" s="138" t="s">
        <v>47</v>
      </c>
      <c r="P481" s="139">
        <f>O481*H481</f>
        <v>0</v>
      </c>
      <c r="Q481" s="139">
        <v>0</v>
      </c>
      <c r="R481" s="139">
        <f>Q481*H481</f>
        <v>0</v>
      </c>
      <c r="S481" s="139">
        <v>0</v>
      </c>
      <c r="T481" s="140">
        <f>S481*H481</f>
        <v>0</v>
      </c>
      <c r="AR481" s="141" t="s">
        <v>271</v>
      </c>
      <c r="AT481" s="141" t="s">
        <v>267</v>
      </c>
      <c r="AU481" s="141" t="s">
        <v>86</v>
      </c>
      <c r="AY481" s="18" t="s">
        <v>265</v>
      </c>
      <c r="BE481" s="142">
        <f>IF(N481="základní",J481,0)</f>
        <v>0</v>
      </c>
      <c r="BF481" s="142">
        <f>IF(N481="snížená",J481,0)</f>
        <v>0</v>
      </c>
      <c r="BG481" s="142">
        <f>IF(N481="zákl. přenesená",J481,0)</f>
        <v>0</v>
      </c>
      <c r="BH481" s="142">
        <f>IF(N481="sníž. přenesená",J481,0)</f>
        <v>0</v>
      </c>
      <c r="BI481" s="142">
        <f>IF(N481="nulová",J481,0)</f>
        <v>0</v>
      </c>
      <c r="BJ481" s="18" t="s">
        <v>84</v>
      </c>
      <c r="BK481" s="142">
        <f>ROUND(I481*H481,2)</f>
        <v>0</v>
      </c>
      <c r="BL481" s="18" t="s">
        <v>271</v>
      </c>
      <c r="BM481" s="141" t="s">
        <v>2158</v>
      </c>
    </row>
    <row r="482" spans="2:47" s="1" customFormat="1" ht="19.5">
      <c r="B482" s="33"/>
      <c r="D482" s="143" t="s">
        <v>273</v>
      </c>
      <c r="F482" s="144" t="s">
        <v>620</v>
      </c>
      <c r="I482" s="145"/>
      <c r="L482" s="33"/>
      <c r="M482" s="146"/>
      <c r="T482" s="54"/>
      <c r="AT482" s="18" t="s">
        <v>273</v>
      </c>
      <c r="AU482" s="18" t="s">
        <v>86</v>
      </c>
    </row>
    <row r="483" spans="2:47" s="1" customFormat="1" ht="12">
      <c r="B483" s="33"/>
      <c r="D483" s="147" t="s">
        <v>275</v>
      </c>
      <c r="F483" s="148" t="s">
        <v>621</v>
      </c>
      <c r="I483" s="145"/>
      <c r="L483" s="33"/>
      <c r="M483" s="146"/>
      <c r="T483" s="54"/>
      <c r="AT483" s="18" t="s">
        <v>275</v>
      </c>
      <c r="AU483" s="18" t="s">
        <v>86</v>
      </c>
    </row>
    <row r="484" spans="2:51" s="13" customFormat="1" ht="12">
      <c r="B484" s="155"/>
      <c r="D484" s="143" t="s">
        <v>277</v>
      </c>
      <c r="E484" s="156" t="s">
        <v>19</v>
      </c>
      <c r="F484" s="157" t="s">
        <v>2159</v>
      </c>
      <c r="H484" s="158">
        <v>676</v>
      </c>
      <c r="I484" s="159"/>
      <c r="L484" s="155"/>
      <c r="M484" s="160"/>
      <c r="T484" s="161"/>
      <c r="AT484" s="156" t="s">
        <v>277</v>
      </c>
      <c r="AU484" s="156" t="s">
        <v>86</v>
      </c>
      <c r="AV484" s="13" t="s">
        <v>86</v>
      </c>
      <c r="AW484" s="13" t="s">
        <v>37</v>
      </c>
      <c r="AX484" s="13" t="s">
        <v>76</v>
      </c>
      <c r="AY484" s="156" t="s">
        <v>265</v>
      </c>
    </row>
    <row r="485" spans="2:51" s="13" customFormat="1" ht="12">
      <c r="B485" s="155"/>
      <c r="D485" s="143" t="s">
        <v>277</v>
      </c>
      <c r="E485" s="156" t="s">
        <v>19</v>
      </c>
      <c r="F485" s="157" t="s">
        <v>2160</v>
      </c>
      <c r="H485" s="158">
        <v>2613.333</v>
      </c>
      <c r="I485" s="159"/>
      <c r="L485" s="155"/>
      <c r="M485" s="160"/>
      <c r="T485" s="161"/>
      <c r="AT485" s="156" t="s">
        <v>277</v>
      </c>
      <c r="AU485" s="156" t="s">
        <v>86</v>
      </c>
      <c r="AV485" s="13" t="s">
        <v>86</v>
      </c>
      <c r="AW485" s="13" t="s">
        <v>37</v>
      </c>
      <c r="AX485" s="13" t="s">
        <v>76</v>
      </c>
      <c r="AY485" s="156" t="s">
        <v>265</v>
      </c>
    </row>
    <row r="486" spans="2:51" s="13" customFormat="1" ht="12">
      <c r="B486" s="155"/>
      <c r="D486" s="143" t="s">
        <v>277</v>
      </c>
      <c r="E486" s="156" t="s">
        <v>19</v>
      </c>
      <c r="F486" s="157" t="s">
        <v>634</v>
      </c>
      <c r="H486" s="158">
        <v>375.678</v>
      </c>
      <c r="I486" s="159"/>
      <c r="L486" s="155"/>
      <c r="M486" s="160"/>
      <c r="T486" s="161"/>
      <c r="AT486" s="156" t="s">
        <v>277</v>
      </c>
      <c r="AU486" s="156" t="s">
        <v>86</v>
      </c>
      <c r="AV486" s="13" t="s">
        <v>86</v>
      </c>
      <c r="AW486" s="13" t="s">
        <v>37</v>
      </c>
      <c r="AX486" s="13" t="s">
        <v>76</v>
      </c>
      <c r="AY486" s="156" t="s">
        <v>265</v>
      </c>
    </row>
    <row r="487" spans="2:51" s="13" customFormat="1" ht="12">
      <c r="B487" s="155"/>
      <c r="D487" s="143" t="s">
        <v>277</v>
      </c>
      <c r="E487" s="156" t="s">
        <v>19</v>
      </c>
      <c r="F487" s="157" t="s">
        <v>2161</v>
      </c>
      <c r="H487" s="158">
        <v>0.972</v>
      </c>
      <c r="I487" s="159"/>
      <c r="L487" s="155"/>
      <c r="M487" s="160"/>
      <c r="T487" s="161"/>
      <c r="AT487" s="156" t="s">
        <v>277</v>
      </c>
      <c r="AU487" s="156" t="s">
        <v>86</v>
      </c>
      <c r="AV487" s="13" t="s">
        <v>86</v>
      </c>
      <c r="AW487" s="13" t="s">
        <v>37</v>
      </c>
      <c r="AX487" s="13" t="s">
        <v>76</v>
      </c>
      <c r="AY487" s="156" t="s">
        <v>265</v>
      </c>
    </row>
    <row r="488" spans="2:51" s="13" customFormat="1" ht="12">
      <c r="B488" s="155"/>
      <c r="D488" s="143" t="s">
        <v>277</v>
      </c>
      <c r="E488" s="156" t="s">
        <v>19</v>
      </c>
      <c r="F488" s="157" t="s">
        <v>2162</v>
      </c>
      <c r="H488" s="158">
        <v>4.8</v>
      </c>
      <c r="I488" s="159"/>
      <c r="L488" s="155"/>
      <c r="M488" s="160"/>
      <c r="T488" s="161"/>
      <c r="AT488" s="156" t="s">
        <v>277</v>
      </c>
      <c r="AU488" s="156" t="s">
        <v>86</v>
      </c>
      <c r="AV488" s="13" t="s">
        <v>86</v>
      </c>
      <c r="AW488" s="13" t="s">
        <v>37</v>
      </c>
      <c r="AX488" s="13" t="s">
        <v>76</v>
      </c>
      <c r="AY488" s="156" t="s">
        <v>265</v>
      </c>
    </row>
    <row r="489" spans="2:51" s="13" customFormat="1" ht="12">
      <c r="B489" s="155"/>
      <c r="D489" s="143" t="s">
        <v>277</v>
      </c>
      <c r="E489" s="156" t="s">
        <v>19</v>
      </c>
      <c r="F489" s="157" t="s">
        <v>2163</v>
      </c>
      <c r="H489" s="158">
        <v>740.145</v>
      </c>
      <c r="I489" s="159"/>
      <c r="L489" s="155"/>
      <c r="M489" s="160"/>
      <c r="T489" s="161"/>
      <c r="AT489" s="156" t="s">
        <v>277</v>
      </c>
      <c r="AU489" s="156" t="s">
        <v>86</v>
      </c>
      <c r="AV489" s="13" t="s">
        <v>86</v>
      </c>
      <c r="AW489" s="13" t="s">
        <v>37</v>
      </c>
      <c r="AX489" s="13" t="s">
        <v>76</v>
      </c>
      <c r="AY489" s="156" t="s">
        <v>265</v>
      </c>
    </row>
    <row r="490" spans="2:51" s="13" customFormat="1" ht="12">
      <c r="B490" s="155"/>
      <c r="D490" s="143" t="s">
        <v>277</v>
      </c>
      <c r="E490" s="156" t="s">
        <v>19</v>
      </c>
      <c r="F490" s="157" t="s">
        <v>2164</v>
      </c>
      <c r="H490" s="158">
        <v>9.05</v>
      </c>
      <c r="I490" s="159"/>
      <c r="L490" s="155"/>
      <c r="M490" s="160"/>
      <c r="T490" s="161"/>
      <c r="AT490" s="156" t="s">
        <v>277</v>
      </c>
      <c r="AU490" s="156" t="s">
        <v>86</v>
      </c>
      <c r="AV490" s="13" t="s">
        <v>86</v>
      </c>
      <c r="AW490" s="13" t="s">
        <v>37</v>
      </c>
      <c r="AX490" s="13" t="s">
        <v>76</v>
      </c>
      <c r="AY490" s="156" t="s">
        <v>265</v>
      </c>
    </row>
    <row r="491" spans="2:51" s="13" customFormat="1" ht="12">
      <c r="B491" s="155"/>
      <c r="D491" s="143" t="s">
        <v>277</v>
      </c>
      <c r="E491" s="156" t="s">
        <v>19</v>
      </c>
      <c r="F491" s="157" t="s">
        <v>2165</v>
      </c>
      <c r="H491" s="158">
        <v>62.7</v>
      </c>
      <c r="I491" s="159"/>
      <c r="L491" s="155"/>
      <c r="M491" s="160"/>
      <c r="T491" s="161"/>
      <c r="AT491" s="156" t="s">
        <v>277</v>
      </c>
      <c r="AU491" s="156" t="s">
        <v>86</v>
      </c>
      <c r="AV491" s="13" t="s">
        <v>86</v>
      </c>
      <c r="AW491" s="13" t="s">
        <v>37</v>
      </c>
      <c r="AX491" s="13" t="s">
        <v>76</v>
      </c>
      <c r="AY491" s="156" t="s">
        <v>265</v>
      </c>
    </row>
    <row r="492" spans="2:51" s="13" customFormat="1" ht="12">
      <c r="B492" s="155"/>
      <c r="D492" s="143" t="s">
        <v>277</v>
      </c>
      <c r="E492" s="156" t="s">
        <v>19</v>
      </c>
      <c r="F492" s="157" t="s">
        <v>2166</v>
      </c>
      <c r="H492" s="158">
        <v>61.938</v>
      </c>
      <c r="I492" s="159"/>
      <c r="L492" s="155"/>
      <c r="M492" s="160"/>
      <c r="T492" s="161"/>
      <c r="AT492" s="156" t="s">
        <v>277</v>
      </c>
      <c r="AU492" s="156" t="s">
        <v>86</v>
      </c>
      <c r="AV492" s="13" t="s">
        <v>86</v>
      </c>
      <c r="AW492" s="13" t="s">
        <v>37</v>
      </c>
      <c r="AX492" s="13" t="s">
        <v>76</v>
      </c>
      <c r="AY492" s="156" t="s">
        <v>265</v>
      </c>
    </row>
    <row r="493" spans="2:51" s="14" customFormat="1" ht="12">
      <c r="B493" s="162"/>
      <c r="D493" s="143" t="s">
        <v>277</v>
      </c>
      <c r="E493" s="163" t="s">
        <v>19</v>
      </c>
      <c r="F493" s="164" t="s">
        <v>280</v>
      </c>
      <c r="H493" s="165">
        <v>4544.616</v>
      </c>
      <c r="I493" s="166"/>
      <c r="L493" s="162"/>
      <c r="M493" s="167"/>
      <c r="T493" s="168"/>
      <c r="AT493" s="163" t="s">
        <v>277</v>
      </c>
      <c r="AU493" s="163" t="s">
        <v>86</v>
      </c>
      <c r="AV493" s="14" t="s">
        <v>271</v>
      </c>
      <c r="AW493" s="14" t="s">
        <v>37</v>
      </c>
      <c r="AX493" s="14" t="s">
        <v>84</v>
      </c>
      <c r="AY493" s="163" t="s">
        <v>265</v>
      </c>
    </row>
    <row r="494" spans="2:65" s="1" customFormat="1" ht="16.5" customHeight="1">
      <c r="B494" s="33"/>
      <c r="C494" s="130" t="s">
        <v>607</v>
      </c>
      <c r="D494" s="130" t="s">
        <v>267</v>
      </c>
      <c r="E494" s="131" t="s">
        <v>627</v>
      </c>
      <c r="F494" s="132" t="s">
        <v>628</v>
      </c>
      <c r="G494" s="133" t="s">
        <v>104</v>
      </c>
      <c r="H494" s="134">
        <v>10304.844</v>
      </c>
      <c r="I494" s="135"/>
      <c r="J494" s="136">
        <f>ROUND(I494*H494,2)</f>
        <v>0</v>
      </c>
      <c r="K494" s="132" t="s">
        <v>270</v>
      </c>
      <c r="L494" s="33"/>
      <c r="M494" s="137" t="s">
        <v>19</v>
      </c>
      <c r="N494" s="138" t="s">
        <v>47</v>
      </c>
      <c r="P494" s="139">
        <f>O494*H494</f>
        <v>0</v>
      </c>
      <c r="Q494" s="139">
        <v>0</v>
      </c>
      <c r="R494" s="139">
        <f>Q494*H494</f>
        <v>0</v>
      </c>
      <c r="S494" s="139">
        <v>0</v>
      </c>
      <c r="T494" s="140">
        <f>S494*H494</f>
        <v>0</v>
      </c>
      <c r="AR494" s="141" t="s">
        <v>271</v>
      </c>
      <c r="AT494" s="141" t="s">
        <v>267</v>
      </c>
      <c r="AU494" s="141" t="s">
        <v>86</v>
      </c>
      <c r="AY494" s="18" t="s">
        <v>265</v>
      </c>
      <c r="BE494" s="142">
        <f>IF(N494="základní",J494,0)</f>
        <v>0</v>
      </c>
      <c r="BF494" s="142">
        <f>IF(N494="snížená",J494,0)</f>
        <v>0</v>
      </c>
      <c r="BG494" s="142">
        <f>IF(N494="zákl. přenesená",J494,0)</f>
        <v>0</v>
      </c>
      <c r="BH494" s="142">
        <f>IF(N494="sníž. přenesená",J494,0)</f>
        <v>0</v>
      </c>
      <c r="BI494" s="142">
        <f>IF(N494="nulová",J494,0)</f>
        <v>0</v>
      </c>
      <c r="BJ494" s="18" t="s">
        <v>84</v>
      </c>
      <c r="BK494" s="142">
        <f>ROUND(I494*H494,2)</f>
        <v>0</v>
      </c>
      <c r="BL494" s="18" t="s">
        <v>271</v>
      </c>
      <c r="BM494" s="141" t="s">
        <v>2167</v>
      </c>
    </row>
    <row r="495" spans="2:47" s="1" customFormat="1" ht="19.5">
      <c r="B495" s="33"/>
      <c r="D495" s="143" t="s">
        <v>273</v>
      </c>
      <c r="F495" s="144" t="s">
        <v>630</v>
      </c>
      <c r="I495" s="145"/>
      <c r="L495" s="33"/>
      <c r="M495" s="146"/>
      <c r="T495" s="54"/>
      <c r="AT495" s="18" t="s">
        <v>273</v>
      </c>
      <c r="AU495" s="18" t="s">
        <v>86</v>
      </c>
    </row>
    <row r="496" spans="2:47" s="1" customFormat="1" ht="12">
      <c r="B496" s="33"/>
      <c r="D496" s="147" t="s">
        <v>275</v>
      </c>
      <c r="F496" s="148" t="s">
        <v>631</v>
      </c>
      <c r="I496" s="145"/>
      <c r="L496" s="33"/>
      <c r="M496" s="146"/>
      <c r="T496" s="54"/>
      <c r="AT496" s="18" t="s">
        <v>275</v>
      </c>
      <c r="AU496" s="18" t="s">
        <v>86</v>
      </c>
    </row>
    <row r="497" spans="2:51" s="13" customFormat="1" ht="12">
      <c r="B497" s="155"/>
      <c r="D497" s="143" t="s">
        <v>277</v>
      </c>
      <c r="E497" s="156" t="s">
        <v>19</v>
      </c>
      <c r="F497" s="157" t="s">
        <v>633</v>
      </c>
      <c r="H497" s="158">
        <v>3437.691</v>
      </c>
      <c r="I497" s="159"/>
      <c r="L497" s="155"/>
      <c r="M497" s="160"/>
      <c r="T497" s="161"/>
      <c r="AT497" s="156" t="s">
        <v>277</v>
      </c>
      <c r="AU497" s="156" t="s">
        <v>86</v>
      </c>
      <c r="AV497" s="13" t="s">
        <v>86</v>
      </c>
      <c r="AW497" s="13" t="s">
        <v>37</v>
      </c>
      <c r="AX497" s="13" t="s">
        <v>76</v>
      </c>
      <c r="AY497" s="156" t="s">
        <v>265</v>
      </c>
    </row>
    <row r="498" spans="2:51" s="13" customFormat="1" ht="12">
      <c r="B498" s="155"/>
      <c r="D498" s="143" t="s">
        <v>277</v>
      </c>
      <c r="E498" s="156" t="s">
        <v>19</v>
      </c>
      <c r="F498" s="157" t="s">
        <v>2168</v>
      </c>
      <c r="H498" s="158">
        <v>5533.324</v>
      </c>
      <c r="I498" s="159"/>
      <c r="L498" s="155"/>
      <c r="M498" s="160"/>
      <c r="T498" s="161"/>
      <c r="AT498" s="156" t="s">
        <v>277</v>
      </c>
      <c r="AU498" s="156" t="s">
        <v>86</v>
      </c>
      <c r="AV498" s="13" t="s">
        <v>86</v>
      </c>
      <c r="AW498" s="13" t="s">
        <v>37</v>
      </c>
      <c r="AX498" s="13" t="s">
        <v>76</v>
      </c>
      <c r="AY498" s="156" t="s">
        <v>265</v>
      </c>
    </row>
    <row r="499" spans="2:51" s="13" customFormat="1" ht="12">
      <c r="B499" s="155"/>
      <c r="D499" s="143" t="s">
        <v>277</v>
      </c>
      <c r="E499" s="156" t="s">
        <v>19</v>
      </c>
      <c r="F499" s="157" t="s">
        <v>2169</v>
      </c>
      <c r="H499" s="158">
        <v>245.53</v>
      </c>
      <c r="I499" s="159"/>
      <c r="L499" s="155"/>
      <c r="M499" s="160"/>
      <c r="T499" s="161"/>
      <c r="AT499" s="156" t="s">
        <v>277</v>
      </c>
      <c r="AU499" s="156" t="s">
        <v>86</v>
      </c>
      <c r="AV499" s="13" t="s">
        <v>86</v>
      </c>
      <c r="AW499" s="13" t="s">
        <v>37</v>
      </c>
      <c r="AX499" s="13" t="s">
        <v>76</v>
      </c>
      <c r="AY499" s="156" t="s">
        <v>265</v>
      </c>
    </row>
    <row r="500" spans="2:51" s="13" customFormat="1" ht="12">
      <c r="B500" s="155"/>
      <c r="D500" s="143" t="s">
        <v>277</v>
      </c>
      <c r="E500" s="156" t="s">
        <v>19</v>
      </c>
      <c r="F500" s="157" t="s">
        <v>2151</v>
      </c>
      <c r="H500" s="158">
        <v>0.914</v>
      </c>
      <c r="I500" s="159"/>
      <c r="L500" s="155"/>
      <c r="M500" s="160"/>
      <c r="T500" s="161"/>
      <c r="AT500" s="156" t="s">
        <v>277</v>
      </c>
      <c r="AU500" s="156" t="s">
        <v>86</v>
      </c>
      <c r="AV500" s="13" t="s">
        <v>86</v>
      </c>
      <c r="AW500" s="13" t="s">
        <v>37</v>
      </c>
      <c r="AX500" s="13" t="s">
        <v>76</v>
      </c>
      <c r="AY500" s="156" t="s">
        <v>265</v>
      </c>
    </row>
    <row r="501" spans="2:51" s="13" customFormat="1" ht="12">
      <c r="B501" s="155"/>
      <c r="D501" s="143" t="s">
        <v>277</v>
      </c>
      <c r="E501" s="156" t="s">
        <v>19</v>
      </c>
      <c r="F501" s="157" t="s">
        <v>2170</v>
      </c>
      <c r="H501" s="158">
        <v>1087.385</v>
      </c>
      <c r="I501" s="159"/>
      <c r="L501" s="155"/>
      <c r="M501" s="160"/>
      <c r="T501" s="161"/>
      <c r="AT501" s="156" t="s">
        <v>277</v>
      </c>
      <c r="AU501" s="156" t="s">
        <v>86</v>
      </c>
      <c r="AV501" s="13" t="s">
        <v>86</v>
      </c>
      <c r="AW501" s="13" t="s">
        <v>37</v>
      </c>
      <c r="AX501" s="13" t="s">
        <v>76</v>
      </c>
      <c r="AY501" s="156" t="s">
        <v>265</v>
      </c>
    </row>
    <row r="502" spans="2:51" s="14" customFormat="1" ht="12">
      <c r="B502" s="162"/>
      <c r="D502" s="143" t="s">
        <v>277</v>
      </c>
      <c r="E502" s="163" t="s">
        <v>19</v>
      </c>
      <c r="F502" s="164" t="s">
        <v>280</v>
      </c>
      <c r="H502" s="165">
        <v>10304.844</v>
      </c>
      <c r="I502" s="166"/>
      <c r="L502" s="162"/>
      <c r="M502" s="167"/>
      <c r="T502" s="168"/>
      <c r="AT502" s="163" t="s">
        <v>277</v>
      </c>
      <c r="AU502" s="163" t="s">
        <v>86</v>
      </c>
      <c r="AV502" s="14" t="s">
        <v>271</v>
      </c>
      <c r="AW502" s="14" t="s">
        <v>37</v>
      </c>
      <c r="AX502" s="14" t="s">
        <v>84</v>
      </c>
      <c r="AY502" s="163" t="s">
        <v>265</v>
      </c>
    </row>
    <row r="503" spans="2:65" s="1" customFormat="1" ht="24.2" customHeight="1">
      <c r="B503" s="33"/>
      <c r="C503" s="130" t="s">
        <v>616</v>
      </c>
      <c r="D503" s="130" t="s">
        <v>267</v>
      </c>
      <c r="E503" s="131" t="s">
        <v>636</v>
      </c>
      <c r="F503" s="132" t="s">
        <v>637</v>
      </c>
      <c r="G503" s="133" t="s">
        <v>104</v>
      </c>
      <c r="H503" s="134">
        <v>3437.691</v>
      </c>
      <c r="I503" s="135"/>
      <c r="J503" s="136">
        <f>ROUND(I503*H503,2)</f>
        <v>0</v>
      </c>
      <c r="K503" s="132" t="s">
        <v>270</v>
      </c>
      <c r="L503" s="33"/>
      <c r="M503" s="137" t="s">
        <v>19</v>
      </c>
      <c r="N503" s="138" t="s">
        <v>47</v>
      </c>
      <c r="P503" s="139">
        <f>O503*H503</f>
        <v>0</v>
      </c>
      <c r="Q503" s="139">
        <v>0</v>
      </c>
      <c r="R503" s="139">
        <f>Q503*H503</f>
        <v>0</v>
      </c>
      <c r="S503" s="139">
        <v>0</v>
      </c>
      <c r="T503" s="140">
        <f>S503*H503</f>
        <v>0</v>
      </c>
      <c r="AR503" s="141" t="s">
        <v>271</v>
      </c>
      <c r="AT503" s="141" t="s">
        <v>267</v>
      </c>
      <c r="AU503" s="141" t="s">
        <v>86</v>
      </c>
      <c r="AY503" s="18" t="s">
        <v>265</v>
      </c>
      <c r="BE503" s="142">
        <f>IF(N503="základní",J503,0)</f>
        <v>0</v>
      </c>
      <c r="BF503" s="142">
        <f>IF(N503="snížená",J503,0)</f>
        <v>0</v>
      </c>
      <c r="BG503" s="142">
        <f>IF(N503="zákl. přenesená",J503,0)</f>
        <v>0</v>
      </c>
      <c r="BH503" s="142">
        <f>IF(N503="sníž. přenesená",J503,0)</f>
        <v>0</v>
      </c>
      <c r="BI503" s="142">
        <f>IF(N503="nulová",J503,0)</f>
        <v>0</v>
      </c>
      <c r="BJ503" s="18" t="s">
        <v>84</v>
      </c>
      <c r="BK503" s="142">
        <f>ROUND(I503*H503,2)</f>
        <v>0</v>
      </c>
      <c r="BL503" s="18" t="s">
        <v>271</v>
      </c>
      <c r="BM503" s="141" t="s">
        <v>2171</v>
      </c>
    </row>
    <row r="504" spans="2:47" s="1" customFormat="1" ht="19.5">
      <c r="B504" s="33"/>
      <c r="D504" s="143" t="s">
        <v>273</v>
      </c>
      <c r="F504" s="144" t="s">
        <v>639</v>
      </c>
      <c r="I504" s="145"/>
      <c r="L504" s="33"/>
      <c r="M504" s="146"/>
      <c r="T504" s="54"/>
      <c r="AT504" s="18" t="s">
        <v>273</v>
      </c>
      <c r="AU504" s="18" t="s">
        <v>86</v>
      </c>
    </row>
    <row r="505" spans="2:47" s="1" customFormat="1" ht="12">
      <c r="B505" s="33"/>
      <c r="D505" s="147" t="s">
        <v>275</v>
      </c>
      <c r="F505" s="148" t="s">
        <v>640</v>
      </c>
      <c r="I505" s="145"/>
      <c r="L505" s="33"/>
      <c r="M505" s="146"/>
      <c r="T505" s="54"/>
      <c r="AT505" s="18" t="s">
        <v>275</v>
      </c>
      <c r="AU505" s="18" t="s">
        <v>86</v>
      </c>
    </row>
    <row r="506" spans="2:47" s="1" customFormat="1" ht="19.5">
      <c r="B506" s="33"/>
      <c r="D506" s="143" t="s">
        <v>501</v>
      </c>
      <c r="F506" s="176" t="s">
        <v>2172</v>
      </c>
      <c r="I506" s="145"/>
      <c r="L506" s="33"/>
      <c r="M506" s="146"/>
      <c r="T506" s="54"/>
      <c r="AT506" s="18" t="s">
        <v>501</v>
      </c>
      <c r="AU506" s="18" t="s">
        <v>86</v>
      </c>
    </row>
    <row r="507" spans="2:51" s="12" customFormat="1" ht="12">
      <c r="B507" s="149"/>
      <c r="D507" s="143" t="s">
        <v>277</v>
      </c>
      <c r="E507" s="150" t="s">
        <v>19</v>
      </c>
      <c r="F507" s="151" t="s">
        <v>2173</v>
      </c>
      <c r="H507" s="150" t="s">
        <v>19</v>
      </c>
      <c r="I507" s="152"/>
      <c r="L507" s="149"/>
      <c r="M507" s="153"/>
      <c r="T507" s="154"/>
      <c r="AT507" s="150" t="s">
        <v>277</v>
      </c>
      <c r="AU507" s="150" t="s">
        <v>86</v>
      </c>
      <c r="AV507" s="12" t="s">
        <v>84</v>
      </c>
      <c r="AW507" s="12" t="s">
        <v>37</v>
      </c>
      <c r="AX507" s="12" t="s">
        <v>76</v>
      </c>
      <c r="AY507" s="150" t="s">
        <v>265</v>
      </c>
    </row>
    <row r="508" spans="2:51" s="13" customFormat="1" ht="12">
      <c r="B508" s="155"/>
      <c r="D508" s="143" t="s">
        <v>277</v>
      </c>
      <c r="E508" s="156" t="s">
        <v>19</v>
      </c>
      <c r="F508" s="157" t="s">
        <v>2174</v>
      </c>
      <c r="H508" s="158">
        <v>39</v>
      </c>
      <c r="I508" s="159"/>
      <c r="L508" s="155"/>
      <c r="M508" s="160"/>
      <c r="T508" s="161"/>
      <c r="AT508" s="156" t="s">
        <v>277</v>
      </c>
      <c r="AU508" s="156" t="s">
        <v>86</v>
      </c>
      <c r="AV508" s="13" t="s">
        <v>86</v>
      </c>
      <c r="AW508" s="13" t="s">
        <v>37</v>
      </c>
      <c r="AX508" s="13" t="s">
        <v>76</v>
      </c>
      <c r="AY508" s="156" t="s">
        <v>265</v>
      </c>
    </row>
    <row r="509" spans="2:51" s="15" customFormat="1" ht="12">
      <c r="B509" s="169"/>
      <c r="D509" s="143" t="s">
        <v>277</v>
      </c>
      <c r="E509" s="170" t="s">
        <v>19</v>
      </c>
      <c r="F509" s="171" t="s">
        <v>397</v>
      </c>
      <c r="H509" s="172">
        <v>39</v>
      </c>
      <c r="I509" s="173"/>
      <c r="L509" s="169"/>
      <c r="M509" s="174"/>
      <c r="T509" s="175"/>
      <c r="AT509" s="170" t="s">
        <v>277</v>
      </c>
      <c r="AU509" s="170" t="s">
        <v>86</v>
      </c>
      <c r="AV509" s="15" t="s">
        <v>287</v>
      </c>
      <c r="AW509" s="15" t="s">
        <v>37</v>
      </c>
      <c r="AX509" s="15" t="s">
        <v>76</v>
      </c>
      <c r="AY509" s="170" t="s">
        <v>265</v>
      </c>
    </row>
    <row r="510" spans="2:51" s="12" customFormat="1" ht="12">
      <c r="B510" s="149"/>
      <c r="D510" s="143" t="s">
        <v>277</v>
      </c>
      <c r="E510" s="150" t="s">
        <v>19</v>
      </c>
      <c r="F510" s="151" t="s">
        <v>2175</v>
      </c>
      <c r="H510" s="150" t="s">
        <v>19</v>
      </c>
      <c r="I510" s="152"/>
      <c r="L510" s="149"/>
      <c r="M510" s="153"/>
      <c r="T510" s="154"/>
      <c r="AT510" s="150" t="s">
        <v>277</v>
      </c>
      <c r="AU510" s="150" t="s">
        <v>86</v>
      </c>
      <c r="AV510" s="12" t="s">
        <v>84</v>
      </c>
      <c r="AW510" s="12" t="s">
        <v>37</v>
      </c>
      <c r="AX510" s="12" t="s">
        <v>76</v>
      </c>
      <c r="AY510" s="150" t="s">
        <v>265</v>
      </c>
    </row>
    <row r="511" spans="2:51" s="12" customFormat="1" ht="12">
      <c r="B511" s="149"/>
      <c r="D511" s="143" t="s">
        <v>277</v>
      </c>
      <c r="E511" s="150" t="s">
        <v>19</v>
      </c>
      <c r="F511" s="151" t="s">
        <v>2176</v>
      </c>
      <c r="H511" s="150" t="s">
        <v>19</v>
      </c>
      <c r="I511" s="152"/>
      <c r="L511" s="149"/>
      <c r="M511" s="153"/>
      <c r="T511" s="154"/>
      <c r="AT511" s="150" t="s">
        <v>277</v>
      </c>
      <c r="AU511" s="150" t="s">
        <v>86</v>
      </c>
      <c r="AV511" s="12" t="s">
        <v>84</v>
      </c>
      <c r="AW511" s="12" t="s">
        <v>37</v>
      </c>
      <c r="AX511" s="12" t="s">
        <v>76</v>
      </c>
      <c r="AY511" s="150" t="s">
        <v>265</v>
      </c>
    </row>
    <row r="512" spans="2:51" s="13" customFormat="1" ht="12">
      <c r="B512" s="155"/>
      <c r="D512" s="143" t="s">
        <v>277</v>
      </c>
      <c r="E512" s="156" t="s">
        <v>19</v>
      </c>
      <c r="F512" s="157" t="s">
        <v>2177</v>
      </c>
      <c r="H512" s="158">
        <v>12.18</v>
      </c>
      <c r="I512" s="159"/>
      <c r="L512" s="155"/>
      <c r="M512" s="160"/>
      <c r="T512" s="161"/>
      <c r="AT512" s="156" t="s">
        <v>277</v>
      </c>
      <c r="AU512" s="156" t="s">
        <v>86</v>
      </c>
      <c r="AV512" s="13" t="s">
        <v>86</v>
      </c>
      <c r="AW512" s="13" t="s">
        <v>37</v>
      </c>
      <c r="AX512" s="13" t="s">
        <v>76</v>
      </c>
      <c r="AY512" s="156" t="s">
        <v>265</v>
      </c>
    </row>
    <row r="513" spans="2:51" s="12" customFormat="1" ht="12">
      <c r="B513" s="149"/>
      <c r="D513" s="143" t="s">
        <v>277</v>
      </c>
      <c r="E513" s="150" t="s">
        <v>19</v>
      </c>
      <c r="F513" s="151" t="s">
        <v>2178</v>
      </c>
      <c r="H513" s="150" t="s">
        <v>19</v>
      </c>
      <c r="I513" s="152"/>
      <c r="L513" s="149"/>
      <c r="M513" s="153"/>
      <c r="T513" s="154"/>
      <c r="AT513" s="150" t="s">
        <v>277</v>
      </c>
      <c r="AU513" s="150" t="s">
        <v>86</v>
      </c>
      <c r="AV513" s="12" t="s">
        <v>84</v>
      </c>
      <c r="AW513" s="12" t="s">
        <v>37</v>
      </c>
      <c r="AX513" s="12" t="s">
        <v>76</v>
      </c>
      <c r="AY513" s="150" t="s">
        <v>265</v>
      </c>
    </row>
    <row r="514" spans="2:51" s="13" customFormat="1" ht="12">
      <c r="B514" s="155"/>
      <c r="D514" s="143" t="s">
        <v>277</v>
      </c>
      <c r="E514" s="156" t="s">
        <v>19</v>
      </c>
      <c r="F514" s="157" t="s">
        <v>2179</v>
      </c>
      <c r="H514" s="158">
        <v>12.6</v>
      </c>
      <c r="I514" s="159"/>
      <c r="L514" s="155"/>
      <c r="M514" s="160"/>
      <c r="T514" s="161"/>
      <c r="AT514" s="156" t="s">
        <v>277</v>
      </c>
      <c r="AU514" s="156" t="s">
        <v>86</v>
      </c>
      <c r="AV514" s="13" t="s">
        <v>86</v>
      </c>
      <c r="AW514" s="13" t="s">
        <v>37</v>
      </c>
      <c r="AX514" s="13" t="s">
        <v>76</v>
      </c>
      <c r="AY514" s="156" t="s">
        <v>265</v>
      </c>
    </row>
    <row r="515" spans="2:51" s="12" customFormat="1" ht="12">
      <c r="B515" s="149"/>
      <c r="D515" s="143" t="s">
        <v>277</v>
      </c>
      <c r="E515" s="150" t="s">
        <v>19</v>
      </c>
      <c r="F515" s="151" t="s">
        <v>2180</v>
      </c>
      <c r="H515" s="150" t="s">
        <v>19</v>
      </c>
      <c r="I515" s="152"/>
      <c r="L515" s="149"/>
      <c r="M515" s="153"/>
      <c r="T515" s="154"/>
      <c r="AT515" s="150" t="s">
        <v>277</v>
      </c>
      <c r="AU515" s="150" t="s">
        <v>86</v>
      </c>
      <c r="AV515" s="12" t="s">
        <v>84</v>
      </c>
      <c r="AW515" s="12" t="s">
        <v>37</v>
      </c>
      <c r="AX515" s="12" t="s">
        <v>76</v>
      </c>
      <c r="AY515" s="150" t="s">
        <v>265</v>
      </c>
    </row>
    <row r="516" spans="2:51" s="13" customFormat="1" ht="12">
      <c r="B516" s="155"/>
      <c r="D516" s="143" t="s">
        <v>277</v>
      </c>
      <c r="E516" s="156" t="s">
        <v>19</v>
      </c>
      <c r="F516" s="157" t="s">
        <v>2181</v>
      </c>
      <c r="H516" s="158">
        <v>10.89</v>
      </c>
      <c r="I516" s="159"/>
      <c r="L516" s="155"/>
      <c r="M516" s="160"/>
      <c r="T516" s="161"/>
      <c r="AT516" s="156" t="s">
        <v>277</v>
      </c>
      <c r="AU516" s="156" t="s">
        <v>86</v>
      </c>
      <c r="AV516" s="13" t="s">
        <v>86</v>
      </c>
      <c r="AW516" s="13" t="s">
        <v>37</v>
      </c>
      <c r="AX516" s="13" t="s">
        <v>76</v>
      </c>
      <c r="AY516" s="156" t="s">
        <v>265</v>
      </c>
    </row>
    <row r="517" spans="2:51" s="12" customFormat="1" ht="12">
      <c r="B517" s="149"/>
      <c r="D517" s="143" t="s">
        <v>277</v>
      </c>
      <c r="E517" s="150" t="s">
        <v>19</v>
      </c>
      <c r="F517" s="151" t="s">
        <v>2182</v>
      </c>
      <c r="H517" s="150" t="s">
        <v>19</v>
      </c>
      <c r="I517" s="152"/>
      <c r="L517" s="149"/>
      <c r="M517" s="153"/>
      <c r="T517" s="154"/>
      <c r="AT517" s="150" t="s">
        <v>277</v>
      </c>
      <c r="AU517" s="150" t="s">
        <v>86</v>
      </c>
      <c r="AV517" s="12" t="s">
        <v>84</v>
      </c>
      <c r="AW517" s="12" t="s">
        <v>37</v>
      </c>
      <c r="AX517" s="12" t="s">
        <v>76</v>
      </c>
      <c r="AY517" s="150" t="s">
        <v>265</v>
      </c>
    </row>
    <row r="518" spans="2:51" s="13" customFormat="1" ht="12">
      <c r="B518" s="155"/>
      <c r="D518" s="143" t="s">
        <v>277</v>
      </c>
      <c r="E518" s="156" t="s">
        <v>19</v>
      </c>
      <c r="F518" s="157" t="s">
        <v>2183</v>
      </c>
      <c r="H518" s="158">
        <v>45.525</v>
      </c>
      <c r="I518" s="159"/>
      <c r="L518" s="155"/>
      <c r="M518" s="160"/>
      <c r="T518" s="161"/>
      <c r="AT518" s="156" t="s">
        <v>277</v>
      </c>
      <c r="AU518" s="156" t="s">
        <v>86</v>
      </c>
      <c r="AV518" s="13" t="s">
        <v>86</v>
      </c>
      <c r="AW518" s="13" t="s">
        <v>37</v>
      </c>
      <c r="AX518" s="13" t="s">
        <v>76</v>
      </c>
      <c r="AY518" s="156" t="s">
        <v>265</v>
      </c>
    </row>
    <row r="519" spans="2:51" s="12" customFormat="1" ht="12">
      <c r="B519" s="149"/>
      <c r="D519" s="143" t="s">
        <v>277</v>
      </c>
      <c r="E519" s="150" t="s">
        <v>19</v>
      </c>
      <c r="F519" s="151" t="s">
        <v>2184</v>
      </c>
      <c r="H519" s="150" t="s">
        <v>19</v>
      </c>
      <c r="I519" s="152"/>
      <c r="L519" s="149"/>
      <c r="M519" s="153"/>
      <c r="T519" s="154"/>
      <c r="AT519" s="150" t="s">
        <v>277</v>
      </c>
      <c r="AU519" s="150" t="s">
        <v>86</v>
      </c>
      <c r="AV519" s="12" t="s">
        <v>84</v>
      </c>
      <c r="AW519" s="12" t="s">
        <v>37</v>
      </c>
      <c r="AX519" s="12" t="s">
        <v>76</v>
      </c>
      <c r="AY519" s="150" t="s">
        <v>265</v>
      </c>
    </row>
    <row r="520" spans="2:51" s="13" customFormat="1" ht="12">
      <c r="B520" s="155"/>
      <c r="D520" s="143" t="s">
        <v>277</v>
      </c>
      <c r="E520" s="156" t="s">
        <v>19</v>
      </c>
      <c r="F520" s="157" t="s">
        <v>2185</v>
      </c>
      <c r="H520" s="158">
        <v>19.78</v>
      </c>
      <c r="I520" s="159"/>
      <c r="L520" s="155"/>
      <c r="M520" s="160"/>
      <c r="T520" s="161"/>
      <c r="AT520" s="156" t="s">
        <v>277</v>
      </c>
      <c r="AU520" s="156" t="s">
        <v>86</v>
      </c>
      <c r="AV520" s="13" t="s">
        <v>86</v>
      </c>
      <c r="AW520" s="13" t="s">
        <v>37</v>
      </c>
      <c r="AX520" s="13" t="s">
        <v>76</v>
      </c>
      <c r="AY520" s="156" t="s">
        <v>265</v>
      </c>
    </row>
    <row r="521" spans="2:51" s="12" customFormat="1" ht="12">
      <c r="B521" s="149"/>
      <c r="D521" s="143" t="s">
        <v>277</v>
      </c>
      <c r="E521" s="150" t="s">
        <v>19</v>
      </c>
      <c r="F521" s="151" t="s">
        <v>2186</v>
      </c>
      <c r="H521" s="150" t="s">
        <v>19</v>
      </c>
      <c r="I521" s="152"/>
      <c r="L521" s="149"/>
      <c r="M521" s="153"/>
      <c r="T521" s="154"/>
      <c r="AT521" s="150" t="s">
        <v>277</v>
      </c>
      <c r="AU521" s="150" t="s">
        <v>86</v>
      </c>
      <c r="AV521" s="12" t="s">
        <v>84</v>
      </c>
      <c r="AW521" s="12" t="s">
        <v>37</v>
      </c>
      <c r="AX521" s="12" t="s">
        <v>76</v>
      </c>
      <c r="AY521" s="150" t="s">
        <v>265</v>
      </c>
    </row>
    <row r="522" spans="2:51" s="13" customFormat="1" ht="12">
      <c r="B522" s="155"/>
      <c r="D522" s="143" t="s">
        <v>277</v>
      </c>
      <c r="E522" s="156" t="s">
        <v>19</v>
      </c>
      <c r="F522" s="157" t="s">
        <v>2187</v>
      </c>
      <c r="H522" s="158">
        <v>12.83</v>
      </c>
      <c r="I522" s="159"/>
      <c r="L522" s="155"/>
      <c r="M522" s="160"/>
      <c r="T522" s="161"/>
      <c r="AT522" s="156" t="s">
        <v>277</v>
      </c>
      <c r="AU522" s="156" t="s">
        <v>86</v>
      </c>
      <c r="AV522" s="13" t="s">
        <v>86</v>
      </c>
      <c r="AW522" s="13" t="s">
        <v>37</v>
      </c>
      <c r="AX522" s="13" t="s">
        <v>76</v>
      </c>
      <c r="AY522" s="156" t="s">
        <v>265</v>
      </c>
    </row>
    <row r="523" spans="2:51" s="12" customFormat="1" ht="12">
      <c r="B523" s="149"/>
      <c r="D523" s="143" t="s">
        <v>277</v>
      </c>
      <c r="E523" s="150" t="s">
        <v>19</v>
      </c>
      <c r="F523" s="151" t="s">
        <v>2188</v>
      </c>
      <c r="H523" s="150" t="s">
        <v>19</v>
      </c>
      <c r="I523" s="152"/>
      <c r="L523" s="149"/>
      <c r="M523" s="153"/>
      <c r="T523" s="154"/>
      <c r="AT523" s="150" t="s">
        <v>277</v>
      </c>
      <c r="AU523" s="150" t="s">
        <v>86</v>
      </c>
      <c r="AV523" s="12" t="s">
        <v>84</v>
      </c>
      <c r="AW523" s="12" t="s">
        <v>37</v>
      </c>
      <c r="AX523" s="12" t="s">
        <v>76</v>
      </c>
      <c r="AY523" s="150" t="s">
        <v>265</v>
      </c>
    </row>
    <row r="524" spans="2:51" s="13" customFormat="1" ht="12">
      <c r="B524" s="155"/>
      <c r="D524" s="143" t="s">
        <v>277</v>
      </c>
      <c r="E524" s="156" t="s">
        <v>19</v>
      </c>
      <c r="F524" s="157" t="s">
        <v>2189</v>
      </c>
      <c r="H524" s="158">
        <v>18.27</v>
      </c>
      <c r="I524" s="159"/>
      <c r="L524" s="155"/>
      <c r="M524" s="160"/>
      <c r="T524" s="161"/>
      <c r="AT524" s="156" t="s">
        <v>277</v>
      </c>
      <c r="AU524" s="156" t="s">
        <v>86</v>
      </c>
      <c r="AV524" s="13" t="s">
        <v>86</v>
      </c>
      <c r="AW524" s="13" t="s">
        <v>37</v>
      </c>
      <c r="AX524" s="13" t="s">
        <v>76</v>
      </c>
      <c r="AY524" s="156" t="s">
        <v>265</v>
      </c>
    </row>
    <row r="525" spans="2:51" s="12" customFormat="1" ht="12">
      <c r="B525" s="149"/>
      <c r="D525" s="143" t="s">
        <v>277</v>
      </c>
      <c r="E525" s="150" t="s">
        <v>19</v>
      </c>
      <c r="F525" s="151" t="s">
        <v>2190</v>
      </c>
      <c r="H525" s="150" t="s">
        <v>19</v>
      </c>
      <c r="I525" s="152"/>
      <c r="L525" s="149"/>
      <c r="M525" s="153"/>
      <c r="T525" s="154"/>
      <c r="AT525" s="150" t="s">
        <v>277</v>
      </c>
      <c r="AU525" s="150" t="s">
        <v>86</v>
      </c>
      <c r="AV525" s="12" t="s">
        <v>84</v>
      </c>
      <c r="AW525" s="12" t="s">
        <v>37</v>
      </c>
      <c r="AX525" s="12" t="s">
        <v>76</v>
      </c>
      <c r="AY525" s="150" t="s">
        <v>265</v>
      </c>
    </row>
    <row r="526" spans="2:51" s="13" customFormat="1" ht="12">
      <c r="B526" s="155"/>
      <c r="D526" s="143" t="s">
        <v>277</v>
      </c>
      <c r="E526" s="156" t="s">
        <v>19</v>
      </c>
      <c r="F526" s="157" t="s">
        <v>2191</v>
      </c>
      <c r="H526" s="158">
        <v>24.05</v>
      </c>
      <c r="I526" s="159"/>
      <c r="L526" s="155"/>
      <c r="M526" s="160"/>
      <c r="T526" s="161"/>
      <c r="AT526" s="156" t="s">
        <v>277</v>
      </c>
      <c r="AU526" s="156" t="s">
        <v>86</v>
      </c>
      <c r="AV526" s="13" t="s">
        <v>86</v>
      </c>
      <c r="AW526" s="13" t="s">
        <v>37</v>
      </c>
      <c r="AX526" s="13" t="s">
        <v>76</v>
      </c>
      <c r="AY526" s="156" t="s">
        <v>265</v>
      </c>
    </row>
    <row r="527" spans="2:51" s="12" customFormat="1" ht="12">
      <c r="B527" s="149"/>
      <c r="D527" s="143" t="s">
        <v>277</v>
      </c>
      <c r="E527" s="150" t="s">
        <v>19</v>
      </c>
      <c r="F527" s="151" t="s">
        <v>2192</v>
      </c>
      <c r="H527" s="150" t="s">
        <v>19</v>
      </c>
      <c r="I527" s="152"/>
      <c r="L527" s="149"/>
      <c r="M527" s="153"/>
      <c r="T527" s="154"/>
      <c r="AT527" s="150" t="s">
        <v>277</v>
      </c>
      <c r="AU527" s="150" t="s">
        <v>86</v>
      </c>
      <c r="AV527" s="12" t="s">
        <v>84</v>
      </c>
      <c r="AW527" s="12" t="s">
        <v>37</v>
      </c>
      <c r="AX527" s="12" t="s">
        <v>76</v>
      </c>
      <c r="AY527" s="150" t="s">
        <v>265</v>
      </c>
    </row>
    <row r="528" spans="2:51" s="13" customFormat="1" ht="12">
      <c r="B528" s="155"/>
      <c r="D528" s="143" t="s">
        <v>277</v>
      </c>
      <c r="E528" s="156" t="s">
        <v>19</v>
      </c>
      <c r="F528" s="157" t="s">
        <v>2193</v>
      </c>
      <c r="H528" s="158">
        <v>80.73</v>
      </c>
      <c r="I528" s="159"/>
      <c r="L528" s="155"/>
      <c r="M528" s="160"/>
      <c r="T528" s="161"/>
      <c r="AT528" s="156" t="s">
        <v>277</v>
      </c>
      <c r="AU528" s="156" t="s">
        <v>86</v>
      </c>
      <c r="AV528" s="13" t="s">
        <v>86</v>
      </c>
      <c r="AW528" s="13" t="s">
        <v>37</v>
      </c>
      <c r="AX528" s="13" t="s">
        <v>76</v>
      </c>
      <c r="AY528" s="156" t="s">
        <v>265</v>
      </c>
    </row>
    <row r="529" spans="2:51" s="15" customFormat="1" ht="12">
      <c r="B529" s="169"/>
      <c r="D529" s="143" t="s">
        <v>277</v>
      </c>
      <c r="E529" s="170" t="s">
        <v>19</v>
      </c>
      <c r="F529" s="171" t="s">
        <v>397</v>
      </c>
      <c r="H529" s="172">
        <v>236.855</v>
      </c>
      <c r="I529" s="173"/>
      <c r="L529" s="169"/>
      <c r="M529" s="174"/>
      <c r="T529" s="175"/>
      <c r="AT529" s="170" t="s">
        <v>277</v>
      </c>
      <c r="AU529" s="170" t="s">
        <v>86</v>
      </c>
      <c r="AV529" s="15" t="s">
        <v>287</v>
      </c>
      <c r="AW529" s="15" t="s">
        <v>37</v>
      </c>
      <c r="AX529" s="15" t="s">
        <v>76</v>
      </c>
      <c r="AY529" s="170" t="s">
        <v>265</v>
      </c>
    </row>
    <row r="530" spans="2:51" s="12" customFormat="1" ht="12">
      <c r="B530" s="149"/>
      <c r="D530" s="143" t="s">
        <v>277</v>
      </c>
      <c r="E530" s="150" t="s">
        <v>19</v>
      </c>
      <c r="F530" s="151" t="s">
        <v>2194</v>
      </c>
      <c r="H530" s="150" t="s">
        <v>19</v>
      </c>
      <c r="I530" s="152"/>
      <c r="L530" s="149"/>
      <c r="M530" s="153"/>
      <c r="T530" s="154"/>
      <c r="AT530" s="150" t="s">
        <v>277</v>
      </c>
      <c r="AU530" s="150" t="s">
        <v>86</v>
      </c>
      <c r="AV530" s="12" t="s">
        <v>84</v>
      </c>
      <c r="AW530" s="12" t="s">
        <v>37</v>
      </c>
      <c r="AX530" s="12" t="s">
        <v>76</v>
      </c>
      <c r="AY530" s="150" t="s">
        <v>265</v>
      </c>
    </row>
    <row r="531" spans="2:51" s="13" customFormat="1" ht="12">
      <c r="B531" s="155"/>
      <c r="D531" s="143" t="s">
        <v>277</v>
      </c>
      <c r="E531" s="156" t="s">
        <v>19</v>
      </c>
      <c r="F531" s="157" t="s">
        <v>2195</v>
      </c>
      <c r="H531" s="158">
        <v>1003</v>
      </c>
      <c r="I531" s="159"/>
      <c r="L531" s="155"/>
      <c r="M531" s="160"/>
      <c r="T531" s="161"/>
      <c r="AT531" s="156" t="s">
        <v>277</v>
      </c>
      <c r="AU531" s="156" t="s">
        <v>86</v>
      </c>
      <c r="AV531" s="13" t="s">
        <v>86</v>
      </c>
      <c r="AW531" s="13" t="s">
        <v>37</v>
      </c>
      <c r="AX531" s="13" t="s">
        <v>76</v>
      </c>
      <c r="AY531" s="156" t="s">
        <v>265</v>
      </c>
    </row>
    <row r="532" spans="2:51" s="12" customFormat="1" ht="12">
      <c r="B532" s="149"/>
      <c r="D532" s="143" t="s">
        <v>277</v>
      </c>
      <c r="E532" s="150" t="s">
        <v>19</v>
      </c>
      <c r="F532" s="151" t="s">
        <v>2196</v>
      </c>
      <c r="H532" s="150" t="s">
        <v>19</v>
      </c>
      <c r="I532" s="152"/>
      <c r="L532" s="149"/>
      <c r="M532" s="153"/>
      <c r="T532" s="154"/>
      <c r="AT532" s="150" t="s">
        <v>277</v>
      </c>
      <c r="AU532" s="150" t="s">
        <v>86</v>
      </c>
      <c r="AV532" s="12" t="s">
        <v>84</v>
      </c>
      <c r="AW532" s="12" t="s">
        <v>37</v>
      </c>
      <c r="AX532" s="12" t="s">
        <v>76</v>
      </c>
      <c r="AY532" s="150" t="s">
        <v>265</v>
      </c>
    </row>
    <row r="533" spans="2:51" s="13" customFormat="1" ht="12">
      <c r="B533" s="155"/>
      <c r="D533" s="143" t="s">
        <v>277</v>
      </c>
      <c r="E533" s="156" t="s">
        <v>19</v>
      </c>
      <c r="F533" s="157" t="s">
        <v>2197</v>
      </c>
      <c r="H533" s="158">
        <v>1918</v>
      </c>
      <c r="I533" s="159"/>
      <c r="L533" s="155"/>
      <c r="M533" s="160"/>
      <c r="T533" s="161"/>
      <c r="AT533" s="156" t="s">
        <v>277</v>
      </c>
      <c r="AU533" s="156" t="s">
        <v>86</v>
      </c>
      <c r="AV533" s="13" t="s">
        <v>86</v>
      </c>
      <c r="AW533" s="13" t="s">
        <v>37</v>
      </c>
      <c r="AX533" s="13" t="s">
        <v>76</v>
      </c>
      <c r="AY533" s="156" t="s">
        <v>265</v>
      </c>
    </row>
    <row r="534" spans="2:51" s="15" customFormat="1" ht="12">
      <c r="B534" s="169"/>
      <c r="D534" s="143" t="s">
        <v>277</v>
      </c>
      <c r="E534" s="170" t="s">
        <v>19</v>
      </c>
      <c r="F534" s="171" t="s">
        <v>397</v>
      </c>
      <c r="H534" s="172">
        <v>2921</v>
      </c>
      <c r="I534" s="173"/>
      <c r="L534" s="169"/>
      <c r="M534" s="174"/>
      <c r="T534" s="175"/>
      <c r="AT534" s="170" t="s">
        <v>277</v>
      </c>
      <c r="AU534" s="170" t="s">
        <v>86</v>
      </c>
      <c r="AV534" s="15" t="s">
        <v>287</v>
      </c>
      <c r="AW534" s="15" t="s">
        <v>37</v>
      </c>
      <c r="AX534" s="15" t="s">
        <v>76</v>
      </c>
      <c r="AY534" s="170" t="s">
        <v>265</v>
      </c>
    </row>
    <row r="535" spans="2:51" s="12" customFormat="1" ht="12">
      <c r="B535" s="149"/>
      <c r="D535" s="143" t="s">
        <v>277</v>
      </c>
      <c r="E535" s="150" t="s">
        <v>19</v>
      </c>
      <c r="F535" s="151" t="s">
        <v>2198</v>
      </c>
      <c r="H535" s="150" t="s">
        <v>19</v>
      </c>
      <c r="I535" s="152"/>
      <c r="L535" s="149"/>
      <c r="M535" s="153"/>
      <c r="T535" s="154"/>
      <c r="AT535" s="150" t="s">
        <v>277</v>
      </c>
      <c r="AU535" s="150" t="s">
        <v>86</v>
      </c>
      <c r="AV535" s="12" t="s">
        <v>84</v>
      </c>
      <c r="AW535" s="12" t="s">
        <v>37</v>
      </c>
      <c r="AX535" s="12" t="s">
        <v>76</v>
      </c>
      <c r="AY535" s="150" t="s">
        <v>265</v>
      </c>
    </row>
    <row r="536" spans="2:51" s="12" customFormat="1" ht="12">
      <c r="B536" s="149"/>
      <c r="D536" s="143" t="s">
        <v>277</v>
      </c>
      <c r="E536" s="150" t="s">
        <v>19</v>
      </c>
      <c r="F536" s="151" t="s">
        <v>2199</v>
      </c>
      <c r="H536" s="150" t="s">
        <v>19</v>
      </c>
      <c r="I536" s="152"/>
      <c r="L536" s="149"/>
      <c r="M536" s="153"/>
      <c r="T536" s="154"/>
      <c r="AT536" s="150" t="s">
        <v>277</v>
      </c>
      <c r="AU536" s="150" t="s">
        <v>86</v>
      </c>
      <c r="AV536" s="12" t="s">
        <v>84</v>
      </c>
      <c r="AW536" s="12" t="s">
        <v>37</v>
      </c>
      <c r="AX536" s="12" t="s">
        <v>76</v>
      </c>
      <c r="AY536" s="150" t="s">
        <v>265</v>
      </c>
    </row>
    <row r="537" spans="2:51" s="13" customFormat="1" ht="12">
      <c r="B537" s="155"/>
      <c r="D537" s="143" t="s">
        <v>277</v>
      </c>
      <c r="E537" s="156" t="s">
        <v>19</v>
      </c>
      <c r="F537" s="157" t="s">
        <v>2200</v>
      </c>
      <c r="H537" s="158">
        <v>33.12</v>
      </c>
      <c r="I537" s="159"/>
      <c r="L537" s="155"/>
      <c r="M537" s="160"/>
      <c r="T537" s="161"/>
      <c r="AT537" s="156" t="s">
        <v>277</v>
      </c>
      <c r="AU537" s="156" t="s">
        <v>86</v>
      </c>
      <c r="AV537" s="13" t="s">
        <v>86</v>
      </c>
      <c r="AW537" s="13" t="s">
        <v>37</v>
      </c>
      <c r="AX537" s="13" t="s">
        <v>76</v>
      </c>
      <c r="AY537" s="156" t="s">
        <v>265</v>
      </c>
    </row>
    <row r="538" spans="2:51" s="12" customFormat="1" ht="12">
      <c r="B538" s="149"/>
      <c r="D538" s="143" t="s">
        <v>277</v>
      </c>
      <c r="E538" s="150" t="s">
        <v>19</v>
      </c>
      <c r="F538" s="151" t="s">
        <v>2201</v>
      </c>
      <c r="H538" s="150" t="s">
        <v>19</v>
      </c>
      <c r="I538" s="152"/>
      <c r="L538" s="149"/>
      <c r="M538" s="153"/>
      <c r="T538" s="154"/>
      <c r="AT538" s="150" t="s">
        <v>277</v>
      </c>
      <c r="AU538" s="150" t="s">
        <v>86</v>
      </c>
      <c r="AV538" s="12" t="s">
        <v>84</v>
      </c>
      <c r="AW538" s="12" t="s">
        <v>37</v>
      </c>
      <c r="AX538" s="12" t="s">
        <v>76</v>
      </c>
      <c r="AY538" s="150" t="s">
        <v>265</v>
      </c>
    </row>
    <row r="539" spans="2:51" s="13" customFormat="1" ht="12">
      <c r="B539" s="155"/>
      <c r="D539" s="143" t="s">
        <v>277</v>
      </c>
      <c r="E539" s="156" t="s">
        <v>19</v>
      </c>
      <c r="F539" s="157" t="s">
        <v>2202</v>
      </c>
      <c r="H539" s="158">
        <v>104.063</v>
      </c>
      <c r="I539" s="159"/>
      <c r="L539" s="155"/>
      <c r="M539" s="160"/>
      <c r="T539" s="161"/>
      <c r="AT539" s="156" t="s">
        <v>277</v>
      </c>
      <c r="AU539" s="156" t="s">
        <v>86</v>
      </c>
      <c r="AV539" s="13" t="s">
        <v>86</v>
      </c>
      <c r="AW539" s="13" t="s">
        <v>37</v>
      </c>
      <c r="AX539" s="13" t="s">
        <v>76</v>
      </c>
      <c r="AY539" s="156" t="s">
        <v>265</v>
      </c>
    </row>
    <row r="540" spans="2:51" s="12" customFormat="1" ht="12">
      <c r="B540" s="149"/>
      <c r="D540" s="143" t="s">
        <v>277</v>
      </c>
      <c r="E540" s="150" t="s">
        <v>19</v>
      </c>
      <c r="F540" s="151" t="s">
        <v>2203</v>
      </c>
      <c r="H540" s="150" t="s">
        <v>19</v>
      </c>
      <c r="I540" s="152"/>
      <c r="L540" s="149"/>
      <c r="M540" s="153"/>
      <c r="T540" s="154"/>
      <c r="AT540" s="150" t="s">
        <v>277</v>
      </c>
      <c r="AU540" s="150" t="s">
        <v>86</v>
      </c>
      <c r="AV540" s="12" t="s">
        <v>84</v>
      </c>
      <c r="AW540" s="12" t="s">
        <v>37</v>
      </c>
      <c r="AX540" s="12" t="s">
        <v>76</v>
      </c>
      <c r="AY540" s="150" t="s">
        <v>265</v>
      </c>
    </row>
    <row r="541" spans="2:51" s="13" customFormat="1" ht="12">
      <c r="B541" s="155"/>
      <c r="D541" s="143" t="s">
        <v>277</v>
      </c>
      <c r="E541" s="156" t="s">
        <v>19</v>
      </c>
      <c r="F541" s="157" t="s">
        <v>2204</v>
      </c>
      <c r="H541" s="158">
        <v>103.653</v>
      </c>
      <c r="I541" s="159"/>
      <c r="L541" s="155"/>
      <c r="M541" s="160"/>
      <c r="T541" s="161"/>
      <c r="AT541" s="156" t="s">
        <v>277</v>
      </c>
      <c r="AU541" s="156" t="s">
        <v>86</v>
      </c>
      <c r="AV541" s="13" t="s">
        <v>86</v>
      </c>
      <c r="AW541" s="13" t="s">
        <v>37</v>
      </c>
      <c r="AX541" s="13" t="s">
        <v>76</v>
      </c>
      <c r="AY541" s="156" t="s">
        <v>265</v>
      </c>
    </row>
    <row r="542" spans="2:51" s="15" customFormat="1" ht="12">
      <c r="B542" s="169"/>
      <c r="D542" s="143" t="s">
        <v>277</v>
      </c>
      <c r="E542" s="170" t="s">
        <v>19</v>
      </c>
      <c r="F542" s="171" t="s">
        <v>397</v>
      </c>
      <c r="H542" s="172">
        <v>240.836</v>
      </c>
      <c r="I542" s="173"/>
      <c r="L542" s="169"/>
      <c r="M542" s="174"/>
      <c r="T542" s="175"/>
      <c r="AT542" s="170" t="s">
        <v>277</v>
      </c>
      <c r="AU542" s="170" t="s">
        <v>86</v>
      </c>
      <c r="AV542" s="15" t="s">
        <v>287</v>
      </c>
      <c r="AW542" s="15" t="s">
        <v>37</v>
      </c>
      <c r="AX542" s="15" t="s">
        <v>76</v>
      </c>
      <c r="AY542" s="170" t="s">
        <v>265</v>
      </c>
    </row>
    <row r="543" spans="2:51" s="14" customFormat="1" ht="12">
      <c r="B543" s="162"/>
      <c r="D543" s="143" t="s">
        <v>277</v>
      </c>
      <c r="E543" s="163" t="s">
        <v>151</v>
      </c>
      <c r="F543" s="164" t="s">
        <v>280</v>
      </c>
      <c r="H543" s="165">
        <v>3437.691</v>
      </c>
      <c r="I543" s="166"/>
      <c r="L543" s="162"/>
      <c r="M543" s="167"/>
      <c r="T543" s="168"/>
      <c r="AT543" s="163" t="s">
        <v>277</v>
      </c>
      <c r="AU543" s="163" t="s">
        <v>86</v>
      </c>
      <c r="AV543" s="14" t="s">
        <v>271</v>
      </c>
      <c r="AW543" s="14" t="s">
        <v>37</v>
      </c>
      <c r="AX543" s="14" t="s">
        <v>84</v>
      </c>
      <c r="AY543" s="163" t="s">
        <v>265</v>
      </c>
    </row>
    <row r="544" spans="2:65" s="1" customFormat="1" ht="24.2" customHeight="1">
      <c r="B544" s="33"/>
      <c r="C544" s="130" t="s">
        <v>626</v>
      </c>
      <c r="D544" s="130" t="s">
        <v>267</v>
      </c>
      <c r="E544" s="131" t="s">
        <v>2205</v>
      </c>
      <c r="F544" s="132" t="s">
        <v>2206</v>
      </c>
      <c r="G544" s="133" t="s">
        <v>104</v>
      </c>
      <c r="H544" s="134">
        <v>676</v>
      </c>
      <c r="I544" s="135"/>
      <c r="J544" s="136">
        <f>ROUND(I544*H544,2)</f>
        <v>0</v>
      </c>
      <c r="K544" s="132" t="s">
        <v>270</v>
      </c>
      <c r="L544" s="33"/>
      <c r="M544" s="137" t="s">
        <v>19</v>
      </c>
      <c r="N544" s="138" t="s">
        <v>47</v>
      </c>
      <c r="P544" s="139">
        <f>O544*H544</f>
        <v>0</v>
      </c>
      <c r="Q544" s="139">
        <v>0</v>
      </c>
      <c r="R544" s="139">
        <f>Q544*H544</f>
        <v>0</v>
      </c>
      <c r="S544" s="139">
        <v>0</v>
      </c>
      <c r="T544" s="140">
        <f>S544*H544</f>
        <v>0</v>
      </c>
      <c r="AR544" s="141" t="s">
        <v>271</v>
      </c>
      <c r="AT544" s="141" t="s">
        <v>267</v>
      </c>
      <c r="AU544" s="141" t="s">
        <v>86</v>
      </c>
      <c r="AY544" s="18" t="s">
        <v>265</v>
      </c>
      <c r="BE544" s="142">
        <f>IF(N544="základní",J544,0)</f>
        <v>0</v>
      </c>
      <c r="BF544" s="142">
        <f>IF(N544="snížená",J544,0)</f>
        <v>0</v>
      </c>
      <c r="BG544" s="142">
        <f>IF(N544="zákl. přenesená",J544,0)</f>
        <v>0</v>
      </c>
      <c r="BH544" s="142">
        <f>IF(N544="sníž. přenesená",J544,0)</f>
        <v>0</v>
      </c>
      <c r="BI544" s="142">
        <f>IF(N544="nulová",J544,0)</f>
        <v>0</v>
      </c>
      <c r="BJ544" s="18" t="s">
        <v>84</v>
      </c>
      <c r="BK544" s="142">
        <f>ROUND(I544*H544,2)</f>
        <v>0</v>
      </c>
      <c r="BL544" s="18" t="s">
        <v>271</v>
      </c>
      <c r="BM544" s="141" t="s">
        <v>2207</v>
      </c>
    </row>
    <row r="545" spans="2:47" s="1" customFormat="1" ht="19.5">
      <c r="B545" s="33"/>
      <c r="D545" s="143" t="s">
        <v>273</v>
      </c>
      <c r="F545" s="144" t="s">
        <v>2208</v>
      </c>
      <c r="I545" s="145"/>
      <c r="L545" s="33"/>
      <c r="M545" s="146"/>
      <c r="T545" s="54"/>
      <c r="AT545" s="18" t="s">
        <v>273</v>
      </c>
      <c r="AU545" s="18" t="s">
        <v>86</v>
      </c>
    </row>
    <row r="546" spans="2:47" s="1" customFormat="1" ht="12">
      <c r="B546" s="33"/>
      <c r="D546" s="147" t="s">
        <v>275</v>
      </c>
      <c r="F546" s="148" t="s">
        <v>2209</v>
      </c>
      <c r="I546" s="145"/>
      <c r="L546" s="33"/>
      <c r="M546" s="146"/>
      <c r="T546" s="54"/>
      <c r="AT546" s="18" t="s">
        <v>275</v>
      </c>
      <c r="AU546" s="18" t="s">
        <v>86</v>
      </c>
    </row>
    <row r="547" spans="2:51" s="12" customFormat="1" ht="12">
      <c r="B547" s="149"/>
      <c r="D547" s="143" t="s">
        <v>277</v>
      </c>
      <c r="E547" s="150" t="s">
        <v>19</v>
      </c>
      <c r="F547" s="151" t="s">
        <v>2210</v>
      </c>
      <c r="H547" s="150" t="s">
        <v>19</v>
      </c>
      <c r="I547" s="152"/>
      <c r="L547" s="149"/>
      <c r="M547" s="153"/>
      <c r="T547" s="154"/>
      <c r="AT547" s="150" t="s">
        <v>277</v>
      </c>
      <c r="AU547" s="150" t="s">
        <v>86</v>
      </c>
      <c r="AV547" s="12" t="s">
        <v>84</v>
      </c>
      <c r="AW547" s="12" t="s">
        <v>37</v>
      </c>
      <c r="AX547" s="12" t="s">
        <v>76</v>
      </c>
      <c r="AY547" s="150" t="s">
        <v>265</v>
      </c>
    </row>
    <row r="548" spans="2:51" s="13" customFormat="1" ht="12">
      <c r="B548" s="155"/>
      <c r="D548" s="143" t="s">
        <v>277</v>
      </c>
      <c r="E548" s="156" t="s">
        <v>19</v>
      </c>
      <c r="F548" s="157" t="s">
        <v>2211</v>
      </c>
      <c r="H548" s="158">
        <v>400</v>
      </c>
      <c r="I548" s="159"/>
      <c r="L548" s="155"/>
      <c r="M548" s="160"/>
      <c r="T548" s="161"/>
      <c r="AT548" s="156" t="s">
        <v>277</v>
      </c>
      <c r="AU548" s="156" t="s">
        <v>86</v>
      </c>
      <c r="AV548" s="13" t="s">
        <v>86</v>
      </c>
      <c r="AW548" s="13" t="s">
        <v>37</v>
      </c>
      <c r="AX548" s="13" t="s">
        <v>76</v>
      </c>
      <c r="AY548" s="156" t="s">
        <v>265</v>
      </c>
    </row>
    <row r="549" spans="2:51" s="12" customFormat="1" ht="12">
      <c r="B549" s="149"/>
      <c r="D549" s="143" t="s">
        <v>277</v>
      </c>
      <c r="E549" s="150" t="s">
        <v>19</v>
      </c>
      <c r="F549" s="151" t="s">
        <v>2212</v>
      </c>
      <c r="H549" s="150" t="s">
        <v>19</v>
      </c>
      <c r="I549" s="152"/>
      <c r="L549" s="149"/>
      <c r="M549" s="153"/>
      <c r="T549" s="154"/>
      <c r="AT549" s="150" t="s">
        <v>277</v>
      </c>
      <c r="AU549" s="150" t="s">
        <v>86</v>
      </c>
      <c r="AV549" s="12" t="s">
        <v>84</v>
      </c>
      <c r="AW549" s="12" t="s">
        <v>37</v>
      </c>
      <c r="AX549" s="12" t="s">
        <v>76</v>
      </c>
      <c r="AY549" s="150" t="s">
        <v>265</v>
      </c>
    </row>
    <row r="550" spans="2:51" s="13" customFormat="1" ht="12">
      <c r="B550" s="155"/>
      <c r="D550" s="143" t="s">
        <v>277</v>
      </c>
      <c r="E550" s="156" t="s">
        <v>19</v>
      </c>
      <c r="F550" s="157" t="s">
        <v>2026</v>
      </c>
      <c r="H550" s="158">
        <v>276</v>
      </c>
      <c r="I550" s="159"/>
      <c r="L550" s="155"/>
      <c r="M550" s="160"/>
      <c r="T550" s="161"/>
      <c r="AT550" s="156" t="s">
        <v>277</v>
      </c>
      <c r="AU550" s="156" t="s">
        <v>86</v>
      </c>
      <c r="AV550" s="13" t="s">
        <v>86</v>
      </c>
      <c r="AW550" s="13" t="s">
        <v>37</v>
      </c>
      <c r="AX550" s="13" t="s">
        <v>76</v>
      </c>
      <c r="AY550" s="156" t="s">
        <v>265</v>
      </c>
    </row>
    <row r="551" spans="2:51" s="14" customFormat="1" ht="12">
      <c r="B551" s="162"/>
      <c r="D551" s="143" t="s">
        <v>277</v>
      </c>
      <c r="E551" s="163" t="s">
        <v>1625</v>
      </c>
      <c r="F551" s="164" t="s">
        <v>280</v>
      </c>
      <c r="H551" s="165">
        <v>676</v>
      </c>
      <c r="I551" s="166"/>
      <c r="L551" s="162"/>
      <c r="M551" s="167"/>
      <c r="T551" s="168"/>
      <c r="AT551" s="163" t="s">
        <v>277</v>
      </c>
      <c r="AU551" s="163" t="s">
        <v>86</v>
      </c>
      <c r="AV551" s="14" t="s">
        <v>271</v>
      </c>
      <c r="AW551" s="14" t="s">
        <v>37</v>
      </c>
      <c r="AX551" s="14" t="s">
        <v>84</v>
      </c>
      <c r="AY551" s="163" t="s">
        <v>265</v>
      </c>
    </row>
    <row r="552" spans="2:65" s="1" customFormat="1" ht="16.5" customHeight="1">
      <c r="B552" s="33"/>
      <c r="C552" s="130" t="s">
        <v>635</v>
      </c>
      <c r="D552" s="130" t="s">
        <v>267</v>
      </c>
      <c r="E552" s="131" t="s">
        <v>2213</v>
      </c>
      <c r="F552" s="132" t="s">
        <v>2214</v>
      </c>
      <c r="G552" s="133" t="s">
        <v>104</v>
      </c>
      <c r="H552" s="134">
        <v>1087.385</v>
      </c>
      <c r="I552" s="135"/>
      <c r="J552" s="136">
        <f>ROUND(I552*H552,2)</f>
        <v>0</v>
      </c>
      <c r="K552" s="132" t="s">
        <v>270</v>
      </c>
      <c r="L552" s="33"/>
      <c r="M552" s="137" t="s">
        <v>19</v>
      </c>
      <c r="N552" s="138" t="s">
        <v>47</v>
      </c>
      <c r="P552" s="139">
        <f>O552*H552</f>
        <v>0</v>
      </c>
      <c r="Q552" s="139">
        <v>0</v>
      </c>
      <c r="R552" s="139">
        <f>Q552*H552</f>
        <v>0</v>
      </c>
      <c r="S552" s="139">
        <v>0</v>
      </c>
      <c r="T552" s="140">
        <f>S552*H552</f>
        <v>0</v>
      </c>
      <c r="AR552" s="141" t="s">
        <v>271</v>
      </c>
      <c r="AT552" s="141" t="s">
        <v>267</v>
      </c>
      <c r="AU552" s="141" t="s">
        <v>86</v>
      </c>
      <c r="AY552" s="18" t="s">
        <v>265</v>
      </c>
      <c r="BE552" s="142">
        <f>IF(N552="základní",J552,0)</f>
        <v>0</v>
      </c>
      <c r="BF552" s="142">
        <f>IF(N552="snížená",J552,0)</f>
        <v>0</v>
      </c>
      <c r="BG552" s="142">
        <f>IF(N552="zákl. přenesená",J552,0)</f>
        <v>0</v>
      </c>
      <c r="BH552" s="142">
        <f>IF(N552="sníž. přenesená",J552,0)</f>
        <v>0</v>
      </c>
      <c r="BI552" s="142">
        <f>IF(N552="nulová",J552,0)</f>
        <v>0</v>
      </c>
      <c r="BJ552" s="18" t="s">
        <v>84</v>
      </c>
      <c r="BK552" s="142">
        <f>ROUND(I552*H552,2)</f>
        <v>0</v>
      </c>
      <c r="BL552" s="18" t="s">
        <v>271</v>
      </c>
      <c r="BM552" s="141" t="s">
        <v>2215</v>
      </c>
    </row>
    <row r="553" spans="2:47" s="1" customFormat="1" ht="19.5">
      <c r="B553" s="33"/>
      <c r="D553" s="143" t="s">
        <v>273</v>
      </c>
      <c r="F553" s="144" t="s">
        <v>2216</v>
      </c>
      <c r="I553" s="145"/>
      <c r="L553" s="33"/>
      <c r="M553" s="146"/>
      <c r="T553" s="54"/>
      <c r="AT553" s="18" t="s">
        <v>273</v>
      </c>
      <c r="AU553" s="18" t="s">
        <v>86</v>
      </c>
    </row>
    <row r="554" spans="2:47" s="1" customFormat="1" ht="12">
      <c r="B554" s="33"/>
      <c r="D554" s="147" t="s">
        <v>275</v>
      </c>
      <c r="F554" s="148" t="s">
        <v>2217</v>
      </c>
      <c r="I554" s="145"/>
      <c r="L554" s="33"/>
      <c r="M554" s="146"/>
      <c r="T554" s="54"/>
      <c r="AT554" s="18" t="s">
        <v>275</v>
      </c>
      <c r="AU554" s="18" t="s">
        <v>86</v>
      </c>
    </row>
    <row r="555" spans="2:47" s="1" customFormat="1" ht="19.5">
      <c r="B555" s="33"/>
      <c r="D555" s="143" t="s">
        <v>501</v>
      </c>
      <c r="F555" s="176" t="s">
        <v>2218</v>
      </c>
      <c r="I555" s="145"/>
      <c r="L555" s="33"/>
      <c r="M555" s="146"/>
      <c r="T555" s="54"/>
      <c r="AT555" s="18" t="s">
        <v>501</v>
      </c>
      <c r="AU555" s="18" t="s">
        <v>86</v>
      </c>
    </row>
    <row r="556" spans="2:51" s="13" customFormat="1" ht="12">
      <c r="B556" s="155"/>
      <c r="D556" s="143" t="s">
        <v>277</v>
      </c>
      <c r="E556" s="156" t="s">
        <v>19</v>
      </c>
      <c r="F556" s="157" t="s">
        <v>1715</v>
      </c>
      <c r="H556" s="158">
        <v>1087.385</v>
      </c>
      <c r="I556" s="159"/>
      <c r="L556" s="155"/>
      <c r="M556" s="160"/>
      <c r="T556" s="161"/>
      <c r="AT556" s="156" t="s">
        <v>277</v>
      </c>
      <c r="AU556" s="156" t="s">
        <v>86</v>
      </c>
      <c r="AV556" s="13" t="s">
        <v>86</v>
      </c>
      <c r="AW556" s="13" t="s">
        <v>37</v>
      </c>
      <c r="AX556" s="13" t="s">
        <v>84</v>
      </c>
      <c r="AY556" s="156" t="s">
        <v>265</v>
      </c>
    </row>
    <row r="557" spans="2:65" s="1" customFormat="1" ht="16.5" customHeight="1">
      <c r="B557" s="33"/>
      <c r="C557" s="130" t="s">
        <v>643</v>
      </c>
      <c r="D557" s="130" t="s">
        <v>267</v>
      </c>
      <c r="E557" s="131" t="s">
        <v>2219</v>
      </c>
      <c r="F557" s="132" t="s">
        <v>2220</v>
      </c>
      <c r="G557" s="133" t="s">
        <v>115</v>
      </c>
      <c r="H557" s="134">
        <v>45.95</v>
      </c>
      <c r="I557" s="135"/>
      <c r="J557" s="136">
        <f>ROUND(I557*H557,2)</f>
        <v>0</v>
      </c>
      <c r="K557" s="132" t="s">
        <v>270</v>
      </c>
      <c r="L557" s="33"/>
      <c r="M557" s="137" t="s">
        <v>19</v>
      </c>
      <c r="N557" s="138" t="s">
        <v>47</v>
      </c>
      <c r="P557" s="139">
        <f>O557*H557</f>
        <v>0</v>
      </c>
      <c r="Q557" s="139">
        <v>0</v>
      </c>
      <c r="R557" s="139">
        <f>Q557*H557</f>
        <v>0</v>
      </c>
      <c r="S557" s="139">
        <v>0</v>
      </c>
      <c r="T557" s="140">
        <f>S557*H557</f>
        <v>0</v>
      </c>
      <c r="AR557" s="141" t="s">
        <v>271</v>
      </c>
      <c r="AT557" s="141" t="s">
        <v>267</v>
      </c>
      <c r="AU557" s="141" t="s">
        <v>86</v>
      </c>
      <c r="AY557" s="18" t="s">
        <v>265</v>
      </c>
      <c r="BE557" s="142">
        <f>IF(N557="základní",J557,0)</f>
        <v>0</v>
      </c>
      <c r="BF557" s="142">
        <f>IF(N557="snížená",J557,0)</f>
        <v>0</v>
      </c>
      <c r="BG557" s="142">
        <f>IF(N557="zákl. přenesená",J557,0)</f>
        <v>0</v>
      </c>
      <c r="BH557" s="142">
        <f>IF(N557="sníž. přenesená",J557,0)</f>
        <v>0</v>
      </c>
      <c r="BI557" s="142">
        <f>IF(N557="nulová",J557,0)</f>
        <v>0</v>
      </c>
      <c r="BJ557" s="18" t="s">
        <v>84</v>
      </c>
      <c r="BK557" s="142">
        <f>ROUND(I557*H557,2)</f>
        <v>0</v>
      </c>
      <c r="BL557" s="18" t="s">
        <v>271</v>
      </c>
      <c r="BM557" s="141" t="s">
        <v>2221</v>
      </c>
    </row>
    <row r="558" spans="2:47" s="1" customFormat="1" ht="12">
      <c r="B558" s="33"/>
      <c r="D558" s="143" t="s">
        <v>273</v>
      </c>
      <c r="F558" s="144" t="s">
        <v>2222</v>
      </c>
      <c r="I558" s="145"/>
      <c r="L558" s="33"/>
      <c r="M558" s="146"/>
      <c r="T558" s="54"/>
      <c r="AT558" s="18" t="s">
        <v>273</v>
      </c>
      <c r="AU558" s="18" t="s">
        <v>86</v>
      </c>
    </row>
    <row r="559" spans="2:47" s="1" customFormat="1" ht="12">
      <c r="B559" s="33"/>
      <c r="D559" s="147" t="s">
        <v>275</v>
      </c>
      <c r="F559" s="148" t="s">
        <v>2223</v>
      </c>
      <c r="I559" s="145"/>
      <c r="L559" s="33"/>
      <c r="M559" s="146"/>
      <c r="T559" s="54"/>
      <c r="AT559" s="18" t="s">
        <v>275</v>
      </c>
      <c r="AU559" s="18" t="s">
        <v>86</v>
      </c>
    </row>
    <row r="560" spans="2:51" s="12" customFormat="1" ht="12">
      <c r="B560" s="149"/>
      <c r="D560" s="143" t="s">
        <v>277</v>
      </c>
      <c r="E560" s="150" t="s">
        <v>19</v>
      </c>
      <c r="F560" s="151" t="s">
        <v>2224</v>
      </c>
      <c r="H560" s="150" t="s">
        <v>19</v>
      </c>
      <c r="I560" s="152"/>
      <c r="L560" s="149"/>
      <c r="M560" s="153"/>
      <c r="T560" s="154"/>
      <c r="AT560" s="150" t="s">
        <v>277</v>
      </c>
      <c r="AU560" s="150" t="s">
        <v>86</v>
      </c>
      <c r="AV560" s="12" t="s">
        <v>84</v>
      </c>
      <c r="AW560" s="12" t="s">
        <v>37</v>
      </c>
      <c r="AX560" s="12" t="s">
        <v>76</v>
      </c>
      <c r="AY560" s="150" t="s">
        <v>265</v>
      </c>
    </row>
    <row r="561" spans="2:51" s="13" customFormat="1" ht="12">
      <c r="B561" s="155"/>
      <c r="D561" s="143" t="s">
        <v>277</v>
      </c>
      <c r="E561" s="156" t="s">
        <v>19</v>
      </c>
      <c r="F561" s="157" t="s">
        <v>2225</v>
      </c>
      <c r="H561" s="158">
        <v>3.84</v>
      </c>
      <c r="I561" s="159"/>
      <c r="L561" s="155"/>
      <c r="M561" s="160"/>
      <c r="T561" s="161"/>
      <c r="AT561" s="156" t="s">
        <v>277</v>
      </c>
      <c r="AU561" s="156" t="s">
        <v>86</v>
      </c>
      <c r="AV561" s="13" t="s">
        <v>86</v>
      </c>
      <c r="AW561" s="13" t="s">
        <v>37</v>
      </c>
      <c r="AX561" s="13" t="s">
        <v>76</v>
      </c>
      <c r="AY561" s="156" t="s">
        <v>265</v>
      </c>
    </row>
    <row r="562" spans="2:51" s="13" customFormat="1" ht="12">
      <c r="B562" s="155"/>
      <c r="D562" s="143" t="s">
        <v>277</v>
      </c>
      <c r="E562" s="156" t="s">
        <v>19</v>
      </c>
      <c r="F562" s="157" t="s">
        <v>2226</v>
      </c>
      <c r="H562" s="158">
        <v>10.08</v>
      </c>
      <c r="I562" s="159"/>
      <c r="L562" s="155"/>
      <c r="M562" s="160"/>
      <c r="T562" s="161"/>
      <c r="AT562" s="156" t="s">
        <v>277</v>
      </c>
      <c r="AU562" s="156" t="s">
        <v>86</v>
      </c>
      <c r="AV562" s="13" t="s">
        <v>86</v>
      </c>
      <c r="AW562" s="13" t="s">
        <v>37</v>
      </c>
      <c r="AX562" s="13" t="s">
        <v>76</v>
      </c>
      <c r="AY562" s="156" t="s">
        <v>265</v>
      </c>
    </row>
    <row r="563" spans="2:51" s="13" customFormat="1" ht="12">
      <c r="B563" s="155"/>
      <c r="D563" s="143" t="s">
        <v>277</v>
      </c>
      <c r="E563" s="156" t="s">
        <v>19</v>
      </c>
      <c r="F563" s="157" t="s">
        <v>2227</v>
      </c>
      <c r="H563" s="158">
        <v>6.2</v>
      </c>
      <c r="I563" s="159"/>
      <c r="L563" s="155"/>
      <c r="M563" s="160"/>
      <c r="T563" s="161"/>
      <c r="AT563" s="156" t="s">
        <v>277</v>
      </c>
      <c r="AU563" s="156" t="s">
        <v>86</v>
      </c>
      <c r="AV563" s="13" t="s">
        <v>86</v>
      </c>
      <c r="AW563" s="13" t="s">
        <v>37</v>
      </c>
      <c r="AX563" s="13" t="s">
        <v>76</v>
      </c>
      <c r="AY563" s="156" t="s">
        <v>265</v>
      </c>
    </row>
    <row r="564" spans="2:51" s="13" customFormat="1" ht="12">
      <c r="B564" s="155"/>
      <c r="D564" s="143" t="s">
        <v>277</v>
      </c>
      <c r="E564" s="156" t="s">
        <v>19</v>
      </c>
      <c r="F564" s="157" t="s">
        <v>2228</v>
      </c>
      <c r="H564" s="158">
        <v>11.4</v>
      </c>
      <c r="I564" s="159"/>
      <c r="L564" s="155"/>
      <c r="M564" s="160"/>
      <c r="T564" s="161"/>
      <c r="AT564" s="156" t="s">
        <v>277</v>
      </c>
      <c r="AU564" s="156" t="s">
        <v>86</v>
      </c>
      <c r="AV564" s="13" t="s">
        <v>86</v>
      </c>
      <c r="AW564" s="13" t="s">
        <v>37</v>
      </c>
      <c r="AX564" s="13" t="s">
        <v>76</v>
      </c>
      <c r="AY564" s="156" t="s">
        <v>265</v>
      </c>
    </row>
    <row r="565" spans="2:51" s="13" customFormat="1" ht="12">
      <c r="B565" s="155"/>
      <c r="D565" s="143" t="s">
        <v>277</v>
      </c>
      <c r="E565" s="156" t="s">
        <v>19</v>
      </c>
      <c r="F565" s="157" t="s">
        <v>2229</v>
      </c>
      <c r="H565" s="158">
        <v>6.37</v>
      </c>
      <c r="I565" s="159"/>
      <c r="L565" s="155"/>
      <c r="M565" s="160"/>
      <c r="T565" s="161"/>
      <c r="AT565" s="156" t="s">
        <v>277</v>
      </c>
      <c r="AU565" s="156" t="s">
        <v>86</v>
      </c>
      <c r="AV565" s="13" t="s">
        <v>86</v>
      </c>
      <c r="AW565" s="13" t="s">
        <v>37</v>
      </c>
      <c r="AX565" s="13" t="s">
        <v>76</v>
      </c>
      <c r="AY565" s="156" t="s">
        <v>265</v>
      </c>
    </row>
    <row r="566" spans="2:51" s="13" customFormat="1" ht="12">
      <c r="B566" s="155"/>
      <c r="D566" s="143" t="s">
        <v>277</v>
      </c>
      <c r="E566" s="156" t="s">
        <v>19</v>
      </c>
      <c r="F566" s="157" t="s">
        <v>2230</v>
      </c>
      <c r="H566" s="158">
        <v>8.06</v>
      </c>
      <c r="I566" s="159"/>
      <c r="L566" s="155"/>
      <c r="M566" s="160"/>
      <c r="T566" s="161"/>
      <c r="AT566" s="156" t="s">
        <v>277</v>
      </c>
      <c r="AU566" s="156" t="s">
        <v>86</v>
      </c>
      <c r="AV566" s="13" t="s">
        <v>86</v>
      </c>
      <c r="AW566" s="13" t="s">
        <v>37</v>
      </c>
      <c r="AX566" s="13" t="s">
        <v>76</v>
      </c>
      <c r="AY566" s="156" t="s">
        <v>265</v>
      </c>
    </row>
    <row r="567" spans="2:51" s="14" customFormat="1" ht="12">
      <c r="B567" s="162"/>
      <c r="D567" s="143" t="s">
        <v>277</v>
      </c>
      <c r="E567" s="163" t="s">
        <v>19</v>
      </c>
      <c r="F567" s="164" t="s">
        <v>280</v>
      </c>
      <c r="H567" s="165">
        <v>45.95</v>
      </c>
      <c r="I567" s="166"/>
      <c r="L567" s="162"/>
      <c r="M567" s="167"/>
      <c r="T567" s="168"/>
      <c r="AT567" s="163" t="s">
        <v>277</v>
      </c>
      <c r="AU567" s="163" t="s">
        <v>86</v>
      </c>
      <c r="AV567" s="14" t="s">
        <v>271</v>
      </c>
      <c r="AW567" s="14" t="s">
        <v>37</v>
      </c>
      <c r="AX567" s="14" t="s">
        <v>84</v>
      </c>
      <c r="AY567" s="163" t="s">
        <v>265</v>
      </c>
    </row>
    <row r="568" spans="2:65" s="1" customFormat="1" ht="16.5" customHeight="1">
      <c r="B568" s="33"/>
      <c r="C568" s="130" t="s">
        <v>658</v>
      </c>
      <c r="D568" s="130" t="s">
        <v>267</v>
      </c>
      <c r="E568" s="131" t="s">
        <v>644</v>
      </c>
      <c r="F568" s="132" t="s">
        <v>645</v>
      </c>
      <c r="G568" s="133" t="s">
        <v>104</v>
      </c>
      <c r="H568" s="134">
        <v>2613.333</v>
      </c>
      <c r="I568" s="135"/>
      <c r="J568" s="136">
        <f>ROUND(I568*H568,2)</f>
        <v>0</v>
      </c>
      <c r="K568" s="132" t="s">
        <v>270</v>
      </c>
      <c r="L568" s="33"/>
      <c r="M568" s="137" t="s">
        <v>19</v>
      </c>
      <c r="N568" s="138" t="s">
        <v>47</v>
      </c>
      <c r="P568" s="139">
        <f>O568*H568</f>
        <v>0</v>
      </c>
      <c r="Q568" s="139">
        <v>0</v>
      </c>
      <c r="R568" s="139">
        <f>Q568*H568</f>
        <v>0</v>
      </c>
      <c r="S568" s="139">
        <v>0</v>
      </c>
      <c r="T568" s="140">
        <f>S568*H568</f>
        <v>0</v>
      </c>
      <c r="AR568" s="141" t="s">
        <v>271</v>
      </c>
      <c r="AT568" s="141" t="s">
        <v>267</v>
      </c>
      <c r="AU568" s="141" t="s">
        <v>86</v>
      </c>
      <c r="AY568" s="18" t="s">
        <v>265</v>
      </c>
      <c r="BE568" s="142">
        <f>IF(N568="základní",J568,0)</f>
        <v>0</v>
      </c>
      <c r="BF568" s="142">
        <f>IF(N568="snížená",J568,0)</f>
        <v>0</v>
      </c>
      <c r="BG568" s="142">
        <f>IF(N568="zákl. přenesená",J568,0)</f>
        <v>0</v>
      </c>
      <c r="BH568" s="142">
        <f>IF(N568="sníž. přenesená",J568,0)</f>
        <v>0</v>
      </c>
      <c r="BI568" s="142">
        <f>IF(N568="nulová",J568,0)</f>
        <v>0</v>
      </c>
      <c r="BJ568" s="18" t="s">
        <v>84</v>
      </c>
      <c r="BK568" s="142">
        <f>ROUND(I568*H568,2)</f>
        <v>0</v>
      </c>
      <c r="BL568" s="18" t="s">
        <v>271</v>
      </c>
      <c r="BM568" s="141" t="s">
        <v>2231</v>
      </c>
    </row>
    <row r="569" spans="2:47" s="1" customFormat="1" ht="19.5">
      <c r="B569" s="33"/>
      <c r="D569" s="143" t="s">
        <v>273</v>
      </c>
      <c r="F569" s="144" t="s">
        <v>647</v>
      </c>
      <c r="I569" s="145"/>
      <c r="L569" s="33"/>
      <c r="M569" s="146"/>
      <c r="T569" s="54"/>
      <c r="AT569" s="18" t="s">
        <v>273</v>
      </c>
      <c r="AU569" s="18" t="s">
        <v>86</v>
      </c>
    </row>
    <row r="570" spans="2:47" s="1" customFormat="1" ht="12">
      <c r="B570" s="33"/>
      <c r="D570" s="147" t="s">
        <v>275</v>
      </c>
      <c r="F570" s="148" t="s">
        <v>648</v>
      </c>
      <c r="I570" s="145"/>
      <c r="L570" s="33"/>
      <c r="M570" s="146"/>
      <c r="T570" s="54"/>
      <c r="AT570" s="18" t="s">
        <v>275</v>
      </c>
      <c r="AU570" s="18" t="s">
        <v>86</v>
      </c>
    </row>
    <row r="571" spans="2:51" s="12" customFormat="1" ht="12">
      <c r="B571" s="149"/>
      <c r="D571" s="143" t="s">
        <v>277</v>
      </c>
      <c r="E571" s="150" t="s">
        <v>19</v>
      </c>
      <c r="F571" s="151" t="s">
        <v>2232</v>
      </c>
      <c r="H571" s="150" t="s">
        <v>19</v>
      </c>
      <c r="I571" s="152"/>
      <c r="L571" s="149"/>
      <c r="M571" s="153"/>
      <c r="T571" s="154"/>
      <c r="AT571" s="150" t="s">
        <v>277</v>
      </c>
      <c r="AU571" s="150" t="s">
        <v>86</v>
      </c>
      <c r="AV571" s="12" t="s">
        <v>84</v>
      </c>
      <c r="AW571" s="12" t="s">
        <v>37</v>
      </c>
      <c r="AX571" s="12" t="s">
        <v>76</v>
      </c>
      <c r="AY571" s="150" t="s">
        <v>265</v>
      </c>
    </row>
    <row r="572" spans="2:51" s="13" customFormat="1" ht="12">
      <c r="B572" s="155"/>
      <c r="D572" s="143" t="s">
        <v>277</v>
      </c>
      <c r="E572" s="156" t="s">
        <v>1731</v>
      </c>
      <c r="F572" s="157" t="s">
        <v>2233</v>
      </c>
      <c r="H572" s="158">
        <v>2613.333</v>
      </c>
      <c r="I572" s="159"/>
      <c r="L572" s="155"/>
      <c r="M572" s="160"/>
      <c r="T572" s="161"/>
      <c r="AT572" s="156" t="s">
        <v>277</v>
      </c>
      <c r="AU572" s="156" t="s">
        <v>86</v>
      </c>
      <c r="AV572" s="13" t="s">
        <v>86</v>
      </c>
      <c r="AW572" s="13" t="s">
        <v>37</v>
      </c>
      <c r="AX572" s="13" t="s">
        <v>84</v>
      </c>
      <c r="AY572" s="156" t="s">
        <v>265</v>
      </c>
    </row>
    <row r="573" spans="2:65" s="1" customFormat="1" ht="16.5" customHeight="1">
      <c r="B573" s="33"/>
      <c r="C573" s="130" t="s">
        <v>135</v>
      </c>
      <c r="D573" s="130" t="s">
        <v>267</v>
      </c>
      <c r="E573" s="131" t="s">
        <v>659</v>
      </c>
      <c r="F573" s="132" t="s">
        <v>660</v>
      </c>
      <c r="G573" s="133" t="s">
        <v>104</v>
      </c>
      <c r="H573" s="134">
        <v>17917.044</v>
      </c>
      <c r="I573" s="135"/>
      <c r="J573" s="136">
        <f>ROUND(I573*H573,2)</f>
        <v>0</v>
      </c>
      <c r="K573" s="132" t="s">
        <v>270</v>
      </c>
      <c r="L573" s="33"/>
      <c r="M573" s="137" t="s">
        <v>19</v>
      </c>
      <c r="N573" s="138" t="s">
        <v>47</v>
      </c>
      <c r="P573" s="139">
        <f>O573*H573</f>
        <v>0</v>
      </c>
      <c r="Q573" s="139">
        <v>0</v>
      </c>
      <c r="R573" s="139">
        <f>Q573*H573</f>
        <v>0</v>
      </c>
      <c r="S573" s="139">
        <v>0</v>
      </c>
      <c r="T573" s="140">
        <f>S573*H573</f>
        <v>0</v>
      </c>
      <c r="AR573" s="141" t="s">
        <v>271</v>
      </c>
      <c r="AT573" s="141" t="s">
        <v>267</v>
      </c>
      <c r="AU573" s="141" t="s">
        <v>86</v>
      </c>
      <c r="AY573" s="18" t="s">
        <v>265</v>
      </c>
      <c r="BE573" s="142">
        <f>IF(N573="základní",J573,0)</f>
        <v>0</v>
      </c>
      <c r="BF573" s="142">
        <f>IF(N573="snížená",J573,0)</f>
        <v>0</v>
      </c>
      <c r="BG573" s="142">
        <f>IF(N573="zákl. přenesená",J573,0)</f>
        <v>0</v>
      </c>
      <c r="BH573" s="142">
        <f>IF(N573="sníž. přenesená",J573,0)</f>
        <v>0</v>
      </c>
      <c r="BI573" s="142">
        <f>IF(N573="nulová",J573,0)</f>
        <v>0</v>
      </c>
      <c r="BJ573" s="18" t="s">
        <v>84</v>
      </c>
      <c r="BK573" s="142">
        <f>ROUND(I573*H573,2)</f>
        <v>0</v>
      </c>
      <c r="BL573" s="18" t="s">
        <v>271</v>
      </c>
      <c r="BM573" s="141" t="s">
        <v>2234</v>
      </c>
    </row>
    <row r="574" spans="2:47" s="1" customFormat="1" ht="12">
      <c r="B574" s="33"/>
      <c r="D574" s="143" t="s">
        <v>273</v>
      </c>
      <c r="F574" s="144" t="s">
        <v>662</v>
      </c>
      <c r="I574" s="145"/>
      <c r="L574" s="33"/>
      <c r="M574" s="146"/>
      <c r="T574" s="54"/>
      <c r="AT574" s="18" t="s">
        <v>273</v>
      </c>
      <c r="AU574" s="18" t="s">
        <v>86</v>
      </c>
    </row>
    <row r="575" spans="2:47" s="1" customFormat="1" ht="12">
      <c r="B575" s="33"/>
      <c r="D575" s="147" t="s">
        <v>275</v>
      </c>
      <c r="F575" s="148" t="s">
        <v>663</v>
      </c>
      <c r="I575" s="145"/>
      <c r="L575" s="33"/>
      <c r="M575" s="146"/>
      <c r="T575" s="54"/>
      <c r="AT575" s="18" t="s">
        <v>275</v>
      </c>
      <c r="AU575" s="18" t="s">
        <v>86</v>
      </c>
    </row>
    <row r="576" spans="2:51" s="13" customFormat="1" ht="12">
      <c r="B576" s="155"/>
      <c r="D576" s="143" t="s">
        <v>277</v>
      </c>
      <c r="E576" s="156" t="s">
        <v>19</v>
      </c>
      <c r="F576" s="157" t="s">
        <v>2235</v>
      </c>
      <c r="H576" s="158">
        <v>740.145</v>
      </c>
      <c r="I576" s="159"/>
      <c r="L576" s="155"/>
      <c r="M576" s="160"/>
      <c r="T576" s="161"/>
      <c r="AT576" s="156" t="s">
        <v>277</v>
      </c>
      <c r="AU576" s="156" t="s">
        <v>86</v>
      </c>
      <c r="AV576" s="13" t="s">
        <v>86</v>
      </c>
      <c r="AW576" s="13" t="s">
        <v>37</v>
      </c>
      <c r="AX576" s="13" t="s">
        <v>76</v>
      </c>
      <c r="AY576" s="156" t="s">
        <v>265</v>
      </c>
    </row>
    <row r="577" spans="2:51" s="13" customFormat="1" ht="12">
      <c r="B577" s="155"/>
      <c r="D577" s="143" t="s">
        <v>277</v>
      </c>
      <c r="E577" s="156" t="s">
        <v>19</v>
      </c>
      <c r="F577" s="157" t="s">
        <v>2117</v>
      </c>
      <c r="H577" s="158">
        <v>200</v>
      </c>
      <c r="I577" s="159"/>
      <c r="L577" s="155"/>
      <c r="M577" s="160"/>
      <c r="T577" s="161"/>
      <c r="AT577" s="156" t="s">
        <v>277</v>
      </c>
      <c r="AU577" s="156" t="s">
        <v>86</v>
      </c>
      <c r="AV577" s="13" t="s">
        <v>86</v>
      </c>
      <c r="AW577" s="13" t="s">
        <v>37</v>
      </c>
      <c r="AX577" s="13" t="s">
        <v>76</v>
      </c>
      <c r="AY577" s="156" t="s">
        <v>265</v>
      </c>
    </row>
    <row r="578" spans="2:51" s="13" customFormat="1" ht="12">
      <c r="B578" s="155"/>
      <c r="D578" s="143" t="s">
        <v>277</v>
      </c>
      <c r="E578" s="156" t="s">
        <v>19</v>
      </c>
      <c r="F578" s="157" t="s">
        <v>2236</v>
      </c>
      <c r="H578" s="158">
        <v>72.483</v>
      </c>
      <c r="I578" s="159"/>
      <c r="L578" s="155"/>
      <c r="M578" s="160"/>
      <c r="T578" s="161"/>
      <c r="AT578" s="156" t="s">
        <v>277</v>
      </c>
      <c r="AU578" s="156" t="s">
        <v>86</v>
      </c>
      <c r="AV578" s="13" t="s">
        <v>86</v>
      </c>
      <c r="AW578" s="13" t="s">
        <v>37</v>
      </c>
      <c r="AX578" s="13" t="s">
        <v>76</v>
      </c>
      <c r="AY578" s="156" t="s">
        <v>265</v>
      </c>
    </row>
    <row r="579" spans="2:51" s="13" customFormat="1" ht="12">
      <c r="B579" s="155"/>
      <c r="D579" s="143" t="s">
        <v>277</v>
      </c>
      <c r="E579" s="156" t="s">
        <v>19</v>
      </c>
      <c r="F579" s="157" t="s">
        <v>2237</v>
      </c>
      <c r="H579" s="158">
        <v>676</v>
      </c>
      <c r="I579" s="159"/>
      <c r="L579" s="155"/>
      <c r="M579" s="160"/>
      <c r="T579" s="161"/>
      <c r="AT579" s="156" t="s">
        <v>277</v>
      </c>
      <c r="AU579" s="156" t="s">
        <v>86</v>
      </c>
      <c r="AV579" s="13" t="s">
        <v>86</v>
      </c>
      <c r="AW579" s="13" t="s">
        <v>37</v>
      </c>
      <c r="AX579" s="13" t="s">
        <v>76</v>
      </c>
      <c r="AY579" s="156" t="s">
        <v>265</v>
      </c>
    </row>
    <row r="580" spans="2:51" s="13" customFormat="1" ht="12">
      <c r="B580" s="155"/>
      <c r="D580" s="143" t="s">
        <v>277</v>
      </c>
      <c r="E580" s="156" t="s">
        <v>19</v>
      </c>
      <c r="F580" s="157" t="s">
        <v>2238</v>
      </c>
      <c r="H580" s="158">
        <v>2613.333</v>
      </c>
      <c r="I580" s="159"/>
      <c r="L580" s="155"/>
      <c r="M580" s="160"/>
      <c r="T580" s="161"/>
      <c r="AT580" s="156" t="s">
        <v>277</v>
      </c>
      <c r="AU580" s="156" t="s">
        <v>86</v>
      </c>
      <c r="AV580" s="13" t="s">
        <v>86</v>
      </c>
      <c r="AW580" s="13" t="s">
        <v>37</v>
      </c>
      <c r="AX580" s="13" t="s">
        <v>76</v>
      </c>
      <c r="AY580" s="156" t="s">
        <v>265</v>
      </c>
    </row>
    <row r="581" spans="2:51" s="13" customFormat="1" ht="12">
      <c r="B581" s="155"/>
      <c r="D581" s="143" t="s">
        <v>277</v>
      </c>
      <c r="E581" s="156" t="s">
        <v>19</v>
      </c>
      <c r="F581" s="157" t="s">
        <v>2239</v>
      </c>
      <c r="H581" s="158">
        <v>0.5</v>
      </c>
      <c r="I581" s="159"/>
      <c r="L581" s="155"/>
      <c r="M581" s="160"/>
      <c r="T581" s="161"/>
      <c r="AT581" s="156" t="s">
        <v>277</v>
      </c>
      <c r="AU581" s="156" t="s">
        <v>86</v>
      </c>
      <c r="AV581" s="13" t="s">
        <v>86</v>
      </c>
      <c r="AW581" s="13" t="s">
        <v>37</v>
      </c>
      <c r="AX581" s="13" t="s">
        <v>76</v>
      </c>
      <c r="AY581" s="156" t="s">
        <v>265</v>
      </c>
    </row>
    <row r="582" spans="2:51" s="13" customFormat="1" ht="12">
      <c r="B582" s="155"/>
      <c r="D582" s="143" t="s">
        <v>277</v>
      </c>
      <c r="E582" s="156" t="s">
        <v>19</v>
      </c>
      <c r="F582" s="157" t="s">
        <v>2240</v>
      </c>
      <c r="H582" s="158">
        <v>2.877</v>
      </c>
      <c r="I582" s="159"/>
      <c r="L582" s="155"/>
      <c r="M582" s="160"/>
      <c r="T582" s="161"/>
      <c r="AT582" s="156" t="s">
        <v>277</v>
      </c>
      <c r="AU582" s="156" t="s">
        <v>86</v>
      </c>
      <c r="AV582" s="13" t="s">
        <v>86</v>
      </c>
      <c r="AW582" s="13" t="s">
        <v>37</v>
      </c>
      <c r="AX582" s="13" t="s">
        <v>76</v>
      </c>
      <c r="AY582" s="156" t="s">
        <v>265</v>
      </c>
    </row>
    <row r="583" spans="2:51" s="13" customFormat="1" ht="12">
      <c r="B583" s="155"/>
      <c r="D583" s="143" t="s">
        <v>277</v>
      </c>
      <c r="E583" s="156" t="s">
        <v>19</v>
      </c>
      <c r="F583" s="157" t="s">
        <v>2241</v>
      </c>
      <c r="H583" s="158">
        <v>13152.116</v>
      </c>
      <c r="I583" s="159"/>
      <c r="L583" s="155"/>
      <c r="M583" s="160"/>
      <c r="T583" s="161"/>
      <c r="AT583" s="156" t="s">
        <v>277</v>
      </c>
      <c r="AU583" s="156" t="s">
        <v>86</v>
      </c>
      <c r="AV583" s="13" t="s">
        <v>86</v>
      </c>
      <c r="AW583" s="13" t="s">
        <v>37</v>
      </c>
      <c r="AX583" s="13" t="s">
        <v>76</v>
      </c>
      <c r="AY583" s="156" t="s">
        <v>265</v>
      </c>
    </row>
    <row r="584" spans="2:51" s="13" customFormat="1" ht="12">
      <c r="B584" s="155"/>
      <c r="D584" s="143" t="s">
        <v>277</v>
      </c>
      <c r="E584" s="156" t="s">
        <v>19</v>
      </c>
      <c r="F584" s="157" t="s">
        <v>2242</v>
      </c>
      <c r="H584" s="158">
        <v>459.59</v>
      </c>
      <c r="I584" s="159"/>
      <c r="L584" s="155"/>
      <c r="M584" s="160"/>
      <c r="T584" s="161"/>
      <c r="AT584" s="156" t="s">
        <v>277</v>
      </c>
      <c r="AU584" s="156" t="s">
        <v>86</v>
      </c>
      <c r="AV584" s="13" t="s">
        <v>86</v>
      </c>
      <c r="AW584" s="13" t="s">
        <v>37</v>
      </c>
      <c r="AX584" s="13" t="s">
        <v>76</v>
      </c>
      <c r="AY584" s="156" t="s">
        <v>265</v>
      </c>
    </row>
    <row r="585" spans="2:51" s="14" customFormat="1" ht="12">
      <c r="B585" s="162"/>
      <c r="D585" s="143" t="s">
        <v>277</v>
      </c>
      <c r="E585" s="163" t="s">
        <v>19</v>
      </c>
      <c r="F585" s="164" t="s">
        <v>280</v>
      </c>
      <c r="H585" s="165">
        <v>17917.044</v>
      </c>
      <c r="I585" s="166"/>
      <c r="L585" s="162"/>
      <c r="M585" s="167"/>
      <c r="T585" s="168"/>
      <c r="AT585" s="163" t="s">
        <v>277</v>
      </c>
      <c r="AU585" s="163" t="s">
        <v>86</v>
      </c>
      <c r="AV585" s="14" t="s">
        <v>271</v>
      </c>
      <c r="AW585" s="14" t="s">
        <v>37</v>
      </c>
      <c r="AX585" s="14" t="s">
        <v>84</v>
      </c>
      <c r="AY585" s="163" t="s">
        <v>265</v>
      </c>
    </row>
    <row r="586" spans="2:65" s="1" customFormat="1" ht="24.2" customHeight="1">
      <c r="B586" s="33"/>
      <c r="C586" s="130" t="s">
        <v>674</v>
      </c>
      <c r="D586" s="130" t="s">
        <v>267</v>
      </c>
      <c r="E586" s="131" t="s">
        <v>2243</v>
      </c>
      <c r="F586" s="132" t="s">
        <v>2244</v>
      </c>
      <c r="G586" s="133" t="s">
        <v>104</v>
      </c>
      <c r="H586" s="134">
        <v>245.53</v>
      </c>
      <c r="I586" s="135"/>
      <c r="J586" s="136">
        <f>ROUND(I586*H586,2)</f>
        <v>0</v>
      </c>
      <c r="K586" s="132" t="s">
        <v>270</v>
      </c>
      <c r="L586" s="33"/>
      <c r="M586" s="137" t="s">
        <v>19</v>
      </c>
      <c r="N586" s="138" t="s">
        <v>47</v>
      </c>
      <c r="P586" s="139">
        <f>O586*H586</f>
        <v>0</v>
      </c>
      <c r="Q586" s="139">
        <v>0</v>
      </c>
      <c r="R586" s="139">
        <f>Q586*H586</f>
        <v>0</v>
      </c>
      <c r="S586" s="139">
        <v>0</v>
      </c>
      <c r="T586" s="140">
        <f>S586*H586</f>
        <v>0</v>
      </c>
      <c r="AR586" s="141" t="s">
        <v>271</v>
      </c>
      <c r="AT586" s="141" t="s">
        <v>267</v>
      </c>
      <c r="AU586" s="141" t="s">
        <v>86</v>
      </c>
      <c r="AY586" s="18" t="s">
        <v>265</v>
      </c>
      <c r="BE586" s="142">
        <f>IF(N586="základní",J586,0)</f>
        <v>0</v>
      </c>
      <c r="BF586" s="142">
        <f>IF(N586="snížená",J586,0)</f>
        <v>0</v>
      </c>
      <c r="BG586" s="142">
        <f>IF(N586="zákl. přenesená",J586,0)</f>
        <v>0</v>
      </c>
      <c r="BH586" s="142">
        <f>IF(N586="sníž. přenesená",J586,0)</f>
        <v>0</v>
      </c>
      <c r="BI586" s="142">
        <f>IF(N586="nulová",J586,0)</f>
        <v>0</v>
      </c>
      <c r="BJ586" s="18" t="s">
        <v>84</v>
      </c>
      <c r="BK586" s="142">
        <f>ROUND(I586*H586,2)</f>
        <v>0</v>
      </c>
      <c r="BL586" s="18" t="s">
        <v>271</v>
      </c>
      <c r="BM586" s="141" t="s">
        <v>2245</v>
      </c>
    </row>
    <row r="587" spans="2:47" s="1" customFormat="1" ht="19.5">
      <c r="B587" s="33"/>
      <c r="D587" s="143" t="s">
        <v>273</v>
      </c>
      <c r="F587" s="144" t="s">
        <v>2246</v>
      </c>
      <c r="I587" s="145"/>
      <c r="L587" s="33"/>
      <c r="M587" s="146"/>
      <c r="T587" s="54"/>
      <c r="AT587" s="18" t="s">
        <v>273</v>
      </c>
      <c r="AU587" s="18" t="s">
        <v>86</v>
      </c>
    </row>
    <row r="588" spans="2:47" s="1" customFormat="1" ht="12">
      <c r="B588" s="33"/>
      <c r="D588" s="147" t="s">
        <v>275</v>
      </c>
      <c r="F588" s="148" t="s">
        <v>2247</v>
      </c>
      <c r="I588" s="145"/>
      <c r="L588" s="33"/>
      <c r="M588" s="146"/>
      <c r="T588" s="54"/>
      <c r="AT588" s="18" t="s">
        <v>275</v>
      </c>
      <c r="AU588" s="18" t="s">
        <v>86</v>
      </c>
    </row>
    <row r="589" spans="2:47" s="1" customFormat="1" ht="39">
      <c r="B589" s="33"/>
      <c r="D589" s="143" t="s">
        <v>501</v>
      </c>
      <c r="F589" s="176" t="s">
        <v>2248</v>
      </c>
      <c r="I589" s="145"/>
      <c r="L589" s="33"/>
      <c r="M589" s="146"/>
      <c r="T589" s="54"/>
      <c r="AT589" s="18" t="s">
        <v>501</v>
      </c>
      <c r="AU589" s="18" t="s">
        <v>86</v>
      </c>
    </row>
    <row r="590" spans="2:51" s="12" customFormat="1" ht="12">
      <c r="B590" s="149"/>
      <c r="D590" s="143" t="s">
        <v>277</v>
      </c>
      <c r="E590" s="150" t="s">
        <v>19</v>
      </c>
      <c r="F590" s="151" t="s">
        <v>2249</v>
      </c>
      <c r="H590" s="150" t="s">
        <v>19</v>
      </c>
      <c r="I590" s="152"/>
      <c r="L590" s="149"/>
      <c r="M590" s="153"/>
      <c r="T590" s="154"/>
      <c r="AT590" s="150" t="s">
        <v>277</v>
      </c>
      <c r="AU590" s="150" t="s">
        <v>86</v>
      </c>
      <c r="AV590" s="12" t="s">
        <v>84</v>
      </c>
      <c r="AW590" s="12" t="s">
        <v>37</v>
      </c>
      <c r="AX590" s="12" t="s">
        <v>76</v>
      </c>
      <c r="AY590" s="150" t="s">
        <v>265</v>
      </c>
    </row>
    <row r="591" spans="2:51" s="13" customFormat="1" ht="12">
      <c r="B591" s="155"/>
      <c r="D591" s="143" t="s">
        <v>277</v>
      </c>
      <c r="E591" s="156" t="s">
        <v>19</v>
      </c>
      <c r="F591" s="157" t="s">
        <v>2250</v>
      </c>
      <c r="H591" s="158">
        <v>242.73</v>
      </c>
      <c r="I591" s="159"/>
      <c r="L591" s="155"/>
      <c r="M591" s="160"/>
      <c r="T591" s="161"/>
      <c r="AT591" s="156" t="s">
        <v>277</v>
      </c>
      <c r="AU591" s="156" t="s">
        <v>86</v>
      </c>
      <c r="AV591" s="13" t="s">
        <v>86</v>
      </c>
      <c r="AW591" s="13" t="s">
        <v>37</v>
      </c>
      <c r="AX591" s="13" t="s">
        <v>76</v>
      </c>
      <c r="AY591" s="156" t="s">
        <v>265</v>
      </c>
    </row>
    <row r="592" spans="2:51" s="12" customFormat="1" ht="12">
      <c r="B592" s="149"/>
      <c r="D592" s="143" t="s">
        <v>277</v>
      </c>
      <c r="E592" s="150" t="s">
        <v>19</v>
      </c>
      <c r="F592" s="151" t="s">
        <v>2251</v>
      </c>
      <c r="H592" s="150" t="s">
        <v>19</v>
      </c>
      <c r="I592" s="152"/>
      <c r="L592" s="149"/>
      <c r="M592" s="153"/>
      <c r="T592" s="154"/>
      <c r="AT592" s="150" t="s">
        <v>277</v>
      </c>
      <c r="AU592" s="150" t="s">
        <v>86</v>
      </c>
      <c r="AV592" s="12" t="s">
        <v>84</v>
      </c>
      <c r="AW592" s="12" t="s">
        <v>37</v>
      </c>
      <c r="AX592" s="12" t="s">
        <v>76</v>
      </c>
      <c r="AY592" s="150" t="s">
        <v>265</v>
      </c>
    </row>
    <row r="593" spans="2:51" s="13" customFormat="1" ht="12">
      <c r="B593" s="155"/>
      <c r="D593" s="143" t="s">
        <v>277</v>
      </c>
      <c r="E593" s="156" t="s">
        <v>19</v>
      </c>
      <c r="F593" s="157" t="s">
        <v>2252</v>
      </c>
      <c r="H593" s="158">
        <v>2.8</v>
      </c>
      <c r="I593" s="159"/>
      <c r="L593" s="155"/>
      <c r="M593" s="160"/>
      <c r="T593" s="161"/>
      <c r="AT593" s="156" t="s">
        <v>277</v>
      </c>
      <c r="AU593" s="156" t="s">
        <v>86</v>
      </c>
      <c r="AV593" s="13" t="s">
        <v>86</v>
      </c>
      <c r="AW593" s="13" t="s">
        <v>37</v>
      </c>
      <c r="AX593" s="13" t="s">
        <v>76</v>
      </c>
      <c r="AY593" s="156" t="s">
        <v>265</v>
      </c>
    </row>
    <row r="594" spans="2:51" s="14" customFormat="1" ht="12">
      <c r="B594" s="162"/>
      <c r="D594" s="143" t="s">
        <v>277</v>
      </c>
      <c r="E594" s="163" t="s">
        <v>1768</v>
      </c>
      <c r="F594" s="164" t="s">
        <v>280</v>
      </c>
      <c r="H594" s="165">
        <v>245.53</v>
      </c>
      <c r="I594" s="166"/>
      <c r="L594" s="162"/>
      <c r="M594" s="167"/>
      <c r="T594" s="168"/>
      <c r="AT594" s="163" t="s">
        <v>277</v>
      </c>
      <c r="AU594" s="163" t="s">
        <v>86</v>
      </c>
      <c r="AV594" s="14" t="s">
        <v>271</v>
      </c>
      <c r="AW594" s="14" t="s">
        <v>37</v>
      </c>
      <c r="AX594" s="14" t="s">
        <v>84</v>
      </c>
      <c r="AY594" s="163" t="s">
        <v>265</v>
      </c>
    </row>
    <row r="595" spans="2:65" s="1" customFormat="1" ht="24.2" customHeight="1">
      <c r="B595" s="33"/>
      <c r="C595" s="130" t="s">
        <v>696</v>
      </c>
      <c r="D595" s="130" t="s">
        <v>267</v>
      </c>
      <c r="E595" s="131" t="s">
        <v>667</v>
      </c>
      <c r="F595" s="132" t="s">
        <v>668</v>
      </c>
      <c r="G595" s="133" t="s">
        <v>104</v>
      </c>
      <c r="H595" s="134">
        <v>5533.324</v>
      </c>
      <c r="I595" s="135"/>
      <c r="J595" s="136">
        <f>ROUND(I595*H595,2)</f>
        <v>0</v>
      </c>
      <c r="K595" s="132" t="s">
        <v>270</v>
      </c>
      <c r="L595" s="33"/>
      <c r="M595" s="137" t="s">
        <v>19</v>
      </c>
      <c r="N595" s="138" t="s">
        <v>47</v>
      </c>
      <c r="P595" s="139">
        <f>O595*H595</f>
        <v>0</v>
      </c>
      <c r="Q595" s="139">
        <v>0</v>
      </c>
      <c r="R595" s="139">
        <f>Q595*H595</f>
        <v>0</v>
      </c>
      <c r="S595" s="139">
        <v>0</v>
      </c>
      <c r="T595" s="140">
        <f>S595*H595</f>
        <v>0</v>
      </c>
      <c r="AR595" s="141" t="s">
        <v>271</v>
      </c>
      <c r="AT595" s="141" t="s">
        <v>267</v>
      </c>
      <c r="AU595" s="141" t="s">
        <v>86</v>
      </c>
      <c r="AY595" s="18" t="s">
        <v>265</v>
      </c>
      <c r="BE595" s="142">
        <f>IF(N595="základní",J595,0)</f>
        <v>0</v>
      </c>
      <c r="BF595" s="142">
        <f>IF(N595="snížená",J595,0)</f>
        <v>0</v>
      </c>
      <c r="BG595" s="142">
        <f>IF(N595="zákl. přenesená",J595,0)</f>
        <v>0</v>
      </c>
      <c r="BH595" s="142">
        <f>IF(N595="sníž. přenesená",J595,0)</f>
        <v>0</v>
      </c>
      <c r="BI595" s="142">
        <f>IF(N595="nulová",J595,0)</f>
        <v>0</v>
      </c>
      <c r="BJ595" s="18" t="s">
        <v>84</v>
      </c>
      <c r="BK595" s="142">
        <f>ROUND(I595*H595,2)</f>
        <v>0</v>
      </c>
      <c r="BL595" s="18" t="s">
        <v>271</v>
      </c>
      <c r="BM595" s="141" t="s">
        <v>2253</v>
      </c>
    </row>
    <row r="596" spans="2:47" s="1" customFormat="1" ht="19.5">
      <c r="B596" s="33"/>
      <c r="D596" s="143" t="s">
        <v>273</v>
      </c>
      <c r="F596" s="144" t="s">
        <v>670</v>
      </c>
      <c r="I596" s="145"/>
      <c r="L596" s="33"/>
      <c r="M596" s="146"/>
      <c r="T596" s="54"/>
      <c r="AT596" s="18" t="s">
        <v>273</v>
      </c>
      <c r="AU596" s="18" t="s">
        <v>86</v>
      </c>
    </row>
    <row r="597" spans="2:47" s="1" customFormat="1" ht="12">
      <c r="B597" s="33"/>
      <c r="D597" s="147" t="s">
        <v>275</v>
      </c>
      <c r="F597" s="148" t="s">
        <v>671</v>
      </c>
      <c r="I597" s="145"/>
      <c r="L597" s="33"/>
      <c r="M597" s="146"/>
      <c r="T597" s="54"/>
      <c r="AT597" s="18" t="s">
        <v>275</v>
      </c>
      <c r="AU597" s="18" t="s">
        <v>86</v>
      </c>
    </row>
    <row r="598" spans="2:51" s="12" customFormat="1" ht="12">
      <c r="B598" s="149"/>
      <c r="D598" s="143" t="s">
        <v>277</v>
      </c>
      <c r="E598" s="150" t="s">
        <v>19</v>
      </c>
      <c r="F598" s="151" t="s">
        <v>2254</v>
      </c>
      <c r="H598" s="150" t="s">
        <v>19</v>
      </c>
      <c r="I598" s="152"/>
      <c r="L598" s="149"/>
      <c r="M598" s="153"/>
      <c r="T598" s="154"/>
      <c r="AT598" s="150" t="s">
        <v>277</v>
      </c>
      <c r="AU598" s="150" t="s">
        <v>86</v>
      </c>
      <c r="AV598" s="12" t="s">
        <v>84</v>
      </c>
      <c r="AW598" s="12" t="s">
        <v>37</v>
      </c>
      <c r="AX598" s="12" t="s">
        <v>76</v>
      </c>
      <c r="AY598" s="150" t="s">
        <v>265</v>
      </c>
    </row>
    <row r="599" spans="2:51" s="12" customFormat="1" ht="12">
      <c r="B599" s="149"/>
      <c r="D599" s="143" t="s">
        <v>277</v>
      </c>
      <c r="E599" s="150" t="s">
        <v>19</v>
      </c>
      <c r="F599" s="151" t="s">
        <v>2255</v>
      </c>
      <c r="H599" s="150" t="s">
        <v>19</v>
      </c>
      <c r="I599" s="152"/>
      <c r="L599" s="149"/>
      <c r="M599" s="153"/>
      <c r="T599" s="154"/>
      <c r="AT599" s="150" t="s">
        <v>277</v>
      </c>
      <c r="AU599" s="150" t="s">
        <v>86</v>
      </c>
      <c r="AV599" s="12" t="s">
        <v>84</v>
      </c>
      <c r="AW599" s="12" t="s">
        <v>37</v>
      </c>
      <c r="AX599" s="12" t="s">
        <v>76</v>
      </c>
      <c r="AY599" s="150" t="s">
        <v>265</v>
      </c>
    </row>
    <row r="600" spans="2:51" s="13" customFormat="1" ht="12">
      <c r="B600" s="155"/>
      <c r="D600" s="143" t="s">
        <v>277</v>
      </c>
      <c r="E600" s="156" t="s">
        <v>19</v>
      </c>
      <c r="F600" s="157" t="s">
        <v>2256</v>
      </c>
      <c r="H600" s="158">
        <v>1588.433</v>
      </c>
      <c r="I600" s="159"/>
      <c r="L600" s="155"/>
      <c r="M600" s="160"/>
      <c r="T600" s="161"/>
      <c r="AT600" s="156" t="s">
        <v>277</v>
      </c>
      <c r="AU600" s="156" t="s">
        <v>86</v>
      </c>
      <c r="AV600" s="13" t="s">
        <v>86</v>
      </c>
      <c r="AW600" s="13" t="s">
        <v>37</v>
      </c>
      <c r="AX600" s="13" t="s">
        <v>76</v>
      </c>
      <c r="AY600" s="156" t="s">
        <v>265</v>
      </c>
    </row>
    <row r="601" spans="2:51" s="12" customFormat="1" ht="12">
      <c r="B601" s="149"/>
      <c r="D601" s="143" t="s">
        <v>277</v>
      </c>
      <c r="E601" s="150" t="s">
        <v>19</v>
      </c>
      <c r="F601" s="151" t="s">
        <v>2257</v>
      </c>
      <c r="H601" s="150" t="s">
        <v>19</v>
      </c>
      <c r="I601" s="152"/>
      <c r="L601" s="149"/>
      <c r="M601" s="153"/>
      <c r="T601" s="154"/>
      <c r="AT601" s="150" t="s">
        <v>277</v>
      </c>
      <c r="AU601" s="150" t="s">
        <v>86</v>
      </c>
      <c r="AV601" s="12" t="s">
        <v>84</v>
      </c>
      <c r="AW601" s="12" t="s">
        <v>37</v>
      </c>
      <c r="AX601" s="12" t="s">
        <v>76</v>
      </c>
      <c r="AY601" s="150" t="s">
        <v>265</v>
      </c>
    </row>
    <row r="602" spans="2:51" s="13" customFormat="1" ht="12">
      <c r="B602" s="155"/>
      <c r="D602" s="143" t="s">
        <v>277</v>
      </c>
      <c r="E602" s="156" t="s">
        <v>19</v>
      </c>
      <c r="F602" s="157" t="s">
        <v>2258</v>
      </c>
      <c r="H602" s="158">
        <v>236.9</v>
      </c>
      <c r="I602" s="159"/>
      <c r="L602" s="155"/>
      <c r="M602" s="160"/>
      <c r="T602" s="161"/>
      <c r="AT602" s="156" t="s">
        <v>277</v>
      </c>
      <c r="AU602" s="156" t="s">
        <v>86</v>
      </c>
      <c r="AV602" s="13" t="s">
        <v>86</v>
      </c>
      <c r="AW602" s="13" t="s">
        <v>37</v>
      </c>
      <c r="AX602" s="13" t="s">
        <v>76</v>
      </c>
      <c r="AY602" s="156" t="s">
        <v>265</v>
      </c>
    </row>
    <row r="603" spans="2:51" s="12" customFormat="1" ht="12">
      <c r="B603" s="149"/>
      <c r="D603" s="143" t="s">
        <v>277</v>
      </c>
      <c r="E603" s="150" t="s">
        <v>19</v>
      </c>
      <c r="F603" s="151" t="s">
        <v>2259</v>
      </c>
      <c r="H603" s="150" t="s">
        <v>19</v>
      </c>
      <c r="I603" s="152"/>
      <c r="L603" s="149"/>
      <c r="M603" s="153"/>
      <c r="T603" s="154"/>
      <c r="AT603" s="150" t="s">
        <v>277</v>
      </c>
      <c r="AU603" s="150" t="s">
        <v>86</v>
      </c>
      <c r="AV603" s="12" t="s">
        <v>84</v>
      </c>
      <c r="AW603" s="12" t="s">
        <v>37</v>
      </c>
      <c r="AX603" s="12" t="s">
        <v>76</v>
      </c>
      <c r="AY603" s="150" t="s">
        <v>265</v>
      </c>
    </row>
    <row r="604" spans="2:51" s="13" customFormat="1" ht="12">
      <c r="B604" s="155"/>
      <c r="D604" s="143" t="s">
        <v>277</v>
      </c>
      <c r="E604" s="156" t="s">
        <v>19</v>
      </c>
      <c r="F604" s="157" t="s">
        <v>2260</v>
      </c>
      <c r="H604" s="158">
        <v>2354</v>
      </c>
      <c r="I604" s="159"/>
      <c r="L604" s="155"/>
      <c r="M604" s="160"/>
      <c r="T604" s="161"/>
      <c r="AT604" s="156" t="s">
        <v>277</v>
      </c>
      <c r="AU604" s="156" t="s">
        <v>86</v>
      </c>
      <c r="AV604" s="13" t="s">
        <v>86</v>
      </c>
      <c r="AW604" s="13" t="s">
        <v>37</v>
      </c>
      <c r="AX604" s="13" t="s">
        <v>76</v>
      </c>
      <c r="AY604" s="156" t="s">
        <v>265</v>
      </c>
    </row>
    <row r="605" spans="2:51" s="12" customFormat="1" ht="12">
      <c r="B605" s="149"/>
      <c r="D605" s="143" t="s">
        <v>277</v>
      </c>
      <c r="E605" s="150" t="s">
        <v>19</v>
      </c>
      <c r="F605" s="151" t="s">
        <v>2261</v>
      </c>
      <c r="H605" s="150" t="s">
        <v>19</v>
      </c>
      <c r="I605" s="152"/>
      <c r="L605" s="149"/>
      <c r="M605" s="153"/>
      <c r="T605" s="154"/>
      <c r="AT605" s="150" t="s">
        <v>277</v>
      </c>
      <c r="AU605" s="150" t="s">
        <v>86</v>
      </c>
      <c r="AV605" s="12" t="s">
        <v>84</v>
      </c>
      <c r="AW605" s="12" t="s">
        <v>37</v>
      </c>
      <c r="AX605" s="12" t="s">
        <v>76</v>
      </c>
      <c r="AY605" s="150" t="s">
        <v>265</v>
      </c>
    </row>
    <row r="606" spans="2:51" s="13" customFormat="1" ht="12">
      <c r="B606" s="155"/>
      <c r="D606" s="143" t="s">
        <v>277</v>
      </c>
      <c r="E606" s="156" t="s">
        <v>19</v>
      </c>
      <c r="F606" s="157" t="s">
        <v>2262</v>
      </c>
      <c r="H606" s="158">
        <v>345</v>
      </c>
      <c r="I606" s="159"/>
      <c r="L606" s="155"/>
      <c r="M606" s="160"/>
      <c r="T606" s="161"/>
      <c r="AT606" s="156" t="s">
        <v>277</v>
      </c>
      <c r="AU606" s="156" t="s">
        <v>86</v>
      </c>
      <c r="AV606" s="13" t="s">
        <v>86</v>
      </c>
      <c r="AW606" s="13" t="s">
        <v>37</v>
      </c>
      <c r="AX606" s="13" t="s">
        <v>76</v>
      </c>
      <c r="AY606" s="156" t="s">
        <v>265</v>
      </c>
    </row>
    <row r="607" spans="2:51" s="12" customFormat="1" ht="12">
      <c r="B607" s="149"/>
      <c r="D607" s="143" t="s">
        <v>277</v>
      </c>
      <c r="E607" s="150" t="s">
        <v>19</v>
      </c>
      <c r="F607" s="151" t="s">
        <v>2263</v>
      </c>
      <c r="H607" s="150" t="s">
        <v>19</v>
      </c>
      <c r="I607" s="152"/>
      <c r="L607" s="149"/>
      <c r="M607" s="153"/>
      <c r="T607" s="154"/>
      <c r="AT607" s="150" t="s">
        <v>277</v>
      </c>
      <c r="AU607" s="150" t="s">
        <v>86</v>
      </c>
      <c r="AV607" s="12" t="s">
        <v>84</v>
      </c>
      <c r="AW607" s="12" t="s">
        <v>37</v>
      </c>
      <c r="AX607" s="12" t="s">
        <v>76</v>
      </c>
      <c r="AY607" s="150" t="s">
        <v>265</v>
      </c>
    </row>
    <row r="608" spans="2:51" s="13" customFormat="1" ht="12">
      <c r="B608" s="155"/>
      <c r="D608" s="143" t="s">
        <v>277</v>
      </c>
      <c r="E608" s="156" t="s">
        <v>19</v>
      </c>
      <c r="F608" s="157" t="s">
        <v>2264</v>
      </c>
      <c r="H608" s="158">
        <v>56.25</v>
      </c>
      <c r="I608" s="159"/>
      <c r="L608" s="155"/>
      <c r="M608" s="160"/>
      <c r="T608" s="161"/>
      <c r="AT608" s="156" t="s">
        <v>277</v>
      </c>
      <c r="AU608" s="156" t="s">
        <v>86</v>
      </c>
      <c r="AV608" s="13" t="s">
        <v>86</v>
      </c>
      <c r="AW608" s="13" t="s">
        <v>37</v>
      </c>
      <c r="AX608" s="13" t="s">
        <v>76</v>
      </c>
      <c r="AY608" s="156" t="s">
        <v>265</v>
      </c>
    </row>
    <row r="609" spans="2:51" s="12" customFormat="1" ht="12">
      <c r="B609" s="149"/>
      <c r="D609" s="143" t="s">
        <v>277</v>
      </c>
      <c r="E609" s="150" t="s">
        <v>19</v>
      </c>
      <c r="F609" s="151" t="s">
        <v>2265</v>
      </c>
      <c r="H609" s="150" t="s">
        <v>19</v>
      </c>
      <c r="I609" s="152"/>
      <c r="L609" s="149"/>
      <c r="M609" s="153"/>
      <c r="T609" s="154"/>
      <c r="AT609" s="150" t="s">
        <v>277</v>
      </c>
      <c r="AU609" s="150" t="s">
        <v>86</v>
      </c>
      <c r="AV609" s="12" t="s">
        <v>84</v>
      </c>
      <c r="AW609" s="12" t="s">
        <v>37</v>
      </c>
      <c r="AX609" s="12" t="s">
        <v>76</v>
      </c>
      <c r="AY609" s="150" t="s">
        <v>265</v>
      </c>
    </row>
    <row r="610" spans="2:51" s="12" customFormat="1" ht="12">
      <c r="B610" s="149"/>
      <c r="D610" s="143" t="s">
        <v>277</v>
      </c>
      <c r="E610" s="150" t="s">
        <v>19</v>
      </c>
      <c r="F610" s="151" t="s">
        <v>2266</v>
      </c>
      <c r="H610" s="150" t="s">
        <v>19</v>
      </c>
      <c r="I610" s="152"/>
      <c r="L610" s="149"/>
      <c r="M610" s="153"/>
      <c r="T610" s="154"/>
      <c r="AT610" s="150" t="s">
        <v>277</v>
      </c>
      <c r="AU610" s="150" t="s">
        <v>86</v>
      </c>
      <c r="AV610" s="12" t="s">
        <v>84</v>
      </c>
      <c r="AW610" s="12" t="s">
        <v>37</v>
      </c>
      <c r="AX610" s="12" t="s">
        <v>76</v>
      </c>
      <c r="AY610" s="150" t="s">
        <v>265</v>
      </c>
    </row>
    <row r="611" spans="2:51" s="13" customFormat="1" ht="12">
      <c r="B611" s="155"/>
      <c r="D611" s="143" t="s">
        <v>277</v>
      </c>
      <c r="E611" s="156" t="s">
        <v>19</v>
      </c>
      <c r="F611" s="157" t="s">
        <v>2267</v>
      </c>
      <c r="H611" s="158">
        <v>32.2</v>
      </c>
      <c r="I611" s="159"/>
      <c r="L611" s="155"/>
      <c r="M611" s="160"/>
      <c r="T611" s="161"/>
      <c r="AT611" s="156" t="s">
        <v>277</v>
      </c>
      <c r="AU611" s="156" t="s">
        <v>86</v>
      </c>
      <c r="AV611" s="13" t="s">
        <v>86</v>
      </c>
      <c r="AW611" s="13" t="s">
        <v>37</v>
      </c>
      <c r="AX611" s="13" t="s">
        <v>76</v>
      </c>
      <c r="AY611" s="156" t="s">
        <v>265</v>
      </c>
    </row>
    <row r="612" spans="2:51" s="12" customFormat="1" ht="12">
      <c r="B612" s="149"/>
      <c r="D612" s="143" t="s">
        <v>277</v>
      </c>
      <c r="E612" s="150" t="s">
        <v>19</v>
      </c>
      <c r="F612" s="151" t="s">
        <v>2268</v>
      </c>
      <c r="H612" s="150" t="s">
        <v>19</v>
      </c>
      <c r="I612" s="152"/>
      <c r="L612" s="149"/>
      <c r="M612" s="153"/>
      <c r="T612" s="154"/>
      <c r="AT612" s="150" t="s">
        <v>277</v>
      </c>
      <c r="AU612" s="150" t="s">
        <v>86</v>
      </c>
      <c r="AV612" s="12" t="s">
        <v>84</v>
      </c>
      <c r="AW612" s="12" t="s">
        <v>37</v>
      </c>
      <c r="AX612" s="12" t="s">
        <v>76</v>
      </c>
      <c r="AY612" s="150" t="s">
        <v>265</v>
      </c>
    </row>
    <row r="613" spans="2:51" s="13" customFormat="1" ht="12">
      <c r="B613" s="155"/>
      <c r="D613" s="143" t="s">
        <v>277</v>
      </c>
      <c r="E613" s="156" t="s">
        <v>19</v>
      </c>
      <c r="F613" s="157" t="s">
        <v>2269</v>
      </c>
      <c r="H613" s="158">
        <v>35.995</v>
      </c>
      <c r="I613" s="159"/>
      <c r="L613" s="155"/>
      <c r="M613" s="160"/>
      <c r="T613" s="161"/>
      <c r="AT613" s="156" t="s">
        <v>277</v>
      </c>
      <c r="AU613" s="156" t="s">
        <v>86</v>
      </c>
      <c r="AV613" s="13" t="s">
        <v>86</v>
      </c>
      <c r="AW613" s="13" t="s">
        <v>37</v>
      </c>
      <c r="AX613" s="13" t="s">
        <v>76</v>
      </c>
      <c r="AY613" s="156" t="s">
        <v>265</v>
      </c>
    </row>
    <row r="614" spans="2:51" s="15" customFormat="1" ht="12">
      <c r="B614" s="169"/>
      <c r="D614" s="143" t="s">
        <v>277</v>
      </c>
      <c r="E614" s="170" t="s">
        <v>19</v>
      </c>
      <c r="F614" s="171" t="s">
        <v>397</v>
      </c>
      <c r="H614" s="172">
        <v>4648.778</v>
      </c>
      <c r="I614" s="173"/>
      <c r="L614" s="169"/>
      <c r="M614" s="174"/>
      <c r="T614" s="175"/>
      <c r="AT614" s="170" t="s">
        <v>277</v>
      </c>
      <c r="AU614" s="170" t="s">
        <v>86</v>
      </c>
      <c r="AV614" s="15" t="s">
        <v>287</v>
      </c>
      <c r="AW614" s="15" t="s">
        <v>37</v>
      </c>
      <c r="AX614" s="15" t="s">
        <v>76</v>
      </c>
      <c r="AY614" s="170" t="s">
        <v>265</v>
      </c>
    </row>
    <row r="615" spans="2:51" s="12" customFormat="1" ht="12">
      <c r="B615" s="149"/>
      <c r="D615" s="143" t="s">
        <v>277</v>
      </c>
      <c r="E615" s="150" t="s">
        <v>19</v>
      </c>
      <c r="F615" s="151" t="s">
        <v>2270</v>
      </c>
      <c r="H615" s="150" t="s">
        <v>19</v>
      </c>
      <c r="I615" s="152"/>
      <c r="L615" s="149"/>
      <c r="M615" s="153"/>
      <c r="T615" s="154"/>
      <c r="AT615" s="150" t="s">
        <v>277</v>
      </c>
      <c r="AU615" s="150" t="s">
        <v>86</v>
      </c>
      <c r="AV615" s="12" t="s">
        <v>84</v>
      </c>
      <c r="AW615" s="12" t="s">
        <v>37</v>
      </c>
      <c r="AX615" s="12" t="s">
        <v>76</v>
      </c>
      <c r="AY615" s="150" t="s">
        <v>265</v>
      </c>
    </row>
    <row r="616" spans="2:51" s="12" customFormat="1" ht="12">
      <c r="B616" s="149"/>
      <c r="D616" s="143" t="s">
        <v>277</v>
      </c>
      <c r="E616" s="150" t="s">
        <v>19</v>
      </c>
      <c r="F616" s="151" t="s">
        <v>2271</v>
      </c>
      <c r="H616" s="150" t="s">
        <v>19</v>
      </c>
      <c r="I616" s="152"/>
      <c r="L616" s="149"/>
      <c r="M616" s="153"/>
      <c r="T616" s="154"/>
      <c r="AT616" s="150" t="s">
        <v>277</v>
      </c>
      <c r="AU616" s="150" t="s">
        <v>86</v>
      </c>
      <c r="AV616" s="12" t="s">
        <v>84</v>
      </c>
      <c r="AW616" s="12" t="s">
        <v>37</v>
      </c>
      <c r="AX616" s="12" t="s">
        <v>76</v>
      </c>
      <c r="AY616" s="150" t="s">
        <v>265</v>
      </c>
    </row>
    <row r="617" spans="2:51" s="13" customFormat="1" ht="12">
      <c r="B617" s="155"/>
      <c r="D617" s="143" t="s">
        <v>277</v>
      </c>
      <c r="E617" s="156" t="s">
        <v>19</v>
      </c>
      <c r="F617" s="157" t="s">
        <v>2272</v>
      </c>
      <c r="H617" s="158">
        <v>40.2</v>
      </c>
      <c r="I617" s="159"/>
      <c r="L617" s="155"/>
      <c r="M617" s="160"/>
      <c r="T617" s="161"/>
      <c r="AT617" s="156" t="s">
        <v>277</v>
      </c>
      <c r="AU617" s="156" t="s">
        <v>86</v>
      </c>
      <c r="AV617" s="13" t="s">
        <v>86</v>
      </c>
      <c r="AW617" s="13" t="s">
        <v>37</v>
      </c>
      <c r="AX617" s="13" t="s">
        <v>76</v>
      </c>
      <c r="AY617" s="156" t="s">
        <v>265</v>
      </c>
    </row>
    <row r="618" spans="2:51" s="12" customFormat="1" ht="12">
      <c r="B618" s="149"/>
      <c r="D618" s="143" t="s">
        <v>277</v>
      </c>
      <c r="E618" s="150" t="s">
        <v>19</v>
      </c>
      <c r="F618" s="151" t="s">
        <v>2273</v>
      </c>
      <c r="H618" s="150" t="s">
        <v>19</v>
      </c>
      <c r="I618" s="152"/>
      <c r="L618" s="149"/>
      <c r="M618" s="153"/>
      <c r="T618" s="154"/>
      <c r="AT618" s="150" t="s">
        <v>277</v>
      </c>
      <c r="AU618" s="150" t="s">
        <v>86</v>
      </c>
      <c r="AV618" s="12" t="s">
        <v>84</v>
      </c>
      <c r="AW618" s="12" t="s">
        <v>37</v>
      </c>
      <c r="AX618" s="12" t="s">
        <v>76</v>
      </c>
      <c r="AY618" s="150" t="s">
        <v>265</v>
      </c>
    </row>
    <row r="619" spans="2:51" s="13" customFormat="1" ht="12">
      <c r="B619" s="155"/>
      <c r="D619" s="143" t="s">
        <v>277</v>
      </c>
      <c r="E619" s="156" t="s">
        <v>19</v>
      </c>
      <c r="F619" s="157" t="s">
        <v>2274</v>
      </c>
      <c r="H619" s="158">
        <v>82.96</v>
      </c>
      <c r="I619" s="159"/>
      <c r="L619" s="155"/>
      <c r="M619" s="160"/>
      <c r="T619" s="161"/>
      <c r="AT619" s="156" t="s">
        <v>277</v>
      </c>
      <c r="AU619" s="156" t="s">
        <v>86</v>
      </c>
      <c r="AV619" s="13" t="s">
        <v>86</v>
      </c>
      <c r="AW619" s="13" t="s">
        <v>37</v>
      </c>
      <c r="AX619" s="13" t="s">
        <v>76</v>
      </c>
      <c r="AY619" s="156" t="s">
        <v>265</v>
      </c>
    </row>
    <row r="620" spans="2:51" s="12" customFormat="1" ht="12">
      <c r="B620" s="149"/>
      <c r="D620" s="143" t="s">
        <v>277</v>
      </c>
      <c r="E620" s="150" t="s">
        <v>19</v>
      </c>
      <c r="F620" s="151" t="s">
        <v>2275</v>
      </c>
      <c r="H620" s="150" t="s">
        <v>19</v>
      </c>
      <c r="I620" s="152"/>
      <c r="L620" s="149"/>
      <c r="M620" s="153"/>
      <c r="T620" s="154"/>
      <c r="AT620" s="150" t="s">
        <v>277</v>
      </c>
      <c r="AU620" s="150" t="s">
        <v>86</v>
      </c>
      <c r="AV620" s="12" t="s">
        <v>84</v>
      </c>
      <c r="AW620" s="12" t="s">
        <v>37</v>
      </c>
      <c r="AX620" s="12" t="s">
        <v>76</v>
      </c>
      <c r="AY620" s="150" t="s">
        <v>265</v>
      </c>
    </row>
    <row r="621" spans="2:51" s="13" customFormat="1" ht="12">
      <c r="B621" s="155"/>
      <c r="D621" s="143" t="s">
        <v>277</v>
      </c>
      <c r="E621" s="156" t="s">
        <v>19</v>
      </c>
      <c r="F621" s="157" t="s">
        <v>2276</v>
      </c>
      <c r="H621" s="158">
        <v>86.8</v>
      </c>
      <c r="I621" s="159"/>
      <c r="L621" s="155"/>
      <c r="M621" s="160"/>
      <c r="T621" s="161"/>
      <c r="AT621" s="156" t="s">
        <v>277</v>
      </c>
      <c r="AU621" s="156" t="s">
        <v>86</v>
      </c>
      <c r="AV621" s="13" t="s">
        <v>86</v>
      </c>
      <c r="AW621" s="13" t="s">
        <v>37</v>
      </c>
      <c r="AX621" s="13" t="s">
        <v>76</v>
      </c>
      <c r="AY621" s="156" t="s">
        <v>265</v>
      </c>
    </row>
    <row r="622" spans="2:51" s="12" customFormat="1" ht="12">
      <c r="B622" s="149"/>
      <c r="D622" s="143" t="s">
        <v>277</v>
      </c>
      <c r="E622" s="150" t="s">
        <v>19</v>
      </c>
      <c r="F622" s="151" t="s">
        <v>2277</v>
      </c>
      <c r="H622" s="150" t="s">
        <v>19</v>
      </c>
      <c r="I622" s="152"/>
      <c r="L622" s="149"/>
      <c r="M622" s="153"/>
      <c r="T622" s="154"/>
      <c r="AT622" s="150" t="s">
        <v>277</v>
      </c>
      <c r="AU622" s="150" t="s">
        <v>86</v>
      </c>
      <c r="AV622" s="12" t="s">
        <v>84</v>
      </c>
      <c r="AW622" s="12" t="s">
        <v>37</v>
      </c>
      <c r="AX622" s="12" t="s">
        <v>76</v>
      </c>
      <c r="AY622" s="150" t="s">
        <v>265</v>
      </c>
    </row>
    <row r="623" spans="2:51" s="13" customFormat="1" ht="12">
      <c r="B623" s="155"/>
      <c r="D623" s="143" t="s">
        <v>277</v>
      </c>
      <c r="E623" s="156" t="s">
        <v>19</v>
      </c>
      <c r="F623" s="157" t="s">
        <v>2278</v>
      </c>
      <c r="H623" s="158">
        <v>6.21</v>
      </c>
      <c r="I623" s="159"/>
      <c r="L623" s="155"/>
      <c r="M623" s="160"/>
      <c r="T623" s="161"/>
      <c r="AT623" s="156" t="s">
        <v>277</v>
      </c>
      <c r="AU623" s="156" t="s">
        <v>86</v>
      </c>
      <c r="AV623" s="13" t="s">
        <v>86</v>
      </c>
      <c r="AW623" s="13" t="s">
        <v>37</v>
      </c>
      <c r="AX623" s="13" t="s">
        <v>76</v>
      </c>
      <c r="AY623" s="156" t="s">
        <v>265</v>
      </c>
    </row>
    <row r="624" spans="2:51" s="12" customFormat="1" ht="12">
      <c r="B624" s="149"/>
      <c r="D624" s="143" t="s">
        <v>277</v>
      </c>
      <c r="E624" s="150" t="s">
        <v>19</v>
      </c>
      <c r="F624" s="151" t="s">
        <v>2188</v>
      </c>
      <c r="H624" s="150" t="s">
        <v>19</v>
      </c>
      <c r="I624" s="152"/>
      <c r="L624" s="149"/>
      <c r="M624" s="153"/>
      <c r="T624" s="154"/>
      <c r="AT624" s="150" t="s">
        <v>277</v>
      </c>
      <c r="AU624" s="150" t="s">
        <v>86</v>
      </c>
      <c r="AV624" s="12" t="s">
        <v>84</v>
      </c>
      <c r="AW624" s="12" t="s">
        <v>37</v>
      </c>
      <c r="AX624" s="12" t="s">
        <v>76</v>
      </c>
      <c r="AY624" s="150" t="s">
        <v>265</v>
      </c>
    </row>
    <row r="625" spans="2:51" s="13" customFormat="1" ht="12">
      <c r="B625" s="155"/>
      <c r="D625" s="143" t="s">
        <v>277</v>
      </c>
      <c r="E625" s="156" t="s">
        <v>19</v>
      </c>
      <c r="F625" s="157" t="s">
        <v>2279</v>
      </c>
      <c r="H625" s="158">
        <v>14.49</v>
      </c>
      <c r="I625" s="159"/>
      <c r="L625" s="155"/>
      <c r="M625" s="160"/>
      <c r="T625" s="161"/>
      <c r="AT625" s="156" t="s">
        <v>277</v>
      </c>
      <c r="AU625" s="156" t="s">
        <v>86</v>
      </c>
      <c r="AV625" s="13" t="s">
        <v>86</v>
      </c>
      <c r="AW625" s="13" t="s">
        <v>37</v>
      </c>
      <c r="AX625" s="13" t="s">
        <v>76</v>
      </c>
      <c r="AY625" s="156" t="s">
        <v>265</v>
      </c>
    </row>
    <row r="626" spans="2:51" s="12" customFormat="1" ht="12">
      <c r="B626" s="149"/>
      <c r="D626" s="143" t="s">
        <v>277</v>
      </c>
      <c r="E626" s="150" t="s">
        <v>19</v>
      </c>
      <c r="F626" s="151" t="s">
        <v>2190</v>
      </c>
      <c r="H626" s="150" t="s">
        <v>19</v>
      </c>
      <c r="I626" s="152"/>
      <c r="L626" s="149"/>
      <c r="M626" s="153"/>
      <c r="T626" s="154"/>
      <c r="AT626" s="150" t="s">
        <v>277</v>
      </c>
      <c r="AU626" s="150" t="s">
        <v>86</v>
      </c>
      <c r="AV626" s="12" t="s">
        <v>84</v>
      </c>
      <c r="AW626" s="12" t="s">
        <v>37</v>
      </c>
      <c r="AX626" s="12" t="s">
        <v>76</v>
      </c>
      <c r="AY626" s="150" t="s">
        <v>265</v>
      </c>
    </row>
    <row r="627" spans="2:51" s="13" customFormat="1" ht="12">
      <c r="B627" s="155"/>
      <c r="D627" s="143" t="s">
        <v>277</v>
      </c>
      <c r="E627" s="156" t="s">
        <v>19</v>
      </c>
      <c r="F627" s="157" t="s">
        <v>2280</v>
      </c>
      <c r="H627" s="158">
        <v>62</v>
      </c>
      <c r="I627" s="159"/>
      <c r="L627" s="155"/>
      <c r="M627" s="160"/>
      <c r="T627" s="161"/>
      <c r="AT627" s="156" t="s">
        <v>277</v>
      </c>
      <c r="AU627" s="156" t="s">
        <v>86</v>
      </c>
      <c r="AV627" s="13" t="s">
        <v>86</v>
      </c>
      <c r="AW627" s="13" t="s">
        <v>37</v>
      </c>
      <c r="AX627" s="13" t="s">
        <v>76</v>
      </c>
      <c r="AY627" s="156" t="s">
        <v>265</v>
      </c>
    </row>
    <row r="628" spans="2:51" s="12" customFormat="1" ht="12">
      <c r="B628" s="149"/>
      <c r="D628" s="143" t="s">
        <v>277</v>
      </c>
      <c r="E628" s="150" t="s">
        <v>19</v>
      </c>
      <c r="F628" s="151" t="s">
        <v>2192</v>
      </c>
      <c r="H628" s="150" t="s">
        <v>19</v>
      </c>
      <c r="I628" s="152"/>
      <c r="L628" s="149"/>
      <c r="M628" s="153"/>
      <c r="T628" s="154"/>
      <c r="AT628" s="150" t="s">
        <v>277</v>
      </c>
      <c r="AU628" s="150" t="s">
        <v>86</v>
      </c>
      <c r="AV628" s="12" t="s">
        <v>84</v>
      </c>
      <c r="AW628" s="12" t="s">
        <v>37</v>
      </c>
      <c r="AX628" s="12" t="s">
        <v>76</v>
      </c>
      <c r="AY628" s="150" t="s">
        <v>265</v>
      </c>
    </row>
    <row r="629" spans="2:51" s="13" customFormat="1" ht="12">
      <c r="B629" s="155"/>
      <c r="D629" s="143" t="s">
        <v>277</v>
      </c>
      <c r="E629" s="156" t="s">
        <v>19</v>
      </c>
      <c r="F629" s="157" t="s">
        <v>2281</v>
      </c>
      <c r="H629" s="158">
        <v>27.14</v>
      </c>
      <c r="I629" s="159"/>
      <c r="L629" s="155"/>
      <c r="M629" s="160"/>
      <c r="T629" s="161"/>
      <c r="AT629" s="156" t="s">
        <v>277</v>
      </c>
      <c r="AU629" s="156" t="s">
        <v>86</v>
      </c>
      <c r="AV629" s="13" t="s">
        <v>86</v>
      </c>
      <c r="AW629" s="13" t="s">
        <v>37</v>
      </c>
      <c r="AX629" s="13" t="s">
        <v>76</v>
      </c>
      <c r="AY629" s="156" t="s">
        <v>265</v>
      </c>
    </row>
    <row r="630" spans="2:51" s="15" customFormat="1" ht="12">
      <c r="B630" s="169"/>
      <c r="D630" s="143" t="s">
        <v>277</v>
      </c>
      <c r="E630" s="170" t="s">
        <v>19</v>
      </c>
      <c r="F630" s="171" t="s">
        <v>397</v>
      </c>
      <c r="H630" s="172">
        <v>319.8</v>
      </c>
      <c r="I630" s="173"/>
      <c r="L630" s="169"/>
      <c r="M630" s="174"/>
      <c r="T630" s="175"/>
      <c r="AT630" s="170" t="s">
        <v>277</v>
      </c>
      <c r="AU630" s="170" t="s">
        <v>86</v>
      </c>
      <c r="AV630" s="15" t="s">
        <v>287</v>
      </c>
      <c r="AW630" s="15" t="s">
        <v>37</v>
      </c>
      <c r="AX630" s="15" t="s">
        <v>76</v>
      </c>
      <c r="AY630" s="170" t="s">
        <v>265</v>
      </c>
    </row>
    <row r="631" spans="2:51" s="12" customFormat="1" ht="12">
      <c r="B631" s="149"/>
      <c r="D631" s="143" t="s">
        <v>277</v>
      </c>
      <c r="E631" s="150" t="s">
        <v>19</v>
      </c>
      <c r="F631" s="151" t="s">
        <v>2282</v>
      </c>
      <c r="H631" s="150" t="s">
        <v>19</v>
      </c>
      <c r="I631" s="152"/>
      <c r="L631" s="149"/>
      <c r="M631" s="153"/>
      <c r="T631" s="154"/>
      <c r="AT631" s="150" t="s">
        <v>277</v>
      </c>
      <c r="AU631" s="150" t="s">
        <v>86</v>
      </c>
      <c r="AV631" s="12" t="s">
        <v>84</v>
      </c>
      <c r="AW631" s="12" t="s">
        <v>37</v>
      </c>
      <c r="AX631" s="12" t="s">
        <v>76</v>
      </c>
      <c r="AY631" s="150" t="s">
        <v>265</v>
      </c>
    </row>
    <row r="632" spans="2:51" s="13" customFormat="1" ht="12">
      <c r="B632" s="155"/>
      <c r="D632" s="143" t="s">
        <v>277</v>
      </c>
      <c r="E632" s="156" t="s">
        <v>19</v>
      </c>
      <c r="F632" s="157" t="s">
        <v>2283</v>
      </c>
      <c r="H632" s="158">
        <v>107.8</v>
      </c>
      <c r="I632" s="159"/>
      <c r="L632" s="155"/>
      <c r="M632" s="160"/>
      <c r="T632" s="161"/>
      <c r="AT632" s="156" t="s">
        <v>277</v>
      </c>
      <c r="AU632" s="156" t="s">
        <v>86</v>
      </c>
      <c r="AV632" s="13" t="s">
        <v>86</v>
      </c>
      <c r="AW632" s="13" t="s">
        <v>37</v>
      </c>
      <c r="AX632" s="13" t="s">
        <v>76</v>
      </c>
      <c r="AY632" s="156" t="s">
        <v>265</v>
      </c>
    </row>
    <row r="633" spans="2:51" s="12" customFormat="1" ht="12">
      <c r="B633" s="149"/>
      <c r="D633" s="143" t="s">
        <v>277</v>
      </c>
      <c r="E633" s="150" t="s">
        <v>19</v>
      </c>
      <c r="F633" s="151" t="s">
        <v>2284</v>
      </c>
      <c r="H633" s="150" t="s">
        <v>19</v>
      </c>
      <c r="I633" s="152"/>
      <c r="L633" s="149"/>
      <c r="M633" s="153"/>
      <c r="T633" s="154"/>
      <c r="AT633" s="150" t="s">
        <v>277</v>
      </c>
      <c r="AU633" s="150" t="s">
        <v>86</v>
      </c>
      <c r="AV633" s="12" t="s">
        <v>84</v>
      </c>
      <c r="AW633" s="12" t="s">
        <v>37</v>
      </c>
      <c r="AX633" s="12" t="s">
        <v>76</v>
      </c>
      <c r="AY633" s="150" t="s">
        <v>265</v>
      </c>
    </row>
    <row r="634" spans="2:51" s="13" customFormat="1" ht="12">
      <c r="B634" s="155"/>
      <c r="D634" s="143" t="s">
        <v>277</v>
      </c>
      <c r="E634" s="156" t="s">
        <v>19</v>
      </c>
      <c r="F634" s="157" t="s">
        <v>2285</v>
      </c>
      <c r="H634" s="158">
        <v>195.834</v>
      </c>
      <c r="I634" s="159"/>
      <c r="L634" s="155"/>
      <c r="M634" s="160"/>
      <c r="T634" s="161"/>
      <c r="AT634" s="156" t="s">
        <v>277</v>
      </c>
      <c r="AU634" s="156" t="s">
        <v>86</v>
      </c>
      <c r="AV634" s="13" t="s">
        <v>86</v>
      </c>
      <c r="AW634" s="13" t="s">
        <v>37</v>
      </c>
      <c r="AX634" s="13" t="s">
        <v>76</v>
      </c>
      <c r="AY634" s="156" t="s">
        <v>265</v>
      </c>
    </row>
    <row r="635" spans="2:51" s="12" customFormat="1" ht="12">
      <c r="B635" s="149"/>
      <c r="D635" s="143" t="s">
        <v>277</v>
      </c>
      <c r="E635" s="150" t="s">
        <v>19</v>
      </c>
      <c r="F635" s="151" t="s">
        <v>2286</v>
      </c>
      <c r="H635" s="150" t="s">
        <v>19</v>
      </c>
      <c r="I635" s="152"/>
      <c r="L635" s="149"/>
      <c r="M635" s="153"/>
      <c r="T635" s="154"/>
      <c r="AT635" s="150" t="s">
        <v>277</v>
      </c>
      <c r="AU635" s="150" t="s">
        <v>86</v>
      </c>
      <c r="AV635" s="12" t="s">
        <v>84</v>
      </c>
      <c r="AW635" s="12" t="s">
        <v>37</v>
      </c>
      <c r="AX635" s="12" t="s">
        <v>76</v>
      </c>
      <c r="AY635" s="150" t="s">
        <v>265</v>
      </c>
    </row>
    <row r="636" spans="2:51" s="13" customFormat="1" ht="12">
      <c r="B636" s="155"/>
      <c r="D636" s="143" t="s">
        <v>277</v>
      </c>
      <c r="E636" s="156" t="s">
        <v>19</v>
      </c>
      <c r="F636" s="157" t="s">
        <v>2287</v>
      </c>
      <c r="H636" s="158">
        <v>261.112</v>
      </c>
      <c r="I636" s="159"/>
      <c r="L636" s="155"/>
      <c r="M636" s="160"/>
      <c r="T636" s="161"/>
      <c r="AT636" s="156" t="s">
        <v>277</v>
      </c>
      <c r="AU636" s="156" t="s">
        <v>86</v>
      </c>
      <c r="AV636" s="13" t="s">
        <v>86</v>
      </c>
      <c r="AW636" s="13" t="s">
        <v>37</v>
      </c>
      <c r="AX636" s="13" t="s">
        <v>76</v>
      </c>
      <c r="AY636" s="156" t="s">
        <v>265</v>
      </c>
    </row>
    <row r="637" spans="2:51" s="15" customFormat="1" ht="12">
      <c r="B637" s="169"/>
      <c r="D637" s="143" t="s">
        <v>277</v>
      </c>
      <c r="E637" s="170" t="s">
        <v>19</v>
      </c>
      <c r="F637" s="171" t="s">
        <v>397</v>
      </c>
      <c r="H637" s="172">
        <v>564.746</v>
      </c>
      <c r="I637" s="173"/>
      <c r="L637" s="169"/>
      <c r="M637" s="174"/>
      <c r="T637" s="175"/>
      <c r="AT637" s="170" t="s">
        <v>277</v>
      </c>
      <c r="AU637" s="170" t="s">
        <v>86</v>
      </c>
      <c r="AV637" s="15" t="s">
        <v>287</v>
      </c>
      <c r="AW637" s="15" t="s">
        <v>37</v>
      </c>
      <c r="AX637" s="15" t="s">
        <v>76</v>
      </c>
      <c r="AY637" s="170" t="s">
        <v>265</v>
      </c>
    </row>
    <row r="638" spans="2:51" s="14" customFormat="1" ht="12">
      <c r="B638" s="162"/>
      <c r="D638" s="143" t="s">
        <v>277</v>
      </c>
      <c r="E638" s="163" t="s">
        <v>1654</v>
      </c>
      <c r="F638" s="164" t="s">
        <v>280</v>
      </c>
      <c r="H638" s="165">
        <v>5533.324</v>
      </c>
      <c r="I638" s="166"/>
      <c r="L638" s="162"/>
      <c r="M638" s="167"/>
      <c r="T638" s="168"/>
      <c r="AT638" s="163" t="s">
        <v>277</v>
      </c>
      <c r="AU638" s="163" t="s">
        <v>86</v>
      </c>
      <c r="AV638" s="14" t="s">
        <v>271</v>
      </c>
      <c r="AW638" s="14" t="s">
        <v>37</v>
      </c>
      <c r="AX638" s="14" t="s">
        <v>84</v>
      </c>
      <c r="AY638" s="163" t="s">
        <v>265</v>
      </c>
    </row>
    <row r="639" spans="2:65" s="1" customFormat="1" ht="16.5" customHeight="1">
      <c r="B639" s="33"/>
      <c r="C639" s="130" t="s">
        <v>702</v>
      </c>
      <c r="D639" s="130" t="s">
        <v>267</v>
      </c>
      <c r="E639" s="131" t="s">
        <v>2288</v>
      </c>
      <c r="F639" s="132" t="s">
        <v>2289</v>
      </c>
      <c r="G639" s="133" t="s">
        <v>104</v>
      </c>
      <c r="H639" s="134">
        <v>0.972</v>
      </c>
      <c r="I639" s="135"/>
      <c r="J639" s="136">
        <f>ROUND(I639*H639,2)</f>
        <v>0</v>
      </c>
      <c r="K639" s="132" t="s">
        <v>270</v>
      </c>
      <c r="L639" s="33"/>
      <c r="M639" s="137" t="s">
        <v>19</v>
      </c>
      <c r="N639" s="138" t="s">
        <v>47</v>
      </c>
      <c r="P639" s="139">
        <f>O639*H639</f>
        <v>0</v>
      </c>
      <c r="Q639" s="139">
        <v>0</v>
      </c>
      <c r="R639" s="139">
        <f>Q639*H639</f>
        <v>0</v>
      </c>
      <c r="S639" s="139">
        <v>0</v>
      </c>
      <c r="T639" s="140">
        <f>S639*H639</f>
        <v>0</v>
      </c>
      <c r="AR639" s="141" t="s">
        <v>271</v>
      </c>
      <c r="AT639" s="141" t="s">
        <v>267</v>
      </c>
      <c r="AU639" s="141" t="s">
        <v>86</v>
      </c>
      <c r="AY639" s="18" t="s">
        <v>265</v>
      </c>
      <c r="BE639" s="142">
        <f>IF(N639="základní",J639,0)</f>
        <v>0</v>
      </c>
      <c r="BF639" s="142">
        <f>IF(N639="snížená",J639,0)</f>
        <v>0</v>
      </c>
      <c r="BG639" s="142">
        <f>IF(N639="zákl. přenesená",J639,0)</f>
        <v>0</v>
      </c>
      <c r="BH639" s="142">
        <f>IF(N639="sníž. přenesená",J639,0)</f>
        <v>0</v>
      </c>
      <c r="BI639" s="142">
        <f>IF(N639="nulová",J639,0)</f>
        <v>0</v>
      </c>
      <c r="BJ639" s="18" t="s">
        <v>84</v>
      </c>
      <c r="BK639" s="142">
        <f>ROUND(I639*H639,2)</f>
        <v>0</v>
      </c>
      <c r="BL639" s="18" t="s">
        <v>271</v>
      </c>
      <c r="BM639" s="141" t="s">
        <v>2290</v>
      </c>
    </row>
    <row r="640" spans="2:47" s="1" customFormat="1" ht="19.5">
      <c r="B640" s="33"/>
      <c r="D640" s="143" t="s">
        <v>273</v>
      </c>
      <c r="F640" s="144" t="s">
        <v>2291</v>
      </c>
      <c r="I640" s="145"/>
      <c r="L640" s="33"/>
      <c r="M640" s="146"/>
      <c r="T640" s="54"/>
      <c r="AT640" s="18" t="s">
        <v>273</v>
      </c>
      <c r="AU640" s="18" t="s">
        <v>86</v>
      </c>
    </row>
    <row r="641" spans="2:47" s="1" customFormat="1" ht="12">
      <c r="B641" s="33"/>
      <c r="D641" s="147" t="s">
        <v>275</v>
      </c>
      <c r="F641" s="148" t="s">
        <v>2292</v>
      </c>
      <c r="I641" s="145"/>
      <c r="L641" s="33"/>
      <c r="M641" s="146"/>
      <c r="T641" s="54"/>
      <c r="AT641" s="18" t="s">
        <v>275</v>
      </c>
      <c r="AU641" s="18" t="s">
        <v>86</v>
      </c>
    </row>
    <row r="642" spans="2:51" s="12" customFormat="1" ht="12">
      <c r="B642" s="149"/>
      <c r="D642" s="143" t="s">
        <v>277</v>
      </c>
      <c r="E642" s="150" t="s">
        <v>19</v>
      </c>
      <c r="F642" s="151" t="s">
        <v>2293</v>
      </c>
      <c r="H642" s="150" t="s">
        <v>19</v>
      </c>
      <c r="I642" s="152"/>
      <c r="L642" s="149"/>
      <c r="M642" s="153"/>
      <c r="T642" s="154"/>
      <c r="AT642" s="150" t="s">
        <v>277</v>
      </c>
      <c r="AU642" s="150" t="s">
        <v>86</v>
      </c>
      <c r="AV642" s="12" t="s">
        <v>84</v>
      </c>
      <c r="AW642" s="12" t="s">
        <v>37</v>
      </c>
      <c r="AX642" s="12" t="s">
        <v>76</v>
      </c>
      <c r="AY642" s="150" t="s">
        <v>265</v>
      </c>
    </row>
    <row r="643" spans="2:51" s="12" customFormat="1" ht="12">
      <c r="B643" s="149"/>
      <c r="D643" s="143" t="s">
        <v>277</v>
      </c>
      <c r="E643" s="150" t="s">
        <v>19</v>
      </c>
      <c r="F643" s="151" t="s">
        <v>2294</v>
      </c>
      <c r="H643" s="150" t="s">
        <v>19</v>
      </c>
      <c r="I643" s="152"/>
      <c r="L643" s="149"/>
      <c r="M643" s="153"/>
      <c r="T643" s="154"/>
      <c r="AT643" s="150" t="s">
        <v>277</v>
      </c>
      <c r="AU643" s="150" t="s">
        <v>86</v>
      </c>
      <c r="AV643" s="12" t="s">
        <v>84</v>
      </c>
      <c r="AW643" s="12" t="s">
        <v>37</v>
      </c>
      <c r="AX643" s="12" t="s">
        <v>76</v>
      </c>
      <c r="AY643" s="150" t="s">
        <v>265</v>
      </c>
    </row>
    <row r="644" spans="2:51" s="13" customFormat="1" ht="12">
      <c r="B644" s="155"/>
      <c r="D644" s="143" t="s">
        <v>277</v>
      </c>
      <c r="E644" s="156" t="s">
        <v>19</v>
      </c>
      <c r="F644" s="157" t="s">
        <v>2295</v>
      </c>
      <c r="H644" s="158">
        <v>0.972</v>
      </c>
      <c r="I644" s="159"/>
      <c r="L644" s="155"/>
      <c r="M644" s="160"/>
      <c r="T644" s="161"/>
      <c r="AT644" s="156" t="s">
        <v>277</v>
      </c>
      <c r="AU644" s="156" t="s">
        <v>86</v>
      </c>
      <c r="AV644" s="13" t="s">
        <v>86</v>
      </c>
      <c r="AW644" s="13" t="s">
        <v>37</v>
      </c>
      <c r="AX644" s="13" t="s">
        <v>76</v>
      </c>
      <c r="AY644" s="156" t="s">
        <v>265</v>
      </c>
    </row>
    <row r="645" spans="2:51" s="14" customFormat="1" ht="12">
      <c r="B645" s="162"/>
      <c r="D645" s="143" t="s">
        <v>277</v>
      </c>
      <c r="E645" s="163" t="s">
        <v>1818</v>
      </c>
      <c r="F645" s="164" t="s">
        <v>280</v>
      </c>
      <c r="H645" s="165">
        <v>0.972</v>
      </c>
      <c r="I645" s="166"/>
      <c r="L645" s="162"/>
      <c r="M645" s="167"/>
      <c r="T645" s="168"/>
      <c r="AT645" s="163" t="s">
        <v>277</v>
      </c>
      <c r="AU645" s="163" t="s">
        <v>86</v>
      </c>
      <c r="AV645" s="14" t="s">
        <v>271</v>
      </c>
      <c r="AW645" s="14" t="s">
        <v>37</v>
      </c>
      <c r="AX645" s="14" t="s">
        <v>84</v>
      </c>
      <c r="AY645" s="163" t="s">
        <v>265</v>
      </c>
    </row>
    <row r="646" spans="2:65" s="1" customFormat="1" ht="16.5" customHeight="1">
      <c r="B646" s="33"/>
      <c r="C646" s="130" t="s">
        <v>708</v>
      </c>
      <c r="D646" s="130" t="s">
        <v>267</v>
      </c>
      <c r="E646" s="131" t="s">
        <v>675</v>
      </c>
      <c r="F646" s="132" t="s">
        <v>676</v>
      </c>
      <c r="G646" s="133" t="s">
        <v>104</v>
      </c>
      <c r="H646" s="134">
        <v>375.678</v>
      </c>
      <c r="I646" s="135"/>
      <c r="J646" s="136">
        <f>ROUND(I646*H646,2)</f>
        <v>0</v>
      </c>
      <c r="K646" s="132" t="s">
        <v>270</v>
      </c>
      <c r="L646" s="33"/>
      <c r="M646" s="137" t="s">
        <v>19</v>
      </c>
      <c r="N646" s="138" t="s">
        <v>47</v>
      </c>
      <c r="P646" s="139">
        <f>O646*H646</f>
        <v>0</v>
      </c>
      <c r="Q646" s="139">
        <v>0</v>
      </c>
      <c r="R646" s="139">
        <f>Q646*H646</f>
        <v>0</v>
      </c>
      <c r="S646" s="139">
        <v>0</v>
      </c>
      <c r="T646" s="140">
        <f>S646*H646</f>
        <v>0</v>
      </c>
      <c r="AR646" s="141" t="s">
        <v>271</v>
      </c>
      <c r="AT646" s="141" t="s">
        <v>267</v>
      </c>
      <c r="AU646" s="141" t="s">
        <v>86</v>
      </c>
      <c r="AY646" s="18" t="s">
        <v>265</v>
      </c>
      <c r="BE646" s="142">
        <f>IF(N646="základní",J646,0)</f>
        <v>0</v>
      </c>
      <c r="BF646" s="142">
        <f>IF(N646="snížená",J646,0)</f>
        <v>0</v>
      </c>
      <c r="BG646" s="142">
        <f>IF(N646="zákl. přenesená",J646,0)</f>
        <v>0</v>
      </c>
      <c r="BH646" s="142">
        <f>IF(N646="sníž. přenesená",J646,0)</f>
        <v>0</v>
      </c>
      <c r="BI646" s="142">
        <f>IF(N646="nulová",J646,0)</f>
        <v>0</v>
      </c>
      <c r="BJ646" s="18" t="s">
        <v>84</v>
      </c>
      <c r="BK646" s="142">
        <f>ROUND(I646*H646,2)</f>
        <v>0</v>
      </c>
      <c r="BL646" s="18" t="s">
        <v>271</v>
      </c>
      <c r="BM646" s="141" t="s">
        <v>2296</v>
      </c>
    </row>
    <row r="647" spans="2:47" s="1" customFormat="1" ht="19.5">
      <c r="B647" s="33"/>
      <c r="D647" s="143" t="s">
        <v>273</v>
      </c>
      <c r="F647" s="144" t="s">
        <v>678</v>
      </c>
      <c r="I647" s="145"/>
      <c r="L647" s="33"/>
      <c r="M647" s="146"/>
      <c r="T647" s="54"/>
      <c r="AT647" s="18" t="s">
        <v>273</v>
      </c>
      <c r="AU647" s="18" t="s">
        <v>86</v>
      </c>
    </row>
    <row r="648" spans="2:47" s="1" customFormat="1" ht="12">
      <c r="B648" s="33"/>
      <c r="D648" s="147" t="s">
        <v>275</v>
      </c>
      <c r="F648" s="148" t="s">
        <v>679</v>
      </c>
      <c r="I648" s="145"/>
      <c r="L648" s="33"/>
      <c r="M648" s="146"/>
      <c r="T648" s="54"/>
      <c r="AT648" s="18" t="s">
        <v>275</v>
      </c>
      <c r="AU648" s="18" t="s">
        <v>86</v>
      </c>
    </row>
    <row r="649" spans="2:51" s="12" customFormat="1" ht="12">
      <c r="B649" s="149"/>
      <c r="D649" s="143" t="s">
        <v>277</v>
      </c>
      <c r="E649" s="150" t="s">
        <v>19</v>
      </c>
      <c r="F649" s="151" t="s">
        <v>2297</v>
      </c>
      <c r="H649" s="150" t="s">
        <v>19</v>
      </c>
      <c r="I649" s="152"/>
      <c r="L649" s="149"/>
      <c r="M649" s="153"/>
      <c r="T649" s="154"/>
      <c r="AT649" s="150" t="s">
        <v>277</v>
      </c>
      <c r="AU649" s="150" t="s">
        <v>86</v>
      </c>
      <c r="AV649" s="12" t="s">
        <v>84</v>
      </c>
      <c r="AW649" s="12" t="s">
        <v>37</v>
      </c>
      <c r="AX649" s="12" t="s">
        <v>76</v>
      </c>
      <c r="AY649" s="150" t="s">
        <v>265</v>
      </c>
    </row>
    <row r="650" spans="2:51" s="12" customFormat="1" ht="12">
      <c r="B650" s="149"/>
      <c r="D650" s="143" t="s">
        <v>277</v>
      </c>
      <c r="E650" s="150" t="s">
        <v>19</v>
      </c>
      <c r="F650" s="151" t="s">
        <v>1961</v>
      </c>
      <c r="H650" s="150" t="s">
        <v>19</v>
      </c>
      <c r="I650" s="152"/>
      <c r="L650" s="149"/>
      <c r="M650" s="153"/>
      <c r="T650" s="154"/>
      <c r="AT650" s="150" t="s">
        <v>277</v>
      </c>
      <c r="AU650" s="150" t="s">
        <v>86</v>
      </c>
      <c r="AV650" s="12" t="s">
        <v>84</v>
      </c>
      <c r="AW650" s="12" t="s">
        <v>37</v>
      </c>
      <c r="AX650" s="12" t="s">
        <v>76</v>
      </c>
      <c r="AY650" s="150" t="s">
        <v>265</v>
      </c>
    </row>
    <row r="651" spans="2:51" s="13" customFormat="1" ht="12">
      <c r="B651" s="155"/>
      <c r="D651" s="143" t="s">
        <v>277</v>
      </c>
      <c r="E651" s="156" t="s">
        <v>19</v>
      </c>
      <c r="F651" s="157" t="s">
        <v>2298</v>
      </c>
      <c r="H651" s="158">
        <v>5.83</v>
      </c>
      <c r="I651" s="159"/>
      <c r="L651" s="155"/>
      <c r="M651" s="160"/>
      <c r="T651" s="161"/>
      <c r="AT651" s="156" t="s">
        <v>277</v>
      </c>
      <c r="AU651" s="156" t="s">
        <v>86</v>
      </c>
      <c r="AV651" s="13" t="s">
        <v>86</v>
      </c>
      <c r="AW651" s="13" t="s">
        <v>37</v>
      </c>
      <c r="AX651" s="13" t="s">
        <v>76</v>
      </c>
      <c r="AY651" s="156" t="s">
        <v>265</v>
      </c>
    </row>
    <row r="652" spans="2:51" s="12" customFormat="1" ht="12">
      <c r="B652" s="149"/>
      <c r="D652" s="143" t="s">
        <v>277</v>
      </c>
      <c r="E652" s="150" t="s">
        <v>19</v>
      </c>
      <c r="F652" s="151" t="s">
        <v>2299</v>
      </c>
      <c r="H652" s="150" t="s">
        <v>19</v>
      </c>
      <c r="I652" s="152"/>
      <c r="L652" s="149"/>
      <c r="M652" s="153"/>
      <c r="T652" s="154"/>
      <c r="AT652" s="150" t="s">
        <v>277</v>
      </c>
      <c r="AU652" s="150" t="s">
        <v>86</v>
      </c>
      <c r="AV652" s="12" t="s">
        <v>84</v>
      </c>
      <c r="AW652" s="12" t="s">
        <v>37</v>
      </c>
      <c r="AX652" s="12" t="s">
        <v>76</v>
      </c>
      <c r="AY652" s="150" t="s">
        <v>265</v>
      </c>
    </row>
    <row r="653" spans="2:51" s="13" customFormat="1" ht="12">
      <c r="B653" s="155"/>
      <c r="D653" s="143" t="s">
        <v>277</v>
      </c>
      <c r="E653" s="156" t="s">
        <v>19</v>
      </c>
      <c r="F653" s="157" t="s">
        <v>2300</v>
      </c>
      <c r="H653" s="158">
        <v>2.054</v>
      </c>
      <c r="I653" s="159"/>
      <c r="L653" s="155"/>
      <c r="M653" s="160"/>
      <c r="T653" s="161"/>
      <c r="AT653" s="156" t="s">
        <v>277</v>
      </c>
      <c r="AU653" s="156" t="s">
        <v>86</v>
      </c>
      <c r="AV653" s="13" t="s">
        <v>86</v>
      </c>
      <c r="AW653" s="13" t="s">
        <v>37</v>
      </c>
      <c r="AX653" s="13" t="s">
        <v>76</v>
      </c>
      <c r="AY653" s="156" t="s">
        <v>265</v>
      </c>
    </row>
    <row r="654" spans="2:51" s="12" customFormat="1" ht="12">
      <c r="B654" s="149"/>
      <c r="D654" s="143" t="s">
        <v>277</v>
      </c>
      <c r="E654" s="150" t="s">
        <v>19</v>
      </c>
      <c r="F654" s="151" t="s">
        <v>1965</v>
      </c>
      <c r="H654" s="150" t="s">
        <v>19</v>
      </c>
      <c r="I654" s="152"/>
      <c r="L654" s="149"/>
      <c r="M654" s="153"/>
      <c r="T654" s="154"/>
      <c r="AT654" s="150" t="s">
        <v>277</v>
      </c>
      <c r="AU654" s="150" t="s">
        <v>86</v>
      </c>
      <c r="AV654" s="12" t="s">
        <v>84</v>
      </c>
      <c r="AW654" s="12" t="s">
        <v>37</v>
      </c>
      <c r="AX654" s="12" t="s">
        <v>76</v>
      </c>
      <c r="AY654" s="150" t="s">
        <v>265</v>
      </c>
    </row>
    <row r="655" spans="2:51" s="13" customFormat="1" ht="12">
      <c r="B655" s="155"/>
      <c r="D655" s="143" t="s">
        <v>277</v>
      </c>
      <c r="E655" s="156" t="s">
        <v>19</v>
      </c>
      <c r="F655" s="157" t="s">
        <v>2301</v>
      </c>
      <c r="H655" s="158">
        <v>10.335</v>
      </c>
      <c r="I655" s="159"/>
      <c r="L655" s="155"/>
      <c r="M655" s="160"/>
      <c r="T655" s="161"/>
      <c r="AT655" s="156" t="s">
        <v>277</v>
      </c>
      <c r="AU655" s="156" t="s">
        <v>86</v>
      </c>
      <c r="AV655" s="13" t="s">
        <v>86</v>
      </c>
      <c r="AW655" s="13" t="s">
        <v>37</v>
      </c>
      <c r="AX655" s="13" t="s">
        <v>76</v>
      </c>
      <c r="AY655" s="156" t="s">
        <v>265</v>
      </c>
    </row>
    <row r="656" spans="2:51" s="12" customFormat="1" ht="12">
      <c r="B656" s="149"/>
      <c r="D656" s="143" t="s">
        <v>277</v>
      </c>
      <c r="E656" s="150" t="s">
        <v>19</v>
      </c>
      <c r="F656" s="151" t="s">
        <v>1967</v>
      </c>
      <c r="H656" s="150" t="s">
        <v>19</v>
      </c>
      <c r="I656" s="152"/>
      <c r="L656" s="149"/>
      <c r="M656" s="153"/>
      <c r="T656" s="154"/>
      <c r="AT656" s="150" t="s">
        <v>277</v>
      </c>
      <c r="AU656" s="150" t="s">
        <v>86</v>
      </c>
      <c r="AV656" s="12" t="s">
        <v>84</v>
      </c>
      <c r="AW656" s="12" t="s">
        <v>37</v>
      </c>
      <c r="AX656" s="12" t="s">
        <v>76</v>
      </c>
      <c r="AY656" s="150" t="s">
        <v>265</v>
      </c>
    </row>
    <row r="657" spans="2:51" s="13" customFormat="1" ht="12">
      <c r="B657" s="155"/>
      <c r="D657" s="143" t="s">
        <v>277</v>
      </c>
      <c r="E657" s="156" t="s">
        <v>19</v>
      </c>
      <c r="F657" s="157" t="s">
        <v>2302</v>
      </c>
      <c r="H657" s="158">
        <v>3.931</v>
      </c>
      <c r="I657" s="159"/>
      <c r="L657" s="155"/>
      <c r="M657" s="160"/>
      <c r="T657" s="161"/>
      <c r="AT657" s="156" t="s">
        <v>277</v>
      </c>
      <c r="AU657" s="156" t="s">
        <v>86</v>
      </c>
      <c r="AV657" s="13" t="s">
        <v>86</v>
      </c>
      <c r="AW657" s="13" t="s">
        <v>37</v>
      </c>
      <c r="AX657" s="13" t="s">
        <v>76</v>
      </c>
      <c r="AY657" s="156" t="s">
        <v>265</v>
      </c>
    </row>
    <row r="658" spans="2:51" s="12" customFormat="1" ht="12">
      <c r="B658" s="149"/>
      <c r="D658" s="143" t="s">
        <v>277</v>
      </c>
      <c r="E658" s="150" t="s">
        <v>19</v>
      </c>
      <c r="F658" s="151" t="s">
        <v>1969</v>
      </c>
      <c r="H658" s="150" t="s">
        <v>19</v>
      </c>
      <c r="I658" s="152"/>
      <c r="L658" s="149"/>
      <c r="M658" s="153"/>
      <c r="T658" s="154"/>
      <c r="AT658" s="150" t="s">
        <v>277</v>
      </c>
      <c r="AU658" s="150" t="s">
        <v>86</v>
      </c>
      <c r="AV658" s="12" t="s">
        <v>84</v>
      </c>
      <c r="AW658" s="12" t="s">
        <v>37</v>
      </c>
      <c r="AX658" s="12" t="s">
        <v>76</v>
      </c>
      <c r="AY658" s="150" t="s">
        <v>265</v>
      </c>
    </row>
    <row r="659" spans="2:51" s="13" customFormat="1" ht="12">
      <c r="B659" s="155"/>
      <c r="D659" s="143" t="s">
        <v>277</v>
      </c>
      <c r="E659" s="156" t="s">
        <v>19</v>
      </c>
      <c r="F659" s="157" t="s">
        <v>2303</v>
      </c>
      <c r="H659" s="158">
        <v>2.93</v>
      </c>
      <c r="I659" s="159"/>
      <c r="L659" s="155"/>
      <c r="M659" s="160"/>
      <c r="T659" s="161"/>
      <c r="AT659" s="156" t="s">
        <v>277</v>
      </c>
      <c r="AU659" s="156" t="s">
        <v>86</v>
      </c>
      <c r="AV659" s="13" t="s">
        <v>86</v>
      </c>
      <c r="AW659" s="13" t="s">
        <v>37</v>
      </c>
      <c r="AX659" s="13" t="s">
        <v>76</v>
      </c>
      <c r="AY659" s="156" t="s">
        <v>265</v>
      </c>
    </row>
    <row r="660" spans="2:51" s="12" customFormat="1" ht="12">
      <c r="B660" s="149"/>
      <c r="D660" s="143" t="s">
        <v>277</v>
      </c>
      <c r="E660" s="150" t="s">
        <v>19</v>
      </c>
      <c r="F660" s="151" t="s">
        <v>2304</v>
      </c>
      <c r="H660" s="150" t="s">
        <v>19</v>
      </c>
      <c r="I660" s="152"/>
      <c r="L660" s="149"/>
      <c r="M660" s="153"/>
      <c r="T660" s="154"/>
      <c r="AT660" s="150" t="s">
        <v>277</v>
      </c>
      <c r="AU660" s="150" t="s">
        <v>86</v>
      </c>
      <c r="AV660" s="12" t="s">
        <v>84</v>
      </c>
      <c r="AW660" s="12" t="s">
        <v>37</v>
      </c>
      <c r="AX660" s="12" t="s">
        <v>76</v>
      </c>
      <c r="AY660" s="150" t="s">
        <v>265</v>
      </c>
    </row>
    <row r="661" spans="2:51" s="13" customFormat="1" ht="12">
      <c r="B661" s="155"/>
      <c r="D661" s="143" t="s">
        <v>277</v>
      </c>
      <c r="E661" s="156" t="s">
        <v>19</v>
      </c>
      <c r="F661" s="157" t="s">
        <v>2305</v>
      </c>
      <c r="H661" s="158">
        <v>8.998</v>
      </c>
      <c r="I661" s="159"/>
      <c r="L661" s="155"/>
      <c r="M661" s="160"/>
      <c r="T661" s="161"/>
      <c r="AT661" s="156" t="s">
        <v>277</v>
      </c>
      <c r="AU661" s="156" t="s">
        <v>86</v>
      </c>
      <c r="AV661" s="13" t="s">
        <v>86</v>
      </c>
      <c r="AW661" s="13" t="s">
        <v>37</v>
      </c>
      <c r="AX661" s="13" t="s">
        <v>76</v>
      </c>
      <c r="AY661" s="156" t="s">
        <v>265</v>
      </c>
    </row>
    <row r="662" spans="2:51" s="12" customFormat="1" ht="12">
      <c r="B662" s="149"/>
      <c r="D662" s="143" t="s">
        <v>277</v>
      </c>
      <c r="E662" s="150" t="s">
        <v>19</v>
      </c>
      <c r="F662" s="151" t="s">
        <v>2306</v>
      </c>
      <c r="H662" s="150" t="s">
        <v>19</v>
      </c>
      <c r="I662" s="152"/>
      <c r="L662" s="149"/>
      <c r="M662" s="153"/>
      <c r="T662" s="154"/>
      <c r="AT662" s="150" t="s">
        <v>277</v>
      </c>
      <c r="AU662" s="150" t="s">
        <v>86</v>
      </c>
      <c r="AV662" s="12" t="s">
        <v>84</v>
      </c>
      <c r="AW662" s="12" t="s">
        <v>37</v>
      </c>
      <c r="AX662" s="12" t="s">
        <v>76</v>
      </c>
      <c r="AY662" s="150" t="s">
        <v>265</v>
      </c>
    </row>
    <row r="663" spans="2:51" s="13" customFormat="1" ht="12">
      <c r="B663" s="155"/>
      <c r="D663" s="143" t="s">
        <v>277</v>
      </c>
      <c r="E663" s="156" t="s">
        <v>19</v>
      </c>
      <c r="F663" s="157" t="s">
        <v>1797</v>
      </c>
      <c r="H663" s="158">
        <v>341.6</v>
      </c>
      <c r="I663" s="159"/>
      <c r="L663" s="155"/>
      <c r="M663" s="160"/>
      <c r="T663" s="161"/>
      <c r="AT663" s="156" t="s">
        <v>277</v>
      </c>
      <c r="AU663" s="156" t="s">
        <v>86</v>
      </c>
      <c r="AV663" s="13" t="s">
        <v>86</v>
      </c>
      <c r="AW663" s="13" t="s">
        <v>37</v>
      </c>
      <c r="AX663" s="13" t="s">
        <v>76</v>
      </c>
      <c r="AY663" s="156" t="s">
        <v>265</v>
      </c>
    </row>
    <row r="664" spans="2:51" s="14" customFormat="1" ht="12">
      <c r="B664" s="162"/>
      <c r="D664" s="143" t="s">
        <v>277</v>
      </c>
      <c r="E664" s="163" t="s">
        <v>225</v>
      </c>
      <c r="F664" s="164" t="s">
        <v>280</v>
      </c>
      <c r="H664" s="165">
        <v>375.678</v>
      </c>
      <c r="I664" s="166"/>
      <c r="L664" s="162"/>
      <c r="M664" s="167"/>
      <c r="T664" s="168"/>
      <c r="AT664" s="163" t="s">
        <v>277</v>
      </c>
      <c r="AU664" s="163" t="s">
        <v>86</v>
      </c>
      <c r="AV664" s="14" t="s">
        <v>271</v>
      </c>
      <c r="AW664" s="14" t="s">
        <v>37</v>
      </c>
      <c r="AX664" s="14" t="s">
        <v>84</v>
      </c>
      <c r="AY664" s="163" t="s">
        <v>265</v>
      </c>
    </row>
    <row r="665" spans="2:65" s="1" customFormat="1" ht="16.5" customHeight="1">
      <c r="B665" s="33"/>
      <c r="C665" s="130" t="s">
        <v>714</v>
      </c>
      <c r="D665" s="130" t="s">
        <v>267</v>
      </c>
      <c r="E665" s="131" t="s">
        <v>2307</v>
      </c>
      <c r="F665" s="132" t="s">
        <v>676</v>
      </c>
      <c r="G665" s="133" t="s">
        <v>104</v>
      </c>
      <c r="H665" s="134">
        <v>24.89</v>
      </c>
      <c r="I665" s="135"/>
      <c r="J665" s="136">
        <f>ROUND(I665*H665,2)</f>
        <v>0</v>
      </c>
      <c r="K665" s="132" t="s">
        <v>19</v>
      </c>
      <c r="L665" s="33"/>
      <c r="M665" s="137" t="s">
        <v>19</v>
      </c>
      <c r="N665" s="138" t="s">
        <v>47</v>
      </c>
      <c r="P665" s="139">
        <f>O665*H665</f>
        <v>0</v>
      </c>
      <c r="Q665" s="139">
        <v>0</v>
      </c>
      <c r="R665" s="139">
        <f>Q665*H665</f>
        <v>0</v>
      </c>
      <c r="S665" s="139">
        <v>0</v>
      </c>
      <c r="T665" s="140">
        <f>S665*H665</f>
        <v>0</v>
      </c>
      <c r="AR665" s="141" t="s">
        <v>271</v>
      </c>
      <c r="AT665" s="141" t="s">
        <v>267</v>
      </c>
      <c r="AU665" s="141" t="s">
        <v>86</v>
      </c>
      <c r="AY665" s="18" t="s">
        <v>265</v>
      </c>
      <c r="BE665" s="142">
        <f>IF(N665="základní",J665,0)</f>
        <v>0</v>
      </c>
      <c r="BF665" s="142">
        <f>IF(N665="snížená",J665,0)</f>
        <v>0</v>
      </c>
      <c r="BG665" s="142">
        <f>IF(N665="zákl. přenesená",J665,0)</f>
        <v>0</v>
      </c>
      <c r="BH665" s="142">
        <f>IF(N665="sníž. přenesená",J665,0)</f>
        <v>0</v>
      </c>
      <c r="BI665" s="142">
        <f>IF(N665="nulová",J665,0)</f>
        <v>0</v>
      </c>
      <c r="BJ665" s="18" t="s">
        <v>84</v>
      </c>
      <c r="BK665" s="142">
        <f>ROUND(I665*H665,2)</f>
        <v>0</v>
      </c>
      <c r="BL665" s="18" t="s">
        <v>271</v>
      </c>
      <c r="BM665" s="141" t="s">
        <v>2308</v>
      </c>
    </row>
    <row r="666" spans="2:47" s="1" customFormat="1" ht="19.5">
      <c r="B666" s="33"/>
      <c r="D666" s="143" t="s">
        <v>273</v>
      </c>
      <c r="F666" s="144" t="s">
        <v>678</v>
      </c>
      <c r="I666" s="145"/>
      <c r="L666" s="33"/>
      <c r="M666" s="146"/>
      <c r="T666" s="54"/>
      <c r="AT666" s="18" t="s">
        <v>273</v>
      </c>
      <c r="AU666" s="18" t="s">
        <v>86</v>
      </c>
    </row>
    <row r="667" spans="2:51" s="12" customFormat="1" ht="12">
      <c r="B667" s="149"/>
      <c r="D667" s="143" t="s">
        <v>277</v>
      </c>
      <c r="E667" s="150" t="s">
        <v>19</v>
      </c>
      <c r="F667" s="151" t="s">
        <v>2309</v>
      </c>
      <c r="H667" s="150" t="s">
        <v>19</v>
      </c>
      <c r="I667" s="152"/>
      <c r="L667" s="149"/>
      <c r="M667" s="153"/>
      <c r="T667" s="154"/>
      <c r="AT667" s="150" t="s">
        <v>277</v>
      </c>
      <c r="AU667" s="150" t="s">
        <v>86</v>
      </c>
      <c r="AV667" s="12" t="s">
        <v>84</v>
      </c>
      <c r="AW667" s="12" t="s">
        <v>37</v>
      </c>
      <c r="AX667" s="12" t="s">
        <v>76</v>
      </c>
      <c r="AY667" s="150" t="s">
        <v>265</v>
      </c>
    </row>
    <row r="668" spans="2:51" s="13" customFormat="1" ht="12">
      <c r="B668" s="155"/>
      <c r="D668" s="143" t="s">
        <v>277</v>
      </c>
      <c r="E668" s="156" t="s">
        <v>19</v>
      </c>
      <c r="F668" s="157" t="s">
        <v>2310</v>
      </c>
      <c r="H668" s="158">
        <v>9.905</v>
      </c>
      <c r="I668" s="159"/>
      <c r="L668" s="155"/>
      <c r="M668" s="160"/>
      <c r="T668" s="161"/>
      <c r="AT668" s="156" t="s">
        <v>277</v>
      </c>
      <c r="AU668" s="156" t="s">
        <v>86</v>
      </c>
      <c r="AV668" s="13" t="s">
        <v>86</v>
      </c>
      <c r="AW668" s="13" t="s">
        <v>37</v>
      </c>
      <c r="AX668" s="13" t="s">
        <v>76</v>
      </c>
      <c r="AY668" s="156" t="s">
        <v>265</v>
      </c>
    </row>
    <row r="669" spans="2:51" s="13" customFormat="1" ht="12">
      <c r="B669" s="155"/>
      <c r="D669" s="143" t="s">
        <v>277</v>
      </c>
      <c r="E669" s="156" t="s">
        <v>19</v>
      </c>
      <c r="F669" s="157" t="s">
        <v>2311</v>
      </c>
      <c r="H669" s="158">
        <v>5.415</v>
      </c>
      <c r="I669" s="159"/>
      <c r="L669" s="155"/>
      <c r="M669" s="160"/>
      <c r="T669" s="161"/>
      <c r="AT669" s="156" t="s">
        <v>277</v>
      </c>
      <c r="AU669" s="156" t="s">
        <v>86</v>
      </c>
      <c r="AV669" s="13" t="s">
        <v>86</v>
      </c>
      <c r="AW669" s="13" t="s">
        <v>37</v>
      </c>
      <c r="AX669" s="13" t="s">
        <v>76</v>
      </c>
      <c r="AY669" s="156" t="s">
        <v>265</v>
      </c>
    </row>
    <row r="670" spans="2:51" s="13" customFormat="1" ht="12">
      <c r="B670" s="155"/>
      <c r="D670" s="143" t="s">
        <v>277</v>
      </c>
      <c r="E670" s="156" t="s">
        <v>19</v>
      </c>
      <c r="F670" s="157" t="s">
        <v>2312</v>
      </c>
      <c r="H670" s="158">
        <v>4.155</v>
      </c>
      <c r="I670" s="159"/>
      <c r="L670" s="155"/>
      <c r="M670" s="160"/>
      <c r="T670" s="161"/>
      <c r="AT670" s="156" t="s">
        <v>277</v>
      </c>
      <c r="AU670" s="156" t="s">
        <v>86</v>
      </c>
      <c r="AV670" s="13" t="s">
        <v>86</v>
      </c>
      <c r="AW670" s="13" t="s">
        <v>37</v>
      </c>
      <c r="AX670" s="13" t="s">
        <v>76</v>
      </c>
      <c r="AY670" s="156" t="s">
        <v>265</v>
      </c>
    </row>
    <row r="671" spans="2:51" s="13" customFormat="1" ht="12">
      <c r="B671" s="155"/>
      <c r="D671" s="143" t="s">
        <v>277</v>
      </c>
      <c r="E671" s="156" t="s">
        <v>19</v>
      </c>
      <c r="F671" s="157" t="s">
        <v>2313</v>
      </c>
      <c r="H671" s="158">
        <v>5.415</v>
      </c>
      <c r="I671" s="159"/>
      <c r="L671" s="155"/>
      <c r="M671" s="160"/>
      <c r="T671" s="161"/>
      <c r="AT671" s="156" t="s">
        <v>277</v>
      </c>
      <c r="AU671" s="156" t="s">
        <v>86</v>
      </c>
      <c r="AV671" s="13" t="s">
        <v>86</v>
      </c>
      <c r="AW671" s="13" t="s">
        <v>37</v>
      </c>
      <c r="AX671" s="13" t="s">
        <v>76</v>
      </c>
      <c r="AY671" s="156" t="s">
        <v>265</v>
      </c>
    </row>
    <row r="672" spans="2:51" s="14" customFormat="1" ht="12">
      <c r="B672" s="162"/>
      <c r="D672" s="143" t="s">
        <v>277</v>
      </c>
      <c r="E672" s="163" t="s">
        <v>1815</v>
      </c>
      <c r="F672" s="164" t="s">
        <v>280</v>
      </c>
      <c r="H672" s="165">
        <v>24.89</v>
      </c>
      <c r="I672" s="166"/>
      <c r="L672" s="162"/>
      <c r="M672" s="167"/>
      <c r="T672" s="168"/>
      <c r="AT672" s="163" t="s">
        <v>277</v>
      </c>
      <c r="AU672" s="163" t="s">
        <v>86</v>
      </c>
      <c r="AV672" s="14" t="s">
        <v>271</v>
      </c>
      <c r="AW672" s="14" t="s">
        <v>37</v>
      </c>
      <c r="AX672" s="14" t="s">
        <v>84</v>
      </c>
      <c r="AY672" s="163" t="s">
        <v>265</v>
      </c>
    </row>
    <row r="673" spans="2:65" s="1" customFormat="1" ht="16.5" customHeight="1">
      <c r="B673" s="33"/>
      <c r="C673" s="177" t="s">
        <v>720</v>
      </c>
      <c r="D673" s="177" t="s">
        <v>504</v>
      </c>
      <c r="E673" s="178" t="s">
        <v>2314</v>
      </c>
      <c r="F673" s="179" t="s">
        <v>2315</v>
      </c>
      <c r="G673" s="180" t="s">
        <v>130</v>
      </c>
      <c r="H673" s="181">
        <v>49.78</v>
      </c>
      <c r="I673" s="182"/>
      <c r="J673" s="183">
        <f>ROUND(I673*H673,2)</f>
        <v>0</v>
      </c>
      <c r="K673" s="179" t="s">
        <v>270</v>
      </c>
      <c r="L673" s="184"/>
      <c r="M673" s="185" t="s">
        <v>19</v>
      </c>
      <c r="N673" s="186" t="s">
        <v>47</v>
      </c>
      <c r="P673" s="139">
        <f>O673*H673</f>
        <v>0</v>
      </c>
      <c r="Q673" s="139">
        <v>1</v>
      </c>
      <c r="R673" s="139">
        <f>Q673*H673</f>
        <v>49.78</v>
      </c>
      <c r="S673" s="139">
        <v>0</v>
      </c>
      <c r="T673" s="140">
        <f>S673*H673</f>
        <v>0</v>
      </c>
      <c r="AR673" s="141" t="s">
        <v>323</v>
      </c>
      <c r="AT673" s="141" t="s">
        <v>504</v>
      </c>
      <c r="AU673" s="141" t="s">
        <v>86</v>
      </c>
      <c r="AY673" s="18" t="s">
        <v>265</v>
      </c>
      <c r="BE673" s="142">
        <f>IF(N673="základní",J673,0)</f>
        <v>0</v>
      </c>
      <c r="BF673" s="142">
        <f>IF(N673="snížená",J673,0)</f>
        <v>0</v>
      </c>
      <c r="BG673" s="142">
        <f>IF(N673="zákl. přenesená",J673,0)</f>
        <v>0</v>
      </c>
      <c r="BH673" s="142">
        <f>IF(N673="sníž. přenesená",J673,0)</f>
        <v>0</v>
      </c>
      <c r="BI673" s="142">
        <f>IF(N673="nulová",J673,0)</f>
        <v>0</v>
      </c>
      <c r="BJ673" s="18" t="s">
        <v>84</v>
      </c>
      <c r="BK673" s="142">
        <f>ROUND(I673*H673,2)</f>
        <v>0</v>
      </c>
      <c r="BL673" s="18" t="s">
        <v>271</v>
      </c>
      <c r="BM673" s="141" t="s">
        <v>2316</v>
      </c>
    </row>
    <row r="674" spans="2:47" s="1" customFormat="1" ht="12">
      <c r="B674" s="33"/>
      <c r="D674" s="143" t="s">
        <v>273</v>
      </c>
      <c r="F674" s="144" t="s">
        <v>2315</v>
      </c>
      <c r="I674" s="145"/>
      <c r="L674" s="33"/>
      <c r="M674" s="146"/>
      <c r="T674" s="54"/>
      <c r="AT674" s="18" t="s">
        <v>273</v>
      </c>
      <c r="AU674" s="18" t="s">
        <v>86</v>
      </c>
    </row>
    <row r="675" spans="2:51" s="13" customFormat="1" ht="12">
      <c r="B675" s="155"/>
      <c r="D675" s="143" t="s">
        <v>277</v>
      </c>
      <c r="E675" s="156" t="s">
        <v>19</v>
      </c>
      <c r="F675" s="157" t="s">
        <v>2317</v>
      </c>
      <c r="H675" s="158">
        <v>49.78</v>
      </c>
      <c r="I675" s="159"/>
      <c r="L675" s="155"/>
      <c r="M675" s="160"/>
      <c r="T675" s="161"/>
      <c r="AT675" s="156" t="s">
        <v>277</v>
      </c>
      <c r="AU675" s="156" t="s">
        <v>86</v>
      </c>
      <c r="AV675" s="13" t="s">
        <v>86</v>
      </c>
      <c r="AW675" s="13" t="s">
        <v>37</v>
      </c>
      <c r="AX675" s="13" t="s">
        <v>84</v>
      </c>
      <c r="AY675" s="156" t="s">
        <v>265</v>
      </c>
    </row>
    <row r="676" spans="2:65" s="1" customFormat="1" ht="16.5" customHeight="1">
      <c r="B676" s="33"/>
      <c r="C676" s="130" t="s">
        <v>734</v>
      </c>
      <c r="D676" s="130" t="s">
        <v>267</v>
      </c>
      <c r="E676" s="131" t="s">
        <v>721</v>
      </c>
      <c r="F676" s="132" t="s">
        <v>722</v>
      </c>
      <c r="G676" s="133" t="s">
        <v>104</v>
      </c>
      <c r="H676" s="134">
        <v>134.056</v>
      </c>
      <c r="I676" s="135"/>
      <c r="J676" s="136">
        <f>ROUND(I676*H676,2)</f>
        <v>0</v>
      </c>
      <c r="K676" s="132" t="s">
        <v>270</v>
      </c>
      <c r="L676" s="33"/>
      <c r="M676" s="137" t="s">
        <v>19</v>
      </c>
      <c r="N676" s="138" t="s">
        <v>47</v>
      </c>
      <c r="P676" s="139">
        <f>O676*H676</f>
        <v>0</v>
      </c>
      <c r="Q676" s="139">
        <v>0</v>
      </c>
      <c r="R676" s="139">
        <f>Q676*H676</f>
        <v>0</v>
      </c>
      <c r="S676" s="139">
        <v>0</v>
      </c>
      <c r="T676" s="140">
        <f>S676*H676</f>
        <v>0</v>
      </c>
      <c r="AR676" s="141" t="s">
        <v>271</v>
      </c>
      <c r="AT676" s="141" t="s">
        <v>267</v>
      </c>
      <c r="AU676" s="141" t="s">
        <v>86</v>
      </c>
      <c r="AY676" s="18" t="s">
        <v>265</v>
      </c>
      <c r="BE676" s="142">
        <f>IF(N676="základní",J676,0)</f>
        <v>0</v>
      </c>
      <c r="BF676" s="142">
        <f>IF(N676="snížená",J676,0)</f>
        <v>0</v>
      </c>
      <c r="BG676" s="142">
        <f>IF(N676="zákl. přenesená",J676,0)</f>
        <v>0</v>
      </c>
      <c r="BH676" s="142">
        <f>IF(N676="sníž. přenesená",J676,0)</f>
        <v>0</v>
      </c>
      <c r="BI676" s="142">
        <f>IF(N676="nulová",J676,0)</f>
        <v>0</v>
      </c>
      <c r="BJ676" s="18" t="s">
        <v>84</v>
      </c>
      <c r="BK676" s="142">
        <f>ROUND(I676*H676,2)</f>
        <v>0</v>
      </c>
      <c r="BL676" s="18" t="s">
        <v>271</v>
      </c>
      <c r="BM676" s="141" t="s">
        <v>2318</v>
      </c>
    </row>
    <row r="677" spans="2:47" s="1" customFormat="1" ht="19.5">
      <c r="B677" s="33"/>
      <c r="D677" s="143" t="s">
        <v>273</v>
      </c>
      <c r="F677" s="144" t="s">
        <v>724</v>
      </c>
      <c r="I677" s="145"/>
      <c r="L677" s="33"/>
      <c r="M677" s="146"/>
      <c r="T677" s="54"/>
      <c r="AT677" s="18" t="s">
        <v>273</v>
      </c>
      <c r="AU677" s="18" t="s">
        <v>86</v>
      </c>
    </row>
    <row r="678" spans="2:47" s="1" customFormat="1" ht="12">
      <c r="B678" s="33"/>
      <c r="D678" s="147" t="s">
        <v>275</v>
      </c>
      <c r="F678" s="148" t="s">
        <v>725</v>
      </c>
      <c r="I678" s="145"/>
      <c r="L678" s="33"/>
      <c r="M678" s="146"/>
      <c r="T678" s="54"/>
      <c r="AT678" s="18" t="s">
        <v>275</v>
      </c>
      <c r="AU678" s="18" t="s">
        <v>86</v>
      </c>
    </row>
    <row r="679" spans="2:51" s="12" customFormat="1" ht="12">
      <c r="B679" s="149"/>
      <c r="D679" s="143" t="s">
        <v>277</v>
      </c>
      <c r="E679" s="150" t="s">
        <v>19</v>
      </c>
      <c r="F679" s="151" t="s">
        <v>2319</v>
      </c>
      <c r="H679" s="150" t="s">
        <v>19</v>
      </c>
      <c r="I679" s="152"/>
      <c r="L679" s="149"/>
      <c r="M679" s="153"/>
      <c r="T679" s="154"/>
      <c r="AT679" s="150" t="s">
        <v>277</v>
      </c>
      <c r="AU679" s="150" t="s">
        <v>86</v>
      </c>
      <c r="AV679" s="12" t="s">
        <v>84</v>
      </c>
      <c r="AW679" s="12" t="s">
        <v>37</v>
      </c>
      <c r="AX679" s="12" t="s">
        <v>76</v>
      </c>
      <c r="AY679" s="150" t="s">
        <v>265</v>
      </c>
    </row>
    <row r="680" spans="2:51" s="12" customFormat="1" ht="12">
      <c r="B680" s="149"/>
      <c r="D680" s="143" t="s">
        <v>277</v>
      </c>
      <c r="E680" s="150" t="s">
        <v>19</v>
      </c>
      <c r="F680" s="151" t="s">
        <v>2320</v>
      </c>
      <c r="H680" s="150" t="s">
        <v>19</v>
      </c>
      <c r="I680" s="152"/>
      <c r="L680" s="149"/>
      <c r="M680" s="153"/>
      <c r="T680" s="154"/>
      <c r="AT680" s="150" t="s">
        <v>277</v>
      </c>
      <c r="AU680" s="150" t="s">
        <v>86</v>
      </c>
      <c r="AV680" s="12" t="s">
        <v>84</v>
      </c>
      <c r="AW680" s="12" t="s">
        <v>37</v>
      </c>
      <c r="AX680" s="12" t="s">
        <v>76</v>
      </c>
      <c r="AY680" s="150" t="s">
        <v>265</v>
      </c>
    </row>
    <row r="681" spans="2:51" s="13" customFormat="1" ht="12">
      <c r="B681" s="155"/>
      <c r="D681" s="143" t="s">
        <v>277</v>
      </c>
      <c r="E681" s="156" t="s">
        <v>19</v>
      </c>
      <c r="F681" s="157" t="s">
        <v>2321</v>
      </c>
      <c r="H681" s="158">
        <v>2.08</v>
      </c>
      <c r="I681" s="159"/>
      <c r="L681" s="155"/>
      <c r="M681" s="160"/>
      <c r="T681" s="161"/>
      <c r="AT681" s="156" t="s">
        <v>277</v>
      </c>
      <c r="AU681" s="156" t="s">
        <v>86</v>
      </c>
      <c r="AV681" s="13" t="s">
        <v>86</v>
      </c>
      <c r="AW681" s="13" t="s">
        <v>37</v>
      </c>
      <c r="AX681" s="13" t="s">
        <v>76</v>
      </c>
      <c r="AY681" s="156" t="s">
        <v>265</v>
      </c>
    </row>
    <row r="682" spans="2:51" s="13" customFormat="1" ht="12">
      <c r="B682" s="155"/>
      <c r="D682" s="143" t="s">
        <v>277</v>
      </c>
      <c r="E682" s="156" t="s">
        <v>19</v>
      </c>
      <c r="F682" s="157" t="s">
        <v>2322</v>
      </c>
      <c r="H682" s="158">
        <v>4.2</v>
      </c>
      <c r="I682" s="159"/>
      <c r="L682" s="155"/>
      <c r="M682" s="160"/>
      <c r="T682" s="161"/>
      <c r="AT682" s="156" t="s">
        <v>277</v>
      </c>
      <c r="AU682" s="156" t="s">
        <v>86</v>
      </c>
      <c r="AV682" s="13" t="s">
        <v>86</v>
      </c>
      <c r="AW682" s="13" t="s">
        <v>37</v>
      </c>
      <c r="AX682" s="13" t="s">
        <v>76</v>
      </c>
      <c r="AY682" s="156" t="s">
        <v>265</v>
      </c>
    </row>
    <row r="683" spans="2:51" s="13" customFormat="1" ht="12">
      <c r="B683" s="155"/>
      <c r="D683" s="143" t="s">
        <v>277</v>
      </c>
      <c r="E683" s="156" t="s">
        <v>19</v>
      </c>
      <c r="F683" s="157" t="s">
        <v>2323</v>
      </c>
      <c r="H683" s="158">
        <v>12.012</v>
      </c>
      <c r="I683" s="159"/>
      <c r="L683" s="155"/>
      <c r="M683" s="160"/>
      <c r="T683" s="161"/>
      <c r="AT683" s="156" t="s">
        <v>277</v>
      </c>
      <c r="AU683" s="156" t="s">
        <v>86</v>
      </c>
      <c r="AV683" s="13" t="s">
        <v>86</v>
      </c>
      <c r="AW683" s="13" t="s">
        <v>37</v>
      </c>
      <c r="AX683" s="13" t="s">
        <v>76</v>
      </c>
      <c r="AY683" s="156" t="s">
        <v>265</v>
      </c>
    </row>
    <row r="684" spans="2:51" s="13" customFormat="1" ht="12">
      <c r="B684" s="155"/>
      <c r="D684" s="143" t="s">
        <v>277</v>
      </c>
      <c r="E684" s="156" t="s">
        <v>19</v>
      </c>
      <c r="F684" s="157" t="s">
        <v>2324</v>
      </c>
      <c r="H684" s="158">
        <v>4.914</v>
      </c>
      <c r="I684" s="159"/>
      <c r="L684" s="155"/>
      <c r="M684" s="160"/>
      <c r="T684" s="161"/>
      <c r="AT684" s="156" t="s">
        <v>277</v>
      </c>
      <c r="AU684" s="156" t="s">
        <v>86</v>
      </c>
      <c r="AV684" s="13" t="s">
        <v>86</v>
      </c>
      <c r="AW684" s="13" t="s">
        <v>37</v>
      </c>
      <c r="AX684" s="13" t="s">
        <v>76</v>
      </c>
      <c r="AY684" s="156" t="s">
        <v>265</v>
      </c>
    </row>
    <row r="685" spans="2:51" s="13" customFormat="1" ht="12">
      <c r="B685" s="155"/>
      <c r="D685" s="143" t="s">
        <v>277</v>
      </c>
      <c r="E685" s="156" t="s">
        <v>19</v>
      </c>
      <c r="F685" s="157" t="s">
        <v>2325</v>
      </c>
      <c r="H685" s="158">
        <v>3.52</v>
      </c>
      <c r="I685" s="159"/>
      <c r="L685" s="155"/>
      <c r="M685" s="160"/>
      <c r="T685" s="161"/>
      <c r="AT685" s="156" t="s">
        <v>277</v>
      </c>
      <c r="AU685" s="156" t="s">
        <v>86</v>
      </c>
      <c r="AV685" s="13" t="s">
        <v>86</v>
      </c>
      <c r="AW685" s="13" t="s">
        <v>37</v>
      </c>
      <c r="AX685" s="13" t="s">
        <v>76</v>
      </c>
      <c r="AY685" s="156" t="s">
        <v>265</v>
      </c>
    </row>
    <row r="686" spans="2:51" s="13" customFormat="1" ht="12">
      <c r="B686" s="155"/>
      <c r="D686" s="143" t="s">
        <v>277</v>
      </c>
      <c r="E686" s="156" t="s">
        <v>19</v>
      </c>
      <c r="F686" s="157" t="s">
        <v>2326</v>
      </c>
      <c r="H686" s="158">
        <v>3.72</v>
      </c>
      <c r="I686" s="159"/>
      <c r="L686" s="155"/>
      <c r="M686" s="160"/>
      <c r="T686" s="161"/>
      <c r="AT686" s="156" t="s">
        <v>277</v>
      </c>
      <c r="AU686" s="156" t="s">
        <v>86</v>
      </c>
      <c r="AV686" s="13" t="s">
        <v>86</v>
      </c>
      <c r="AW686" s="13" t="s">
        <v>37</v>
      </c>
      <c r="AX686" s="13" t="s">
        <v>76</v>
      </c>
      <c r="AY686" s="156" t="s">
        <v>265</v>
      </c>
    </row>
    <row r="687" spans="2:51" s="13" customFormat="1" ht="12">
      <c r="B687" s="155"/>
      <c r="D687" s="143" t="s">
        <v>277</v>
      </c>
      <c r="E687" s="156" t="s">
        <v>19</v>
      </c>
      <c r="F687" s="157" t="s">
        <v>2327</v>
      </c>
      <c r="H687" s="158">
        <v>12.948</v>
      </c>
      <c r="I687" s="159"/>
      <c r="L687" s="155"/>
      <c r="M687" s="160"/>
      <c r="T687" s="161"/>
      <c r="AT687" s="156" t="s">
        <v>277</v>
      </c>
      <c r="AU687" s="156" t="s">
        <v>86</v>
      </c>
      <c r="AV687" s="13" t="s">
        <v>86</v>
      </c>
      <c r="AW687" s="13" t="s">
        <v>37</v>
      </c>
      <c r="AX687" s="13" t="s">
        <v>76</v>
      </c>
      <c r="AY687" s="156" t="s">
        <v>265</v>
      </c>
    </row>
    <row r="688" spans="2:51" s="13" customFormat="1" ht="12">
      <c r="B688" s="155"/>
      <c r="D688" s="143" t="s">
        <v>277</v>
      </c>
      <c r="E688" s="156" t="s">
        <v>19</v>
      </c>
      <c r="F688" s="157" t="s">
        <v>2328</v>
      </c>
      <c r="H688" s="158">
        <v>4.914</v>
      </c>
      <c r="I688" s="159"/>
      <c r="L688" s="155"/>
      <c r="M688" s="160"/>
      <c r="T688" s="161"/>
      <c r="AT688" s="156" t="s">
        <v>277</v>
      </c>
      <c r="AU688" s="156" t="s">
        <v>86</v>
      </c>
      <c r="AV688" s="13" t="s">
        <v>86</v>
      </c>
      <c r="AW688" s="13" t="s">
        <v>37</v>
      </c>
      <c r="AX688" s="13" t="s">
        <v>76</v>
      </c>
      <c r="AY688" s="156" t="s">
        <v>265</v>
      </c>
    </row>
    <row r="689" spans="2:51" s="15" customFormat="1" ht="12">
      <c r="B689" s="169"/>
      <c r="D689" s="143" t="s">
        <v>277</v>
      </c>
      <c r="E689" s="170" t="s">
        <v>19</v>
      </c>
      <c r="F689" s="171" t="s">
        <v>397</v>
      </c>
      <c r="H689" s="172">
        <v>48.308</v>
      </c>
      <c r="I689" s="173"/>
      <c r="L689" s="169"/>
      <c r="M689" s="174"/>
      <c r="T689" s="175"/>
      <c r="AT689" s="170" t="s">
        <v>277</v>
      </c>
      <c r="AU689" s="170" t="s">
        <v>86</v>
      </c>
      <c r="AV689" s="15" t="s">
        <v>287</v>
      </c>
      <c r="AW689" s="15" t="s">
        <v>37</v>
      </c>
      <c r="AX689" s="15" t="s">
        <v>76</v>
      </c>
      <c r="AY689" s="170" t="s">
        <v>265</v>
      </c>
    </row>
    <row r="690" spans="2:51" s="12" customFormat="1" ht="12">
      <c r="B690" s="149"/>
      <c r="D690" s="143" t="s">
        <v>277</v>
      </c>
      <c r="E690" s="150" t="s">
        <v>19</v>
      </c>
      <c r="F690" s="151" t="s">
        <v>2329</v>
      </c>
      <c r="H690" s="150" t="s">
        <v>19</v>
      </c>
      <c r="I690" s="152"/>
      <c r="L690" s="149"/>
      <c r="M690" s="153"/>
      <c r="T690" s="154"/>
      <c r="AT690" s="150" t="s">
        <v>277</v>
      </c>
      <c r="AU690" s="150" t="s">
        <v>86</v>
      </c>
      <c r="AV690" s="12" t="s">
        <v>84</v>
      </c>
      <c r="AW690" s="12" t="s">
        <v>37</v>
      </c>
      <c r="AX690" s="12" t="s">
        <v>76</v>
      </c>
      <c r="AY690" s="150" t="s">
        <v>265</v>
      </c>
    </row>
    <row r="691" spans="2:51" s="13" customFormat="1" ht="12">
      <c r="B691" s="155"/>
      <c r="D691" s="143" t="s">
        <v>277</v>
      </c>
      <c r="E691" s="156" t="s">
        <v>19</v>
      </c>
      <c r="F691" s="157" t="s">
        <v>2330</v>
      </c>
      <c r="H691" s="158">
        <v>10.962</v>
      </c>
      <c r="I691" s="159"/>
      <c r="L691" s="155"/>
      <c r="M691" s="160"/>
      <c r="T691" s="161"/>
      <c r="AT691" s="156" t="s">
        <v>277</v>
      </c>
      <c r="AU691" s="156" t="s">
        <v>86</v>
      </c>
      <c r="AV691" s="13" t="s">
        <v>86</v>
      </c>
      <c r="AW691" s="13" t="s">
        <v>37</v>
      </c>
      <c r="AX691" s="13" t="s">
        <v>76</v>
      </c>
      <c r="AY691" s="156" t="s">
        <v>265</v>
      </c>
    </row>
    <row r="692" spans="2:51" s="13" customFormat="1" ht="12">
      <c r="B692" s="155"/>
      <c r="D692" s="143" t="s">
        <v>277</v>
      </c>
      <c r="E692" s="156" t="s">
        <v>19</v>
      </c>
      <c r="F692" s="157" t="s">
        <v>2331</v>
      </c>
      <c r="H692" s="158">
        <v>5.481</v>
      </c>
      <c r="I692" s="159"/>
      <c r="L692" s="155"/>
      <c r="M692" s="160"/>
      <c r="T692" s="161"/>
      <c r="AT692" s="156" t="s">
        <v>277</v>
      </c>
      <c r="AU692" s="156" t="s">
        <v>86</v>
      </c>
      <c r="AV692" s="13" t="s">
        <v>86</v>
      </c>
      <c r="AW692" s="13" t="s">
        <v>37</v>
      </c>
      <c r="AX692" s="13" t="s">
        <v>76</v>
      </c>
      <c r="AY692" s="156" t="s">
        <v>265</v>
      </c>
    </row>
    <row r="693" spans="2:51" s="13" customFormat="1" ht="12">
      <c r="B693" s="155"/>
      <c r="D693" s="143" t="s">
        <v>277</v>
      </c>
      <c r="E693" s="156" t="s">
        <v>19</v>
      </c>
      <c r="F693" s="157" t="s">
        <v>2332</v>
      </c>
      <c r="H693" s="158">
        <v>0.9</v>
      </c>
      <c r="I693" s="159"/>
      <c r="L693" s="155"/>
      <c r="M693" s="160"/>
      <c r="T693" s="161"/>
      <c r="AT693" s="156" t="s">
        <v>277</v>
      </c>
      <c r="AU693" s="156" t="s">
        <v>86</v>
      </c>
      <c r="AV693" s="13" t="s">
        <v>86</v>
      </c>
      <c r="AW693" s="13" t="s">
        <v>37</v>
      </c>
      <c r="AX693" s="13" t="s">
        <v>76</v>
      </c>
      <c r="AY693" s="156" t="s">
        <v>265</v>
      </c>
    </row>
    <row r="694" spans="2:51" s="15" customFormat="1" ht="12">
      <c r="B694" s="169"/>
      <c r="D694" s="143" t="s">
        <v>277</v>
      </c>
      <c r="E694" s="170" t="s">
        <v>19</v>
      </c>
      <c r="F694" s="171" t="s">
        <v>397</v>
      </c>
      <c r="H694" s="172">
        <v>17.343</v>
      </c>
      <c r="I694" s="173"/>
      <c r="L694" s="169"/>
      <c r="M694" s="174"/>
      <c r="T694" s="175"/>
      <c r="AT694" s="170" t="s">
        <v>277</v>
      </c>
      <c r="AU694" s="170" t="s">
        <v>86</v>
      </c>
      <c r="AV694" s="15" t="s">
        <v>287</v>
      </c>
      <c r="AW694" s="15" t="s">
        <v>37</v>
      </c>
      <c r="AX694" s="15" t="s">
        <v>76</v>
      </c>
      <c r="AY694" s="170" t="s">
        <v>265</v>
      </c>
    </row>
    <row r="695" spans="2:51" s="14" customFormat="1" ht="12">
      <c r="B695" s="162"/>
      <c r="D695" s="143" t="s">
        <v>277</v>
      </c>
      <c r="E695" s="163" t="s">
        <v>157</v>
      </c>
      <c r="F695" s="164" t="s">
        <v>280</v>
      </c>
      <c r="H695" s="165">
        <v>65.651</v>
      </c>
      <c r="I695" s="166"/>
      <c r="L695" s="162"/>
      <c r="M695" s="167"/>
      <c r="T695" s="168"/>
      <c r="AT695" s="163" t="s">
        <v>277</v>
      </c>
      <c r="AU695" s="163" t="s">
        <v>86</v>
      </c>
      <c r="AV695" s="14" t="s">
        <v>271</v>
      </c>
      <c r="AW695" s="14" t="s">
        <v>37</v>
      </c>
      <c r="AX695" s="14" t="s">
        <v>76</v>
      </c>
      <c r="AY695" s="163" t="s">
        <v>265</v>
      </c>
    </row>
    <row r="696" spans="2:51" s="12" customFormat="1" ht="12">
      <c r="B696" s="149"/>
      <c r="D696" s="143" t="s">
        <v>277</v>
      </c>
      <c r="E696" s="150" t="s">
        <v>19</v>
      </c>
      <c r="F696" s="151" t="s">
        <v>2333</v>
      </c>
      <c r="H696" s="150" t="s">
        <v>19</v>
      </c>
      <c r="I696" s="152"/>
      <c r="L696" s="149"/>
      <c r="M696" s="153"/>
      <c r="T696" s="154"/>
      <c r="AT696" s="150" t="s">
        <v>277</v>
      </c>
      <c r="AU696" s="150" t="s">
        <v>86</v>
      </c>
      <c r="AV696" s="12" t="s">
        <v>84</v>
      </c>
      <c r="AW696" s="12" t="s">
        <v>37</v>
      </c>
      <c r="AX696" s="12" t="s">
        <v>76</v>
      </c>
      <c r="AY696" s="150" t="s">
        <v>265</v>
      </c>
    </row>
    <row r="697" spans="2:51" s="13" customFormat="1" ht="12">
      <c r="B697" s="155"/>
      <c r="D697" s="143" t="s">
        <v>277</v>
      </c>
      <c r="E697" s="156" t="s">
        <v>19</v>
      </c>
      <c r="F697" s="157" t="s">
        <v>2334</v>
      </c>
      <c r="H697" s="158">
        <v>3.618</v>
      </c>
      <c r="I697" s="159"/>
      <c r="L697" s="155"/>
      <c r="M697" s="160"/>
      <c r="T697" s="161"/>
      <c r="AT697" s="156" t="s">
        <v>277</v>
      </c>
      <c r="AU697" s="156" t="s">
        <v>86</v>
      </c>
      <c r="AV697" s="13" t="s">
        <v>86</v>
      </c>
      <c r="AW697" s="13" t="s">
        <v>37</v>
      </c>
      <c r="AX697" s="13" t="s">
        <v>76</v>
      </c>
      <c r="AY697" s="156" t="s">
        <v>265</v>
      </c>
    </row>
    <row r="698" spans="2:51" s="13" customFormat="1" ht="12">
      <c r="B698" s="155"/>
      <c r="D698" s="143" t="s">
        <v>277</v>
      </c>
      <c r="E698" s="156" t="s">
        <v>19</v>
      </c>
      <c r="F698" s="157" t="s">
        <v>2335</v>
      </c>
      <c r="H698" s="158">
        <v>7.169</v>
      </c>
      <c r="I698" s="159"/>
      <c r="L698" s="155"/>
      <c r="M698" s="160"/>
      <c r="T698" s="161"/>
      <c r="AT698" s="156" t="s">
        <v>277</v>
      </c>
      <c r="AU698" s="156" t="s">
        <v>86</v>
      </c>
      <c r="AV698" s="13" t="s">
        <v>86</v>
      </c>
      <c r="AW698" s="13" t="s">
        <v>37</v>
      </c>
      <c r="AX698" s="13" t="s">
        <v>76</v>
      </c>
      <c r="AY698" s="156" t="s">
        <v>265</v>
      </c>
    </row>
    <row r="699" spans="2:51" s="13" customFormat="1" ht="12">
      <c r="B699" s="155"/>
      <c r="D699" s="143" t="s">
        <v>277</v>
      </c>
      <c r="E699" s="156" t="s">
        <v>19</v>
      </c>
      <c r="F699" s="157" t="s">
        <v>2336</v>
      </c>
      <c r="H699" s="158">
        <v>11.396</v>
      </c>
      <c r="I699" s="159"/>
      <c r="L699" s="155"/>
      <c r="M699" s="160"/>
      <c r="T699" s="161"/>
      <c r="AT699" s="156" t="s">
        <v>277</v>
      </c>
      <c r="AU699" s="156" t="s">
        <v>86</v>
      </c>
      <c r="AV699" s="13" t="s">
        <v>86</v>
      </c>
      <c r="AW699" s="13" t="s">
        <v>37</v>
      </c>
      <c r="AX699" s="13" t="s">
        <v>76</v>
      </c>
      <c r="AY699" s="156" t="s">
        <v>265</v>
      </c>
    </row>
    <row r="700" spans="2:51" s="13" customFormat="1" ht="12">
      <c r="B700" s="155"/>
      <c r="D700" s="143" t="s">
        <v>277</v>
      </c>
      <c r="E700" s="156" t="s">
        <v>19</v>
      </c>
      <c r="F700" s="157" t="s">
        <v>2337</v>
      </c>
      <c r="H700" s="158">
        <v>13.269</v>
      </c>
      <c r="I700" s="159"/>
      <c r="L700" s="155"/>
      <c r="M700" s="160"/>
      <c r="T700" s="161"/>
      <c r="AT700" s="156" t="s">
        <v>277</v>
      </c>
      <c r="AU700" s="156" t="s">
        <v>86</v>
      </c>
      <c r="AV700" s="13" t="s">
        <v>86</v>
      </c>
      <c r="AW700" s="13" t="s">
        <v>37</v>
      </c>
      <c r="AX700" s="13" t="s">
        <v>76</v>
      </c>
      <c r="AY700" s="156" t="s">
        <v>265</v>
      </c>
    </row>
    <row r="701" spans="2:51" s="13" customFormat="1" ht="12">
      <c r="B701" s="155"/>
      <c r="D701" s="143" t="s">
        <v>277</v>
      </c>
      <c r="E701" s="156" t="s">
        <v>19</v>
      </c>
      <c r="F701" s="157" t="s">
        <v>2338</v>
      </c>
      <c r="H701" s="158">
        <v>3.6</v>
      </c>
      <c r="I701" s="159"/>
      <c r="L701" s="155"/>
      <c r="M701" s="160"/>
      <c r="T701" s="161"/>
      <c r="AT701" s="156" t="s">
        <v>277</v>
      </c>
      <c r="AU701" s="156" t="s">
        <v>86</v>
      </c>
      <c r="AV701" s="13" t="s">
        <v>86</v>
      </c>
      <c r="AW701" s="13" t="s">
        <v>37</v>
      </c>
      <c r="AX701" s="13" t="s">
        <v>76</v>
      </c>
      <c r="AY701" s="156" t="s">
        <v>265</v>
      </c>
    </row>
    <row r="702" spans="2:51" s="13" customFormat="1" ht="12">
      <c r="B702" s="155"/>
      <c r="D702" s="143" t="s">
        <v>277</v>
      </c>
      <c r="E702" s="156" t="s">
        <v>19</v>
      </c>
      <c r="F702" s="157" t="s">
        <v>2339</v>
      </c>
      <c r="H702" s="158">
        <v>3.8</v>
      </c>
      <c r="I702" s="159"/>
      <c r="L702" s="155"/>
      <c r="M702" s="160"/>
      <c r="T702" s="161"/>
      <c r="AT702" s="156" t="s">
        <v>277</v>
      </c>
      <c r="AU702" s="156" t="s">
        <v>86</v>
      </c>
      <c r="AV702" s="13" t="s">
        <v>86</v>
      </c>
      <c r="AW702" s="13" t="s">
        <v>37</v>
      </c>
      <c r="AX702" s="13" t="s">
        <v>76</v>
      </c>
      <c r="AY702" s="156" t="s">
        <v>265</v>
      </c>
    </row>
    <row r="703" spans="2:51" s="13" customFormat="1" ht="12">
      <c r="B703" s="155"/>
      <c r="D703" s="143" t="s">
        <v>277</v>
      </c>
      <c r="E703" s="156" t="s">
        <v>19</v>
      </c>
      <c r="F703" s="157" t="s">
        <v>2340</v>
      </c>
      <c r="H703" s="158">
        <v>12.284</v>
      </c>
      <c r="I703" s="159"/>
      <c r="L703" s="155"/>
      <c r="M703" s="160"/>
      <c r="T703" s="161"/>
      <c r="AT703" s="156" t="s">
        <v>277</v>
      </c>
      <c r="AU703" s="156" t="s">
        <v>86</v>
      </c>
      <c r="AV703" s="13" t="s">
        <v>86</v>
      </c>
      <c r="AW703" s="13" t="s">
        <v>37</v>
      </c>
      <c r="AX703" s="13" t="s">
        <v>76</v>
      </c>
      <c r="AY703" s="156" t="s">
        <v>265</v>
      </c>
    </row>
    <row r="704" spans="2:51" s="13" customFormat="1" ht="12">
      <c r="B704" s="155"/>
      <c r="D704" s="143" t="s">
        <v>277</v>
      </c>
      <c r="E704" s="156" t="s">
        <v>19</v>
      </c>
      <c r="F704" s="157" t="s">
        <v>2341</v>
      </c>
      <c r="H704" s="158">
        <v>13.269</v>
      </c>
      <c r="I704" s="159"/>
      <c r="L704" s="155"/>
      <c r="M704" s="160"/>
      <c r="T704" s="161"/>
      <c r="AT704" s="156" t="s">
        <v>277</v>
      </c>
      <c r="AU704" s="156" t="s">
        <v>86</v>
      </c>
      <c r="AV704" s="13" t="s">
        <v>86</v>
      </c>
      <c r="AW704" s="13" t="s">
        <v>37</v>
      </c>
      <c r="AX704" s="13" t="s">
        <v>76</v>
      </c>
      <c r="AY704" s="156" t="s">
        <v>265</v>
      </c>
    </row>
    <row r="705" spans="2:51" s="14" customFormat="1" ht="12">
      <c r="B705" s="162"/>
      <c r="D705" s="143" t="s">
        <v>277</v>
      </c>
      <c r="E705" s="163" t="s">
        <v>154</v>
      </c>
      <c r="F705" s="164" t="s">
        <v>280</v>
      </c>
      <c r="H705" s="165">
        <v>68.405</v>
      </c>
      <c r="I705" s="166"/>
      <c r="L705" s="162"/>
      <c r="M705" s="167"/>
      <c r="T705" s="168"/>
      <c r="AT705" s="163" t="s">
        <v>277</v>
      </c>
      <c r="AU705" s="163" t="s">
        <v>86</v>
      </c>
      <c r="AV705" s="14" t="s">
        <v>271</v>
      </c>
      <c r="AW705" s="14" t="s">
        <v>37</v>
      </c>
      <c r="AX705" s="14" t="s">
        <v>76</v>
      </c>
      <c r="AY705" s="163" t="s">
        <v>265</v>
      </c>
    </row>
    <row r="706" spans="2:51" s="13" customFormat="1" ht="12">
      <c r="B706" s="155"/>
      <c r="D706" s="143" t="s">
        <v>277</v>
      </c>
      <c r="E706" s="156" t="s">
        <v>19</v>
      </c>
      <c r="F706" s="157" t="s">
        <v>2342</v>
      </c>
      <c r="H706" s="158">
        <v>134.056</v>
      </c>
      <c r="I706" s="159"/>
      <c r="L706" s="155"/>
      <c r="M706" s="160"/>
      <c r="T706" s="161"/>
      <c r="AT706" s="156" t="s">
        <v>277</v>
      </c>
      <c r="AU706" s="156" t="s">
        <v>86</v>
      </c>
      <c r="AV706" s="13" t="s">
        <v>86</v>
      </c>
      <c r="AW706" s="13" t="s">
        <v>37</v>
      </c>
      <c r="AX706" s="13" t="s">
        <v>84</v>
      </c>
      <c r="AY706" s="156" t="s">
        <v>265</v>
      </c>
    </row>
    <row r="707" spans="2:65" s="1" customFormat="1" ht="16.5" customHeight="1">
      <c r="B707" s="33"/>
      <c r="C707" s="177" t="s">
        <v>739</v>
      </c>
      <c r="D707" s="177" t="s">
        <v>504</v>
      </c>
      <c r="E707" s="178" t="s">
        <v>735</v>
      </c>
      <c r="F707" s="179" t="s">
        <v>736</v>
      </c>
      <c r="G707" s="180" t="s">
        <v>130</v>
      </c>
      <c r="H707" s="181">
        <v>131.302</v>
      </c>
      <c r="I707" s="182"/>
      <c r="J707" s="183">
        <f>ROUND(I707*H707,2)</f>
        <v>0</v>
      </c>
      <c r="K707" s="179" t="s">
        <v>270</v>
      </c>
      <c r="L707" s="184"/>
      <c r="M707" s="185" t="s">
        <v>19</v>
      </c>
      <c r="N707" s="186" t="s">
        <v>47</v>
      </c>
      <c r="P707" s="139">
        <f>O707*H707</f>
        <v>0</v>
      </c>
      <c r="Q707" s="139">
        <v>1</v>
      </c>
      <c r="R707" s="139">
        <f>Q707*H707</f>
        <v>131.302</v>
      </c>
      <c r="S707" s="139">
        <v>0</v>
      </c>
      <c r="T707" s="140">
        <f>S707*H707</f>
        <v>0</v>
      </c>
      <c r="AR707" s="141" t="s">
        <v>323</v>
      </c>
      <c r="AT707" s="141" t="s">
        <v>504</v>
      </c>
      <c r="AU707" s="141" t="s">
        <v>86</v>
      </c>
      <c r="AY707" s="18" t="s">
        <v>265</v>
      </c>
      <c r="BE707" s="142">
        <f>IF(N707="základní",J707,0)</f>
        <v>0</v>
      </c>
      <c r="BF707" s="142">
        <f>IF(N707="snížená",J707,0)</f>
        <v>0</v>
      </c>
      <c r="BG707" s="142">
        <f>IF(N707="zákl. přenesená",J707,0)</f>
        <v>0</v>
      </c>
      <c r="BH707" s="142">
        <f>IF(N707="sníž. přenesená",J707,0)</f>
        <v>0</v>
      </c>
      <c r="BI707" s="142">
        <f>IF(N707="nulová",J707,0)</f>
        <v>0</v>
      </c>
      <c r="BJ707" s="18" t="s">
        <v>84</v>
      </c>
      <c r="BK707" s="142">
        <f>ROUND(I707*H707,2)</f>
        <v>0</v>
      </c>
      <c r="BL707" s="18" t="s">
        <v>271</v>
      </c>
      <c r="BM707" s="141" t="s">
        <v>2343</v>
      </c>
    </row>
    <row r="708" spans="2:47" s="1" customFormat="1" ht="12">
      <c r="B708" s="33"/>
      <c r="D708" s="143" t="s">
        <v>273</v>
      </c>
      <c r="F708" s="144" t="s">
        <v>736</v>
      </c>
      <c r="I708" s="145"/>
      <c r="L708" s="33"/>
      <c r="M708" s="146"/>
      <c r="T708" s="54"/>
      <c r="AT708" s="18" t="s">
        <v>273</v>
      </c>
      <c r="AU708" s="18" t="s">
        <v>86</v>
      </c>
    </row>
    <row r="709" spans="2:51" s="13" customFormat="1" ht="12">
      <c r="B709" s="155"/>
      <c r="D709" s="143" t="s">
        <v>277</v>
      </c>
      <c r="E709" s="156" t="s">
        <v>19</v>
      </c>
      <c r="F709" s="157" t="s">
        <v>738</v>
      </c>
      <c r="H709" s="158">
        <v>131.302</v>
      </c>
      <c r="I709" s="159"/>
      <c r="L709" s="155"/>
      <c r="M709" s="160"/>
      <c r="T709" s="161"/>
      <c r="AT709" s="156" t="s">
        <v>277</v>
      </c>
      <c r="AU709" s="156" t="s">
        <v>86</v>
      </c>
      <c r="AV709" s="13" t="s">
        <v>86</v>
      </c>
      <c r="AW709" s="13" t="s">
        <v>37</v>
      </c>
      <c r="AX709" s="13" t="s">
        <v>84</v>
      </c>
      <c r="AY709" s="156" t="s">
        <v>265</v>
      </c>
    </row>
    <row r="710" spans="2:65" s="1" customFormat="1" ht="16.5" customHeight="1">
      <c r="B710" s="33"/>
      <c r="C710" s="177" t="s">
        <v>744</v>
      </c>
      <c r="D710" s="177" t="s">
        <v>504</v>
      </c>
      <c r="E710" s="178" t="s">
        <v>740</v>
      </c>
      <c r="F710" s="179" t="s">
        <v>741</v>
      </c>
      <c r="G710" s="180" t="s">
        <v>130</v>
      </c>
      <c r="H710" s="181">
        <v>136.81</v>
      </c>
      <c r="I710" s="182"/>
      <c r="J710" s="183">
        <f>ROUND(I710*H710,2)</f>
        <v>0</v>
      </c>
      <c r="K710" s="179" t="s">
        <v>270</v>
      </c>
      <c r="L710" s="184"/>
      <c r="M710" s="185" t="s">
        <v>19</v>
      </c>
      <c r="N710" s="186" t="s">
        <v>47</v>
      </c>
      <c r="P710" s="139">
        <f>O710*H710</f>
        <v>0</v>
      </c>
      <c r="Q710" s="139">
        <v>1</v>
      </c>
      <c r="R710" s="139">
        <f>Q710*H710</f>
        <v>136.81</v>
      </c>
      <c r="S710" s="139">
        <v>0</v>
      </c>
      <c r="T710" s="140">
        <f>S710*H710</f>
        <v>0</v>
      </c>
      <c r="AR710" s="141" t="s">
        <v>323</v>
      </c>
      <c r="AT710" s="141" t="s">
        <v>504</v>
      </c>
      <c r="AU710" s="141" t="s">
        <v>86</v>
      </c>
      <c r="AY710" s="18" t="s">
        <v>265</v>
      </c>
      <c r="BE710" s="142">
        <f>IF(N710="základní",J710,0)</f>
        <v>0</v>
      </c>
      <c r="BF710" s="142">
        <f>IF(N710="snížená",J710,0)</f>
        <v>0</v>
      </c>
      <c r="BG710" s="142">
        <f>IF(N710="zákl. přenesená",J710,0)</f>
        <v>0</v>
      </c>
      <c r="BH710" s="142">
        <f>IF(N710="sníž. přenesená",J710,0)</f>
        <v>0</v>
      </c>
      <c r="BI710" s="142">
        <f>IF(N710="nulová",J710,0)</f>
        <v>0</v>
      </c>
      <c r="BJ710" s="18" t="s">
        <v>84</v>
      </c>
      <c r="BK710" s="142">
        <f>ROUND(I710*H710,2)</f>
        <v>0</v>
      </c>
      <c r="BL710" s="18" t="s">
        <v>271</v>
      </c>
      <c r="BM710" s="141" t="s">
        <v>2344</v>
      </c>
    </row>
    <row r="711" spans="2:47" s="1" customFormat="1" ht="12">
      <c r="B711" s="33"/>
      <c r="D711" s="143" t="s">
        <v>273</v>
      </c>
      <c r="F711" s="144" t="s">
        <v>741</v>
      </c>
      <c r="I711" s="145"/>
      <c r="L711" s="33"/>
      <c r="M711" s="146"/>
      <c r="T711" s="54"/>
      <c r="AT711" s="18" t="s">
        <v>273</v>
      </c>
      <c r="AU711" s="18" t="s">
        <v>86</v>
      </c>
    </row>
    <row r="712" spans="2:47" s="1" customFormat="1" ht="19.5">
      <c r="B712" s="33"/>
      <c r="D712" s="143" t="s">
        <v>501</v>
      </c>
      <c r="F712" s="176" t="s">
        <v>2345</v>
      </c>
      <c r="I712" s="145"/>
      <c r="L712" s="33"/>
      <c r="M712" s="146"/>
      <c r="T712" s="54"/>
      <c r="AT712" s="18" t="s">
        <v>501</v>
      </c>
      <c r="AU712" s="18" t="s">
        <v>86</v>
      </c>
    </row>
    <row r="713" spans="2:51" s="13" customFormat="1" ht="12">
      <c r="B713" s="155"/>
      <c r="D713" s="143" t="s">
        <v>277</v>
      </c>
      <c r="E713" s="156" t="s">
        <v>19</v>
      </c>
      <c r="F713" s="157" t="s">
        <v>743</v>
      </c>
      <c r="H713" s="158">
        <v>136.81</v>
      </c>
      <c r="I713" s="159"/>
      <c r="L713" s="155"/>
      <c r="M713" s="160"/>
      <c r="T713" s="161"/>
      <c r="AT713" s="156" t="s">
        <v>277</v>
      </c>
      <c r="AU713" s="156" t="s">
        <v>86</v>
      </c>
      <c r="AV713" s="13" t="s">
        <v>86</v>
      </c>
      <c r="AW713" s="13" t="s">
        <v>37</v>
      </c>
      <c r="AX713" s="13" t="s">
        <v>84</v>
      </c>
      <c r="AY713" s="156" t="s">
        <v>265</v>
      </c>
    </row>
    <row r="714" spans="2:65" s="1" customFormat="1" ht="21.75" customHeight="1">
      <c r="B714" s="33"/>
      <c r="C714" s="130" t="s">
        <v>753</v>
      </c>
      <c r="D714" s="130" t="s">
        <v>267</v>
      </c>
      <c r="E714" s="131" t="s">
        <v>770</v>
      </c>
      <c r="F714" s="132" t="s">
        <v>771</v>
      </c>
      <c r="G714" s="133" t="s">
        <v>115</v>
      </c>
      <c r="H714" s="134">
        <v>808</v>
      </c>
      <c r="I714" s="135"/>
      <c r="J714" s="136">
        <f>ROUND(I714*H714,2)</f>
        <v>0</v>
      </c>
      <c r="K714" s="132" t="s">
        <v>270</v>
      </c>
      <c r="L714" s="33"/>
      <c r="M714" s="137" t="s">
        <v>19</v>
      </c>
      <c r="N714" s="138" t="s">
        <v>47</v>
      </c>
      <c r="P714" s="139">
        <f>O714*H714</f>
        <v>0</v>
      </c>
      <c r="Q714" s="139">
        <v>0</v>
      </c>
      <c r="R714" s="139">
        <f>Q714*H714</f>
        <v>0</v>
      </c>
      <c r="S714" s="139">
        <v>0</v>
      </c>
      <c r="T714" s="140">
        <f>S714*H714</f>
        <v>0</v>
      </c>
      <c r="AR714" s="141" t="s">
        <v>271</v>
      </c>
      <c r="AT714" s="141" t="s">
        <v>267</v>
      </c>
      <c r="AU714" s="141" t="s">
        <v>86</v>
      </c>
      <c r="AY714" s="18" t="s">
        <v>265</v>
      </c>
      <c r="BE714" s="142">
        <f>IF(N714="základní",J714,0)</f>
        <v>0</v>
      </c>
      <c r="BF714" s="142">
        <f>IF(N714="snížená",J714,0)</f>
        <v>0</v>
      </c>
      <c r="BG714" s="142">
        <f>IF(N714="zákl. přenesená",J714,0)</f>
        <v>0</v>
      </c>
      <c r="BH714" s="142">
        <f>IF(N714="sníž. přenesená",J714,0)</f>
        <v>0</v>
      </c>
      <c r="BI714" s="142">
        <f>IF(N714="nulová",J714,0)</f>
        <v>0</v>
      </c>
      <c r="BJ714" s="18" t="s">
        <v>84</v>
      </c>
      <c r="BK714" s="142">
        <f>ROUND(I714*H714,2)</f>
        <v>0</v>
      </c>
      <c r="BL714" s="18" t="s">
        <v>271</v>
      </c>
      <c r="BM714" s="141" t="s">
        <v>2346</v>
      </c>
    </row>
    <row r="715" spans="2:47" s="1" customFormat="1" ht="12">
      <c r="B715" s="33"/>
      <c r="D715" s="143" t="s">
        <v>273</v>
      </c>
      <c r="F715" s="144" t="s">
        <v>773</v>
      </c>
      <c r="I715" s="145"/>
      <c r="L715" s="33"/>
      <c r="M715" s="146"/>
      <c r="T715" s="54"/>
      <c r="AT715" s="18" t="s">
        <v>273</v>
      </c>
      <c r="AU715" s="18" t="s">
        <v>86</v>
      </c>
    </row>
    <row r="716" spans="2:47" s="1" customFormat="1" ht="12">
      <c r="B716" s="33"/>
      <c r="D716" s="147" t="s">
        <v>275</v>
      </c>
      <c r="F716" s="148" t="s">
        <v>774</v>
      </c>
      <c r="I716" s="145"/>
      <c r="L716" s="33"/>
      <c r="M716" s="146"/>
      <c r="T716" s="54"/>
      <c r="AT716" s="18" t="s">
        <v>275</v>
      </c>
      <c r="AU716" s="18" t="s">
        <v>86</v>
      </c>
    </row>
    <row r="717" spans="2:51" s="12" customFormat="1" ht="12">
      <c r="B717" s="149"/>
      <c r="D717" s="143" t="s">
        <v>277</v>
      </c>
      <c r="E717" s="150" t="s">
        <v>19</v>
      </c>
      <c r="F717" s="151" t="s">
        <v>2347</v>
      </c>
      <c r="H717" s="150" t="s">
        <v>19</v>
      </c>
      <c r="I717" s="152"/>
      <c r="L717" s="149"/>
      <c r="M717" s="153"/>
      <c r="T717" s="154"/>
      <c r="AT717" s="150" t="s">
        <v>277</v>
      </c>
      <c r="AU717" s="150" t="s">
        <v>86</v>
      </c>
      <c r="AV717" s="12" t="s">
        <v>84</v>
      </c>
      <c r="AW717" s="12" t="s">
        <v>37</v>
      </c>
      <c r="AX717" s="12" t="s">
        <v>76</v>
      </c>
      <c r="AY717" s="150" t="s">
        <v>265</v>
      </c>
    </row>
    <row r="718" spans="2:51" s="13" customFormat="1" ht="12">
      <c r="B718" s="155"/>
      <c r="D718" s="143" t="s">
        <v>277</v>
      </c>
      <c r="E718" s="156" t="s">
        <v>19</v>
      </c>
      <c r="F718" s="157" t="s">
        <v>2348</v>
      </c>
      <c r="H718" s="158">
        <v>181</v>
      </c>
      <c r="I718" s="159"/>
      <c r="L718" s="155"/>
      <c r="M718" s="160"/>
      <c r="T718" s="161"/>
      <c r="AT718" s="156" t="s">
        <v>277</v>
      </c>
      <c r="AU718" s="156" t="s">
        <v>86</v>
      </c>
      <c r="AV718" s="13" t="s">
        <v>86</v>
      </c>
      <c r="AW718" s="13" t="s">
        <v>37</v>
      </c>
      <c r="AX718" s="13" t="s">
        <v>76</v>
      </c>
      <c r="AY718" s="156" t="s">
        <v>265</v>
      </c>
    </row>
    <row r="719" spans="2:51" s="15" customFormat="1" ht="12">
      <c r="B719" s="169"/>
      <c r="D719" s="143" t="s">
        <v>277</v>
      </c>
      <c r="E719" s="170" t="s">
        <v>183</v>
      </c>
      <c r="F719" s="171" t="s">
        <v>397</v>
      </c>
      <c r="H719" s="172">
        <v>181</v>
      </c>
      <c r="I719" s="173"/>
      <c r="L719" s="169"/>
      <c r="M719" s="174"/>
      <c r="T719" s="175"/>
      <c r="AT719" s="170" t="s">
        <v>277</v>
      </c>
      <c r="AU719" s="170" t="s">
        <v>86</v>
      </c>
      <c r="AV719" s="15" t="s">
        <v>287</v>
      </c>
      <c r="AW719" s="15" t="s">
        <v>37</v>
      </c>
      <c r="AX719" s="15" t="s">
        <v>76</v>
      </c>
      <c r="AY719" s="170" t="s">
        <v>265</v>
      </c>
    </row>
    <row r="720" spans="2:51" s="13" customFormat="1" ht="12">
      <c r="B720" s="155"/>
      <c r="D720" s="143" t="s">
        <v>277</v>
      </c>
      <c r="E720" s="156" t="s">
        <v>19</v>
      </c>
      <c r="F720" s="157" t="s">
        <v>2349</v>
      </c>
      <c r="H720" s="158">
        <v>627</v>
      </c>
      <c r="I720" s="159"/>
      <c r="L720" s="155"/>
      <c r="M720" s="160"/>
      <c r="T720" s="161"/>
      <c r="AT720" s="156" t="s">
        <v>277</v>
      </c>
      <c r="AU720" s="156" t="s">
        <v>86</v>
      </c>
      <c r="AV720" s="13" t="s">
        <v>86</v>
      </c>
      <c r="AW720" s="13" t="s">
        <v>37</v>
      </c>
      <c r="AX720" s="13" t="s">
        <v>76</v>
      </c>
      <c r="AY720" s="156" t="s">
        <v>265</v>
      </c>
    </row>
    <row r="721" spans="2:51" s="15" customFormat="1" ht="12">
      <c r="B721" s="169"/>
      <c r="D721" s="143" t="s">
        <v>277</v>
      </c>
      <c r="E721" s="170" t="s">
        <v>180</v>
      </c>
      <c r="F721" s="171" t="s">
        <v>397</v>
      </c>
      <c r="H721" s="172">
        <v>627</v>
      </c>
      <c r="I721" s="173"/>
      <c r="L721" s="169"/>
      <c r="M721" s="174"/>
      <c r="T721" s="175"/>
      <c r="AT721" s="170" t="s">
        <v>277</v>
      </c>
      <c r="AU721" s="170" t="s">
        <v>86</v>
      </c>
      <c r="AV721" s="15" t="s">
        <v>287</v>
      </c>
      <c r="AW721" s="15" t="s">
        <v>37</v>
      </c>
      <c r="AX721" s="15" t="s">
        <v>76</v>
      </c>
      <c r="AY721" s="170" t="s">
        <v>265</v>
      </c>
    </row>
    <row r="722" spans="2:51" s="14" customFormat="1" ht="12">
      <c r="B722" s="162"/>
      <c r="D722" s="143" t="s">
        <v>277</v>
      </c>
      <c r="E722" s="163" t="s">
        <v>19</v>
      </c>
      <c r="F722" s="164" t="s">
        <v>280</v>
      </c>
      <c r="H722" s="165">
        <v>808</v>
      </c>
      <c r="I722" s="166"/>
      <c r="L722" s="162"/>
      <c r="M722" s="167"/>
      <c r="T722" s="168"/>
      <c r="AT722" s="163" t="s">
        <v>277</v>
      </c>
      <c r="AU722" s="163" t="s">
        <v>86</v>
      </c>
      <c r="AV722" s="14" t="s">
        <v>271</v>
      </c>
      <c r="AW722" s="14" t="s">
        <v>37</v>
      </c>
      <c r="AX722" s="14" t="s">
        <v>84</v>
      </c>
      <c r="AY722" s="163" t="s">
        <v>265</v>
      </c>
    </row>
    <row r="723" spans="2:65" s="1" customFormat="1" ht="21.75" customHeight="1">
      <c r="B723" s="33"/>
      <c r="C723" s="130" t="s">
        <v>757</v>
      </c>
      <c r="D723" s="130" t="s">
        <v>267</v>
      </c>
      <c r="E723" s="131" t="s">
        <v>2350</v>
      </c>
      <c r="F723" s="132" t="s">
        <v>2351</v>
      </c>
      <c r="G723" s="133" t="s">
        <v>115</v>
      </c>
      <c r="H723" s="134">
        <v>1480.29</v>
      </c>
      <c r="I723" s="135"/>
      <c r="J723" s="136">
        <f>ROUND(I723*H723,2)</f>
        <v>0</v>
      </c>
      <c r="K723" s="132" t="s">
        <v>270</v>
      </c>
      <c r="L723" s="33"/>
      <c r="M723" s="137" t="s">
        <v>19</v>
      </c>
      <c r="N723" s="138" t="s">
        <v>47</v>
      </c>
      <c r="P723" s="139">
        <f>O723*H723</f>
        <v>0</v>
      </c>
      <c r="Q723" s="139">
        <v>0</v>
      </c>
      <c r="R723" s="139">
        <f>Q723*H723</f>
        <v>0</v>
      </c>
      <c r="S723" s="139">
        <v>0</v>
      </c>
      <c r="T723" s="140">
        <f>S723*H723</f>
        <v>0</v>
      </c>
      <c r="AR723" s="141" t="s">
        <v>271</v>
      </c>
      <c r="AT723" s="141" t="s">
        <v>267</v>
      </c>
      <c r="AU723" s="141" t="s">
        <v>86</v>
      </c>
      <c r="AY723" s="18" t="s">
        <v>265</v>
      </c>
      <c r="BE723" s="142">
        <f>IF(N723="základní",J723,0)</f>
        <v>0</v>
      </c>
      <c r="BF723" s="142">
        <f>IF(N723="snížená",J723,0)</f>
        <v>0</v>
      </c>
      <c r="BG723" s="142">
        <f>IF(N723="zákl. přenesená",J723,0)</f>
        <v>0</v>
      </c>
      <c r="BH723" s="142">
        <f>IF(N723="sníž. přenesená",J723,0)</f>
        <v>0</v>
      </c>
      <c r="BI723" s="142">
        <f>IF(N723="nulová",J723,0)</f>
        <v>0</v>
      </c>
      <c r="BJ723" s="18" t="s">
        <v>84</v>
      </c>
      <c r="BK723" s="142">
        <f>ROUND(I723*H723,2)</f>
        <v>0</v>
      </c>
      <c r="BL723" s="18" t="s">
        <v>271</v>
      </c>
      <c r="BM723" s="141" t="s">
        <v>2352</v>
      </c>
    </row>
    <row r="724" spans="2:47" s="1" customFormat="1" ht="19.5">
      <c r="B724" s="33"/>
      <c r="D724" s="143" t="s">
        <v>273</v>
      </c>
      <c r="F724" s="144" t="s">
        <v>2353</v>
      </c>
      <c r="I724" s="145"/>
      <c r="L724" s="33"/>
      <c r="M724" s="146"/>
      <c r="T724" s="54"/>
      <c r="AT724" s="18" t="s">
        <v>273</v>
      </c>
      <c r="AU724" s="18" t="s">
        <v>86</v>
      </c>
    </row>
    <row r="725" spans="2:47" s="1" customFormat="1" ht="12">
      <c r="B725" s="33"/>
      <c r="D725" s="147" t="s">
        <v>275</v>
      </c>
      <c r="F725" s="148" t="s">
        <v>2354</v>
      </c>
      <c r="I725" s="145"/>
      <c r="L725" s="33"/>
      <c r="M725" s="146"/>
      <c r="T725" s="54"/>
      <c r="AT725" s="18" t="s">
        <v>275</v>
      </c>
      <c r="AU725" s="18" t="s">
        <v>86</v>
      </c>
    </row>
    <row r="726" spans="2:51" s="12" customFormat="1" ht="12">
      <c r="B726" s="149"/>
      <c r="D726" s="143" t="s">
        <v>277</v>
      </c>
      <c r="E726" s="150" t="s">
        <v>19</v>
      </c>
      <c r="F726" s="151" t="s">
        <v>2355</v>
      </c>
      <c r="H726" s="150" t="s">
        <v>19</v>
      </c>
      <c r="I726" s="152"/>
      <c r="L726" s="149"/>
      <c r="M726" s="153"/>
      <c r="T726" s="154"/>
      <c r="AT726" s="150" t="s">
        <v>277</v>
      </c>
      <c r="AU726" s="150" t="s">
        <v>86</v>
      </c>
      <c r="AV726" s="12" t="s">
        <v>84</v>
      </c>
      <c r="AW726" s="12" t="s">
        <v>37</v>
      </c>
      <c r="AX726" s="12" t="s">
        <v>76</v>
      </c>
      <c r="AY726" s="150" t="s">
        <v>265</v>
      </c>
    </row>
    <row r="727" spans="2:51" s="13" customFormat="1" ht="12">
      <c r="B727" s="155"/>
      <c r="D727" s="143" t="s">
        <v>277</v>
      </c>
      <c r="E727" s="156" t="s">
        <v>19</v>
      </c>
      <c r="F727" s="157" t="s">
        <v>2356</v>
      </c>
      <c r="H727" s="158">
        <v>1480.29</v>
      </c>
      <c r="I727" s="159"/>
      <c r="L727" s="155"/>
      <c r="M727" s="160"/>
      <c r="T727" s="161"/>
      <c r="AT727" s="156" t="s">
        <v>277</v>
      </c>
      <c r="AU727" s="156" t="s">
        <v>86</v>
      </c>
      <c r="AV727" s="13" t="s">
        <v>86</v>
      </c>
      <c r="AW727" s="13" t="s">
        <v>37</v>
      </c>
      <c r="AX727" s="13" t="s">
        <v>84</v>
      </c>
      <c r="AY727" s="156" t="s">
        <v>265</v>
      </c>
    </row>
    <row r="728" spans="2:65" s="1" customFormat="1" ht="16.5" customHeight="1">
      <c r="B728" s="33"/>
      <c r="C728" s="130" t="s">
        <v>761</v>
      </c>
      <c r="D728" s="130" t="s">
        <v>267</v>
      </c>
      <c r="E728" s="131" t="s">
        <v>2357</v>
      </c>
      <c r="F728" s="132" t="s">
        <v>2358</v>
      </c>
      <c r="G728" s="133" t="s">
        <v>115</v>
      </c>
      <c r="H728" s="134">
        <v>2288.29</v>
      </c>
      <c r="I728" s="135"/>
      <c r="J728" s="136">
        <f>ROUND(I728*H728,2)</f>
        <v>0</v>
      </c>
      <c r="K728" s="132" t="s">
        <v>270</v>
      </c>
      <c r="L728" s="33"/>
      <c r="M728" s="137" t="s">
        <v>19</v>
      </c>
      <c r="N728" s="138" t="s">
        <v>47</v>
      </c>
      <c r="P728" s="139">
        <f>O728*H728</f>
        <v>0</v>
      </c>
      <c r="Q728" s="139">
        <v>0</v>
      </c>
      <c r="R728" s="139">
        <f>Q728*H728</f>
        <v>0</v>
      </c>
      <c r="S728" s="139">
        <v>0</v>
      </c>
      <c r="T728" s="140">
        <f>S728*H728</f>
        <v>0</v>
      </c>
      <c r="AR728" s="141" t="s">
        <v>271</v>
      </c>
      <c r="AT728" s="141" t="s">
        <v>267</v>
      </c>
      <c r="AU728" s="141" t="s">
        <v>86</v>
      </c>
      <c r="AY728" s="18" t="s">
        <v>265</v>
      </c>
      <c r="BE728" s="142">
        <f>IF(N728="základní",J728,0)</f>
        <v>0</v>
      </c>
      <c r="BF728" s="142">
        <f>IF(N728="snížená",J728,0)</f>
        <v>0</v>
      </c>
      <c r="BG728" s="142">
        <f>IF(N728="zákl. přenesená",J728,0)</f>
        <v>0</v>
      </c>
      <c r="BH728" s="142">
        <f>IF(N728="sníž. přenesená",J728,0)</f>
        <v>0</v>
      </c>
      <c r="BI728" s="142">
        <f>IF(N728="nulová",J728,0)</f>
        <v>0</v>
      </c>
      <c r="BJ728" s="18" t="s">
        <v>84</v>
      </c>
      <c r="BK728" s="142">
        <f>ROUND(I728*H728,2)</f>
        <v>0</v>
      </c>
      <c r="BL728" s="18" t="s">
        <v>271</v>
      </c>
      <c r="BM728" s="141" t="s">
        <v>2359</v>
      </c>
    </row>
    <row r="729" spans="2:47" s="1" customFormat="1" ht="12">
      <c r="B729" s="33"/>
      <c r="D729" s="143" t="s">
        <v>273</v>
      </c>
      <c r="F729" s="144" t="s">
        <v>2360</v>
      </c>
      <c r="I729" s="145"/>
      <c r="L729" s="33"/>
      <c r="M729" s="146"/>
      <c r="T729" s="54"/>
      <c r="AT729" s="18" t="s">
        <v>273</v>
      </c>
      <c r="AU729" s="18" t="s">
        <v>86</v>
      </c>
    </row>
    <row r="730" spans="2:47" s="1" customFormat="1" ht="12">
      <c r="B730" s="33"/>
      <c r="D730" s="147" t="s">
        <v>275</v>
      </c>
      <c r="F730" s="148" t="s">
        <v>2361</v>
      </c>
      <c r="I730" s="145"/>
      <c r="L730" s="33"/>
      <c r="M730" s="146"/>
      <c r="T730" s="54"/>
      <c r="AT730" s="18" t="s">
        <v>275</v>
      </c>
      <c r="AU730" s="18" t="s">
        <v>86</v>
      </c>
    </row>
    <row r="731" spans="2:51" s="13" customFormat="1" ht="12">
      <c r="B731" s="155"/>
      <c r="D731" s="143" t="s">
        <v>277</v>
      </c>
      <c r="E731" s="156" t="s">
        <v>19</v>
      </c>
      <c r="F731" s="157" t="s">
        <v>2356</v>
      </c>
      <c r="H731" s="158">
        <v>1480.29</v>
      </c>
      <c r="I731" s="159"/>
      <c r="L731" s="155"/>
      <c r="M731" s="160"/>
      <c r="T731" s="161"/>
      <c r="AT731" s="156" t="s">
        <v>277</v>
      </c>
      <c r="AU731" s="156" t="s">
        <v>86</v>
      </c>
      <c r="AV731" s="13" t="s">
        <v>86</v>
      </c>
      <c r="AW731" s="13" t="s">
        <v>37</v>
      </c>
      <c r="AX731" s="13" t="s">
        <v>76</v>
      </c>
      <c r="AY731" s="156" t="s">
        <v>265</v>
      </c>
    </row>
    <row r="732" spans="2:51" s="13" customFormat="1" ht="12">
      <c r="B732" s="155"/>
      <c r="D732" s="143" t="s">
        <v>277</v>
      </c>
      <c r="E732" s="156" t="s">
        <v>19</v>
      </c>
      <c r="F732" s="157" t="s">
        <v>183</v>
      </c>
      <c r="H732" s="158">
        <v>181</v>
      </c>
      <c r="I732" s="159"/>
      <c r="L732" s="155"/>
      <c r="M732" s="160"/>
      <c r="T732" s="161"/>
      <c r="AT732" s="156" t="s">
        <v>277</v>
      </c>
      <c r="AU732" s="156" t="s">
        <v>86</v>
      </c>
      <c r="AV732" s="13" t="s">
        <v>86</v>
      </c>
      <c r="AW732" s="13" t="s">
        <v>37</v>
      </c>
      <c r="AX732" s="13" t="s">
        <v>76</v>
      </c>
      <c r="AY732" s="156" t="s">
        <v>265</v>
      </c>
    </row>
    <row r="733" spans="2:51" s="13" customFormat="1" ht="12">
      <c r="B733" s="155"/>
      <c r="D733" s="143" t="s">
        <v>277</v>
      </c>
      <c r="E733" s="156" t="s">
        <v>19</v>
      </c>
      <c r="F733" s="157" t="s">
        <v>180</v>
      </c>
      <c r="H733" s="158">
        <v>627</v>
      </c>
      <c r="I733" s="159"/>
      <c r="L733" s="155"/>
      <c r="M733" s="160"/>
      <c r="T733" s="161"/>
      <c r="AT733" s="156" t="s">
        <v>277</v>
      </c>
      <c r="AU733" s="156" t="s">
        <v>86</v>
      </c>
      <c r="AV733" s="13" t="s">
        <v>86</v>
      </c>
      <c r="AW733" s="13" t="s">
        <v>37</v>
      </c>
      <c r="AX733" s="13" t="s">
        <v>76</v>
      </c>
      <c r="AY733" s="156" t="s">
        <v>265</v>
      </c>
    </row>
    <row r="734" spans="2:51" s="14" customFormat="1" ht="12">
      <c r="B734" s="162"/>
      <c r="D734" s="143" t="s">
        <v>277</v>
      </c>
      <c r="E734" s="163" t="s">
        <v>19</v>
      </c>
      <c r="F734" s="164" t="s">
        <v>280</v>
      </c>
      <c r="H734" s="165">
        <v>2288.29</v>
      </c>
      <c r="I734" s="166"/>
      <c r="L734" s="162"/>
      <c r="M734" s="167"/>
      <c r="T734" s="168"/>
      <c r="AT734" s="163" t="s">
        <v>277</v>
      </c>
      <c r="AU734" s="163" t="s">
        <v>86</v>
      </c>
      <c r="AV734" s="14" t="s">
        <v>271</v>
      </c>
      <c r="AW734" s="14" t="s">
        <v>37</v>
      </c>
      <c r="AX734" s="14" t="s">
        <v>84</v>
      </c>
      <c r="AY734" s="163" t="s">
        <v>265</v>
      </c>
    </row>
    <row r="735" spans="2:65" s="1" customFormat="1" ht="16.5" customHeight="1">
      <c r="B735" s="33"/>
      <c r="C735" s="130" t="s">
        <v>765</v>
      </c>
      <c r="D735" s="130" t="s">
        <v>267</v>
      </c>
      <c r="E735" s="131" t="s">
        <v>2362</v>
      </c>
      <c r="F735" s="132" t="s">
        <v>2363</v>
      </c>
      <c r="G735" s="133" t="s">
        <v>115</v>
      </c>
      <c r="H735" s="134">
        <v>251.125</v>
      </c>
      <c r="I735" s="135"/>
      <c r="J735" s="136">
        <f>ROUND(I735*H735,2)</f>
        <v>0</v>
      </c>
      <c r="K735" s="132" t="s">
        <v>270</v>
      </c>
      <c r="L735" s="33"/>
      <c r="M735" s="137" t="s">
        <v>19</v>
      </c>
      <c r="N735" s="138" t="s">
        <v>47</v>
      </c>
      <c r="P735" s="139">
        <f>O735*H735</f>
        <v>0</v>
      </c>
      <c r="Q735" s="139">
        <v>0</v>
      </c>
      <c r="R735" s="139">
        <f>Q735*H735</f>
        <v>0</v>
      </c>
      <c r="S735" s="139">
        <v>0</v>
      </c>
      <c r="T735" s="140">
        <f>S735*H735</f>
        <v>0</v>
      </c>
      <c r="AR735" s="141" t="s">
        <v>271</v>
      </c>
      <c r="AT735" s="141" t="s">
        <v>267</v>
      </c>
      <c r="AU735" s="141" t="s">
        <v>86</v>
      </c>
      <c r="AY735" s="18" t="s">
        <v>265</v>
      </c>
      <c r="BE735" s="142">
        <f>IF(N735="základní",J735,0)</f>
        <v>0</v>
      </c>
      <c r="BF735" s="142">
        <f>IF(N735="snížená",J735,0)</f>
        <v>0</v>
      </c>
      <c r="BG735" s="142">
        <f>IF(N735="zákl. přenesená",J735,0)</f>
        <v>0</v>
      </c>
      <c r="BH735" s="142">
        <f>IF(N735="sníž. přenesená",J735,0)</f>
        <v>0</v>
      </c>
      <c r="BI735" s="142">
        <f>IF(N735="nulová",J735,0)</f>
        <v>0</v>
      </c>
      <c r="BJ735" s="18" t="s">
        <v>84</v>
      </c>
      <c r="BK735" s="142">
        <f>ROUND(I735*H735,2)</f>
        <v>0</v>
      </c>
      <c r="BL735" s="18" t="s">
        <v>271</v>
      </c>
      <c r="BM735" s="141" t="s">
        <v>2364</v>
      </c>
    </row>
    <row r="736" spans="2:47" s="1" customFormat="1" ht="12">
      <c r="B736" s="33"/>
      <c r="D736" s="143" t="s">
        <v>273</v>
      </c>
      <c r="F736" s="144" t="s">
        <v>2365</v>
      </c>
      <c r="I736" s="145"/>
      <c r="L736" s="33"/>
      <c r="M736" s="146"/>
      <c r="T736" s="54"/>
      <c r="AT736" s="18" t="s">
        <v>273</v>
      </c>
      <c r="AU736" s="18" t="s">
        <v>86</v>
      </c>
    </row>
    <row r="737" spans="2:47" s="1" customFormat="1" ht="12">
      <c r="B737" s="33"/>
      <c r="D737" s="147" t="s">
        <v>275</v>
      </c>
      <c r="F737" s="148" t="s">
        <v>2366</v>
      </c>
      <c r="I737" s="145"/>
      <c r="L737" s="33"/>
      <c r="M737" s="146"/>
      <c r="T737" s="54"/>
      <c r="AT737" s="18" t="s">
        <v>275</v>
      </c>
      <c r="AU737" s="18" t="s">
        <v>86</v>
      </c>
    </row>
    <row r="738" spans="2:51" s="12" customFormat="1" ht="12">
      <c r="B738" s="149"/>
      <c r="D738" s="143" t="s">
        <v>277</v>
      </c>
      <c r="E738" s="150" t="s">
        <v>19</v>
      </c>
      <c r="F738" s="151" t="s">
        <v>2297</v>
      </c>
      <c r="H738" s="150" t="s">
        <v>19</v>
      </c>
      <c r="I738" s="152"/>
      <c r="L738" s="149"/>
      <c r="M738" s="153"/>
      <c r="T738" s="154"/>
      <c r="AT738" s="150" t="s">
        <v>277</v>
      </c>
      <c r="AU738" s="150" t="s">
        <v>86</v>
      </c>
      <c r="AV738" s="12" t="s">
        <v>84</v>
      </c>
      <c r="AW738" s="12" t="s">
        <v>37</v>
      </c>
      <c r="AX738" s="12" t="s">
        <v>76</v>
      </c>
      <c r="AY738" s="150" t="s">
        <v>265</v>
      </c>
    </row>
    <row r="739" spans="2:51" s="13" customFormat="1" ht="12">
      <c r="B739" s="155"/>
      <c r="D739" s="143" t="s">
        <v>277</v>
      </c>
      <c r="E739" s="156" t="s">
        <v>19</v>
      </c>
      <c r="F739" s="157" t="s">
        <v>2367</v>
      </c>
      <c r="H739" s="158">
        <v>0.876</v>
      </c>
      <c r="I739" s="159"/>
      <c r="L739" s="155"/>
      <c r="M739" s="160"/>
      <c r="T739" s="161"/>
      <c r="AT739" s="156" t="s">
        <v>277</v>
      </c>
      <c r="AU739" s="156" t="s">
        <v>86</v>
      </c>
      <c r="AV739" s="13" t="s">
        <v>86</v>
      </c>
      <c r="AW739" s="13" t="s">
        <v>37</v>
      </c>
      <c r="AX739" s="13" t="s">
        <v>76</v>
      </c>
      <c r="AY739" s="156" t="s">
        <v>265</v>
      </c>
    </row>
    <row r="740" spans="2:51" s="13" customFormat="1" ht="12">
      <c r="B740" s="155"/>
      <c r="D740" s="143" t="s">
        <v>277</v>
      </c>
      <c r="E740" s="156" t="s">
        <v>19</v>
      </c>
      <c r="F740" s="157" t="s">
        <v>2368</v>
      </c>
      <c r="H740" s="158">
        <v>4.128</v>
      </c>
      <c r="I740" s="159"/>
      <c r="L740" s="155"/>
      <c r="M740" s="160"/>
      <c r="T740" s="161"/>
      <c r="AT740" s="156" t="s">
        <v>277</v>
      </c>
      <c r="AU740" s="156" t="s">
        <v>86</v>
      </c>
      <c r="AV740" s="13" t="s">
        <v>86</v>
      </c>
      <c r="AW740" s="13" t="s">
        <v>37</v>
      </c>
      <c r="AX740" s="13" t="s">
        <v>76</v>
      </c>
      <c r="AY740" s="156" t="s">
        <v>265</v>
      </c>
    </row>
    <row r="741" spans="2:51" s="13" customFormat="1" ht="12">
      <c r="B741" s="155"/>
      <c r="D741" s="143" t="s">
        <v>277</v>
      </c>
      <c r="E741" s="156" t="s">
        <v>19</v>
      </c>
      <c r="F741" s="157" t="s">
        <v>2369</v>
      </c>
      <c r="H741" s="158">
        <v>1.921</v>
      </c>
      <c r="I741" s="159"/>
      <c r="L741" s="155"/>
      <c r="M741" s="160"/>
      <c r="T741" s="161"/>
      <c r="AT741" s="156" t="s">
        <v>277</v>
      </c>
      <c r="AU741" s="156" t="s">
        <v>86</v>
      </c>
      <c r="AV741" s="13" t="s">
        <v>86</v>
      </c>
      <c r="AW741" s="13" t="s">
        <v>37</v>
      </c>
      <c r="AX741" s="13" t="s">
        <v>76</v>
      </c>
      <c r="AY741" s="156" t="s">
        <v>265</v>
      </c>
    </row>
    <row r="742" spans="2:51" s="13" customFormat="1" ht="12">
      <c r="B742" s="155"/>
      <c r="D742" s="143" t="s">
        <v>277</v>
      </c>
      <c r="E742" s="156" t="s">
        <v>19</v>
      </c>
      <c r="F742" s="157" t="s">
        <v>2370</v>
      </c>
      <c r="H742" s="158">
        <v>1.32</v>
      </c>
      <c r="I742" s="159"/>
      <c r="L742" s="155"/>
      <c r="M742" s="160"/>
      <c r="T742" s="161"/>
      <c r="AT742" s="156" t="s">
        <v>277</v>
      </c>
      <c r="AU742" s="156" t="s">
        <v>86</v>
      </c>
      <c r="AV742" s="13" t="s">
        <v>86</v>
      </c>
      <c r="AW742" s="13" t="s">
        <v>37</v>
      </c>
      <c r="AX742" s="13" t="s">
        <v>76</v>
      </c>
      <c r="AY742" s="156" t="s">
        <v>265</v>
      </c>
    </row>
    <row r="743" spans="2:51" s="13" customFormat="1" ht="12">
      <c r="B743" s="155"/>
      <c r="D743" s="143" t="s">
        <v>277</v>
      </c>
      <c r="E743" s="156" t="s">
        <v>19</v>
      </c>
      <c r="F743" s="157" t="s">
        <v>2371</v>
      </c>
      <c r="H743" s="158">
        <v>2.6</v>
      </c>
      <c r="I743" s="159"/>
      <c r="L743" s="155"/>
      <c r="M743" s="160"/>
      <c r="T743" s="161"/>
      <c r="AT743" s="156" t="s">
        <v>277</v>
      </c>
      <c r="AU743" s="156" t="s">
        <v>86</v>
      </c>
      <c r="AV743" s="13" t="s">
        <v>86</v>
      </c>
      <c r="AW743" s="13" t="s">
        <v>37</v>
      </c>
      <c r="AX743" s="13" t="s">
        <v>76</v>
      </c>
      <c r="AY743" s="156" t="s">
        <v>265</v>
      </c>
    </row>
    <row r="744" spans="2:51" s="13" customFormat="1" ht="12">
      <c r="B744" s="155"/>
      <c r="D744" s="143" t="s">
        <v>277</v>
      </c>
      <c r="E744" s="156" t="s">
        <v>19</v>
      </c>
      <c r="F744" s="157" t="s">
        <v>2372</v>
      </c>
      <c r="H744" s="158">
        <v>1.04</v>
      </c>
      <c r="I744" s="159"/>
      <c r="L744" s="155"/>
      <c r="M744" s="160"/>
      <c r="T744" s="161"/>
      <c r="AT744" s="156" t="s">
        <v>277</v>
      </c>
      <c r="AU744" s="156" t="s">
        <v>86</v>
      </c>
      <c r="AV744" s="13" t="s">
        <v>86</v>
      </c>
      <c r="AW744" s="13" t="s">
        <v>37</v>
      </c>
      <c r="AX744" s="13" t="s">
        <v>76</v>
      </c>
      <c r="AY744" s="156" t="s">
        <v>265</v>
      </c>
    </row>
    <row r="745" spans="2:51" s="15" customFormat="1" ht="12">
      <c r="B745" s="169"/>
      <c r="D745" s="143" t="s">
        <v>277</v>
      </c>
      <c r="E745" s="170" t="s">
        <v>19</v>
      </c>
      <c r="F745" s="171" t="s">
        <v>397</v>
      </c>
      <c r="H745" s="172">
        <v>11.885</v>
      </c>
      <c r="I745" s="173"/>
      <c r="L745" s="169"/>
      <c r="M745" s="174"/>
      <c r="T745" s="175"/>
      <c r="AT745" s="170" t="s">
        <v>277</v>
      </c>
      <c r="AU745" s="170" t="s">
        <v>86</v>
      </c>
      <c r="AV745" s="15" t="s">
        <v>287</v>
      </c>
      <c r="AW745" s="15" t="s">
        <v>37</v>
      </c>
      <c r="AX745" s="15" t="s">
        <v>76</v>
      </c>
      <c r="AY745" s="170" t="s">
        <v>265</v>
      </c>
    </row>
    <row r="746" spans="2:51" s="12" customFormat="1" ht="12">
      <c r="B746" s="149"/>
      <c r="D746" s="143" t="s">
        <v>277</v>
      </c>
      <c r="E746" s="150" t="s">
        <v>19</v>
      </c>
      <c r="F746" s="151" t="s">
        <v>2373</v>
      </c>
      <c r="H746" s="150" t="s">
        <v>19</v>
      </c>
      <c r="I746" s="152"/>
      <c r="L746" s="149"/>
      <c r="M746" s="153"/>
      <c r="T746" s="154"/>
      <c r="AT746" s="150" t="s">
        <v>277</v>
      </c>
      <c r="AU746" s="150" t="s">
        <v>86</v>
      </c>
      <c r="AV746" s="12" t="s">
        <v>84</v>
      </c>
      <c r="AW746" s="12" t="s">
        <v>37</v>
      </c>
      <c r="AX746" s="12" t="s">
        <v>76</v>
      </c>
      <c r="AY746" s="150" t="s">
        <v>265</v>
      </c>
    </row>
    <row r="747" spans="2:51" s="13" customFormat="1" ht="12">
      <c r="B747" s="155"/>
      <c r="D747" s="143" t="s">
        <v>277</v>
      </c>
      <c r="E747" s="156" t="s">
        <v>19</v>
      </c>
      <c r="F747" s="157" t="s">
        <v>2374</v>
      </c>
      <c r="H747" s="158">
        <v>10.24</v>
      </c>
      <c r="I747" s="159"/>
      <c r="L747" s="155"/>
      <c r="M747" s="160"/>
      <c r="T747" s="161"/>
      <c r="AT747" s="156" t="s">
        <v>277</v>
      </c>
      <c r="AU747" s="156" t="s">
        <v>86</v>
      </c>
      <c r="AV747" s="13" t="s">
        <v>86</v>
      </c>
      <c r="AW747" s="13" t="s">
        <v>37</v>
      </c>
      <c r="AX747" s="13" t="s">
        <v>76</v>
      </c>
      <c r="AY747" s="156" t="s">
        <v>265</v>
      </c>
    </row>
    <row r="748" spans="2:51" s="13" customFormat="1" ht="12">
      <c r="B748" s="155"/>
      <c r="D748" s="143" t="s">
        <v>277</v>
      </c>
      <c r="E748" s="156" t="s">
        <v>19</v>
      </c>
      <c r="F748" s="157" t="s">
        <v>2375</v>
      </c>
      <c r="H748" s="158">
        <v>8</v>
      </c>
      <c r="I748" s="159"/>
      <c r="L748" s="155"/>
      <c r="M748" s="160"/>
      <c r="T748" s="161"/>
      <c r="AT748" s="156" t="s">
        <v>277</v>
      </c>
      <c r="AU748" s="156" t="s">
        <v>86</v>
      </c>
      <c r="AV748" s="13" t="s">
        <v>86</v>
      </c>
      <c r="AW748" s="13" t="s">
        <v>37</v>
      </c>
      <c r="AX748" s="13" t="s">
        <v>76</v>
      </c>
      <c r="AY748" s="156" t="s">
        <v>265</v>
      </c>
    </row>
    <row r="749" spans="2:51" s="15" customFormat="1" ht="12">
      <c r="B749" s="169"/>
      <c r="D749" s="143" t="s">
        <v>277</v>
      </c>
      <c r="E749" s="170" t="s">
        <v>19</v>
      </c>
      <c r="F749" s="171" t="s">
        <v>397</v>
      </c>
      <c r="H749" s="172">
        <v>18.24</v>
      </c>
      <c r="I749" s="173"/>
      <c r="L749" s="169"/>
      <c r="M749" s="174"/>
      <c r="T749" s="175"/>
      <c r="AT749" s="170" t="s">
        <v>277</v>
      </c>
      <c r="AU749" s="170" t="s">
        <v>86</v>
      </c>
      <c r="AV749" s="15" t="s">
        <v>287</v>
      </c>
      <c r="AW749" s="15" t="s">
        <v>37</v>
      </c>
      <c r="AX749" s="15" t="s">
        <v>76</v>
      </c>
      <c r="AY749" s="170" t="s">
        <v>265</v>
      </c>
    </row>
    <row r="750" spans="2:51" s="13" customFormat="1" ht="12">
      <c r="B750" s="155"/>
      <c r="D750" s="143" t="s">
        <v>277</v>
      </c>
      <c r="E750" s="156" t="s">
        <v>19</v>
      </c>
      <c r="F750" s="157" t="s">
        <v>1547</v>
      </c>
      <c r="H750" s="158">
        <v>208.9</v>
      </c>
      <c r="I750" s="159"/>
      <c r="L750" s="155"/>
      <c r="M750" s="160"/>
      <c r="T750" s="161"/>
      <c r="AT750" s="156" t="s">
        <v>277</v>
      </c>
      <c r="AU750" s="156" t="s">
        <v>86</v>
      </c>
      <c r="AV750" s="13" t="s">
        <v>86</v>
      </c>
      <c r="AW750" s="13" t="s">
        <v>37</v>
      </c>
      <c r="AX750" s="13" t="s">
        <v>76</v>
      </c>
      <c r="AY750" s="156" t="s">
        <v>265</v>
      </c>
    </row>
    <row r="751" spans="2:51" s="13" customFormat="1" ht="12">
      <c r="B751" s="155"/>
      <c r="D751" s="143" t="s">
        <v>277</v>
      </c>
      <c r="E751" s="156" t="s">
        <v>19</v>
      </c>
      <c r="F751" s="157" t="s">
        <v>113</v>
      </c>
      <c r="H751" s="158">
        <v>12.1</v>
      </c>
      <c r="I751" s="159"/>
      <c r="L751" s="155"/>
      <c r="M751" s="160"/>
      <c r="T751" s="161"/>
      <c r="AT751" s="156" t="s">
        <v>277</v>
      </c>
      <c r="AU751" s="156" t="s">
        <v>86</v>
      </c>
      <c r="AV751" s="13" t="s">
        <v>86</v>
      </c>
      <c r="AW751" s="13" t="s">
        <v>37</v>
      </c>
      <c r="AX751" s="13" t="s">
        <v>76</v>
      </c>
      <c r="AY751" s="156" t="s">
        <v>265</v>
      </c>
    </row>
    <row r="752" spans="2:51" s="14" customFormat="1" ht="12">
      <c r="B752" s="162"/>
      <c r="D752" s="143" t="s">
        <v>277</v>
      </c>
      <c r="E752" s="163" t="s">
        <v>19</v>
      </c>
      <c r="F752" s="164" t="s">
        <v>280</v>
      </c>
      <c r="H752" s="165">
        <v>251.125</v>
      </c>
      <c r="I752" s="166"/>
      <c r="L752" s="162"/>
      <c r="M752" s="167"/>
      <c r="T752" s="168"/>
      <c r="AT752" s="163" t="s">
        <v>277</v>
      </c>
      <c r="AU752" s="163" t="s">
        <v>86</v>
      </c>
      <c r="AV752" s="14" t="s">
        <v>271</v>
      </c>
      <c r="AW752" s="14" t="s">
        <v>37</v>
      </c>
      <c r="AX752" s="14" t="s">
        <v>84</v>
      </c>
      <c r="AY752" s="163" t="s">
        <v>265</v>
      </c>
    </row>
    <row r="753" spans="2:65" s="1" customFormat="1" ht="16.5" customHeight="1">
      <c r="B753" s="33"/>
      <c r="C753" s="130" t="s">
        <v>769</v>
      </c>
      <c r="D753" s="130" t="s">
        <v>267</v>
      </c>
      <c r="E753" s="131" t="s">
        <v>2376</v>
      </c>
      <c r="F753" s="132" t="s">
        <v>2377</v>
      </c>
      <c r="G753" s="133" t="s">
        <v>115</v>
      </c>
      <c r="H753" s="134">
        <v>1092.803</v>
      </c>
      <c r="I753" s="135"/>
      <c r="J753" s="136">
        <f>ROUND(I753*H753,2)</f>
        <v>0</v>
      </c>
      <c r="K753" s="132" t="s">
        <v>270</v>
      </c>
      <c r="L753" s="33"/>
      <c r="M753" s="137" t="s">
        <v>19</v>
      </c>
      <c r="N753" s="138" t="s">
        <v>47</v>
      </c>
      <c r="P753" s="139">
        <f>O753*H753</f>
        <v>0</v>
      </c>
      <c r="Q753" s="139">
        <v>0</v>
      </c>
      <c r="R753" s="139">
        <f>Q753*H753</f>
        <v>0</v>
      </c>
      <c r="S753" s="139">
        <v>0</v>
      </c>
      <c r="T753" s="140">
        <f>S753*H753</f>
        <v>0</v>
      </c>
      <c r="AR753" s="141" t="s">
        <v>271</v>
      </c>
      <c r="AT753" s="141" t="s">
        <v>267</v>
      </c>
      <c r="AU753" s="141" t="s">
        <v>86</v>
      </c>
      <c r="AY753" s="18" t="s">
        <v>265</v>
      </c>
      <c r="BE753" s="142">
        <f>IF(N753="základní",J753,0)</f>
        <v>0</v>
      </c>
      <c r="BF753" s="142">
        <f>IF(N753="snížená",J753,0)</f>
        <v>0</v>
      </c>
      <c r="BG753" s="142">
        <f>IF(N753="zákl. přenesená",J753,0)</f>
        <v>0</v>
      </c>
      <c r="BH753" s="142">
        <f>IF(N753="sníž. přenesená",J753,0)</f>
        <v>0</v>
      </c>
      <c r="BI753" s="142">
        <f>IF(N753="nulová",J753,0)</f>
        <v>0</v>
      </c>
      <c r="BJ753" s="18" t="s">
        <v>84</v>
      </c>
      <c r="BK753" s="142">
        <f>ROUND(I753*H753,2)</f>
        <v>0</v>
      </c>
      <c r="BL753" s="18" t="s">
        <v>271</v>
      </c>
      <c r="BM753" s="141" t="s">
        <v>2378</v>
      </c>
    </row>
    <row r="754" spans="2:47" s="1" customFormat="1" ht="19.5">
      <c r="B754" s="33"/>
      <c r="D754" s="143" t="s">
        <v>273</v>
      </c>
      <c r="F754" s="144" t="s">
        <v>2379</v>
      </c>
      <c r="I754" s="145"/>
      <c r="L754" s="33"/>
      <c r="M754" s="146"/>
      <c r="T754" s="54"/>
      <c r="AT754" s="18" t="s">
        <v>273</v>
      </c>
      <c r="AU754" s="18" t="s">
        <v>86</v>
      </c>
    </row>
    <row r="755" spans="2:47" s="1" customFormat="1" ht="12">
      <c r="B755" s="33"/>
      <c r="D755" s="147" t="s">
        <v>275</v>
      </c>
      <c r="F755" s="148" t="s">
        <v>2380</v>
      </c>
      <c r="I755" s="145"/>
      <c r="L755" s="33"/>
      <c r="M755" s="146"/>
      <c r="T755" s="54"/>
      <c r="AT755" s="18" t="s">
        <v>275</v>
      </c>
      <c r="AU755" s="18" t="s">
        <v>86</v>
      </c>
    </row>
    <row r="756" spans="2:51" s="12" customFormat="1" ht="12">
      <c r="B756" s="149"/>
      <c r="D756" s="143" t="s">
        <v>277</v>
      </c>
      <c r="E756" s="150" t="s">
        <v>19</v>
      </c>
      <c r="F756" s="151" t="s">
        <v>2381</v>
      </c>
      <c r="H756" s="150" t="s">
        <v>19</v>
      </c>
      <c r="I756" s="152"/>
      <c r="L756" s="149"/>
      <c r="M756" s="153"/>
      <c r="T756" s="154"/>
      <c r="AT756" s="150" t="s">
        <v>277</v>
      </c>
      <c r="AU756" s="150" t="s">
        <v>86</v>
      </c>
      <c r="AV756" s="12" t="s">
        <v>84</v>
      </c>
      <c r="AW756" s="12" t="s">
        <v>37</v>
      </c>
      <c r="AX756" s="12" t="s">
        <v>76</v>
      </c>
      <c r="AY756" s="150" t="s">
        <v>265</v>
      </c>
    </row>
    <row r="757" spans="2:51" s="13" customFormat="1" ht="12">
      <c r="B757" s="155"/>
      <c r="D757" s="143" t="s">
        <v>277</v>
      </c>
      <c r="E757" s="156" t="s">
        <v>19</v>
      </c>
      <c r="F757" s="157" t="s">
        <v>2225</v>
      </c>
      <c r="H757" s="158">
        <v>3.84</v>
      </c>
      <c r="I757" s="159"/>
      <c r="L757" s="155"/>
      <c r="M757" s="160"/>
      <c r="T757" s="161"/>
      <c r="AT757" s="156" t="s">
        <v>277</v>
      </c>
      <c r="AU757" s="156" t="s">
        <v>86</v>
      </c>
      <c r="AV757" s="13" t="s">
        <v>86</v>
      </c>
      <c r="AW757" s="13" t="s">
        <v>37</v>
      </c>
      <c r="AX757" s="13" t="s">
        <v>76</v>
      </c>
      <c r="AY757" s="156" t="s">
        <v>265</v>
      </c>
    </row>
    <row r="758" spans="2:51" s="13" customFormat="1" ht="12">
      <c r="B758" s="155"/>
      <c r="D758" s="143" t="s">
        <v>277</v>
      </c>
      <c r="E758" s="156" t="s">
        <v>19</v>
      </c>
      <c r="F758" s="157" t="s">
        <v>2226</v>
      </c>
      <c r="H758" s="158">
        <v>10.08</v>
      </c>
      <c r="I758" s="159"/>
      <c r="L758" s="155"/>
      <c r="M758" s="160"/>
      <c r="T758" s="161"/>
      <c r="AT758" s="156" t="s">
        <v>277</v>
      </c>
      <c r="AU758" s="156" t="s">
        <v>86</v>
      </c>
      <c r="AV758" s="13" t="s">
        <v>86</v>
      </c>
      <c r="AW758" s="13" t="s">
        <v>37</v>
      </c>
      <c r="AX758" s="13" t="s">
        <v>76</v>
      </c>
      <c r="AY758" s="156" t="s">
        <v>265</v>
      </c>
    </row>
    <row r="759" spans="2:51" s="13" customFormat="1" ht="12">
      <c r="B759" s="155"/>
      <c r="D759" s="143" t="s">
        <v>277</v>
      </c>
      <c r="E759" s="156" t="s">
        <v>19</v>
      </c>
      <c r="F759" s="157" t="s">
        <v>2227</v>
      </c>
      <c r="H759" s="158">
        <v>6.2</v>
      </c>
      <c r="I759" s="159"/>
      <c r="L759" s="155"/>
      <c r="M759" s="160"/>
      <c r="T759" s="161"/>
      <c r="AT759" s="156" t="s">
        <v>277</v>
      </c>
      <c r="AU759" s="156" t="s">
        <v>86</v>
      </c>
      <c r="AV759" s="13" t="s">
        <v>86</v>
      </c>
      <c r="AW759" s="13" t="s">
        <v>37</v>
      </c>
      <c r="AX759" s="13" t="s">
        <v>76</v>
      </c>
      <c r="AY759" s="156" t="s">
        <v>265</v>
      </c>
    </row>
    <row r="760" spans="2:51" s="13" customFormat="1" ht="12">
      <c r="B760" s="155"/>
      <c r="D760" s="143" t="s">
        <v>277</v>
      </c>
      <c r="E760" s="156" t="s">
        <v>19</v>
      </c>
      <c r="F760" s="157" t="s">
        <v>2228</v>
      </c>
      <c r="H760" s="158">
        <v>11.4</v>
      </c>
      <c r="I760" s="159"/>
      <c r="L760" s="155"/>
      <c r="M760" s="160"/>
      <c r="T760" s="161"/>
      <c r="AT760" s="156" t="s">
        <v>277</v>
      </c>
      <c r="AU760" s="156" t="s">
        <v>86</v>
      </c>
      <c r="AV760" s="13" t="s">
        <v>86</v>
      </c>
      <c r="AW760" s="13" t="s">
        <v>37</v>
      </c>
      <c r="AX760" s="13" t="s">
        <v>76</v>
      </c>
      <c r="AY760" s="156" t="s">
        <v>265</v>
      </c>
    </row>
    <row r="761" spans="2:51" s="13" customFormat="1" ht="12">
      <c r="B761" s="155"/>
      <c r="D761" s="143" t="s">
        <v>277</v>
      </c>
      <c r="E761" s="156" t="s">
        <v>19</v>
      </c>
      <c r="F761" s="157" t="s">
        <v>2229</v>
      </c>
      <c r="H761" s="158">
        <v>6.37</v>
      </c>
      <c r="I761" s="159"/>
      <c r="L761" s="155"/>
      <c r="M761" s="160"/>
      <c r="T761" s="161"/>
      <c r="AT761" s="156" t="s">
        <v>277</v>
      </c>
      <c r="AU761" s="156" t="s">
        <v>86</v>
      </c>
      <c r="AV761" s="13" t="s">
        <v>86</v>
      </c>
      <c r="AW761" s="13" t="s">
        <v>37</v>
      </c>
      <c r="AX761" s="13" t="s">
        <v>76</v>
      </c>
      <c r="AY761" s="156" t="s">
        <v>265</v>
      </c>
    </row>
    <row r="762" spans="2:51" s="13" customFormat="1" ht="12">
      <c r="B762" s="155"/>
      <c r="D762" s="143" t="s">
        <v>277</v>
      </c>
      <c r="E762" s="156" t="s">
        <v>19</v>
      </c>
      <c r="F762" s="157" t="s">
        <v>2230</v>
      </c>
      <c r="H762" s="158">
        <v>8.06</v>
      </c>
      <c r="I762" s="159"/>
      <c r="L762" s="155"/>
      <c r="M762" s="160"/>
      <c r="T762" s="161"/>
      <c r="AT762" s="156" t="s">
        <v>277</v>
      </c>
      <c r="AU762" s="156" t="s">
        <v>86</v>
      </c>
      <c r="AV762" s="13" t="s">
        <v>86</v>
      </c>
      <c r="AW762" s="13" t="s">
        <v>37</v>
      </c>
      <c r="AX762" s="13" t="s">
        <v>76</v>
      </c>
      <c r="AY762" s="156" t="s">
        <v>265</v>
      </c>
    </row>
    <row r="763" spans="2:51" s="15" customFormat="1" ht="12">
      <c r="B763" s="169"/>
      <c r="D763" s="143" t="s">
        <v>277</v>
      </c>
      <c r="E763" s="170" t="s">
        <v>19</v>
      </c>
      <c r="F763" s="171" t="s">
        <v>397</v>
      </c>
      <c r="H763" s="172">
        <v>45.95</v>
      </c>
      <c r="I763" s="173"/>
      <c r="L763" s="169"/>
      <c r="M763" s="174"/>
      <c r="T763" s="175"/>
      <c r="AT763" s="170" t="s">
        <v>277</v>
      </c>
      <c r="AU763" s="170" t="s">
        <v>86</v>
      </c>
      <c r="AV763" s="15" t="s">
        <v>287</v>
      </c>
      <c r="AW763" s="15" t="s">
        <v>37</v>
      </c>
      <c r="AX763" s="15" t="s">
        <v>76</v>
      </c>
      <c r="AY763" s="170" t="s">
        <v>265</v>
      </c>
    </row>
    <row r="764" spans="2:51" s="13" customFormat="1" ht="12">
      <c r="B764" s="155"/>
      <c r="D764" s="143" t="s">
        <v>277</v>
      </c>
      <c r="E764" s="156" t="s">
        <v>19</v>
      </c>
      <c r="F764" s="157" t="s">
        <v>117</v>
      </c>
      <c r="H764" s="158">
        <v>78.373</v>
      </c>
      <c r="I764" s="159"/>
      <c r="L764" s="155"/>
      <c r="M764" s="160"/>
      <c r="T764" s="161"/>
      <c r="AT764" s="156" t="s">
        <v>277</v>
      </c>
      <c r="AU764" s="156" t="s">
        <v>86</v>
      </c>
      <c r="AV764" s="13" t="s">
        <v>86</v>
      </c>
      <c r="AW764" s="13" t="s">
        <v>37</v>
      </c>
      <c r="AX764" s="13" t="s">
        <v>76</v>
      </c>
      <c r="AY764" s="156" t="s">
        <v>265</v>
      </c>
    </row>
    <row r="765" spans="2:51" s="13" customFormat="1" ht="12">
      <c r="B765" s="155"/>
      <c r="D765" s="143" t="s">
        <v>277</v>
      </c>
      <c r="E765" s="156" t="s">
        <v>19</v>
      </c>
      <c r="F765" s="157" t="s">
        <v>2382</v>
      </c>
      <c r="H765" s="158">
        <v>32</v>
      </c>
      <c r="I765" s="159"/>
      <c r="L765" s="155"/>
      <c r="M765" s="160"/>
      <c r="T765" s="161"/>
      <c r="AT765" s="156" t="s">
        <v>277</v>
      </c>
      <c r="AU765" s="156" t="s">
        <v>86</v>
      </c>
      <c r="AV765" s="13" t="s">
        <v>86</v>
      </c>
      <c r="AW765" s="13" t="s">
        <v>37</v>
      </c>
      <c r="AX765" s="13" t="s">
        <v>76</v>
      </c>
      <c r="AY765" s="156" t="s">
        <v>265</v>
      </c>
    </row>
    <row r="766" spans="2:51" s="13" customFormat="1" ht="12">
      <c r="B766" s="155"/>
      <c r="D766" s="143" t="s">
        <v>277</v>
      </c>
      <c r="E766" s="156" t="s">
        <v>19</v>
      </c>
      <c r="F766" s="157" t="s">
        <v>1595</v>
      </c>
      <c r="H766" s="158">
        <v>290.6</v>
      </c>
      <c r="I766" s="159"/>
      <c r="L766" s="155"/>
      <c r="M766" s="160"/>
      <c r="T766" s="161"/>
      <c r="AT766" s="156" t="s">
        <v>277</v>
      </c>
      <c r="AU766" s="156" t="s">
        <v>86</v>
      </c>
      <c r="AV766" s="13" t="s">
        <v>86</v>
      </c>
      <c r="AW766" s="13" t="s">
        <v>37</v>
      </c>
      <c r="AX766" s="13" t="s">
        <v>76</v>
      </c>
      <c r="AY766" s="156" t="s">
        <v>265</v>
      </c>
    </row>
    <row r="767" spans="2:51" s="13" customFormat="1" ht="12">
      <c r="B767" s="155"/>
      <c r="D767" s="143" t="s">
        <v>277</v>
      </c>
      <c r="E767" s="156" t="s">
        <v>19</v>
      </c>
      <c r="F767" s="157" t="s">
        <v>1600</v>
      </c>
      <c r="H767" s="158">
        <v>26.5</v>
      </c>
      <c r="I767" s="159"/>
      <c r="L767" s="155"/>
      <c r="M767" s="160"/>
      <c r="T767" s="161"/>
      <c r="AT767" s="156" t="s">
        <v>277</v>
      </c>
      <c r="AU767" s="156" t="s">
        <v>86</v>
      </c>
      <c r="AV767" s="13" t="s">
        <v>86</v>
      </c>
      <c r="AW767" s="13" t="s">
        <v>37</v>
      </c>
      <c r="AX767" s="13" t="s">
        <v>76</v>
      </c>
      <c r="AY767" s="156" t="s">
        <v>265</v>
      </c>
    </row>
    <row r="768" spans="2:51" s="13" customFormat="1" ht="12">
      <c r="B768" s="155"/>
      <c r="D768" s="143" t="s">
        <v>277</v>
      </c>
      <c r="E768" s="156" t="s">
        <v>19</v>
      </c>
      <c r="F768" s="157" t="s">
        <v>1693</v>
      </c>
      <c r="H768" s="158">
        <v>619.38</v>
      </c>
      <c r="I768" s="159"/>
      <c r="L768" s="155"/>
      <c r="M768" s="160"/>
      <c r="T768" s="161"/>
      <c r="AT768" s="156" t="s">
        <v>277</v>
      </c>
      <c r="AU768" s="156" t="s">
        <v>86</v>
      </c>
      <c r="AV768" s="13" t="s">
        <v>86</v>
      </c>
      <c r="AW768" s="13" t="s">
        <v>37</v>
      </c>
      <c r="AX768" s="13" t="s">
        <v>76</v>
      </c>
      <c r="AY768" s="156" t="s">
        <v>265</v>
      </c>
    </row>
    <row r="769" spans="2:51" s="14" customFormat="1" ht="12">
      <c r="B769" s="162"/>
      <c r="D769" s="143" t="s">
        <v>277</v>
      </c>
      <c r="E769" s="163" t="s">
        <v>19</v>
      </c>
      <c r="F769" s="164" t="s">
        <v>280</v>
      </c>
      <c r="H769" s="165">
        <v>1092.803</v>
      </c>
      <c r="I769" s="166"/>
      <c r="L769" s="162"/>
      <c r="M769" s="167"/>
      <c r="T769" s="168"/>
      <c r="AT769" s="163" t="s">
        <v>277</v>
      </c>
      <c r="AU769" s="163" t="s">
        <v>86</v>
      </c>
      <c r="AV769" s="14" t="s">
        <v>271</v>
      </c>
      <c r="AW769" s="14" t="s">
        <v>37</v>
      </c>
      <c r="AX769" s="14" t="s">
        <v>84</v>
      </c>
      <c r="AY769" s="163" t="s">
        <v>265</v>
      </c>
    </row>
    <row r="770" spans="2:65" s="1" customFormat="1" ht="16.5" customHeight="1">
      <c r="B770" s="33"/>
      <c r="C770" s="130" t="s">
        <v>780</v>
      </c>
      <c r="D770" s="130" t="s">
        <v>267</v>
      </c>
      <c r="E770" s="131" t="s">
        <v>827</v>
      </c>
      <c r="F770" s="132" t="s">
        <v>828</v>
      </c>
      <c r="G770" s="133" t="s">
        <v>115</v>
      </c>
      <c r="H770" s="134">
        <v>619.38</v>
      </c>
      <c r="I770" s="135"/>
      <c r="J770" s="136">
        <f>ROUND(I770*H770,2)</f>
        <v>0</v>
      </c>
      <c r="K770" s="132" t="s">
        <v>270</v>
      </c>
      <c r="L770" s="33"/>
      <c r="M770" s="137" t="s">
        <v>19</v>
      </c>
      <c r="N770" s="138" t="s">
        <v>47</v>
      </c>
      <c r="P770" s="139">
        <f>O770*H770</f>
        <v>0</v>
      </c>
      <c r="Q770" s="139">
        <v>0</v>
      </c>
      <c r="R770" s="139">
        <f>Q770*H770</f>
        <v>0</v>
      </c>
      <c r="S770" s="139">
        <v>0</v>
      </c>
      <c r="T770" s="140">
        <f>S770*H770</f>
        <v>0</v>
      </c>
      <c r="AR770" s="141" t="s">
        <v>271</v>
      </c>
      <c r="AT770" s="141" t="s">
        <v>267</v>
      </c>
      <c r="AU770" s="141" t="s">
        <v>86</v>
      </c>
      <c r="AY770" s="18" t="s">
        <v>265</v>
      </c>
      <c r="BE770" s="142">
        <f>IF(N770="základní",J770,0)</f>
        <v>0</v>
      </c>
      <c r="BF770" s="142">
        <f>IF(N770="snížená",J770,0)</f>
        <v>0</v>
      </c>
      <c r="BG770" s="142">
        <f>IF(N770="zákl. přenesená",J770,0)</f>
        <v>0</v>
      </c>
      <c r="BH770" s="142">
        <f>IF(N770="sníž. přenesená",J770,0)</f>
        <v>0</v>
      </c>
      <c r="BI770" s="142">
        <f>IF(N770="nulová",J770,0)</f>
        <v>0</v>
      </c>
      <c r="BJ770" s="18" t="s">
        <v>84</v>
      </c>
      <c r="BK770" s="142">
        <f>ROUND(I770*H770,2)</f>
        <v>0</v>
      </c>
      <c r="BL770" s="18" t="s">
        <v>271</v>
      </c>
      <c r="BM770" s="141" t="s">
        <v>2383</v>
      </c>
    </row>
    <row r="771" spans="2:47" s="1" customFormat="1" ht="12">
      <c r="B771" s="33"/>
      <c r="D771" s="143" t="s">
        <v>273</v>
      </c>
      <c r="F771" s="144" t="s">
        <v>830</v>
      </c>
      <c r="I771" s="145"/>
      <c r="L771" s="33"/>
      <c r="M771" s="146"/>
      <c r="T771" s="54"/>
      <c r="AT771" s="18" t="s">
        <v>273</v>
      </c>
      <c r="AU771" s="18" t="s">
        <v>86</v>
      </c>
    </row>
    <row r="772" spans="2:47" s="1" customFormat="1" ht="12">
      <c r="B772" s="33"/>
      <c r="D772" s="147" t="s">
        <v>275</v>
      </c>
      <c r="F772" s="148" t="s">
        <v>831</v>
      </c>
      <c r="I772" s="145"/>
      <c r="L772" s="33"/>
      <c r="M772" s="146"/>
      <c r="T772" s="54"/>
      <c r="AT772" s="18" t="s">
        <v>275</v>
      </c>
      <c r="AU772" s="18" t="s">
        <v>86</v>
      </c>
    </row>
    <row r="773" spans="2:51" s="13" customFormat="1" ht="12">
      <c r="B773" s="155"/>
      <c r="D773" s="143" t="s">
        <v>277</v>
      </c>
      <c r="E773" s="156" t="s">
        <v>19</v>
      </c>
      <c r="F773" s="157" t="s">
        <v>2384</v>
      </c>
      <c r="H773" s="158">
        <v>619.38</v>
      </c>
      <c r="I773" s="159"/>
      <c r="L773" s="155"/>
      <c r="M773" s="160"/>
      <c r="T773" s="161"/>
      <c r="AT773" s="156" t="s">
        <v>277</v>
      </c>
      <c r="AU773" s="156" t="s">
        <v>86</v>
      </c>
      <c r="AV773" s="13" t="s">
        <v>86</v>
      </c>
      <c r="AW773" s="13" t="s">
        <v>37</v>
      </c>
      <c r="AX773" s="13" t="s">
        <v>76</v>
      </c>
      <c r="AY773" s="156" t="s">
        <v>265</v>
      </c>
    </row>
    <row r="774" spans="2:51" s="14" customFormat="1" ht="12">
      <c r="B774" s="162"/>
      <c r="D774" s="143" t="s">
        <v>277</v>
      </c>
      <c r="E774" s="163" t="s">
        <v>1693</v>
      </c>
      <c r="F774" s="164" t="s">
        <v>280</v>
      </c>
      <c r="H774" s="165">
        <v>619.38</v>
      </c>
      <c r="I774" s="166"/>
      <c r="L774" s="162"/>
      <c r="M774" s="167"/>
      <c r="T774" s="168"/>
      <c r="AT774" s="163" t="s">
        <v>277</v>
      </c>
      <c r="AU774" s="163" t="s">
        <v>86</v>
      </c>
      <c r="AV774" s="14" t="s">
        <v>271</v>
      </c>
      <c r="AW774" s="14" t="s">
        <v>37</v>
      </c>
      <c r="AX774" s="14" t="s">
        <v>84</v>
      </c>
      <c r="AY774" s="163" t="s">
        <v>265</v>
      </c>
    </row>
    <row r="775" spans="2:65" s="1" customFormat="1" ht="16.5" customHeight="1">
      <c r="B775" s="33"/>
      <c r="C775" s="130" t="s">
        <v>785</v>
      </c>
      <c r="D775" s="130" t="s">
        <v>267</v>
      </c>
      <c r="E775" s="131" t="s">
        <v>2385</v>
      </c>
      <c r="F775" s="132" t="s">
        <v>2386</v>
      </c>
      <c r="G775" s="133" t="s">
        <v>115</v>
      </c>
      <c r="H775" s="134">
        <v>32</v>
      </c>
      <c r="I775" s="135"/>
      <c r="J775" s="136">
        <f>ROUND(I775*H775,2)</f>
        <v>0</v>
      </c>
      <c r="K775" s="132" t="s">
        <v>270</v>
      </c>
      <c r="L775" s="33"/>
      <c r="M775" s="137" t="s">
        <v>19</v>
      </c>
      <c r="N775" s="138" t="s">
        <v>47</v>
      </c>
      <c r="P775" s="139">
        <f>O775*H775</f>
        <v>0</v>
      </c>
      <c r="Q775" s="139">
        <v>0</v>
      </c>
      <c r="R775" s="139">
        <f>Q775*H775</f>
        <v>0</v>
      </c>
      <c r="S775" s="139">
        <v>0</v>
      </c>
      <c r="T775" s="140">
        <f>S775*H775</f>
        <v>0</v>
      </c>
      <c r="AR775" s="141" t="s">
        <v>271</v>
      </c>
      <c r="AT775" s="141" t="s">
        <v>267</v>
      </c>
      <c r="AU775" s="141" t="s">
        <v>86</v>
      </c>
      <c r="AY775" s="18" t="s">
        <v>265</v>
      </c>
      <c r="BE775" s="142">
        <f>IF(N775="základní",J775,0)</f>
        <v>0</v>
      </c>
      <c r="BF775" s="142">
        <f>IF(N775="snížená",J775,0)</f>
        <v>0</v>
      </c>
      <c r="BG775" s="142">
        <f>IF(N775="zákl. přenesená",J775,0)</f>
        <v>0</v>
      </c>
      <c r="BH775" s="142">
        <f>IF(N775="sníž. přenesená",J775,0)</f>
        <v>0</v>
      </c>
      <c r="BI775" s="142">
        <f>IF(N775="nulová",J775,0)</f>
        <v>0</v>
      </c>
      <c r="BJ775" s="18" t="s">
        <v>84</v>
      </c>
      <c r="BK775" s="142">
        <f>ROUND(I775*H775,2)</f>
        <v>0</v>
      </c>
      <c r="BL775" s="18" t="s">
        <v>271</v>
      </c>
      <c r="BM775" s="141" t="s">
        <v>2387</v>
      </c>
    </row>
    <row r="776" spans="2:47" s="1" customFormat="1" ht="19.5">
      <c r="B776" s="33"/>
      <c r="D776" s="143" t="s">
        <v>273</v>
      </c>
      <c r="F776" s="144" t="s">
        <v>2388</v>
      </c>
      <c r="I776" s="145"/>
      <c r="L776" s="33"/>
      <c r="M776" s="146"/>
      <c r="T776" s="54"/>
      <c r="AT776" s="18" t="s">
        <v>273</v>
      </c>
      <c r="AU776" s="18" t="s">
        <v>86</v>
      </c>
    </row>
    <row r="777" spans="2:47" s="1" customFormat="1" ht="12">
      <c r="B777" s="33"/>
      <c r="D777" s="147" t="s">
        <v>275</v>
      </c>
      <c r="F777" s="148" t="s">
        <v>2389</v>
      </c>
      <c r="I777" s="145"/>
      <c r="L777" s="33"/>
      <c r="M777" s="146"/>
      <c r="T777" s="54"/>
      <c r="AT777" s="18" t="s">
        <v>275</v>
      </c>
      <c r="AU777" s="18" t="s">
        <v>86</v>
      </c>
    </row>
    <row r="778" spans="2:51" s="12" customFormat="1" ht="12">
      <c r="B778" s="149"/>
      <c r="D778" s="143" t="s">
        <v>277</v>
      </c>
      <c r="E778" s="150" t="s">
        <v>19</v>
      </c>
      <c r="F778" s="151" t="s">
        <v>2390</v>
      </c>
      <c r="H778" s="150" t="s">
        <v>19</v>
      </c>
      <c r="I778" s="152"/>
      <c r="L778" s="149"/>
      <c r="M778" s="153"/>
      <c r="T778" s="154"/>
      <c r="AT778" s="150" t="s">
        <v>277</v>
      </c>
      <c r="AU778" s="150" t="s">
        <v>86</v>
      </c>
      <c r="AV778" s="12" t="s">
        <v>84</v>
      </c>
      <c r="AW778" s="12" t="s">
        <v>37</v>
      </c>
      <c r="AX778" s="12" t="s">
        <v>76</v>
      </c>
      <c r="AY778" s="150" t="s">
        <v>265</v>
      </c>
    </row>
    <row r="779" spans="2:51" s="13" customFormat="1" ht="12">
      <c r="B779" s="155"/>
      <c r="D779" s="143" t="s">
        <v>277</v>
      </c>
      <c r="E779" s="156" t="s">
        <v>19</v>
      </c>
      <c r="F779" s="157" t="s">
        <v>2391</v>
      </c>
      <c r="H779" s="158">
        <v>32</v>
      </c>
      <c r="I779" s="159"/>
      <c r="L779" s="155"/>
      <c r="M779" s="160"/>
      <c r="T779" s="161"/>
      <c r="AT779" s="156" t="s">
        <v>277</v>
      </c>
      <c r="AU779" s="156" t="s">
        <v>86</v>
      </c>
      <c r="AV779" s="13" t="s">
        <v>86</v>
      </c>
      <c r="AW779" s="13" t="s">
        <v>37</v>
      </c>
      <c r="AX779" s="13" t="s">
        <v>76</v>
      </c>
      <c r="AY779" s="156" t="s">
        <v>265</v>
      </c>
    </row>
    <row r="780" spans="2:51" s="14" customFormat="1" ht="12">
      <c r="B780" s="162"/>
      <c r="D780" s="143" t="s">
        <v>277</v>
      </c>
      <c r="E780" s="163" t="s">
        <v>1687</v>
      </c>
      <c r="F780" s="164" t="s">
        <v>280</v>
      </c>
      <c r="H780" s="165">
        <v>32</v>
      </c>
      <c r="I780" s="166"/>
      <c r="L780" s="162"/>
      <c r="M780" s="167"/>
      <c r="T780" s="168"/>
      <c r="AT780" s="163" t="s">
        <v>277</v>
      </c>
      <c r="AU780" s="163" t="s">
        <v>86</v>
      </c>
      <c r="AV780" s="14" t="s">
        <v>271</v>
      </c>
      <c r="AW780" s="14" t="s">
        <v>37</v>
      </c>
      <c r="AX780" s="14" t="s">
        <v>84</v>
      </c>
      <c r="AY780" s="163" t="s">
        <v>265</v>
      </c>
    </row>
    <row r="781" spans="2:65" s="1" customFormat="1" ht="16.5" customHeight="1">
      <c r="B781" s="33"/>
      <c r="C781" s="130" t="s">
        <v>791</v>
      </c>
      <c r="D781" s="130" t="s">
        <v>267</v>
      </c>
      <c r="E781" s="131" t="s">
        <v>993</v>
      </c>
      <c r="F781" s="132" t="s">
        <v>994</v>
      </c>
      <c r="G781" s="133" t="s">
        <v>115</v>
      </c>
      <c r="H781" s="134">
        <v>808</v>
      </c>
      <c r="I781" s="135"/>
      <c r="J781" s="136">
        <f>ROUND(I781*H781,2)</f>
        <v>0</v>
      </c>
      <c r="K781" s="132" t="s">
        <v>270</v>
      </c>
      <c r="L781" s="33"/>
      <c r="M781" s="137" t="s">
        <v>19</v>
      </c>
      <c r="N781" s="138" t="s">
        <v>47</v>
      </c>
      <c r="P781" s="139">
        <f>O781*H781</f>
        <v>0</v>
      </c>
      <c r="Q781" s="139">
        <v>0</v>
      </c>
      <c r="R781" s="139">
        <f>Q781*H781</f>
        <v>0</v>
      </c>
      <c r="S781" s="139">
        <v>0</v>
      </c>
      <c r="T781" s="140">
        <f>S781*H781</f>
        <v>0</v>
      </c>
      <c r="AR781" s="141" t="s">
        <v>271</v>
      </c>
      <c r="AT781" s="141" t="s">
        <v>267</v>
      </c>
      <c r="AU781" s="141" t="s">
        <v>86</v>
      </c>
      <c r="AY781" s="18" t="s">
        <v>265</v>
      </c>
      <c r="BE781" s="142">
        <f>IF(N781="základní",J781,0)</f>
        <v>0</v>
      </c>
      <c r="BF781" s="142">
        <f>IF(N781="snížená",J781,0)</f>
        <v>0</v>
      </c>
      <c r="BG781" s="142">
        <f>IF(N781="zákl. přenesená",J781,0)</f>
        <v>0</v>
      </c>
      <c r="BH781" s="142">
        <f>IF(N781="sníž. přenesená",J781,0)</f>
        <v>0</v>
      </c>
      <c r="BI781" s="142">
        <f>IF(N781="nulová",J781,0)</f>
        <v>0</v>
      </c>
      <c r="BJ781" s="18" t="s">
        <v>84</v>
      </c>
      <c r="BK781" s="142">
        <f>ROUND(I781*H781,2)</f>
        <v>0</v>
      </c>
      <c r="BL781" s="18" t="s">
        <v>271</v>
      </c>
      <c r="BM781" s="141" t="s">
        <v>2392</v>
      </c>
    </row>
    <row r="782" spans="2:47" s="1" customFormat="1" ht="12">
      <c r="B782" s="33"/>
      <c r="D782" s="143" t="s">
        <v>273</v>
      </c>
      <c r="F782" s="144" t="s">
        <v>996</v>
      </c>
      <c r="I782" s="145"/>
      <c r="L782" s="33"/>
      <c r="M782" s="146"/>
      <c r="T782" s="54"/>
      <c r="AT782" s="18" t="s">
        <v>273</v>
      </c>
      <c r="AU782" s="18" t="s">
        <v>86</v>
      </c>
    </row>
    <row r="783" spans="2:47" s="1" customFormat="1" ht="12">
      <c r="B783" s="33"/>
      <c r="D783" s="147" t="s">
        <v>275</v>
      </c>
      <c r="F783" s="148" t="s">
        <v>997</v>
      </c>
      <c r="I783" s="145"/>
      <c r="L783" s="33"/>
      <c r="M783" s="146"/>
      <c r="T783" s="54"/>
      <c r="AT783" s="18" t="s">
        <v>275</v>
      </c>
      <c r="AU783" s="18" t="s">
        <v>86</v>
      </c>
    </row>
    <row r="784" spans="2:51" s="13" customFormat="1" ht="12">
      <c r="B784" s="155"/>
      <c r="D784" s="143" t="s">
        <v>277</v>
      </c>
      <c r="E784" s="156" t="s">
        <v>19</v>
      </c>
      <c r="F784" s="157" t="s">
        <v>183</v>
      </c>
      <c r="H784" s="158">
        <v>181</v>
      </c>
      <c r="I784" s="159"/>
      <c r="L784" s="155"/>
      <c r="M784" s="160"/>
      <c r="T784" s="161"/>
      <c r="AT784" s="156" t="s">
        <v>277</v>
      </c>
      <c r="AU784" s="156" t="s">
        <v>86</v>
      </c>
      <c r="AV784" s="13" t="s">
        <v>86</v>
      </c>
      <c r="AW784" s="13" t="s">
        <v>37</v>
      </c>
      <c r="AX784" s="13" t="s">
        <v>76</v>
      </c>
      <c r="AY784" s="156" t="s">
        <v>265</v>
      </c>
    </row>
    <row r="785" spans="2:51" s="13" customFormat="1" ht="12">
      <c r="B785" s="155"/>
      <c r="D785" s="143" t="s">
        <v>277</v>
      </c>
      <c r="E785" s="156" t="s">
        <v>19</v>
      </c>
      <c r="F785" s="157" t="s">
        <v>180</v>
      </c>
      <c r="H785" s="158">
        <v>627</v>
      </c>
      <c r="I785" s="159"/>
      <c r="L785" s="155"/>
      <c r="M785" s="160"/>
      <c r="T785" s="161"/>
      <c r="AT785" s="156" t="s">
        <v>277</v>
      </c>
      <c r="AU785" s="156" t="s">
        <v>86</v>
      </c>
      <c r="AV785" s="13" t="s">
        <v>86</v>
      </c>
      <c r="AW785" s="13" t="s">
        <v>37</v>
      </c>
      <c r="AX785" s="13" t="s">
        <v>76</v>
      </c>
      <c r="AY785" s="156" t="s">
        <v>265</v>
      </c>
    </row>
    <row r="786" spans="2:51" s="14" customFormat="1" ht="12">
      <c r="B786" s="162"/>
      <c r="D786" s="143" t="s">
        <v>277</v>
      </c>
      <c r="E786" s="163" t="s">
        <v>19</v>
      </c>
      <c r="F786" s="164" t="s">
        <v>280</v>
      </c>
      <c r="H786" s="165">
        <v>808</v>
      </c>
      <c r="I786" s="166"/>
      <c r="L786" s="162"/>
      <c r="M786" s="167"/>
      <c r="T786" s="168"/>
      <c r="AT786" s="163" t="s">
        <v>277</v>
      </c>
      <c r="AU786" s="163" t="s">
        <v>86</v>
      </c>
      <c r="AV786" s="14" t="s">
        <v>271</v>
      </c>
      <c r="AW786" s="14" t="s">
        <v>37</v>
      </c>
      <c r="AX786" s="14" t="s">
        <v>84</v>
      </c>
      <c r="AY786" s="163" t="s">
        <v>265</v>
      </c>
    </row>
    <row r="787" spans="2:65" s="1" customFormat="1" ht="16.5" customHeight="1">
      <c r="B787" s="33"/>
      <c r="C787" s="130" t="s">
        <v>174</v>
      </c>
      <c r="D787" s="130" t="s">
        <v>267</v>
      </c>
      <c r="E787" s="131" t="s">
        <v>999</v>
      </c>
      <c r="F787" s="132" t="s">
        <v>1000</v>
      </c>
      <c r="G787" s="133" t="s">
        <v>115</v>
      </c>
      <c r="H787" s="134">
        <v>619.38</v>
      </c>
      <c r="I787" s="135"/>
      <c r="J787" s="136">
        <f>ROUND(I787*H787,2)</f>
        <v>0</v>
      </c>
      <c r="K787" s="132" t="s">
        <v>270</v>
      </c>
      <c r="L787" s="33"/>
      <c r="M787" s="137" t="s">
        <v>19</v>
      </c>
      <c r="N787" s="138" t="s">
        <v>47</v>
      </c>
      <c r="P787" s="139">
        <f>O787*H787</f>
        <v>0</v>
      </c>
      <c r="Q787" s="139">
        <v>0</v>
      </c>
      <c r="R787" s="139">
        <f>Q787*H787</f>
        <v>0</v>
      </c>
      <c r="S787" s="139">
        <v>0</v>
      </c>
      <c r="T787" s="140">
        <f>S787*H787</f>
        <v>0</v>
      </c>
      <c r="AR787" s="141" t="s">
        <v>271</v>
      </c>
      <c r="AT787" s="141" t="s">
        <v>267</v>
      </c>
      <c r="AU787" s="141" t="s">
        <v>86</v>
      </c>
      <c r="AY787" s="18" t="s">
        <v>265</v>
      </c>
      <c r="BE787" s="142">
        <f>IF(N787="základní",J787,0)</f>
        <v>0</v>
      </c>
      <c r="BF787" s="142">
        <f>IF(N787="snížená",J787,0)</f>
        <v>0</v>
      </c>
      <c r="BG787" s="142">
        <f>IF(N787="zákl. přenesená",J787,0)</f>
        <v>0</v>
      </c>
      <c r="BH787" s="142">
        <f>IF(N787="sníž. přenesená",J787,0)</f>
        <v>0</v>
      </c>
      <c r="BI787" s="142">
        <f>IF(N787="nulová",J787,0)</f>
        <v>0</v>
      </c>
      <c r="BJ787" s="18" t="s">
        <v>84</v>
      </c>
      <c r="BK787" s="142">
        <f>ROUND(I787*H787,2)</f>
        <v>0</v>
      </c>
      <c r="BL787" s="18" t="s">
        <v>271</v>
      </c>
      <c r="BM787" s="141" t="s">
        <v>2393</v>
      </c>
    </row>
    <row r="788" spans="2:47" s="1" customFormat="1" ht="12">
      <c r="B788" s="33"/>
      <c r="D788" s="143" t="s">
        <v>273</v>
      </c>
      <c r="F788" s="144" t="s">
        <v>1002</v>
      </c>
      <c r="I788" s="145"/>
      <c r="L788" s="33"/>
      <c r="M788" s="146"/>
      <c r="T788" s="54"/>
      <c r="AT788" s="18" t="s">
        <v>273</v>
      </c>
      <c r="AU788" s="18" t="s">
        <v>86</v>
      </c>
    </row>
    <row r="789" spans="2:47" s="1" customFormat="1" ht="12">
      <c r="B789" s="33"/>
      <c r="D789" s="147" t="s">
        <v>275</v>
      </c>
      <c r="F789" s="148" t="s">
        <v>1003</v>
      </c>
      <c r="I789" s="145"/>
      <c r="L789" s="33"/>
      <c r="M789" s="146"/>
      <c r="T789" s="54"/>
      <c r="AT789" s="18" t="s">
        <v>275</v>
      </c>
      <c r="AU789" s="18" t="s">
        <v>86</v>
      </c>
    </row>
    <row r="790" spans="2:51" s="13" customFormat="1" ht="12">
      <c r="B790" s="155"/>
      <c r="D790" s="143" t="s">
        <v>277</v>
      </c>
      <c r="E790" s="156" t="s">
        <v>19</v>
      </c>
      <c r="F790" s="157" t="s">
        <v>1693</v>
      </c>
      <c r="H790" s="158">
        <v>619.38</v>
      </c>
      <c r="I790" s="159"/>
      <c r="L790" s="155"/>
      <c r="M790" s="160"/>
      <c r="T790" s="161"/>
      <c r="AT790" s="156" t="s">
        <v>277</v>
      </c>
      <c r="AU790" s="156" t="s">
        <v>86</v>
      </c>
      <c r="AV790" s="13" t="s">
        <v>86</v>
      </c>
      <c r="AW790" s="13" t="s">
        <v>37</v>
      </c>
      <c r="AX790" s="13" t="s">
        <v>84</v>
      </c>
      <c r="AY790" s="156" t="s">
        <v>265</v>
      </c>
    </row>
    <row r="791" spans="2:65" s="1" customFormat="1" ht="16.5" customHeight="1">
      <c r="B791" s="33"/>
      <c r="C791" s="130" t="s">
        <v>803</v>
      </c>
      <c r="D791" s="130" t="s">
        <v>267</v>
      </c>
      <c r="E791" s="131" t="s">
        <v>1005</v>
      </c>
      <c r="F791" s="132" t="s">
        <v>1006</v>
      </c>
      <c r="G791" s="133" t="s">
        <v>104</v>
      </c>
      <c r="H791" s="134">
        <v>42.821</v>
      </c>
      <c r="I791" s="135"/>
      <c r="J791" s="136">
        <f>ROUND(I791*H791,2)</f>
        <v>0</v>
      </c>
      <c r="K791" s="132" t="s">
        <v>270</v>
      </c>
      <c r="L791" s="33"/>
      <c r="M791" s="137" t="s">
        <v>19</v>
      </c>
      <c r="N791" s="138" t="s">
        <v>47</v>
      </c>
      <c r="P791" s="139">
        <f>O791*H791</f>
        <v>0</v>
      </c>
      <c r="Q791" s="139">
        <v>0</v>
      </c>
      <c r="R791" s="139">
        <f>Q791*H791</f>
        <v>0</v>
      </c>
      <c r="S791" s="139">
        <v>0</v>
      </c>
      <c r="T791" s="140">
        <f>S791*H791</f>
        <v>0</v>
      </c>
      <c r="AR791" s="141" t="s">
        <v>271</v>
      </c>
      <c r="AT791" s="141" t="s">
        <v>267</v>
      </c>
      <c r="AU791" s="141" t="s">
        <v>86</v>
      </c>
      <c r="AY791" s="18" t="s">
        <v>265</v>
      </c>
      <c r="BE791" s="142">
        <f>IF(N791="základní",J791,0)</f>
        <v>0</v>
      </c>
      <c r="BF791" s="142">
        <f>IF(N791="snížená",J791,0)</f>
        <v>0</v>
      </c>
      <c r="BG791" s="142">
        <f>IF(N791="zákl. přenesená",J791,0)</f>
        <v>0</v>
      </c>
      <c r="BH791" s="142">
        <f>IF(N791="sníž. přenesená",J791,0)</f>
        <v>0</v>
      </c>
      <c r="BI791" s="142">
        <f>IF(N791="nulová",J791,0)</f>
        <v>0</v>
      </c>
      <c r="BJ791" s="18" t="s">
        <v>84</v>
      </c>
      <c r="BK791" s="142">
        <f>ROUND(I791*H791,2)</f>
        <v>0</v>
      </c>
      <c r="BL791" s="18" t="s">
        <v>271</v>
      </c>
      <c r="BM791" s="141" t="s">
        <v>2394</v>
      </c>
    </row>
    <row r="792" spans="2:47" s="1" customFormat="1" ht="12">
      <c r="B792" s="33"/>
      <c r="D792" s="143" t="s">
        <v>273</v>
      </c>
      <c r="F792" s="144" t="s">
        <v>1008</v>
      </c>
      <c r="I792" s="145"/>
      <c r="L792" s="33"/>
      <c r="M792" s="146"/>
      <c r="T792" s="54"/>
      <c r="AT792" s="18" t="s">
        <v>273</v>
      </c>
      <c r="AU792" s="18" t="s">
        <v>86</v>
      </c>
    </row>
    <row r="793" spans="2:47" s="1" customFormat="1" ht="12">
      <c r="B793" s="33"/>
      <c r="D793" s="147" t="s">
        <v>275</v>
      </c>
      <c r="F793" s="148" t="s">
        <v>1009</v>
      </c>
      <c r="I793" s="145"/>
      <c r="L793" s="33"/>
      <c r="M793" s="146"/>
      <c r="T793" s="54"/>
      <c r="AT793" s="18" t="s">
        <v>275</v>
      </c>
      <c r="AU793" s="18" t="s">
        <v>86</v>
      </c>
    </row>
    <row r="794" spans="2:51" s="13" customFormat="1" ht="12">
      <c r="B794" s="155"/>
      <c r="D794" s="143" t="s">
        <v>277</v>
      </c>
      <c r="E794" s="156" t="s">
        <v>19</v>
      </c>
      <c r="F794" s="157" t="s">
        <v>1011</v>
      </c>
      <c r="H794" s="158">
        <v>5.43</v>
      </c>
      <c r="I794" s="159"/>
      <c r="L794" s="155"/>
      <c r="M794" s="160"/>
      <c r="T794" s="161"/>
      <c r="AT794" s="156" t="s">
        <v>277</v>
      </c>
      <c r="AU794" s="156" t="s">
        <v>86</v>
      </c>
      <c r="AV794" s="13" t="s">
        <v>86</v>
      </c>
      <c r="AW794" s="13" t="s">
        <v>37</v>
      </c>
      <c r="AX794" s="13" t="s">
        <v>76</v>
      </c>
      <c r="AY794" s="156" t="s">
        <v>265</v>
      </c>
    </row>
    <row r="795" spans="2:51" s="13" customFormat="1" ht="12">
      <c r="B795" s="155"/>
      <c r="D795" s="143" t="s">
        <v>277</v>
      </c>
      <c r="E795" s="156" t="s">
        <v>19</v>
      </c>
      <c r="F795" s="157" t="s">
        <v>1010</v>
      </c>
      <c r="H795" s="158">
        <v>18.81</v>
      </c>
      <c r="I795" s="159"/>
      <c r="L795" s="155"/>
      <c r="M795" s="160"/>
      <c r="T795" s="161"/>
      <c r="AT795" s="156" t="s">
        <v>277</v>
      </c>
      <c r="AU795" s="156" t="s">
        <v>86</v>
      </c>
      <c r="AV795" s="13" t="s">
        <v>86</v>
      </c>
      <c r="AW795" s="13" t="s">
        <v>37</v>
      </c>
      <c r="AX795" s="13" t="s">
        <v>76</v>
      </c>
      <c r="AY795" s="156" t="s">
        <v>265</v>
      </c>
    </row>
    <row r="796" spans="2:51" s="13" customFormat="1" ht="12">
      <c r="B796" s="155"/>
      <c r="D796" s="143" t="s">
        <v>277</v>
      </c>
      <c r="E796" s="156" t="s">
        <v>19</v>
      </c>
      <c r="F796" s="157" t="s">
        <v>2395</v>
      </c>
      <c r="H796" s="158">
        <v>18.581</v>
      </c>
      <c r="I796" s="159"/>
      <c r="L796" s="155"/>
      <c r="M796" s="160"/>
      <c r="T796" s="161"/>
      <c r="AT796" s="156" t="s">
        <v>277</v>
      </c>
      <c r="AU796" s="156" t="s">
        <v>86</v>
      </c>
      <c r="AV796" s="13" t="s">
        <v>86</v>
      </c>
      <c r="AW796" s="13" t="s">
        <v>37</v>
      </c>
      <c r="AX796" s="13" t="s">
        <v>76</v>
      </c>
      <c r="AY796" s="156" t="s">
        <v>265</v>
      </c>
    </row>
    <row r="797" spans="2:51" s="14" customFormat="1" ht="12">
      <c r="B797" s="162"/>
      <c r="D797" s="143" t="s">
        <v>277</v>
      </c>
      <c r="E797" s="163" t="s">
        <v>216</v>
      </c>
      <c r="F797" s="164" t="s">
        <v>280</v>
      </c>
      <c r="H797" s="165">
        <v>42.821</v>
      </c>
      <c r="I797" s="166"/>
      <c r="L797" s="162"/>
      <c r="M797" s="167"/>
      <c r="T797" s="168"/>
      <c r="AT797" s="163" t="s">
        <v>277</v>
      </c>
      <c r="AU797" s="163" t="s">
        <v>86</v>
      </c>
      <c r="AV797" s="14" t="s">
        <v>271</v>
      </c>
      <c r="AW797" s="14" t="s">
        <v>37</v>
      </c>
      <c r="AX797" s="14" t="s">
        <v>84</v>
      </c>
      <c r="AY797" s="163" t="s">
        <v>265</v>
      </c>
    </row>
    <row r="798" spans="2:65" s="1" customFormat="1" ht="16.5" customHeight="1">
      <c r="B798" s="33"/>
      <c r="C798" s="130" t="s">
        <v>810</v>
      </c>
      <c r="D798" s="130" t="s">
        <v>267</v>
      </c>
      <c r="E798" s="131" t="s">
        <v>1015</v>
      </c>
      <c r="F798" s="132" t="s">
        <v>1016</v>
      </c>
      <c r="G798" s="133" t="s">
        <v>104</v>
      </c>
      <c r="H798" s="134">
        <v>42.821</v>
      </c>
      <c r="I798" s="135"/>
      <c r="J798" s="136">
        <f>ROUND(I798*H798,2)</f>
        <v>0</v>
      </c>
      <c r="K798" s="132" t="s">
        <v>270</v>
      </c>
      <c r="L798" s="33"/>
      <c r="M798" s="137" t="s">
        <v>19</v>
      </c>
      <c r="N798" s="138" t="s">
        <v>47</v>
      </c>
      <c r="P798" s="139">
        <f>O798*H798</f>
        <v>0</v>
      </c>
      <c r="Q798" s="139">
        <v>0</v>
      </c>
      <c r="R798" s="139">
        <f>Q798*H798</f>
        <v>0</v>
      </c>
      <c r="S798" s="139">
        <v>0</v>
      </c>
      <c r="T798" s="140">
        <f>S798*H798</f>
        <v>0</v>
      </c>
      <c r="AR798" s="141" t="s">
        <v>271</v>
      </c>
      <c r="AT798" s="141" t="s">
        <v>267</v>
      </c>
      <c r="AU798" s="141" t="s">
        <v>86</v>
      </c>
      <c r="AY798" s="18" t="s">
        <v>265</v>
      </c>
      <c r="BE798" s="142">
        <f>IF(N798="základní",J798,0)</f>
        <v>0</v>
      </c>
      <c r="BF798" s="142">
        <f>IF(N798="snížená",J798,0)</f>
        <v>0</v>
      </c>
      <c r="BG798" s="142">
        <f>IF(N798="zákl. přenesená",J798,0)</f>
        <v>0</v>
      </c>
      <c r="BH798" s="142">
        <f>IF(N798="sníž. přenesená",J798,0)</f>
        <v>0</v>
      </c>
      <c r="BI798" s="142">
        <f>IF(N798="nulová",J798,0)</f>
        <v>0</v>
      </c>
      <c r="BJ798" s="18" t="s">
        <v>84</v>
      </c>
      <c r="BK798" s="142">
        <f>ROUND(I798*H798,2)</f>
        <v>0</v>
      </c>
      <c r="BL798" s="18" t="s">
        <v>271</v>
      </c>
      <c r="BM798" s="141" t="s">
        <v>2396</v>
      </c>
    </row>
    <row r="799" spans="2:47" s="1" customFormat="1" ht="12">
      <c r="B799" s="33"/>
      <c r="D799" s="143" t="s">
        <v>273</v>
      </c>
      <c r="F799" s="144" t="s">
        <v>1018</v>
      </c>
      <c r="I799" s="145"/>
      <c r="L799" s="33"/>
      <c r="M799" s="146"/>
      <c r="T799" s="54"/>
      <c r="AT799" s="18" t="s">
        <v>273</v>
      </c>
      <c r="AU799" s="18" t="s">
        <v>86</v>
      </c>
    </row>
    <row r="800" spans="2:47" s="1" customFormat="1" ht="12">
      <c r="B800" s="33"/>
      <c r="D800" s="147" t="s">
        <v>275</v>
      </c>
      <c r="F800" s="148" t="s">
        <v>1019</v>
      </c>
      <c r="I800" s="145"/>
      <c r="L800" s="33"/>
      <c r="M800" s="146"/>
      <c r="T800" s="54"/>
      <c r="AT800" s="18" t="s">
        <v>275</v>
      </c>
      <c r="AU800" s="18" t="s">
        <v>86</v>
      </c>
    </row>
    <row r="801" spans="2:51" s="13" customFormat="1" ht="12">
      <c r="B801" s="155"/>
      <c r="D801" s="143" t="s">
        <v>277</v>
      </c>
      <c r="E801" s="156" t="s">
        <v>19</v>
      </c>
      <c r="F801" s="157" t="s">
        <v>216</v>
      </c>
      <c r="H801" s="158">
        <v>42.821</v>
      </c>
      <c r="I801" s="159"/>
      <c r="L801" s="155"/>
      <c r="M801" s="160"/>
      <c r="T801" s="161"/>
      <c r="AT801" s="156" t="s">
        <v>277</v>
      </c>
      <c r="AU801" s="156" t="s">
        <v>86</v>
      </c>
      <c r="AV801" s="13" t="s">
        <v>86</v>
      </c>
      <c r="AW801" s="13" t="s">
        <v>37</v>
      </c>
      <c r="AX801" s="13" t="s">
        <v>84</v>
      </c>
      <c r="AY801" s="156" t="s">
        <v>265</v>
      </c>
    </row>
    <row r="802" spans="2:65" s="1" customFormat="1" ht="16.5" customHeight="1">
      <c r="B802" s="33"/>
      <c r="C802" s="130" t="s">
        <v>817</v>
      </c>
      <c r="D802" s="130" t="s">
        <v>267</v>
      </c>
      <c r="E802" s="131" t="s">
        <v>1021</v>
      </c>
      <c r="F802" s="132" t="s">
        <v>1022</v>
      </c>
      <c r="G802" s="133" t="s">
        <v>104</v>
      </c>
      <c r="H802" s="134">
        <v>42.821</v>
      </c>
      <c r="I802" s="135"/>
      <c r="J802" s="136">
        <f>ROUND(I802*H802,2)</f>
        <v>0</v>
      </c>
      <c r="K802" s="132" t="s">
        <v>270</v>
      </c>
      <c r="L802" s="33"/>
      <c r="M802" s="137" t="s">
        <v>19</v>
      </c>
      <c r="N802" s="138" t="s">
        <v>47</v>
      </c>
      <c r="P802" s="139">
        <f>O802*H802</f>
        <v>0</v>
      </c>
      <c r="Q802" s="139">
        <v>0</v>
      </c>
      <c r="R802" s="139">
        <f>Q802*H802</f>
        <v>0</v>
      </c>
      <c r="S802" s="139">
        <v>0</v>
      </c>
      <c r="T802" s="140">
        <f>S802*H802</f>
        <v>0</v>
      </c>
      <c r="AR802" s="141" t="s">
        <v>271</v>
      </c>
      <c r="AT802" s="141" t="s">
        <v>267</v>
      </c>
      <c r="AU802" s="141" t="s">
        <v>86</v>
      </c>
      <c r="AY802" s="18" t="s">
        <v>265</v>
      </c>
      <c r="BE802" s="142">
        <f>IF(N802="základní",J802,0)</f>
        <v>0</v>
      </c>
      <c r="BF802" s="142">
        <f>IF(N802="snížená",J802,0)</f>
        <v>0</v>
      </c>
      <c r="BG802" s="142">
        <f>IF(N802="zákl. přenesená",J802,0)</f>
        <v>0</v>
      </c>
      <c r="BH802" s="142">
        <f>IF(N802="sníž. přenesená",J802,0)</f>
        <v>0</v>
      </c>
      <c r="BI802" s="142">
        <f>IF(N802="nulová",J802,0)</f>
        <v>0</v>
      </c>
      <c r="BJ802" s="18" t="s">
        <v>84</v>
      </c>
      <c r="BK802" s="142">
        <f>ROUND(I802*H802,2)</f>
        <v>0</v>
      </c>
      <c r="BL802" s="18" t="s">
        <v>271</v>
      </c>
      <c r="BM802" s="141" t="s">
        <v>2397</v>
      </c>
    </row>
    <row r="803" spans="2:47" s="1" customFormat="1" ht="12">
      <c r="B803" s="33"/>
      <c r="D803" s="143" t="s">
        <v>273</v>
      </c>
      <c r="F803" s="144" t="s">
        <v>1024</v>
      </c>
      <c r="I803" s="145"/>
      <c r="L803" s="33"/>
      <c r="M803" s="146"/>
      <c r="T803" s="54"/>
      <c r="AT803" s="18" t="s">
        <v>273</v>
      </c>
      <c r="AU803" s="18" t="s">
        <v>86</v>
      </c>
    </row>
    <row r="804" spans="2:47" s="1" customFormat="1" ht="12">
      <c r="B804" s="33"/>
      <c r="D804" s="147" t="s">
        <v>275</v>
      </c>
      <c r="F804" s="148" t="s">
        <v>1025</v>
      </c>
      <c r="I804" s="145"/>
      <c r="L804" s="33"/>
      <c r="M804" s="146"/>
      <c r="T804" s="54"/>
      <c r="AT804" s="18" t="s">
        <v>275</v>
      </c>
      <c r="AU804" s="18" t="s">
        <v>86</v>
      </c>
    </row>
    <row r="805" spans="2:51" s="13" customFormat="1" ht="12">
      <c r="B805" s="155"/>
      <c r="D805" s="143" t="s">
        <v>277</v>
      </c>
      <c r="E805" s="156" t="s">
        <v>19</v>
      </c>
      <c r="F805" s="157" t="s">
        <v>216</v>
      </c>
      <c r="H805" s="158">
        <v>42.821</v>
      </c>
      <c r="I805" s="159"/>
      <c r="L805" s="155"/>
      <c r="M805" s="160"/>
      <c r="T805" s="161"/>
      <c r="AT805" s="156" t="s">
        <v>277</v>
      </c>
      <c r="AU805" s="156" t="s">
        <v>86</v>
      </c>
      <c r="AV805" s="13" t="s">
        <v>86</v>
      </c>
      <c r="AW805" s="13" t="s">
        <v>37</v>
      </c>
      <c r="AX805" s="13" t="s">
        <v>84</v>
      </c>
      <c r="AY805" s="156" t="s">
        <v>265</v>
      </c>
    </row>
    <row r="806" spans="2:65" s="1" customFormat="1" ht="16.5" customHeight="1">
      <c r="B806" s="33"/>
      <c r="C806" s="130" t="s">
        <v>826</v>
      </c>
      <c r="D806" s="130" t="s">
        <v>267</v>
      </c>
      <c r="E806" s="131" t="s">
        <v>2398</v>
      </c>
      <c r="F806" s="132" t="s">
        <v>2399</v>
      </c>
      <c r="G806" s="133" t="s">
        <v>569</v>
      </c>
      <c r="H806" s="134">
        <v>1</v>
      </c>
      <c r="I806" s="135"/>
      <c r="J806" s="136">
        <f>ROUND(I806*H806,2)</f>
        <v>0</v>
      </c>
      <c r="K806" s="132" t="s">
        <v>19</v>
      </c>
      <c r="L806" s="33"/>
      <c r="M806" s="137" t="s">
        <v>19</v>
      </c>
      <c r="N806" s="138" t="s">
        <v>47</v>
      </c>
      <c r="P806" s="139">
        <f>O806*H806</f>
        <v>0</v>
      </c>
      <c r="Q806" s="139">
        <v>0</v>
      </c>
      <c r="R806" s="139">
        <f>Q806*H806</f>
        <v>0</v>
      </c>
      <c r="S806" s="139">
        <v>0</v>
      </c>
      <c r="T806" s="140">
        <f>S806*H806</f>
        <v>0</v>
      </c>
      <c r="AR806" s="141" t="s">
        <v>271</v>
      </c>
      <c r="AT806" s="141" t="s">
        <v>267</v>
      </c>
      <c r="AU806" s="141" t="s">
        <v>86</v>
      </c>
      <c r="AY806" s="18" t="s">
        <v>265</v>
      </c>
      <c r="BE806" s="142">
        <f>IF(N806="základní",J806,0)</f>
        <v>0</v>
      </c>
      <c r="BF806" s="142">
        <f>IF(N806="snížená",J806,0)</f>
        <v>0</v>
      </c>
      <c r="BG806" s="142">
        <f>IF(N806="zákl. přenesená",J806,0)</f>
        <v>0</v>
      </c>
      <c r="BH806" s="142">
        <f>IF(N806="sníž. přenesená",J806,0)</f>
        <v>0</v>
      </c>
      <c r="BI806" s="142">
        <f>IF(N806="nulová",J806,0)</f>
        <v>0</v>
      </c>
      <c r="BJ806" s="18" t="s">
        <v>84</v>
      </c>
      <c r="BK806" s="142">
        <f>ROUND(I806*H806,2)</f>
        <v>0</v>
      </c>
      <c r="BL806" s="18" t="s">
        <v>271</v>
      </c>
      <c r="BM806" s="141" t="s">
        <v>2400</v>
      </c>
    </row>
    <row r="807" spans="2:47" s="1" customFormat="1" ht="12">
      <c r="B807" s="33"/>
      <c r="D807" s="143" t="s">
        <v>273</v>
      </c>
      <c r="F807" s="144" t="s">
        <v>2399</v>
      </c>
      <c r="I807" s="145"/>
      <c r="L807" s="33"/>
      <c r="M807" s="146"/>
      <c r="T807" s="54"/>
      <c r="AT807" s="18" t="s">
        <v>273</v>
      </c>
      <c r="AU807" s="18" t="s">
        <v>86</v>
      </c>
    </row>
    <row r="808" spans="2:47" s="1" customFormat="1" ht="29.25">
      <c r="B808" s="33"/>
      <c r="D808" s="143" t="s">
        <v>501</v>
      </c>
      <c r="F808" s="176" t="s">
        <v>2401</v>
      </c>
      <c r="I808" s="145"/>
      <c r="L808" s="33"/>
      <c r="M808" s="146"/>
      <c r="T808" s="54"/>
      <c r="AT808" s="18" t="s">
        <v>501</v>
      </c>
      <c r="AU808" s="18" t="s">
        <v>86</v>
      </c>
    </row>
    <row r="809" spans="2:65" s="1" customFormat="1" ht="16.5" customHeight="1">
      <c r="B809" s="33"/>
      <c r="C809" s="130" t="s">
        <v>846</v>
      </c>
      <c r="D809" s="130" t="s">
        <v>267</v>
      </c>
      <c r="E809" s="131" t="s">
        <v>2402</v>
      </c>
      <c r="F809" s="132" t="s">
        <v>2403</v>
      </c>
      <c r="G809" s="133" t="s">
        <v>569</v>
      </c>
      <c r="H809" s="134">
        <v>1</v>
      </c>
      <c r="I809" s="135"/>
      <c r="J809" s="136">
        <f>ROUND(I809*H809,2)</f>
        <v>0</v>
      </c>
      <c r="K809" s="132" t="s">
        <v>19</v>
      </c>
      <c r="L809" s="33"/>
      <c r="M809" s="137" t="s">
        <v>19</v>
      </c>
      <c r="N809" s="138" t="s">
        <v>47</v>
      </c>
      <c r="P809" s="139">
        <f>O809*H809</f>
        <v>0</v>
      </c>
      <c r="Q809" s="139">
        <v>0</v>
      </c>
      <c r="R809" s="139">
        <f>Q809*H809</f>
        <v>0</v>
      </c>
      <c r="S809" s="139">
        <v>0</v>
      </c>
      <c r="T809" s="140">
        <f>S809*H809</f>
        <v>0</v>
      </c>
      <c r="AR809" s="141" t="s">
        <v>271</v>
      </c>
      <c r="AT809" s="141" t="s">
        <v>267</v>
      </c>
      <c r="AU809" s="141" t="s">
        <v>86</v>
      </c>
      <c r="AY809" s="18" t="s">
        <v>265</v>
      </c>
      <c r="BE809" s="142">
        <f>IF(N809="základní",J809,0)</f>
        <v>0</v>
      </c>
      <c r="BF809" s="142">
        <f>IF(N809="snížená",J809,0)</f>
        <v>0</v>
      </c>
      <c r="BG809" s="142">
        <f>IF(N809="zákl. přenesená",J809,0)</f>
        <v>0</v>
      </c>
      <c r="BH809" s="142">
        <f>IF(N809="sníž. přenesená",J809,0)</f>
        <v>0</v>
      </c>
      <c r="BI809" s="142">
        <f>IF(N809="nulová",J809,0)</f>
        <v>0</v>
      </c>
      <c r="BJ809" s="18" t="s">
        <v>84</v>
      </c>
      <c r="BK809" s="142">
        <f>ROUND(I809*H809,2)</f>
        <v>0</v>
      </c>
      <c r="BL809" s="18" t="s">
        <v>271</v>
      </c>
      <c r="BM809" s="141" t="s">
        <v>2404</v>
      </c>
    </row>
    <row r="810" spans="2:47" s="1" customFormat="1" ht="12">
      <c r="B810" s="33"/>
      <c r="D810" s="143" t="s">
        <v>273</v>
      </c>
      <c r="F810" s="144" t="s">
        <v>2403</v>
      </c>
      <c r="I810" s="145"/>
      <c r="L810" s="33"/>
      <c r="M810" s="146"/>
      <c r="T810" s="54"/>
      <c r="AT810" s="18" t="s">
        <v>273</v>
      </c>
      <c r="AU810" s="18" t="s">
        <v>86</v>
      </c>
    </row>
    <row r="811" spans="2:47" s="1" customFormat="1" ht="29.25">
      <c r="B811" s="33"/>
      <c r="D811" s="143" t="s">
        <v>501</v>
      </c>
      <c r="F811" s="176" t="s">
        <v>2401</v>
      </c>
      <c r="I811" s="145"/>
      <c r="L811" s="33"/>
      <c r="M811" s="146"/>
      <c r="T811" s="54"/>
      <c r="AT811" s="18" t="s">
        <v>501</v>
      </c>
      <c r="AU811" s="18" t="s">
        <v>86</v>
      </c>
    </row>
    <row r="812" spans="2:63" s="11" customFormat="1" ht="22.9" customHeight="1">
      <c r="B812" s="118"/>
      <c r="D812" s="119" t="s">
        <v>75</v>
      </c>
      <c r="E812" s="128" t="s">
        <v>86</v>
      </c>
      <c r="F812" s="128" t="s">
        <v>1036</v>
      </c>
      <c r="I812" s="121"/>
      <c r="J812" s="129">
        <f>BK812</f>
        <v>0</v>
      </c>
      <c r="L812" s="118"/>
      <c r="M812" s="123"/>
      <c r="P812" s="124">
        <f>SUM(P813:P988)</f>
        <v>0</v>
      </c>
      <c r="R812" s="124">
        <f>SUM(R813:R988)</f>
        <v>579.95606924</v>
      </c>
      <c r="T812" s="125">
        <f>SUM(T813:T988)</f>
        <v>0</v>
      </c>
      <c r="AR812" s="119" t="s">
        <v>84</v>
      </c>
      <c r="AT812" s="126" t="s">
        <v>75</v>
      </c>
      <c r="AU812" s="126" t="s">
        <v>84</v>
      </c>
      <c r="AY812" s="119" t="s">
        <v>265</v>
      </c>
      <c r="BK812" s="127">
        <f>SUM(BK813:BK988)</f>
        <v>0</v>
      </c>
    </row>
    <row r="813" spans="2:65" s="1" customFormat="1" ht="16.5" customHeight="1">
      <c r="B813" s="33"/>
      <c r="C813" s="130" t="s">
        <v>853</v>
      </c>
      <c r="D813" s="130" t="s">
        <v>267</v>
      </c>
      <c r="E813" s="131" t="s">
        <v>2405</v>
      </c>
      <c r="F813" s="132" t="s">
        <v>2406</v>
      </c>
      <c r="G813" s="133" t="s">
        <v>115</v>
      </c>
      <c r="H813" s="134">
        <v>20.592</v>
      </c>
      <c r="I813" s="135"/>
      <c r="J813" s="136">
        <f>ROUND(I813*H813,2)</f>
        <v>0</v>
      </c>
      <c r="K813" s="132" t="s">
        <v>270</v>
      </c>
      <c r="L813" s="33"/>
      <c r="M813" s="137" t="s">
        <v>19</v>
      </c>
      <c r="N813" s="138" t="s">
        <v>47</v>
      </c>
      <c r="P813" s="139">
        <f>O813*H813</f>
        <v>0</v>
      </c>
      <c r="Q813" s="139">
        <v>0.00027</v>
      </c>
      <c r="R813" s="139">
        <f>Q813*H813</f>
        <v>0.00555984</v>
      </c>
      <c r="S813" s="139">
        <v>0</v>
      </c>
      <c r="T813" s="140">
        <f>S813*H813</f>
        <v>0</v>
      </c>
      <c r="AR813" s="141" t="s">
        <v>271</v>
      </c>
      <c r="AT813" s="141" t="s">
        <v>267</v>
      </c>
      <c r="AU813" s="141" t="s">
        <v>86</v>
      </c>
      <c r="AY813" s="18" t="s">
        <v>265</v>
      </c>
      <c r="BE813" s="142">
        <f>IF(N813="základní",J813,0)</f>
        <v>0</v>
      </c>
      <c r="BF813" s="142">
        <f>IF(N813="snížená",J813,0)</f>
        <v>0</v>
      </c>
      <c r="BG813" s="142">
        <f>IF(N813="zákl. přenesená",J813,0)</f>
        <v>0</v>
      </c>
      <c r="BH813" s="142">
        <f>IF(N813="sníž. přenesená",J813,0)</f>
        <v>0</v>
      </c>
      <c r="BI813" s="142">
        <f>IF(N813="nulová",J813,0)</f>
        <v>0</v>
      </c>
      <c r="BJ813" s="18" t="s">
        <v>84</v>
      </c>
      <c r="BK813" s="142">
        <f>ROUND(I813*H813,2)</f>
        <v>0</v>
      </c>
      <c r="BL813" s="18" t="s">
        <v>271</v>
      </c>
      <c r="BM813" s="141" t="s">
        <v>2407</v>
      </c>
    </row>
    <row r="814" spans="2:47" s="1" customFormat="1" ht="19.5">
      <c r="B814" s="33"/>
      <c r="D814" s="143" t="s">
        <v>273</v>
      </c>
      <c r="F814" s="144" t="s">
        <v>2408</v>
      </c>
      <c r="I814" s="145"/>
      <c r="L814" s="33"/>
      <c r="M814" s="146"/>
      <c r="T814" s="54"/>
      <c r="AT814" s="18" t="s">
        <v>273</v>
      </c>
      <c r="AU814" s="18" t="s">
        <v>86</v>
      </c>
    </row>
    <row r="815" spans="2:47" s="1" customFormat="1" ht="12">
      <c r="B815" s="33"/>
      <c r="D815" s="147" t="s">
        <v>275</v>
      </c>
      <c r="F815" s="148" t="s">
        <v>2409</v>
      </c>
      <c r="I815" s="145"/>
      <c r="L815" s="33"/>
      <c r="M815" s="146"/>
      <c r="T815" s="54"/>
      <c r="AT815" s="18" t="s">
        <v>275</v>
      </c>
      <c r="AU815" s="18" t="s">
        <v>86</v>
      </c>
    </row>
    <row r="816" spans="2:51" s="12" customFormat="1" ht="12">
      <c r="B816" s="149"/>
      <c r="D816" s="143" t="s">
        <v>277</v>
      </c>
      <c r="E816" s="150" t="s">
        <v>19</v>
      </c>
      <c r="F816" s="151" t="s">
        <v>2410</v>
      </c>
      <c r="H816" s="150" t="s">
        <v>19</v>
      </c>
      <c r="I816" s="152"/>
      <c r="L816" s="149"/>
      <c r="M816" s="153"/>
      <c r="T816" s="154"/>
      <c r="AT816" s="150" t="s">
        <v>277</v>
      </c>
      <c r="AU816" s="150" t="s">
        <v>86</v>
      </c>
      <c r="AV816" s="12" t="s">
        <v>84</v>
      </c>
      <c r="AW816" s="12" t="s">
        <v>37</v>
      </c>
      <c r="AX816" s="12" t="s">
        <v>76</v>
      </c>
      <c r="AY816" s="150" t="s">
        <v>265</v>
      </c>
    </row>
    <row r="817" spans="2:51" s="12" customFormat="1" ht="12">
      <c r="B817" s="149"/>
      <c r="D817" s="143" t="s">
        <v>277</v>
      </c>
      <c r="E817" s="150" t="s">
        <v>19</v>
      </c>
      <c r="F817" s="151" t="s">
        <v>2411</v>
      </c>
      <c r="H817" s="150" t="s">
        <v>19</v>
      </c>
      <c r="I817" s="152"/>
      <c r="L817" s="149"/>
      <c r="M817" s="153"/>
      <c r="T817" s="154"/>
      <c r="AT817" s="150" t="s">
        <v>277</v>
      </c>
      <c r="AU817" s="150" t="s">
        <v>86</v>
      </c>
      <c r="AV817" s="12" t="s">
        <v>84</v>
      </c>
      <c r="AW817" s="12" t="s">
        <v>37</v>
      </c>
      <c r="AX817" s="12" t="s">
        <v>76</v>
      </c>
      <c r="AY817" s="150" t="s">
        <v>265</v>
      </c>
    </row>
    <row r="818" spans="2:51" s="13" customFormat="1" ht="12">
      <c r="B818" s="155"/>
      <c r="D818" s="143" t="s">
        <v>277</v>
      </c>
      <c r="E818" s="156" t="s">
        <v>19</v>
      </c>
      <c r="F818" s="157" t="s">
        <v>2412</v>
      </c>
      <c r="H818" s="158">
        <v>10.296</v>
      </c>
      <c r="I818" s="159"/>
      <c r="L818" s="155"/>
      <c r="M818" s="160"/>
      <c r="T818" s="161"/>
      <c r="AT818" s="156" t="s">
        <v>277</v>
      </c>
      <c r="AU818" s="156" t="s">
        <v>86</v>
      </c>
      <c r="AV818" s="13" t="s">
        <v>86</v>
      </c>
      <c r="AW818" s="13" t="s">
        <v>37</v>
      </c>
      <c r="AX818" s="13" t="s">
        <v>76</v>
      </c>
      <c r="AY818" s="156" t="s">
        <v>265</v>
      </c>
    </row>
    <row r="819" spans="2:51" s="12" customFormat="1" ht="12">
      <c r="B819" s="149"/>
      <c r="D819" s="143" t="s">
        <v>277</v>
      </c>
      <c r="E819" s="150" t="s">
        <v>19</v>
      </c>
      <c r="F819" s="151" t="s">
        <v>2413</v>
      </c>
      <c r="H819" s="150" t="s">
        <v>19</v>
      </c>
      <c r="I819" s="152"/>
      <c r="L819" s="149"/>
      <c r="M819" s="153"/>
      <c r="T819" s="154"/>
      <c r="AT819" s="150" t="s">
        <v>277</v>
      </c>
      <c r="AU819" s="150" t="s">
        <v>86</v>
      </c>
      <c r="AV819" s="12" t="s">
        <v>84</v>
      </c>
      <c r="AW819" s="12" t="s">
        <v>37</v>
      </c>
      <c r="AX819" s="12" t="s">
        <v>76</v>
      </c>
      <c r="AY819" s="150" t="s">
        <v>265</v>
      </c>
    </row>
    <row r="820" spans="2:51" s="13" customFormat="1" ht="12">
      <c r="B820" s="155"/>
      <c r="D820" s="143" t="s">
        <v>277</v>
      </c>
      <c r="E820" s="156" t="s">
        <v>19</v>
      </c>
      <c r="F820" s="157" t="s">
        <v>2412</v>
      </c>
      <c r="H820" s="158">
        <v>10.296</v>
      </c>
      <c r="I820" s="159"/>
      <c r="L820" s="155"/>
      <c r="M820" s="160"/>
      <c r="T820" s="161"/>
      <c r="AT820" s="156" t="s">
        <v>277</v>
      </c>
      <c r="AU820" s="156" t="s">
        <v>86</v>
      </c>
      <c r="AV820" s="13" t="s">
        <v>86</v>
      </c>
      <c r="AW820" s="13" t="s">
        <v>37</v>
      </c>
      <c r="AX820" s="13" t="s">
        <v>76</v>
      </c>
      <c r="AY820" s="156" t="s">
        <v>265</v>
      </c>
    </row>
    <row r="821" spans="2:51" s="14" customFormat="1" ht="12">
      <c r="B821" s="162"/>
      <c r="D821" s="143" t="s">
        <v>277</v>
      </c>
      <c r="E821" s="163" t="s">
        <v>1605</v>
      </c>
      <c r="F821" s="164" t="s">
        <v>280</v>
      </c>
      <c r="H821" s="165">
        <v>20.592</v>
      </c>
      <c r="I821" s="166"/>
      <c r="L821" s="162"/>
      <c r="M821" s="167"/>
      <c r="T821" s="168"/>
      <c r="AT821" s="163" t="s">
        <v>277</v>
      </c>
      <c r="AU821" s="163" t="s">
        <v>86</v>
      </c>
      <c r="AV821" s="14" t="s">
        <v>271</v>
      </c>
      <c r="AW821" s="14" t="s">
        <v>37</v>
      </c>
      <c r="AX821" s="14" t="s">
        <v>84</v>
      </c>
      <c r="AY821" s="163" t="s">
        <v>265</v>
      </c>
    </row>
    <row r="822" spans="2:65" s="1" customFormat="1" ht="16.5" customHeight="1">
      <c r="B822" s="33"/>
      <c r="C822" s="177" t="s">
        <v>857</v>
      </c>
      <c r="D822" s="177" t="s">
        <v>504</v>
      </c>
      <c r="E822" s="178" t="s">
        <v>2414</v>
      </c>
      <c r="F822" s="179" t="s">
        <v>2415</v>
      </c>
      <c r="G822" s="180" t="s">
        <v>115</v>
      </c>
      <c r="H822" s="181">
        <v>24.391</v>
      </c>
      <c r="I822" s="182"/>
      <c r="J822" s="183">
        <f>ROUND(I822*H822,2)</f>
        <v>0</v>
      </c>
      <c r="K822" s="179" t="s">
        <v>270</v>
      </c>
      <c r="L822" s="184"/>
      <c r="M822" s="185" t="s">
        <v>19</v>
      </c>
      <c r="N822" s="186" t="s">
        <v>47</v>
      </c>
      <c r="P822" s="139">
        <f>O822*H822</f>
        <v>0</v>
      </c>
      <c r="Q822" s="139">
        <v>0.0006</v>
      </c>
      <c r="R822" s="139">
        <f>Q822*H822</f>
        <v>0.014634599999999998</v>
      </c>
      <c r="S822" s="139">
        <v>0</v>
      </c>
      <c r="T822" s="140">
        <f>S822*H822</f>
        <v>0</v>
      </c>
      <c r="AR822" s="141" t="s">
        <v>323</v>
      </c>
      <c r="AT822" s="141" t="s">
        <v>504</v>
      </c>
      <c r="AU822" s="141" t="s">
        <v>86</v>
      </c>
      <c r="AY822" s="18" t="s">
        <v>265</v>
      </c>
      <c r="BE822" s="142">
        <f>IF(N822="základní",J822,0)</f>
        <v>0</v>
      </c>
      <c r="BF822" s="142">
        <f>IF(N822="snížená",J822,0)</f>
        <v>0</v>
      </c>
      <c r="BG822" s="142">
        <f>IF(N822="zákl. přenesená",J822,0)</f>
        <v>0</v>
      </c>
      <c r="BH822" s="142">
        <f>IF(N822="sníž. přenesená",J822,0)</f>
        <v>0</v>
      </c>
      <c r="BI822" s="142">
        <f>IF(N822="nulová",J822,0)</f>
        <v>0</v>
      </c>
      <c r="BJ822" s="18" t="s">
        <v>84</v>
      </c>
      <c r="BK822" s="142">
        <f>ROUND(I822*H822,2)</f>
        <v>0</v>
      </c>
      <c r="BL822" s="18" t="s">
        <v>271</v>
      </c>
      <c r="BM822" s="141" t="s">
        <v>2416</v>
      </c>
    </row>
    <row r="823" spans="2:47" s="1" customFormat="1" ht="12">
      <c r="B823" s="33"/>
      <c r="D823" s="143" t="s">
        <v>273</v>
      </c>
      <c r="F823" s="144" t="s">
        <v>2415</v>
      </c>
      <c r="I823" s="145"/>
      <c r="L823" s="33"/>
      <c r="M823" s="146"/>
      <c r="T823" s="54"/>
      <c r="AT823" s="18" t="s">
        <v>273</v>
      </c>
      <c r="AU823" s="18" t="s">
        <v>86</v>
      </c>
    </row>
    <row r="824" spans="2:51" s="13" customFormat="1" ht="12">
      <c r="B824" s="155"/>
      <c r="D824" s="143" t="s">
        <v>277</v>
      </c>
      <c r="E824" s="156" t="s">
        <v>19</v>
      </c>
      <c r="F824" s="157" t="s">
        <v>2417</v>
      </c>
      <c r="H824" s="158">
        <v>24.391</v>
      </c>
      <c r="I824" s="159"/>
      <c r="L824" s="155"/>
      <c r="M824" s="160"/>
      <c r="T824" s="161"/>
      <c r="AT824" s="156" t="s">
        <v>277</v>
      </c>
      <c r="AU824" s="156" t="s">
        <v>86</v>
      </c>
      <c r="AV824" s="13" t="s">
        <v>86</v>
      </c>
      <c r="AW824" s="13" t="s">
        <v>37</v>
      </c>
      <c r="AX824" s="13" t="s">
        <v>84</v>
      </c>
      <c r="AY824" s="156" t="s">
        <v>265</v>
      </c>
    </row>
    <row r="825" spans="2:65" s="1" customFormat="1" ht="24.2" customHeight="1">
      <c r="B825" s="33"/>
      <c r="C825" s="130" t="s">
        <v>866</v>
      </c>
      <c r="D825" s="130" t="s">
        <v>267</v>
      </c>
      <c r="E825" s="131" t="s">
        <v>2418</v>
      </c>
      <c r="F825" s="132" t="s">
        <v>2419</v>
      </c>
      <c r="G825" s="133" t="s">
        <v>162</v>
      </c>
      <c r="H825" s="134">
        <v>83</v>
      </c>
      <c r="I825" s="135"/>
      <c r="J825" s="136">
        <f>ROUND(I825*H825,2)</f>
        <v>0</v>
      </c>
      <c r="K825" s="132" t="s">
        <v>270</v>
      </c>
      <c r="L825" s="33"/>
      <c r="M825" s="137" t="s">
        <v>19</v>
      </c>
      <c r="N825" s="138" t="s">
        <v>47</v>
      </c>
      <c r="P825" s="139">
        <f>O825*H825</f>
        <v>0</v>
      </c>
      <c r="Q825" s="139">
        <v>0.31433</v>
      </c>
      <c r="R825" s="139">
        <f>Q825*H825</f>
        <v>26.08939</v>
      </c>
      <c r="S825" s="139">
        <v>0</v>
      </c>
      <c r="T825" s="140">
        <f>S825*H825</f>
        <v>0</v>
      </c>
      <c r="AR825" s="141" t="s">
        <v>271</v>
      </c>
      <c r="AT825" s="141" t="s">
        <v>267</v>
      </c>
      <c r="AU825" s="141" t="s">
        <v>86</v>
      </c>
      <c r="AY825" s="18" t="s">
        <v>265</v>
      </c>
      <c r="BE825" s="142">
        <f>IF(N825="základní",J825,0)</f>
        <v>0</v>
      </c>
      <c r="BF825" s="142">
        <f>IF(N825="snížená",J825,0)</f>
        <v>0</v>
      </c>
      <c r="BG825" s="142">
        <f>IF(N825="zákl. přenesená",J825,0)</f>
        <v>0</v>
      </c>
      <c r="BH825" s="142">
        <f>IF(N825="sníž. přenesená",J825,0)</f>
        <v>0</v>
      </c>
      <c r="BI825" s="142">
        <f>IF(N825="nulová",J825,0)</f>
        <v>0</v>
      </c>
      <c r="BJ825" s="18" t="s">
        <v>84</v>
      </c>
      <c r="BK825" s="142">
        <f>ROUND(I825*H825,2)</f>
        <v>0</v>
      </c>
      <c r="BL825" s="18" t="s">
        <v>271</v>
      </c>
      <c r="BM825" s="141" t="s">
        <v>2420</v>
      </c>
    </row>
    <row r="826" spans="2:47" s="1" customFormat="1" ht="19.5">
      <c r="B826" s="33"/>
      <c r="D826" s="143" t="s">
        <v>273</v>
      </c>
      <c r="F826" s="144" t="s">
        <v>2421</v>
      </c>
      <c r="I826" s="145"/>
      <c r="L826" s="33"/>
      <c r="M826" s="146"/>
      <c r="T826" s="54"/>
      <c r="AT826" s="18" t="s">
        <v>273</v>
      </c>
      <c r="AU826" s="18" t="s">
        <v>86</v>
      </c>
    </row>
    <row r="827" spans="2:47" s="1" customFormat="1" ht="12">
      <c r="B827" s="33"/>
      <c r="D827" s="147" t="s">
        <v>275</v>
      </c>
      <c r="F827" s="148" t="s">
        <v>2422</v>
      </c>
      <c r="I827" s="145"/>
      <c r="L827" s="33"/>
      <c r="M827" s="146"/>
      <c r="T827" s="54"/>
      <c r="AT827" s="18" t="s">
        <v>275</v>
      </c>
      <c r="AU827" s="18" t="s">
        <v>86</v>
      </c>
    </row>
    <row r="828" spans="2:47" s="1" customFormat="1" ht="19.5">
      <c r="B828" s="33"/>
      <c r="D828" s="143" t="s">
        <v>501</v>
      </c>
      <c r="F828" s="176" t="s">
        <v>2423</v>
      </c>
      <c r="I828" s="145"/>
      <c r="L828" s="33"/>
      <c r="M828" s="146"/>
      <c r="T828" s="54"/>
      <c r="AT828" s="18" t="s">
        <v>501</v>
      </c>
      <c r="AU828" s="18" t="s">
        <v>86</v>
      </c>
    </row>
    <row r="829" spans="2:51" s="13" customFormat="1" ht="12">
      <c r="B829" s="155"/>
      <c r="D829" s="143" t="s">
        <v>277</v>
      </c>
      <c r="E829" s="156" t="s">
        <v>1603</v>
      </c>
      <c r="F829" s="157" t="s">
        <v>2424</v>
      </c>
      <c r="H829" s="158">
        <v>83</v>
      </c>
      <c r="I829" s="159"/>
      <c r="L829" s="155"/>
      <c r="M829" s="160"/>
      <c r="T829" s="161"/>
      <c r="AT829" s="156" t="s">
        <v>277</v>
      </c>
      <c r="AU829" s="156" t="s">
        <v>86</v>
      </c>
      <c r="AV829" s="13" t="s">
        <v>86</v>
      </c>
      <c r="AW829" s="13" t="s">
        <v>37</v>
      </c>
      <c r="AX829" s="13" t="s">
        <v>84</v>
      </c>
      <c r="AY829" s="156" t="s">
        <v>265</v>
      </c>
    </row>
    <row r="830" spans="2:65" s="1" customFormat="1" ht="16.5" customHeight="1">
      <c r="B830" s="33"/>
      <c r="C830" s="130" t="s">
        <v>873</v>
      </c>
      <c r="D830" s="130" t="s">
        <v>267</v>
      </c>
      <c r="E830" s="131" t="s">
        <v>2425</v>
      </c>
      <c r="F830" s="132" t="s">
        <v>2426</v>
      </c>
      <c r="G830" s="133" t="s">
        <v>115</v>
      </c>
      <c r="H830" s="134">
        <v>52.62</v>
      </c>
      <c r="I830" s="135"/>
      <c r="J830" s="136">
        <f>ROUND(I830*H830,2)</f>
        <v>0</v>
      </c>
      <c r="K830" s="132" t="s">
        <v>270</v>
      </c>
      <c r="L830" s="33"/>
      <c r="M830" s="137" t="s">
        <v>19</v>
      </c>
      <c r="N830" s="138" t="s">
        <v>47</v>
      </c>
      <c r="P830" s="139">
        <f>O830*H830</f>
        <v>0</v>
      </c>
      <c r="Q830" s="139">
        <v>0.0001</v>
      </c>
      <c r="R830" s="139">
        <f>Q830*H830</f>
        <v>0.005262</v>
      </c>
      <c r="S830" s="139">
        <v>0</v>
      </c>
      <c r="T830" s="140">
        <f>S830*H830</f>
        <v>0</v>
      </c>
      <c r="AR830" s="141" t="s">
        <v>271</v>
      </c>
      <c r="AT830" s="141" t="s">
        <v>267</v>
      </c>
      <c r="AU830" s="141" t="s">
        <v>86</v>
      </c>
      <c r="AY830" s="18" t="s">
        <v>265</v>
      </c>
      <c r="BE830" s="142">
        <f>IF(N830="základní",J830,0)</f>
        <v>0</v>
      </c>
      <c r="BF830" s="142">
        <f>IF(N830="snížená",J830,0)</f>
        <v>0</v>
      </c>
      <c r="BG830" s="142">
        <f>IF(N830="zákl. přenesená",J830,0)</f>
        <v>0</v>
      </c>
      <c r="BH830" s="142">
        <f>IF(N830="sníž. přenesená",J830,0)</f>
        <v>0</v>
      </c>
      <c r="BI830" s="142">
        <f>IF(N830="nulová",J830,0)</f>
        <v>0</v>
      </c>
      <c r="BJ830" s="18" t="s">
        <v>84</v>
      </c>
      <c r="BK830" s="142">
        <f>ROUND(I830*H830,2)</f>
        <v>0</v>
      </c>
      <c r="BL830" s="18" t="s">
        <v>271</v>
      </c>
      <c r="BM830" s="141" t="s">
        <v>2427</v>
      </c>
    </row>
    <row r="831" spans="2:47" s="1" customFormat="1" ht="19.5">
      <c r="B831" s="33"/>
      <c r="D831" s="143" t="s">
        <v>273</v>
      </c>
      <c r="F831" s="144" t="s">
        <v>2428</v>
      </c>
      <c r="I831" s="145"/>
      <c r="L831" s="33"/>
      <c r="M831" s="146"/>
      <c r="T831" s="54"/>
      <c r="AT831" s="18" t="s">
        <v>273</v>
      </c>
      <c r="AU831" s="18" t="s">
        <v>86</v>
      </c>
    </row>
    <row r="832" spans="2:47" s="1" customFormat="1" ht="12">
      <c r="B832" s="33"/>
      <c r="D832" s="147" t="s">
        <v>275</v>
      </c>
      <c r="F832" s="148" t="s">
        <v>2429</v>
      </c>
      <c r="I832" s="145"/>
      <c r="L832" s="33"/>
      <c r="M832" s="146"/>
      <c r="T832" s="54"/>
      <c r="AT832" s="18" t="s">
        <v>275</v>
      </c>
      <c r="AU832" s="18" t="s">
        <v>86</v>
      </c>
    </row>
    <row r="833" spans="2:51" s="12" customFormat="1" ht="12">
      <c r="B833" s="149"/>
      <c r="D833" s="143" t="s">
        <v>277</v>
      </c>
      <c r="E833" s="150" t="s">
        <v>19</v>
      </c>
      <c r="F833" s="151" t="s">
        <v>2430</v>
      </c>
      <c r="H833" s="150" t="s">
        <v>19</v>
      </c>
      <c r="I833" s="152"/>
      <c r="L833" s="149"/>
      <c r="M833" s="153"/>
      <c r="T833" s="154"/>
      <c r="AT833" s="150" t="s">
        <v>277</v>
      </c>
      <c r="AU833" s="150" t="s">
        <v>86</v>
      </c>
      <c r="AV833" s="12" t="s">
        <v>84</v>
      </c>
      <c r="AW833" s="12" t="s">
        <v>37</v>
      </c>
      <c r="AX833" s="12" t="s">
        <v>76</v>
      </c>
      <c r="AY833" s="150" t="s">
        <v>265</v>
      </c>
    </row>
    <row r="834" spans="2:51" s="12" customFormat="1" ht="12">
      <c r="B834" s="149"/>
      <c r="D834" s="143" t="s">
        <v>277</v>
      </c>
      <c r="E834" s="150" t="s">
        <v>19</v>
      </c>
      <c r="F834" s="151" t="s">
        <v>1961</v>
      </c>
      <c r="H834" s="150" t="s">
        <v>19</v>
      </c>
      <c r="I834" s="152"/>
      <c r="L834" s="149"/>
      <c r="M834" s="153"/>
      <c r="T834" s="154"/>
      <c r="AT834" s="150" t="s">
        <v>277</v>
      </c>
      <c r="AU834" s="150" t="s">
        <v>86</v>
      </c>
      <c r="AV834" s="12" t="s">
        <v>84</v>
      </c>
      <c r="AW834" s="12" t="s">
        <v>37</v>
      </c>
      <c r="AX834" s="12" t="s">
        <v>76</v>
      </c>
      <c r="AY834" s="150" t="s">
        <v>265</v>
      </c>
    </row>
    <row r="835" spans="2:51" s="13" customFormat="1" ht="12">
      <c r="B835" s="155"/>
      <c r="D835" s="143" t="s">
        <v>277</v>
      </c>
      <c r="E835" s="156" t="s">
        <v>19</v>
      </c>
      <c r="F835" s="157" t="s">
        <v>2431</v>
      </c>
      <c r="H835" s="158">
        <v>16.5</v>
      </c>
      <c r="I835" s="159"/>
      <c r="L835" s="155"/>
      <c r="M835" s="160"/>
      <c r="T835" s="161"/>
      <c r="AT835" s="156" t="s">
        <v>277</v>
      </c>
      <c r="AU835" s="156" t="s">
        <v>86</v>
      </c>
      <c r="AV835" s="13" t="s">
        <v>86</v>
      </c>
      <c r="AW835" s="13" t="s">
        <v>37</v>
      </c>
      <c r="AX835" s="13" t="s">
        <v>76</v>
      </c>
      <c r="AY835" s="156" t="s">
        <v>265</v>
      </c>
    </row>
    <row r="836" spans="2:51" s="12" customFormat="1" ht="12">
      <c r="B836" s="149"/>
      <c r="D836" s="143" t="s">
        <v>277</v>
      </c>
      <c r="E836" s="150" t="s">
        <v>19</v>
      </c>
      <c r="F836" s="151" t="s">
        <v>2299</v>
      </c>
      <c r="H836" s="150" t="s">
        <v>19</v>
      </c>
      <c r="I836" s="152"/>
      <c r="L836" s="149"/>
      <c r="M836" s="153"/>
      <c r="T836" s="154"/>
      <c r="AT836" s="150" t="s">
        <v>277</v>
      </c>
      <c r="AU836" s="150" t="s">
        <v>86</v>
      </c>
      <c r="AV836" s="12" t="s">
        <v>84</v>
      </c>
      <c r="AW836" s="12" t="s">
        <v>37</v>
      </c>
      <c r="AX836" s="12" t="s">
        <v>76</v>
      </c>
      <c r="AY836" s="150" t="s">
        <v>265</v>
      </c>
    </row>
    <row r="837" spans="2:51" s="13" customFormat="1" ht="12">
      <c r="B837" s="155"/>
      <c r="D837" s="143" t="s">
        <v>277</v>
      </c>
      <c r="E837" s="156" t="s">
        <v>19</v>
      </c>
      <c r="F837" s="157" t="s">
        <v>2432</v>
      </c>
      <c r="H837" s="158">
        <v>8.576</v>
      </c>
      <c r="I837" s="159"/>
      <c r="L837" s="155"/>
      <c r="M837" s="160"/>
      <c r="T837" s="161"/>
      <c r="AT837" s="156" t="s">
        <v>277</v>
      </c>
      <c r="AU837" s="156" t="s">
        <v>86</v>
      </c>
      <c r="AV837" s="13" t="s">
        <v>86</v>
      </c>
      <c r="AW837" s="13" t="s">
        <v>37</v>
      </c>
      <c r="AX837" s="13" t="s">
        <v>76</v>
      </c>
      <c r="AY837" s="156" t="s">
        <v>265</v>
      </c>
    </row>
    <row r="838" spans="2:51" s="12" customFormat="1" ht="12">
      <c r="B838" s="149"/>
      <c r="D838" s="143" t="s">
        <v>277</v>
      </c>
      <c r="E838" s="150" t="s">
        <v>19</v>
      </c>
      <c r="F838" s="151" t="s">
        <v>1965</v>
      </c>
      <c r="H838" s="150" t="s">
        <v>19</v>
      </c>
      <c r="I838" s="152"/>
      <c r="L838" s="149"/>
      <c r="M838" s="153"/>
      <c r="T838" s="154"/>
      <c r="AT838" s="150" t="s">
        <v>277</v>
      </c>
      <c r="AU838" s="150" t="s">
        <v>86</v>
      </c>
      <c r="AV838" s="12" t="s">
        <v>84</v>
      </c>
      <c r="AW838" s="12" t="s">
        <v>37</v>
      </c>
      <c r="AX838" s="12" t="s">
        <v>76</v>
      </c>
      <c r="AY838" s="150" t="s">
        <v>265</v>
      </c>
    </row>
    <row r="839" spans="2:51" s="13" customFormat="1" ht="12">
      <c r="B839" s="155"/>
      <c r="D839" s="143" t="s">
        <v>277</v>
      </c>
      <c r="E839" s="156" t="s">
        <v>19</v>
      </c>
      <c r="F839" s="157" t="s">
        <v>2433</v>
      </c>
      <c r="H839" s="158">
        <v>14.124</v>
      </c>
      <c r="I839" s="159"/>
      <c r="L839" s="155"/>
      <c r="M839" s="160"/>
      <c r="T839" s="161"/>
      <c r="AT839" s="156" t="s">
        <v>277</v>
      </c>
      <c r="AU839" s="156" t="s">
        <v>86</v>
      </c>
      <c r="AV839" s="13" t="s">
        <v>86</v>
      </c>
      <c r="AW839" s="13" t="s">
        <v>37</v>
      </c>
      <c r="AX839" s="13" t="s">
        <v>76</v>
      </c>
      <c r="AY839" s="156" t="s">
        <v>265</v>
      </c>
    </row>
    <row r="840" spans="2:51" s="12" customFormat="1" ht="12">
      <c r="B840" s="149"/>
      <c r="D840" s="143" t="s">
        <v>277</v>
      </c>
      <c r="E840" s="150" t="s">
        <v>19</v>
      </c>
      <c r="F840" s="151" t="s">
        <v>1967</v>
      </c>
      <c r="H840" s="150" t="s">
        <v>19</v>
      </c>
      <c r="I840" s="152"/>
      <c r="L840" s="149"/>
      <c r="M840" s="153"/>
      <c r="T840" s="154"/>
      <c r="AT840" s="150" t="s">
        <v>277</v>
      </c>
      <c r="AU840" s="150" t="s">
        <v>86</v>
      </c>
      <c r="AV840" s="12" t="s">
        <v>84</v>
      </c>
      <c r="AW840" s="12" t="s">
        <v>37</v>
      </c>
      <c r="AX840" s="12" t="s">
        <v>76</v>
      </c>
      <c r="AY840" s="150" t="s">
        <v>265</v>
      </c>
    </row>
    <row r="841" spans="2:51" s="13" customFormat="1" ht="12">
      <c r="B841" s="155"/>
      <c r="D841" s="143" t="s">
        <v>277</v>
      </c>
      <c r="E841" s="156" t="s">
        <v>19</v>
      </c>
      <c r="F841" s="157" t="s">
        <v>2434</v>
      </c>
      <c r="H841" s="158">
        <v>6.82</v>
      </c>
      <c r="I841" s="159"/>
      <c r="L841" s="155"/>
      <c r="M841" s="160"/>
      <c r="T841" s="161"/>
      <c r="AT841" s="156" t="s">
        <v>277</v>
      </c>
      <c r="AU841" s="156" t="s">
        <v>86</v>
      </c>
      <c r="AV841" s="13" t="s">
        <v>86</v>
      </c>
      <c r="AW841" s="13" t="s">
        <v>37</v>
      </c>
      <c r="AX841" s="13" t="s">
        <v>76</v>
      </c>
      <c r="AY841" s="156" t="s">
        <v>265</v>
      </c>
    </row>
    <row r="842" spans="2:51" s="12" customFormat="1" ht="12">
      <c r="B842" s="149"/>
      <c r="D842" s="143" t="s">
        <v>277</v>
      </c>
      <c r="E842" s="150" t="s">
        <v>19</v>
      </c>
      <c r="F842" s="151" t="s">
        <v>1969</v>
      </c>
      <c r="H842" s="150" t="s">
        <v>19</v>
      </c>
      <c r="I842" s="152"/>
      <c r="L842" s="149"/>
      <c r="M842" s="153"/>
      <c r="T842" s="154"/>
      <c r="AT842" s="150" t="s">
        <v>277</v>
      </c>
      <c r="AU842" s="150" t="s">
        <v>86</v>
      </c>
      <c r="AV842" s="12" t="s">
        <v>84</v>
      </c>
      <c r="AW842" s="12" t="s">
        <v>37</v>
      </c>
      <c r="AX842" s="12" t="s">
        <v>76</v>
      </c>
      <c r="AY842" s="150" t="s">
        <v>265</v>
      </c>
    </row>
    <row r="843" spans="2:51" s="13" customFormat="1" ht="12">
      <c r="B843" s="155"/>
      <c r="D843" s="143" t="s">
        <v>277</v>
      </c>
      <c r="E843" s="156" t="s">
        <v>19</v>
      </c>
      <c r="F843" s="157" t="s">
        <v>2435</v>
      </c>
      <c r="H843" s="158">
        <v>6.6</v>
      </c>
      <c r="I843" s="159"/>
      <c r="L843" s="155"/>
      <c r="M843" s="160"/>
      <c r="T843" s="161"/>
      <c r="AT843" s="156" t="s">
        <v>277</v>
      </c>
      <c r="AU843" s="156" t="s">
        <v>86</v>
      </c>
      <c r="AV843" s="13" t="s">
        <v>86</v>
      </c>
      <c r="AW843" s="13" t="s">
        <v>37</v>
      </c>
      <c r="AX843" s="13" t="s">
        <v>76</v>
      </c>
      <c r="AY843" s="156" t="s">
        <v>265</v>
      </c>
    </row>
    <row r="844" spans="2:51" s="14" customFormat="1" ht="12">
      <c r="B844" s="162"/>
      <c r="D844" s="143" t="s">
        <v>277</v>
      </c>
      <c r="E844" s="163" t="s">
        <v>1608</v>
      </c>
      <c r="F844" s="164" t="s">
        <v>280</v>
      </c>
      <c r="H844" s="165">
        <v>52.62</v>
      </c>
      <c r="I844" s="166"/>
      <c r="L844" s="162"/>
      <c r="M844" s="167"/>
      <c r="T844" s="168"/>
      <c r="AT844" s="163" t="s">
        <v>277</v>
      </c>
      <c r="AU844" s="163" t="s">
        <v>86</v>
      </c>
      <c r="AV844" s="14" t="s">
        <v>271</v>
      </c>
      <c r="AW844" s="14" t="s">
        <v>37</v>
      </c>
      <c r="AX844" s="14" t="s">
        <v>84</v>
      </c>
      <c r="AY844" s="163" t="s">
        <v>265</v>
      </c>
    </row>
    <row r="845" spans="2:65" s="1" customFormat="1" ht="16.5" customHeight="1">
      <c r="B845" s="33"/>
      <c r="C845" s="177" t="s">
        <v>879</v>
      </c>
      <c r="D845" s="177" t="s">
        <v>504</v>
      </c>
      <c r="E845" s="178" t="s">
        <v>2414</v>
      </c>
      <c r="F845" s="179" t="s">
        <v>2415</v>
      </c>
      <c r="G845" s="180" t="s">
        <v>115</v>
      </c>
      <c r="H845" s="181">
        <v>60.513</v>
      </c>
      <c r="I845" s="182"/>
      <c r="J845" s="183">
        <f>ROUND(I845*H845,2)</f>
        <v>0</v>
      </c>
      <c r="K845" s="179" t="s">
        <v>270</v>
      </c>
      <c r="L845" s="184"/>
      <c r="M845" s="185" t="s">
        <v>19</v>
      </c>
      <c r="N845" s="186" t="s">
        <v>47</v>
      </c>
      <c r="P845" s="139">
        <f>O845*H845</f>
        <v>0</v>
      </c>
      <c r="Q845" s="139">
        <v>0.0006</v>
      </c>
      <c r="R845" s="139">
        <f>Q845*H845</f>
        <v>0.036307799999999994</v>
      </c>
      <c r="S845" s="139">
        <v>0</v>
      </c>
      <c r="T845" s="140">
        <f>S845*H845</f>
        <v>0</v>
      </c>
      <c r="AR845" s="141" t="s">
        <v>323</v>
      </c>
      <c r="AT845" s="141" t="s">
        <v>504</v>
      </c>
      <c r="AU845" s="141" t="s">
        <v>86</v>
      </c>
      <c r="AY845" s="18" t="s">
        <v>265</v>
      </c>
      <c r="BE845" s="142">
        <f>IF(N845="základní",J845,0)</f>
        <v>0</v>
      </c>
      <c r="BF845" s="142">
        <f>IF(N845="snížená",J845,0)</f>
        <v>0</v>
      </c>
      <c r="BG845" s="142">
        <f>IF(N845="zákl. přenesená",J845,0)</f>
        <v>0</v>
      </c>
      <c r="BH845" s="142">
        <f>IF(N845="sníž. přenesená",J845,0)</f>
        <v>0</v>
      </c>
      <c r="BI845" s="142">
        <f>IF(N845="nulová",J845,0)</f>
        <v>0</v>
      </c>
      <c r="BJ845" s="18" t="s">
        <v>84</v>
      </c>
      <c r="BK845" s="142">
        <f>ROUND(I845*H845,2)</f>
        <v>0</v>
      </c>
      <c r="BL845" s="18" t="s">
        <v>271</v>
      </c>
      <c r="BM845" s="141" t="s">
        <v>2436</v>
      </c>
    </row>
    <row r="846" spans="2:47" s="1" customFormat="1" ht="12">
      <c r="B846" s="33"/>
      <c r="D846" s="143" t="s">
        <v>273</v>
      </c>
      <c r="F846" s="144" t="s">
        <v>2415</v>
      </c>
      <c r="I846" s="145"/>
      <c r="L846" s="33"/>
      <c r="M846" s="146"/>
      <c r="T846" s="54"/>
      <c r="AT846" s="18" t="s">
        <v>273</v>
      </c>
      <c r="AU846" s="18" t="s">
        <v>86</v>
      </c>
    </row>
    <row r="847" spans="2:51" s="13" customFormat="1" ht="12">
      <c r="B847" s="155"/>
      <c r="D847" s="143" t="s">
        <v>277</v>
      </c>
      <c r="E847" s="156" t="s">
        <v>19</v>
      </c>
      <c r="F847" s="157" t="s">
        <v>2437</v>
      </c>
      <c r="H847" s="158">
        <v>60.513</v>
      </c>
      <c r="I847" s="159"/>
      <c r="L847" s="155"/>
      <c r="M847" s="160"/>
      <c r="T847" s="161"/>
      <c r="AT847" s="156" t="s">
        <v>277</v>
      </c>
      <c r="AU847" s="156" t="s">
        <v>86</v>
      </c>
      <c r="AV847" s="13" t="s">
        <v>86</v>
      </c>
      <c r="AW847" s="13" t="s">
        <v>37</v>
      </c>
      <c r="AX847" s="13" t="s">
        <v>84</v>
      </c>
      <c r="AY847" s="156" t="s">
        <v>265</v>
      </c>
    </row>
    <row r="848" spans="2:65" s="1" customFormat="1" ht="16.5" customHeight="1">
      <c r="B848" s="33"/>
      <c r="C848" s="130" t="s">
        <v>884</v>
      </c>
      <c r="D848" s="130" t="s">
        <v>267</v>
      </c>
      <c r="E848" s="131" t="s">
        <v>2438</v>
      </c>
      <c r="F848" s="132" t="s">
        <v>2439</v>
      </c>
      <c r="G848" s="133" t="s">
        <v>104</v>
      </c>
      <c r="H848" s="134">
        <v>243</v>
      </c>
      <c r="I848" s="135"/>
      <c r="J848" s="136">
        <f>ROUND(I848*H848,2)</f>
        <v>0</v>
      </c>
      <c r="K848" s="132" t="s">
        <v>270</v>
      </c>
      <c r="L848" s="33"/>
      <c r="M848" s="137" t="s">
        <v>19</v>
      </c>
      <c r="N848" s="138" t="s">
        <v>47</v>
      </c>
      <c r="P848" s="139">
        <f>O848*H848</f>
        <v>0</v>
      </c>
      <c r="Q848" s="139">
        <v>2.16</v>
      </c>
      <c r="R848" s="139">
        <f>Q848*H848</f>
        <v>524.88</v>
      </c>
      <c r="S848" s="139">
        <v>0</v>
      </c>
      <c r="T848" s="140">
        <f>S848*H848</f>
        <v>0</v>
      </c>
      <c r="AR848" s="141" t="s">
        <v>271</v>
      </c>
      <c r="AT848" s="141" t="s">
        <v>267</v>
      </c>
      <c r="AU848" s="141" t="s">
        <v>86</v>
      </c>
      <c r="AY848" s="18" t="s">
        <v>265</v>
      </c>
      <c r="BE848" s="142">
        <f>IF(N848="základní",J848,0)</f>
        <v>0</v>
      </c>
      <c r="BF848" s="142">
        <f>IF(N848="snížená",J848,0)</f>
        <v>0</v>
      </c>
      <c r="BG848" s="142">
        <f>IF(N848="zákl. přenesená",J848,0)</f>
        <v>0</v>
      </c>
      <c r="BH848" s="142">
        <f>IF(N848="sníž. přenesená",J848,0)</f>
        <v>0</v>
      </c>
      <c r="BI848" s="142">
        <f>IF(N848="nulová",J848,0)</f>
        <v>0</v>
      </c>
      <c r="BJ848" s="18" t="s">
        <v>84</v>
      </c>
      <c r="BK848" s="142">
        <f>ROUND(I848*H848,2)</f>
        <v>0</v>
      </c>
      <c r="BL848" s="18" t="s">
        <v>271</v>
      </c>
      <c r="BM848" s="141" t="s">
        <v>2440</v>
      </c>
    </row>
    <row r="849" spans="2:47" s="1" customFormat="1" ht="12">
      <c r="B849" s="33"/>
      <c r="D849" s="143" t="s">
        <v>273</v>
      </c>
      <c r="F849" s="144" t="s">
        <v>2441</v>
      </c>
      <c r="I849" s="145"/>
      <c r="L849" s="33"/>
      <c r="M849" s="146"/>
      <c r="T849" s="54"/>
      <c r="AT849" s="18" t="s">
        <v>273</v>
      </c>
      <c r="AU849" s="18" t="s">
        <v>86</v>
      </c>
    </row>
    <row r="850" spans="2:47" s="1" customFormat="1" ht="12">
      <c r="B850" s="33"/>
      <c r="D850" s="147" t="s">
        <v>275</v>
      </c>
      <c r="F850" s="148" t="s">
        <v>2442</v>
      </c>
      <c r="I850" s="145"/>
      <c r="L850" s="33"/>
      <c r="M850" s="146"/>
      <c r="T850" s="54"/>
      <c r="AT850" s="18" t="s">
        <v>275</v>
      </c>
      <c r="AU850" s="18" t="s">
        <v>86</v>
      </c>
    </row>
    <row r="851" spans="2:51" s="12" customFormat="1" ht="12">
      <c r="B851" s="149"/>
      <c r="D851" s="143" t="s">
        <v>277</v>
      </c>
      <c r="E851" s="150" t="s">
        <v>19</v>
      </c>
      <c r="F851" s="151" t="s">
        <v>2016</v>
      </c>
      <c r="H851" s="150" t="s">
        <v>19</v>
      </c>
      <c r="I851" s="152"/>
      <c r="L851" s="149"/>
      <c r="M851" s="153"/>
      <c r="T851" s="154"/>
      <c r="AT851" s="150" t="s">
        <v>277</v>
      </c>
      <c r="AU851" s="150" t="s">
        <v>86</v>
      </c>
      <c r="AV851" s="12" t="s">
        <v>84</v>
      </c>
      <c r="AW851" s="12" t="s">
        <v>37</v>
      </c>
      <c r="AX851" s="12" t="s">
        <v>76</v>
      </c>
      <c r="AY851" s="150" t="s">
        <v>265</v>
      </c>
    </row>
    <row r="852" spans="2:51" s="13" customFormat="1" ht="12">
      <c r="B852" s="155"/>
      <c r="D852" s="143" t="s">
        <v>277</v>
      </c>
      <c r="E852" s="156" t="s">
        <v>19</v>
      </c>
      <c r="F852" s="157" t="s">
        <v>2443</v>
      </c>
      <c r="H852" s="158">
        <v>243</v>
      </c>
      <c r="I852" s="159"/>
      <c r="L852" s="155"/>
      <c r="M852" s="160"/>
      <c r="T852" s="161"/>
      <c r="AT852" s="156" t="s">
        <v>277</v>
      </c>
      <c r="AU852" s="156" t="s">
        <v>86</v>
      </c>
      <c r="AV852" s="13" t="s">
        <v>86</v>
      </c>
      <c r="AW852" s="13" t="s">
        <v>37</v>
      </c>
      <c r="AX852" s="13" t="s">
        <v>84</v>
      </c>
      <c r="AY852" s="156" t="s">
        <v>265</v>
      </c>
    </row>
    <row r="853" spans="2:65" s="1" customFormat="1" ht="16.5" customHeight="1">
      <c r="B853" s="33"/>
      <c r="C853" s="130" t="s">
        <v>888</v>
      </c>
      <c r="D853" s="130" t="s">
        <v>267</v>
      </c>
      <c r="E853" s="131" t="s">
        <v>2444</v>
      </c>
      <c r="F853" s="132" t="s">
        <v>2445</v>
      </c>
      <c r="G853" s="133" t="s">
        <v>115</v>
      </c>
      <c r="H853" s="134">
        <v>1744.885</v>
      </c>
      <c r="I853" s="135"/>
      <c r="J853" s="136">
        <f>ROUND(I853*H853,2)</f>
        <v>0</v>
      </c>
      <c r="K853" s="132" t="s">
        <v>19</v>
      </c>
      <c r="L853" s="33"/>
      <c r="M853" s="137" t="s">
        <v>19</v>
      </c>
      <c r="N853" s="138" t="s">
        <v>47</v>
      </c>
      <c r="P853" s="139">
        <f>O853*H853</f>
        <v>0</v>
      </c>
      <c r="Q853" s="139">
        <v>0</v>
      </c>
      <c r="R853" s="139">
        <f>Q853*H853</f>
        <v>0</v>
      </c>
      <c r="S853" s="139">
        <v>0</v>
      </c>
      <c r="T853" s="140">
        <f>S853*H853</f>
        <v>0</v>
      </c>
      <c r="AR853" s="141" t="s">
        <v>271</v>
      </c>
      <c r="AT853" s="141" t="s">
        <v>267</v>
      </c>
      <c r="AU853" s="141" t="s">
        <v>86</v>
      </c>
      <c r="AY853" s="18" t="s">
        <v>265</v>
      </c>
      <c r="BE853" s="142">
        <f>IF(N853="základní",J853,0)</f>
        <v>0</v>
      </c>
      <c r="BF853" s="142">
        <f>IF(N853="snížená",J853,0)</f>
        <v>0</v>
      </c>
      <c r="BG853" s="142">
        <f>IF(N853="zákl. přenesená",J853,0)</f>
        <v>0</v>
      </c>
      <c r="BH853" s="142">
        <f>IF(N853="sníž. přenesená",J853,0)</f>
        <v>0</v>
      </c>
      <c r="BI853" s="142">
        <f>IF(N853="nulová",J853,0)</f>
        <v>0</v>
      </c>
      <c r="BJ853" s="18" t="s">
        <v>84</v>
      </c>
      <c r="BK853" s="142">
        <f>ROUND(I853*H853,2)</f>
        <v>0</v>
      </c>
      <c r="BL853" s="18" t="s">
        <v>271</v>
      </c>
      <c r="BM853" s="141" t="s">
        <v>2446</v>
      </c>
    </row>
    <row r="854" spans="2:47" s="1" customFormat="1" ht="19.5">
      <c r="B854" s="33"/>
      <c r="D854" s="143" t="s">
        <v>273</v>
      </c>
      <c r="F854" s="144" t="s">
        <v>2447</v>
      </c>
      <c r="I854" s="145"/>
      <c r="L854" s="33"/>
      <c r="M854" s="146"/>
      <c r="T854" s="54"/>
      <c r="AT854" s="18" t="s">
        <v>273</v>
      </c>
      <c r="AU854" s="18" t="s">
        <v>86</v>
      </c>
    </row>
    <row r="855" spans="2:51" s="13" customFormat="1" ht="12">
      <c r="B855" s="155"/>
      <c r="D855" s="143" t="s">
        <v>277</v>
      </c>
      <c r="E855" s="156" t="s">
        <v>19</v>
      </c>
      <c r="F855" s="157" t="s">
        <v>2448</v>
      </c>
      <c r="H855" s="158">
        <v>810</v>
      </c>
      <c r="I855" s="159"/>
      <c r="L855" s="155"/>
      <c r="M855" s="160"/>
      <c r="T855" s="161"/>
      <c r="AT855" s="156" t="s">
        <v>277</v>
      </c>
      <c r="AU855" s="156" t="s">
        <v>86</v>
      </c>
      <c r="AV855" s="13" t="s">
        <v>86</v>
      </c>
      <c r="AW855" s="13" t="s">
        <v>37</v>
      </c>
      <c r="AX855" s="13" t="s">
        <v>76</v>
      </c>
      <c r="AY855" s="156" t="s">
        <v>265</v>
      </c>
    </row>
    <row r="856" spans="2:51" s="13" customFormat="1" ht="12">
      <c r="B856" s="155"/>
      <c r="D856" s="143" t="s">
        <v>277</v>
      </c>
      <c r="E856" s="156" t="s">
        <v>19</v>
      </c>
      <c r="F856" s="157" t="s">
        <v>2449</v>
      </c>
      <c r="H856" s="158">
        <v>737</v>
      </c>
      <c r="I856" s="159"/>
      <c r="L856" s="155"/>
      <c r="M856" s="160"/>
      <c r="T856" s="161"/>
      <c r="AT856" s="156" t="s">
        <v>277</v>
      </c>
      <c r="AU856" s="156" t="s">
        <v>86</v>
      </c>
      <c r="AV856" s="13" t="s">
        <v>86</v>
      </c>
      <c r="AW856" s="13" t="s">
        <v>37</v>
      </c>
      <c r="AX856" s="13" t="s">
        <v>76</v>
      </c>
      <c r="AY856" s="156" t="s">
        <v>265</v>
      </c>
    </row>
    <row r="857" spans="2:51" s="15" customFormat="1" ht="12">
      <c r="B857" s="169"/>
      <c r="D857" s="143" t="s">
        <v>277</v>
      </c>
      <c r="E857" s="170" t="s">
        <v>19</v>
      </c>
      <c r="F857" s="171" t="s">
        <v>397</v>
      </c>
      <c r="H857" s="172">
        <v>1547</v>
      </c>
      <c r="I857" s="173"/>
      <c r="L857" s="169"/>
      <c r="M857" s="174"/>
      <c r="T857" s="175"/>
      <c r="AT857" s="170" t="s">
        <v>277</v>
      </c>
      <c r="AU857" s="170" t="s">
        <v>86</v>
      </c>
      <c r="AV857" s="15" t="s">
        <v>287</v>
      </c>
      <c r="AW857" s="15" t="s">
        <v>37</v>
      </c>
      <c r="AX857" s="15" t="s">
        <v>76</v>
      </c>
      <c r="AY857" s="170" t="s">
        <v>265</v>
      </c>
    </row>
    <row r="858" spans="2:51" s="13" customFormat="1" ht="12">
      <c r="B858" s="155"/>
      <c r="D858" s="143" t="s">
        <v>277</v>
      </c>
      <c r="E858" s="156" t="s">
        <v>19</v>
      </c>
      <c r="F858" s="157" t="s">
        <v>2450</v>
      </c>
      <c r="H858" s="158">
        <v>186</v>
      </c>
      <c r="I858" s="159"/>
      <c r="L858" s="155"/>
      <c r="M858" s="160"/>
      <c r="T858" s="161"/>
      <c r="AT858" s="156" t="s">
        <v>277</v>
      </c>
      <c r="AU858" s="156" t="s">
        <v>86</v>
      </c>
      <c r="AV858" s="13" t="s">
        <v>86</v>
      </c>
      <c r="AW858" s="13" t="s">
        <v>37</v>
      </c>
      <c r="AX858" s="13" t="s">
        <v>76</v>
      </c>
      <c r="AY858" s="156" t="s">
        <v>265</v>
      </c>
    </row>
    <row r="859" spans="2:51" s="15" customFormat="1" ht="12">
      <c r="B859" s="169"/>
      <c r="D859" s="143" t="s">
        <v>277</v>
      </c>
      <c r="E859" s="170" t="s">
        <v>19</v>
      </c>
      <c r="F859" s="171" t="s">
        <v>397</v>
      </c>
      <c r="H859" s="172">
        <v>186</v>
      </c>
      <c r="I859" s="173"/>
      <c r="L859" s="169"/>
      <c r="M859" s="174"/>
      <c r="T859" s="175"/>
      <c r="AT859" s="170" t="s">
        <v>277</v>
      </c>
      <c r="AU859" s="170" t="s">
        <v>86</v>
      </c>
      <c r="AV859" s="15" t="s">
        <v>287</v>
      </c>
      <c r="AW859" s="15" t="s">
        <v>37</v>
      </c>
      <c r="AX859" s="15" t="s">
        <v>76</v>
      </c>
      <c r="AY859" s="170" t="s">
        <v>265</v>
      </c>
    </row>
    <row r="860" spans="2:51" s="12" customFormat="1" ht="12">
      <c r="B860" s="149"/>
      <c r="D860" s="143" t="s">
        <v>277</v>
      </c>
      <c r="E860" s="150" t="s">
        <v>19</v>
      </c>
      <c r="F860" s="151" t="s">
        <v>2224</v>
      </c>
      <c r="H860" s="150" t="s">
        <v>19</v>
      </c>
      <c r="I860" s="152"/>
      <c r="L860" s="149"/>
      <c r="M860" s="153"/>
      <c r="T860" s="154"/>
      <c r="AT860" s="150" t="s">
        <v>277</v>
      </c>
      <c r="AU860" s="150" t="s">
        <v>86</v>
      </c>
      <c r="AV860" s="12" t="s">
        <v>84</v>
      </c>
      <c r="AW860" s="12" t="s">
        <v>37</v>
      </c>
      <c r="AX860" s="12" t="s">
        <v>76</v>
      </c>
      <c r="AY860" s="150" t="s">
        <v>265</v>
      </c>
    </row>
    <row r="861" spans="2:51" s="12" customFormat="1" ht="12">
      <c r="B861" s="149"/>
      <c r="D861" s="143" t="s">
        <v>277</v>
      </c>
      <c r="E861" s="150" t="s">
        <v>19</v>
      </c>
      <c r="F861" s="151" t="s">
        <v>2451</v>
      </c>
      <c r="H861" s="150" t="s">
        <v>19</v>
      </c>
      <c r="I861" s="152"/>
      <c r="L861" s="149"/>
      <c r="M861" s="153"/>
      <c r="T861" s="154"/>
      <c r="AT861" s="150" t="s">
        <v>277</v>
      </c>
      <c r="AU861" s="150" t="s">
        <v>86</v>
      </c>
      <c r="AV861" s="12" t="s">
        <v>84</v>
      </c>
      <c r="AW861" s="12" t="s">
        <v>37</v>
      </c>
      <c r="AX861" s="12" t="s">
        <v>76</v>
      </c>
      <c r="AY861" s="150" t="s">
        <v>265</v>
      </c>
    </row>
    <row r="862" spans="2:51" s="13" customFormat="1" ht="12">
      <c r="B862" s="155"/>
      <c r="D862" s="143" t="s">
        <v>277</v>
      </c>
      <c r="E862" s="156" t="s">
        <v>19</v>
      </c>
      <c r="F862" s="157" t="s">
        <v>2452</v>
      </c>
      <c r="H862" s="158">
        <v>0.876</v>
      </c>
      <c r="I862" s="159"/>
      <c r="L862" s="155"/>
      <c r="M862" s="160"/>
      <c r="T862" s="161"/>
      <c r="AT862" s="156" t="s">
        <v>277</v>
      </c>
      <c r="AU862" s="156" t="s">
        <v>86</v>
      </c>
      <c r="AV862" s="13" t="s">
        <v>86</v>
      </c>
      <c r="AW862" s="13" t="s">
        <v>37</v>
      </c>
      <c r="AX862" s="13" t="s">
        <v>76</v>
      </c>
      <c r="AY862" s="156" t="s">
        <v>265</v>
      </c>
    </row>
    <row r="863" spans="2:51" s="12" customFormat="1" ht="12">
      <c r="B863" s="149"/>
      <c r="D863" s="143" t="s">
        <v>277</v>
      </c>
      <c r="E863" s="150" t="s">
        <v>19</v>
      </c>
      <c r="F863" s="151" t="s">
        <v>1961</v>
      </c>
      <c r="H863" s="150" t="s">
        <v>19</v>
      </c>
      <c r="I863" s="152"/>
      <c r="L863" s="149"/>
      <c r="M863" s="153"/>
      <c r="T863" s="154"/>
      <c r="AT863" s="150" t="s">
        <v>277</v>
      </c>
      <c r="AU863" s="150" t="s">
        <v>86</v>
      </c>
      <c r="AV863" s="12" t="s">
        <v>84</v>
      </c>
      <c r="AW863" s="12" t="s">
        <v>37</v>
      </c>
      <c r="AX863" s="12" t="s">
        <v>76</v>
      </c>
      <c r="AY863" s="150" t="s">
        <v>265</v>
      </c>
    </row>
    <row r="864" spans="2:51" s="13" customFormat="1" ht="12">
      <c r="B864" s="155"/>
      <c r="D864" s="143" t="s">
        <v>277</v>
      </c>
      <c r="E864" s="156" t="s">
        <v>19</v>
      </c>
      <c r="F864" s="157" t="s">
        <v>2453</v>
      </c>
      <c r="H864" s="158">
        <v>4.128</v>
      </c>
      <c r="I864" s="159"/>
      <c r="L864" s="155"/>
      <c r="M864" s="160"/>
      <c r="T864" s="161"/>
      <c r="AT864" s="156" t="s">
        <v>277</v>
      </c>
      <c r="AU864" s="156" t="s">
        <v>86</v>
      </c>
      <c r="AV864" s="13" t="s">
        <v>86</v>
      </c>
      <c r="AW864" s="13" t="s">
        <v>37</v>
      </c>
      <c r="AX864" s="13" t="s">
        <v>76</v>
      </c>
      <c r="AY864" s="156" t="s">
        <v>265</v>
      </c>
    </row>
    <row r="865" spans="2:51" s="12" customFormat="1" ht="12">
      <c r="B865" s="149"/>
      <c r="D865" s="143" t="s">
        <v>277</v>
      </c>
      <c r="E865" s="150" t="s">
        <v>19</v>
      </c>
      <c r="F865" s="151" t="s">
        <v>2299</v>
      </c>
      <c r="H865" s="150" t="s">
        <v>19</v>
      </c>
      <c r="I865" s="152"/>
      <c r="L865" s="149"/>
      <c r="M865" s="153"/>
      <c r="T865" s="154"/>
      <c r="AT865" s="150" t="s">
        <v>277</v>
      </c>
      <c r="AU865" s="150" t="s">
        <v>86</v>
      </c>
      <c r="AV865" s="12" t="s">
        <v>84</v>
      </c>
      <c r="AW865" s="12" t="s">
        <v>37</v>
      </c>
      <c r="AX865" s="12" t="s">
        <v>76</v>
      </c>
      <c r="AY865" s="150" t="s">
        <v>265</v>
      </c>
    </row>
    <row r="866" spans="2:51" s="13" customFormat="1" ht="12">
      <c r="B866" s="155"/>
      <c r="D866" s="143" t="s">
        <v>277</v>
      </c>
      <c r="E866" s="156" t="s">
        <v>19</v>
      </c>
      <c r="F866" s="157" t="s">
        <v>2454</v>
      </c>
      <c r="H866" s="158">
        <v>1.921</v>
      </c>
      <c r="I866" s="159"/>
      <c r="L866" s="155"/>
      <c r="M866" s="160"/>
      <c r="T866" s="161"/>
      <c r="AT866" s="156" t="s">
        <v>277</v>
      </c>
      <c r="AU866" s="156" t="s">
        <v>86</v>
      </c>
      <c r="AV866" s="13" t="s">
        <v>86</v>
      </c>
      <c r="AW866" s="13" t="s">
        <v>37</v>
      </c>
      <c r="AX866" s="13" t="s">
        <v>76</v>
      </c>
      <c r="AY866" s="156" t="s">
        <v>265</v>
      </c>
    </row>
    <row r="867" spans="2:51" s="12" customFormat="1" ht="12">
      <c r="B867" s="149"/>
      <c r="D867" s="143" t="s">
        <v>277</v>
      </c>
      <c r="E867" s="150" t="s">
        <v>19</v>
      </c>
      <c r="F867" s="151" t="s">
        <v>1965</v>
      </c>
      <c r="H867" s="150" t="s">
        <v>19</v>
      </c>
      <c r="I867" s="152"/>
      <c r="L867" s="149"/>
      <c r="M867" s="153"/>
      <c r="T867" s="154"/>
      <c r="AT867" s="150" t="s">
        <v>277</v>
      </c>
      <c r="AU867" s="150" t="s">
        <v>86</v>
      </c>
      <c r="AV867" s="12" t="s">
        <v>84</v>
      </c>
      <c r="AW867" s="12" t="s">
        <v>37</v>
      </c>
      <c r="AX867" s="12" t="s">
        <v>76</v>
      </c>
      <c r="AY867" s="150" t="s">
        <v>265</v>
      </c>
    </row>
    <row r="868" spans="2:51" s="13" customFormat="1" ht="12">
      <c r="B868" s="155"/>
      <c r="D868" s="143" t="s">
        <v>277</v>
      </c>
      <c r="E868" s="156" t="s">
        <v>19</v>
      </c>
      <c r="F868" s="157" t="s">
        <v>2455</v>
      </c>
      <c r="H868" s="158">
        <v>1.32</v>
      </c>
      <c r="I868" s="159"/>
      <c r="L868" s="155"/>
      <c r="M868" s="160"/>
      <c r="T868" s="161"/>
      <c r="AT868" s="156" t="s">
        <v>277</v>
      </c>
      <c r="AU868" s="156" t="s">
        <v>86</v>
      </c>
      <c r="AV868" s="13" t="s">
        <v>86</v>
      </c>
      <c r="AW868" s="13" t="s">
        <v>37</v>
      </c>
      <c r="AX868" s="13" t="s">
        <v>76</v>
      </c>
      <c r="AY868" s="156" t="s">
        <v>265</v>
      </c>
    </row>
    <row r="869" spans="2:51" s="12" customFormat="1" ht="12">
      <c r="B869" s="149"/>
      <c r="D869" s="143" t="s">
        <v>277</v>
      </c>
      <c r="E869" s="150" t="s">
        <v>19</v>
      </c>
      <c r="F869" s="151" t="s">
        <v>1967</v>
      </c>
      <c r="H869" s="150" t="s">
        <v>19</v>
      </c>
      <c r="I869" s="152"/>
      <c r="L869" s="149"/>
      <c r="M869" s="153"/>
      <c r="T869" s="154"/>
      <c r="AT869" s="150" t="s">
        <v>277</v>
      </c>
      <c r="AU869" s="150" t="s">
        <v>86</v>
      </c>
      <c r="AV869" s="12" t="s">
        <v>84</v>
      </c>
      <c r="AW869" s="12" t="s">
        <v>37</v>
      </c>
      <c r="AX869" s="12" t="s">
        <v>76</v>
      </c>
      <c r="AY869" s="150" t="s">
        <v>265</v>
      </c>
    </row>
    <row r="870" spans="2:51" s="13" customFormat="1" ht="12">
      <c r="B870" s="155"/>
      <c r="D870" s="143" t="s">
        <v>277</v>
      </c>
      <c r="E870" s="156" t="s">
        <v>19</v>
      </c>
      <c r="F870" s="157" t="s">
        <v>2456</v>
      </c>
      <c r="H870" s="158">
        <v>2.6</v>
      </c>
      <c r="I870" s="159"/>
      <c r="L870" s="155"/>
      <c r="M870" s="160"/>
      <c r="T870" s="161"/>
      <c r="AT870" s="156" t="s">
        <v>277</v>
      </c>
      <c r="AU870" s="156" t="s">
        <v>86</v>
      </c>
      <c r="AV870" s="13" t="s">
        <v>86</v>
      </c>
      <c r="AW870" s="13" t="s">
        <v>37</v>
      </c>
      <c r="AX870" s="13" t="s">
        <v>76</v>
      </c>
      <c r="AY870" s="156" t="s">
        <v>265</v>
      </c>
    </row>
    <row r="871" spans="2:51" s="12" customFormat="1" ht="12">
      <c r="B871" s="149"/>
      <c r="D871" s="143" t="s">
        <v>277</v>
      </c>
      <c r="E871" s="150" t="s">
        <v>19</v>
      </c>
      <c r="F871" s="151" t="s">
        <v>1969</v>
      </c>
      <c r="H871" s="150" t="s">
        <v>19</v>
      </c>
      <c r="I871" s="152"/>
      <c r="L871" s="149"/>
      <c r="M871" s="153"/>
      <c r="T871" s="154"/>
      <c r="AT871" s="150" t="s">
        <v>277</v>
      </c>
      <c r="AU871" s="150" t="s">
        <v>86</v>
      </c>
      <c r="AV871" s="12" t="s">
        <v>84</v>
      </c>
      <c r="AW871" s="12" t="s">
        <v>37</v>
      </c>
      <c r="AX871" s="12" t="s">
        <v>76</v>
      </c>
      <c r="AY871" s="150" t="s">
        <v>265</v>
      </c>
    </row>
    <row r="872" spans="2:51" s="13" customFormat="1" ht="12">
      <c r="B872" s="155"/>
      <c r="D872" s="143" t="s">
        <v>277</v>
      </c>
      <c r="E872" s="156" t="s">
        <v>19</v>
      </c>
      <c r="F872" s="157" t="s">
        <v>2457</v>
      </c>
      <c r="H872" s="158">
        <v>1.04</v>
      </c>
      <c r="I872" s="159"/>
      <c r="L872" s="155"/>
      <c r="M872" s="160"/>
      <c r="T872" s="161"/>
      <c r="AT872" s="156" t="s">
        <v>277</v>
      </c>
      <c r="AU872" s="156" t="s">
        <v>86</v>
      </c>
      <c r="AV872" s="13" t="s">
        <v>86</v>
      </c>
      <c r="AW872" s="13" t="s">
        <v>37</v>
      </c>
      <c r="AX872" s="13" t="s">
        <v>76</v>
      </c>
      <c r="AY872" s="156" t="s">
        <v>265</v>
      </c>
    </row>
    <row r="873" spans="2:51" s="15" customFormat="1" ht="12">
      <c r="B873" s="169"/>
      <c r="D873" s="143" t="s">
        <v>277</v>
      </c>
      <c r="E873" s="170" t="s">
        <v>19</v>
      </c>
      <c r="F873" s="171" t="s">
        <v>397</v>
      </c>
      <c r="H873" s="172">
        <v>11.885</v>
      </c>
      <c r="I873" s="173"/>
      <c r="L873" s="169"/>
      <c r="M873" s="174"/>
      <c r="T873" s="175"/>
      <c r="AT873" s="170" t="s">
        <v>277</v>
      </c>
      <c r="AU873" s="170" t="s">
        <v>86</v>
      </c>
      <c r="AV873" s="15" t="s">
        <v>287</v>
      </c>
      <c r="AW873" s="15" t="s">
        <v>37</v>
      </c>
      <c r="AX873" s="15" t="s">
        <v>76</v>
      </c>
      <c r="AY873" s="170" t="s">
        <v>265</v>
      </c>
    </row>
    <row r="874" spans="2:51" s="14" customFormat="1" ht="12">
      <c r="B874" s="162"/>
      <c r="D874" s="143" t="s">
        <v>277</v>
      </c>
      <c r="E874" s="163" t="s">
        <v>19</v>
      </c>
      <c r="F874" s="164" t="s">
        <v>280</v>
      </c>
      <c r="H874" s="165">
        <v>1744.885</v>
      </c>
      <c r="I874" s="166"/>
      <c r="L874" s="162"/>
      <c r="M874" s="167"/>
      <c r="T874" s="168"/>
      <c r="AT874" s="163" t="s">
        <v>277</v>
      </c>
      <c r="AU874" s="163" t="s">
        <v>86</v>
      </c>
      <c r="AV874" s="14" t="s">
        <v>271</v>
      </c>
      <c r="AW874" s="14" t="s">
        <v>37</v>
      </c>
      <c r="AX874" s="14" t="s">
        <v>84</v>
      </c>
      <c r="AY874" s="163" t="s">
        <v>265</v>
      </c>
    </row>
    <row r="875" spans="2:65" s="1" customFormat="1" ht="21.75" customHeight="1">
      <c r="B875" s="33"/>
      <c r="C875" s="130" t="s">
        <v>894</v>
      </c>
      <c r="D875" s="130" t="s">
        <v>267</v>
      </c>
      <c r="E875" s="131" t="s">
        <v>2458</v>
      </c>
      <c r="F875" s="132" t="s">
        <v>2459</v>
      </c>
      <c r="G875" s="133" t="s">
        <v>162</v>
      </c>
      <c r="H875" s="134">
        <v>31</v>
      </c>
      <c r="I875" s="135"/>
      <c r="J875" s="136">
        <f>ROUND(I875*H875,2)</f>
        <v>0</v>
      </c>
      <c r="K875" s="132" t="s">
        <v>270</v>
      </c>
      <c r="L875" s="33"/>
      <c r="M875" s="137" t="s">
        <v>19</v>
      </c>
      <c r="N875" s="138" t="s">
        <v>47</v>
      </c>
      <c r="P875" s="139">
        <f>O875*H875</f>
        <v>0</v>
      </c>
      <c r="Q875" s="139">
        <v>0.00054</v>
      </c>
      <c r="R875" s="139">
        <f>Q875*H875</f>
        <v>0.01674</v>
      </c>
      <c r="S875" s="139">
        <v>0</v>
      </c>
      <c r="T875" s="140">
        <f>S875*H875</f>
        <v>0</v>
      </c>
      <c r="AR875" s="141" t="s">
        <v>271</v>
      </c>
      <c r="AT875" s="141" t="s">
        <v>267</v>
      </c>
      <c r="AU875" s="141" t="s">
        <v>86</v>
      </c>
      <c r="AY875" s="18" t="s">
        <v>265</v>
      </c>
      <c r="BE875" s="142">
        <f>IF(N875="základní",J875,0)</f>
        <v>0</v>
      </c>
      <c r="BF875" s="142">
        <f>IF(N875="snížená",J875,0)</f>
        <v>0</v>
      </c>
      <c r="BG875" s="142">
        <f>IF(N875="zákl. přenesená",J875,0)</f>
        <v>0</v>
      </c>
      <c r="BH875" s="142">
        <f>IF(N875="sníž. přenesená",J875,0)</f>
        <v>0</v>
      </c>
      <c r="BI875" s="142">
        <f>IF(N875="nulová",J875,0)</f>
        <v>0</v>
      </c>
      <c r="BJ875" s="18" t="s">
        <v>84</v>
      </c>
      <c r="BK875" s="142">
        <f>ROUND(I875*H875,2)</f>
        <v>0</v>
      </c>
      <c r="BL875" s="18" t="s">
        <v>271</v>
      </c>
      <c r="BM875" s="141" t="s">
        <v>2460</v>
      </c>
    </row>
    <row r="876" spans="2:47" s="1" customFormat="1" ht="12">
      <c r="B876" s="33"/>
      <c r="D876" s="143" t="s">
        <v>273</v>
      </c>
      <c r="F876" s="144" t="s">
        <v>2461</v>
      </c>
      <c r="I876" s="145"/>
      <c r="L876" s="33"/>
      <c r="M876" s="146"/>
      <c r="T876" s="54"/>
      <c r="AT876" s="18" t="s">
        <v>273</v>
      </c>
      <c r="AU876" s="18" t="s">
        <v>86</v>
      </c>
    </row>
    <row r="877" spans="2:47" s="1" customFormat="1" ht="12">
      <c r="B877" s="33"/>
      <c r="D877" s="147" t="s">
        <v>275</v>
      </c>
      <c r="F877" s="148" t="s">
        <v>2462</v>
      </c>
      <c r="I877" s="145"/>
      <c r="L877" s="33"/>
      <c r="M877" s="146"/>
      <c r="T877" s="54"/>
      <c r="AT877" s="18" t="s">
        <v>275</v>
      </c>
      <c r="AU877" s="18" t="s">
        <v>86</v>
      </c>
    </row>
    <row r="878" spans="2:51" s="12" customFormat="1" ht="12">
      <c r="B878" s="149"/>
      <c r="D878" s="143" t="s">
        <v>277</v>
      </c>
      <c r="E878" s="150" t="s">
        <v>19</v>
      </c>
      <c r="F878" s="151" t="s">
        <v>2463</v>
      </c>
      <c r="H878" s="150" t="s">
        <v>19</v>
      </c>
      <c r="I878" s="152"/>
      <c r="L878" s="149"/>
      <c r="M878" s="153"/>
      <c r="T878" s="154"/>
      <c r="AT878" s="150" t="s">
        <v>277</v>
      </c>
      <c r="AU878" s="150" t="s">
        <v>86</v>
      </c>
      <c r="AV878" s="12" t="s">
        <v>84</v>
      </c>
      <c r="AW878" s="12" t="s">
        <v>37</v>
      </c>
      <c r="AX878" s="12" t="s">
        <v>76</v>
      </c>
      <c r="AY878" s="150" t="s">
        <v>265</v>
      </c>
    </row>
    <row r="879" spans="2:51" s="13" customFormat="1" ht="12">
      <c r="B879" s="155"/>
      <c r="D879" s="143" t="s">
        <v>277</v>
      </c>
      <c r="E879" s="156" t="s">
        <v>19</v>
      </c>
      <c r="F879" s="157" t="s">
        <v>2464</v>
      </c>
      <c r="H879" s="158">
        <v>31</v>
      </c>
      <c r="I879" s="159"/>
      <c r="L879" s="155"/>
      <c r="M879" s="160"/>
      <c r="T879" s="161"/>
      <c r="AT879" s="156" t="s">
        <v>277</v>
      </c>
      <c r="AU879" s="156" t="s">
        <v>86</v>
      </c>
      <c r="AV879" s="13" t="s">
        <v>86</v>
      </c>
      <c r="AW879" s="13" t="s">
        <v>37</v>
      </c>
      <c r="AX879" s="13" t="s">
        <v>76</v>
      </c>
      <c r="AY879" s="156" t="s">
        <v>265</v>
      </c>
    </row>
    <row r="880" spans="2:51" s="14" customFormat="1" ht="12">
      <c r="B880" s="162"/>
      <c r="D880" s="143" t="s">
        <v>277</v>
      </c>
      <c r="E880" s="163" t="s">
        <v>1611</v>
      </c>
      <c r="F880" s="164" t="s">
        <v>280</v>
      </c>
      <c r="H880" s="165">
        <v>31</v>
      </c>
      <c r="I880" s="166"/>
      <c r="L880" s="162"/>
      <c r="M880" s="167"/>
      <c r="T880" s="168"/>
      <c r="AT880" s="163" t="s">
        <v>277</v>
      </c>
      <c r="AU880" s="163" t="s">
        <v>86</v>
      </c>
      <c r="AV880" s="14" t="s">
        <v>271</v>
      </c>
      <c r="AW880" s="14" t="s">
        <v>37</v>
      </c>
      <c r="AX880" s="14" t="s">
        <v>84</v>
      </c>
      <c r="AY880" s="163" t="s">
        <v>265</v>
      </c>
    </row>
    <row r="881" spans="2:65" s="1" customFormat="1" ht="21.75" customHeight="1">
      <c r="B881" s="33"/>
      <c r="C881" s="130" t="s">
        <v>900</v>
      </c>
      <c r="D881" s="130" t="s">
        <v>267</v>
      </c>
      <c r="E881" s="131" t="s">
        <v>2465</v>
      </c>
      <c r="F881" s="132" t="s">
        <v>2466</v>
      </c>
      <c r="G881" s="133" t="s">
        <v>162</v>
      </c>
      <c r="H881" s="134">
        <v>3</v>
      </c>
      <c r="I881" s="135"/>
      <c r="J881" s="136">
        <f>ROUND(I881*H881,2)</f>
        <v>0</v>
      </c>
      <c r="K881" s="132" t="s">
        <v>270</v>
      </c>
      <c r="L881" s="33"/>
      <c r="M881" s="137" t="s">
        <v>19</v>
      </c>
      <c r="N881" s="138" t="s">
        <v>47</v>
      </c>
      <c r="P881" s="139">
        <f>O881*H881</f>
        <v>0</v>
      </c>
      <c r="Q881" s="139">
        <v>0.00078</v>
      </c>
      <c r="R881" s="139">
        <f>Q881*H881</f>
        <v>0.00234</v>
      </c>
      <c r="S881" s="139">
        <v>0</v>
      </c>
      <c r="T881" s="140">
        <f>S881*H881</f>
        <v>0</v>
      </c>
      <c r="AR881" s="141" t="s">
        <v>271</v>
      </c>
      <c r="AT881" s="141" t="s">
        <v>267</v>
      </c>
      <c r="AU881" s="141" t="s">
        <v>86</v>
      </c>
      <c r="AY881" s="18" t="s">
        <v>265</v>
      </c>
      <c r="BE881" s="142">
        <f>IF(N881="základní",J881,0)</f>
        <v>0</v>
      </c>
      <c r="BF881" s="142">
        <f>IF(N881="snížená",J881,0)</f>
        <v>0</v>
      </c>
      <c r="BG881" s="142">
        <f>IF(N881="zákl. přenesená",J881,0)</f>
        <v>0</v>
      </c>
      <c r="BH881" s="142">
        <f>IF(N881="sníž. přenesená",J881,0)</f>
        <v>0</v>
      </c>
      <c r="BI881" s="142">
        <f>IF(N881="nulová",J881,0)</f>
        <v>0</v>
      </c>
      <c r="BJ881" s="18" t="s">
        <v>84</v>
      </c>
      <c r="BK881" s="142">
        <f>ROUND(I881*H881,2)</f>
        <v>0</v>
      </c>
      <c r="BL881" s="18" t="s">
        <v>271</v>
      </c>
      <c r="BM881" s="141" t="s">
        <v>2467</v>
      </c>
    </row>
    <row r="882" spans="2:47" s="1" customFormat="1" ht="12">
      <c r="B882" s="33"/>
      <c r="D882" s="143" t="s">
        <v>273</v>
      </c>
      <c r="F882" s="144" t="s">
        <v>2468</v>
      </c>
      <c r="I882" s="145"/>
      <c r="L882" s="33"/>
      <c r="M882" s="146"/>
      <c r="T882" s="54"/>
      <c r="AT882" s="18" t="s">
        <v>273</v>
      </c>
      <c r="AU882" s="18" t="s">
        <v>86</v>
      </c>
    </row>
    <row r="883" spans="2:47" s="1" customFormat="1" ht="12">
      <c r="B883" s="33"/>
      <c r="D883" s="147" t="s">
        <v>275</v>
      </c>
      <c r="F883" s="148" t="s">
        <v>2469</v>
      </c>
      <c r="I883" s="145"/>
      <c r="L883" s="33"/>
      <c r="M883" s="146"/>
      <c r="T883" s="54"/>
      <c r="AT883" s="18" t="s">
        <v>275</v>
      </c>
      <c r="AU883" s="18" t="s">
        <v>86</v>
      </c>
    </row>
    <row r="884" spans="2:51" s="12" customFormat="1" ht="12">
      <c r="B884" s="149"/>
      <c r="D884" s="143" t="s">
        <v>277</v>
      </c>
      <c r="E884" s="150" t="s">
        <v>19</v>
      </c>
      <c r="F884" s="151" t="s">
        <v>2470</v>
      </c>
      <c r="H884" s="150" t="s">
        <v>19</v>
      </c>
      <c r="I884" s="152"/>
      <c r="L884" s="149"/>
      <c r="M884" s="153"/>
      <c r="T884" s="154"/>
      <c r="AT884" s="150" t="s">
        <v>277</v>
      </c>
      <c r="AU884" s="150" t="s">
        <v>86</v>
      </c>
      <c r="AV884" s="12" t="s">
        <v>84</v>
      </c>
      <c r="AW884" s="12" t="s">
        <v>37</v>
      </c>
      <c r="AX884" s="12" t="s">
        <v>76</v>
      </c>
      <c r="AY884" s="150" t="s">
        <v>265</v>
      </c>
    </row>
    <row r="885" spans="2:51" s="13" customFormat="1" ht="12">
      <c r="B885" s="155"/>
      <c r="D885" s="143" t="s">
        <v>277</v>
      </c>
      <c r="E885" s="156" t="s">
        <v>19</v>
      </c>
      <c r="F885" s="157" t="s">
        <v>2471</v>
      </c>
      <c r="H885" s="158">
        <v>3</v>
      </c>
      <c r="I885" s="159"/>
      <c r="L885" s="155"/>
      <c r="M885" s="160"/>
      <c r="T885" s="161"/>
      <c r="AT885" s="156" t="s">
        <v>277</v>
      </c>
      <c r="AU885" s="156" t="s">
        <v>86</v>
      </c>
      <c r="AV885" s="13" t="s">
        <v>86</v>
      </c>
      <c r="AW885" s="13" t="s">
        <v>37</v>
      </c>
      <c r="AX885" s="13" t="s">
        <v>84</v>
      </c>
      <c r="AY885" s="156" t="s">
        <v>265</v>
      </c>
    </row>
    <row r="886" spans="2:65" s="1" customFormat="1" ht="16.5" customHeight="1">
      <c r="B886" s="33"/>
      <c r="C886" s="130" t="s">
        <v>904</v>
      </c>
      <c r="D886" s="130" t="s">
        <v>267</v>
      </c>
      <c r="E886" s="131" t="s">
        <v>2472</v>
      </c>
      <c r="F886" s="132" t="s">
        <v>2473</v>
      </c>
      <c r="G886" s="133" t="s">
        <v>19</v>
      </c>
      <c r="H886" s="134">
        <v>31</v>
      </c>
      <c r="I886" s="135"/>
      <c r="J886" s="136">
        <f>ROUND(I886*H886,2)</f>
        <v>0</v>
      </c>
      <c r="K886" s="132" t="s">
        <v>19</v>
      </c>
      <c r="L886" s="33"/>
      <c r="M886" s="137" t="s">
        <v>19</v>
      </c>
      <c r="N886" s="138" t="s">
        <v>47</v>
      </c>
      <c r="P886" s="139">
        <f>O886*H886</f>
        <v>0</v>
      </c>
      <c r="Q886" s="139">
        <v>0</v>
      </c>
      <c r="R886" s="139">
        <f>Q886*H886</f>
        <v>0</v>
      </c>
      <c r="S886" s="139">
        <v>0</v>
      </c>
      <c r="T886" s="140">
        <f>S886*H886</f>
        <v>0</v>
      </c>
      <c r="AR886" s="141" t="s">
        <v>271</v>
      </c>
      <c r="AT886" s="141" t="s">
        <v>267</v>
      </c>
      <c r="AU886" s="141" t="s">
        <v>86</v>
      </c>
      <c r="AY886" s="18" t="s">
        <v>265</v>
      </c>
      <c r="BE886" s="142">
        <f>IF(N886="základní",J886,0)</f>
        <v>0</v>
      </c>
      <c r="BF886" s="142">
        <f>IF(N886="snížená",J886,0)</f>
        <v>0</v>
      </c>
      <c r="BG886" s="142">
        <f>IF(N886="zákl. přenesená",J886,0)</f>
        <v>0</v>
      </c>
      <c r="BH886" s="142">
        <f>IF(N886="sníž. přenesená",J886,0)</f>
        <v>0</v>
      </c>
      <c r="BI886" s="142">
        <f>IF(N886="nulová",J886,0)</f>
        <v>0</v>
      </c>
      <c r="BJ886" s="18" t="s">
        <v>84</v>
      </c>
      <c r="BK886" s="142">
        <f>ROUND(I886*H886,2)</f>
        <v>0</v>
      </c>
      <c r="BL886" s="18" t="s">
        <v>271</v>
      </c>
      <c r="BM886" s="141" t="s">
        <v>2474</v>
      </c>
    </row>
    <row r="887" spans="2:47" s="1" customFormat="1" ht="12">
      <c r="B887" s="33"/>
      <c r="D887" s="143" t="s">
        <v>273</v>
      </c>
      <c r="F887" s="144" t="s">
        <v>2473</v>
      </c>
      <c r="I887" s="145"/>
      <c r="L887" s="33"/>
      <c r="M887" s="146"/>
      <c r="T887" s="54"/>
      <c r="AT887" s="18" t="s">
        <v>273</v>
      </c>
      <c r="AU887" s="18" t="s">
        <v>86</v>
      </c>
    </row>
    <row r="888" spans="2:51" s="13" customFormat="1" ht="12">
      <c r="B888" s="155"/>
      <c r="D888" s="143" t="s">
        <v>277</v>
      </c>
      <c r="E888" s="156" t="s">
        <v>19</v>
      </c>
      <c r="F888" s="157" t="s">
        <v>1611</v>
      </c>
      <c r="H888" s="158">
        <v>31</v>
      </c>
      <c r="I888" s="159"/>
      <c r="L888" s="155"/>
      <c r="M888" s="160"/>
      <c r="T888" s="161"/>
      <c r="AT888" s="156" t="s">
        <v>277</v>
      </c>
      <c r="AU888" s="156" t="s">
        <v>86</v>
      </c>
      <c r="AV888" s="13" t="s">
        <v>86</v>
      </c>
      <c r="AW888" s="13" t="s">
        <v>37</v>
      </c>
      <c r="AX888" s="13" t="s">
        <v>84</v>
      </c>
      <c r="AY888" s="156" t="s">
        <v>265</v>
      </c>
    </row>
    <row r="889" spans="2:65" s="1" customFormat="1" ht="16.5" customHeight="1">
      <c r="B889" s="33"/>
      <c r="C889" s="130" t="s">
        <v>908</v>
      </c>
      <c r="D889" s="130" t="s">
        <v>267</v>
      </c>
      <c r="E889" s="131" t="s">
        <v>2475</v>
      </c>
      <c r="F889" s="132" t="s">
        <v>2476</v>
      </c>
      <c r="G889" s="133" t="s">
        <v>162</v>
      </c>
      <c r="H889" s="134">
        <v>8</v>
      </c>
      <c r="I889" s="135"/>
      <c r="J889" s="136">
        <f>ROUND(I889*H889,2)</f>
        <v>0</v>
      </c>
      <c r="K889" s="132" t="s">
        <v>19</v>
      </c>
      <c r="L889" s="33"/>
      <c r="M889" s="137" t="s">
        <v>19</v>
      </c>
      <c r="N889" s="138" t="s">
        <v>47</v>
      </c>
      <c r="P889" s="139">
        <f>O889*H889</f>
        <v>0</v>
      </c>
      <c r="Q889" s="139">
        <v>0.0001</v>
      </c>
      <c r="R889" s="139">
        <f>Q889*H889</f>
        <v>0.0008</v>
      </c>
      <c r="S889" s="139">
        <v>0</v>
      </c>
      <c r="T889" s="140">
        <f>S889*H889</f>
        <v>0</v>
      </c>
      <c r="AR889" s="141" t="s">
        <v>271</v>
      </c>
      <c r="AT889" s="141" t="s">
        <v>267</v>
      </c>
      <c r="AU889" s="141" t="s">
        <v>86</v>
      </c>
      <c r="AY889" s="18" t="s">
        <v>265</v>
      </c>
      <c r="BE889" s="142">
        <f>IF(N889="základní",J889,0)</f>
        <v>0</v>
      </c>
      <c r="BF889" s="142">
        <f>IF(N889="snížená",J889,0)</f>
        <v>0</v>
      </c>
      <c r="BG889" s="142">
        <f>IF(N889="zákl. přenesená",J889,0)</f>
        <v>0</v>
      </c>
      <c r="BH889" s="142">
        <f>IF(N889="sníž. přenesená",J889,0)</f>
        <v>0</v>
      </c>
      <c r="BI889" s="142">
        <f>IF(N889="nulová",J889,0)</f>
        <v>0</v>
      </c>
      <c r="BJ889" s="18" t="s">
        <v>84</v>
      </c>
      <c r="BK889" s="142">
        <f>ROUND(I889*H889,2)</f>
        <v>0</v>
      </c>
      <c r="BL889" s="18" t="s">
        <v>271</v>
      </c>
      <c r="BM889" s="141" t="s">
        <v>2477</v>
      </c>
    </row>
    <row r="890" spans="2:47" s="1" customFormat="1" ht="19.5">
      <c r="B890" s="33"/>
      <c r="D890" s="143" t="s">
        <v>273</v>
      </c>
      <c r="F890" s="144" t="s">
        <v>2478</v>
      </c>
      <c r="I890" s="145"/>
      <c r="L890" s="33"/>
      <c r="M890" s="146"/>
      <c r="T890" s="54"/>
      <c r="AT890" s="18" t="s">
        <v>273</v>
      </c>
      <c r="AU890" s="18" t="s">
        <v>86</v>
      </c>
    </row>
    <row r="891" spans="2:51" s="12" customFormat="1" ht="12">
      <c r="B891" s="149"/>
      <c r="D891" s="143" t="s">
        <v>277</v>
      </c>
      <c r="E891" s="150" t="s">
        <v>19</v>
      </c>
      <c r="F891" s="151" t="s">
        <v>2479</v>
      </c>
      <c r="H891" s="150" t="s">
        <v>19</v>
      </c>
      <c r="I891" s="152"/>
      <c r="L891" s="149"/>
      <c r="M891" s="153"/>
      <c r="T891" s="154"/>
      <c r="AT891" s="150" t="s">
        <v>277</v>
      </c>
      <c r="AU891" s="150" t="s">
        <v>86</v>
      </c>
      <c r="AV891" s="12" t="s">
        <v>84</v>
      </c>
      <c r="AW891" s="12" t="s">
        <v>37</v>
      </c>
      <c r="AX891" s="12" t="s">
        <v>76</v>
      </c>
      <c r="AY891" s="150" t="s">
        <v>265</v>
      </c>
    </row>
    <row r="892" spans="2:51" s="13" customFormat="1" ht="12">
      <c r="B892" s="155"/>
      <c r="D892" s="143" t="s">
        <v>277</v>
      </c>
      <c r="E892" s="156" t="s">
        <v>19</v>
      </c>
      <c r="F892" s="157" t="s">
        <v>2480</v>
      </c>
      <c r="H892" s="158">
        <v>8</v>
      </c>
      <c r="I892" s="159"/>
      <c r="L892" s="155"/>
      <c r="M892" s="160"/>
      <c r="T892" s="161"/>
      <c r="AT892" s="156" t="s">
        <v>277</v>
      </c>
      <c r="AU892" s="156" t="s">
        <v>86</v>
      </c>
      <c r="AV892" s="13" t="s">
        <v>86</v>
      </c>
      <c r="AW892" s="13" t="s">
        <v>37</v>
      </c>
      <c r="AX892" s="13" t="s">
        <v>84</v>
      </c>
      <c r="AY892" s="156" t="s">
        <v>265</v>
      </c>
    </row>
    <row r="893" spans="2:65" s="1" customFormat="1" ht="16.5" customHeight="1">
      <c r="B893" s="33"/>
      <c r="C893" s="130" t="s">
        <v>914</v>
      </c>
      <c r="D893" s="130" t="s">
        <v>267</v>
      </c>
      <c r="E893" s="131" t="s">
        <v>2481</v>
      </c>
      <c r="F893" s="132" t="s">
        <v>2482</v>
      </c>
      <c r="G893" s="133" t="s">
        <v>162</v>
      </c>
      <c r="H893" s="134">
        <v>1.5</v>
      </c>
      <c r="I893" s="135"/>
      <c r="J893" s="136">
        <f>ROUND(I893*H893,2)</f>
        <v>0</v>
      </c>
      <c r="K893" s="132" t="s">
        <v>19</v>
      </c>
      <c r="L893" s="33"/>
      <c r="M893" s="137" t="s">
        <v>19</v>
      </c>
      <c r="N893" s="138" t="s">
        <v>47</v>
      </c>
      <c r="P893" s="139">
        <f>O893*H893</f>
        <v>0</v>
      </c>
      <c r="Q893" s="139">
        <v>0.00011</v>
      </c>
      <c r="R893" s="139">
        <f>Q893*H893</f>
        <v>0.000165</v>
      </c>
      <c r="S893" s="139">
        <v>0</v>
      </c>
      <c r="T893" s="140">
        <f>S893*H893</f>
        <v>0</v>
      </c>
      <c r="AR893" s="141" t="s">
        <v>271</v>
      </c>
      <c r="AT893" s="141" t="s">
        <v>267</v>
      </c>
      <c r="AU893" s="141" t="s">
        <v>86</v>
      </c>
      <c r="AY893" s="18" t="s">
        <v>265</v>
      </c>
      <c r="BE893" s="142">
        <f>IF(N893="základní",J893,0)</f>
        <v>0</v>
      </c>
      <c r="BF893" s="142">
        <f>IF(N893="snížená",J893,0)</f>
        <v>0</v>
      </c>
      <c r="BG893" s="142">
        <f>IF(N893="zákl. přenesená",J893,0)</f>
        <v>0</v>
      </c>
      <c r="BH893" s="142">
        <f>IF(N893="sníž. přenesená",J893,0)</f>
        <v>0</v>
      </c>
      <c r="BI893" s="142">
        <f>IF(N893="nulová",J893,0)</f>
        <v>0</v>
      </c>
      <c r="BJ893" s="18" t="s">
        <v>84</v>
      </c>
      <c r="BK893" s="142">
        <f>ROUND(I893*H893,2)</f>
        <v>0</v>
      </c>
      <c r="BL893" s="18" t="s">
        <v>271</v>
      </c>
      <c r="BM893" s="141" t="s">
        <v>2483</v>
      </c>
    </row>
    <row r="894" spans="2:47" s="1" customFormat="1" ht="12">
      <c r="B894" s="33"/>
      <c r="D894" s="143" t="s">
        <v>273</v>
      </c>
      <c r="F894" s="144" t="s">
        <v>2484</v>
      </c>
      <c r="I894" s="145"/>
      <c r="L894" s="33"/>
      <c r="M894" s="146"/>
      <c r="T894" s="54"/>
      <c r="AT894" s="18" t="s">
        <v>273</v>
      </c>
      <c r="AU894" s="18" t="s">
        <v>86</v>
      </c>
    </row>
    <row r="895" spans="2:47" s="1" customFormat="1" ht="39">
      <c r="B895" s="33"/>
      <c r="D895" s="143" t="s">
        <v>501</v>
      </c>
      <c r="F895" s="176" t="s">
        <v>2485</v>
      </c>
      <c r="I895" s="145"/>
      <c r="L895" s="33"/>
      <c r="M895" s="146"/>
      <c r="T895" s="54"/>
      <c r="AT895" s="18" t="s">
        <v>501</v>
      </c>
      <c r="AU895" s="18" t="s">
        <v>86</v>
      </c>
    </row>
    <row r="896" spans="2:51" s="12" customFormat="1" ht="12">
      <c r="B896" s="149"/>
      <c r="D896" s="143" t="s">
        <v>277</v>
      </c>
      <c r="E896" s="150" t="s">
        <v>19</v>
      </c>
      <c r="F896" s="151" t="s">
        <v>2479</v>
      </c>
      <c r="H896" s="150" t="s">
        <v>19</v>
      </c>
      <c r="I896" s="152"/>
      <c r="L896" s="149"/>
      <c r="M896" s="153"/>
      <c r="T896" s="154"/>
      <c r="AT896" s="150" t="s">
        <v>277</v>
      </c>
      <c r="AU896" s="150" t="s">
        <v>86</v>
      </c>
      <c r="AV896" s="12" t="s">
        <v>84</v>
      </c>
      <c r="AW896" s="12" t="s">
        <v>37</v>
      </c>
      <c r="AX896" s="12" t="s">
        <v>76</v>
      </c>
      <c r="AY896" s="150" t="s">
        <v>265</v>
      </c>
    </row>
    <row r="897" spans="2:51" s="13" customFormat="1" ht="12">
      <c r="B897" s="155"/>
      <c r="D897" s="143" t="s">
        <v>277</v>
      </c>
      <c r="E897" s="156" t="s">
        <v>19</v>
      </c>
      <c r="F897" s="157" t="s">
        <v>2486</v>
      </c>
      <c r="H897" s="158">
        <v>1.5</v>
      </c>
      <c r="I897" s="159"/>
      <c r="L897" s="155"/>
      <c r="M897" s="160"/>
      <c r="T897" s="161"/>
      <c r="AT897" s="156" t="s">
        <v>277</v>
      </c>
      <c r="AU897" s="156" t="s">
        <v>86</v>
      </c>
      <c r="AV897" s="13" t="s">
        <v>86</v>
      </c>
      <c r="AW897" s="13" t="s">
        <v>37</v>
      </c>
      <c r="AX897" s="13" t="s">
        <v>84</v>
      </c>
      <c r="AY897" s="156" t="s">
        <v>265</v>
      </c>
    </row>
    <row r="898" spans="2:65" s="1" customFormat="1" ht="16.5" customHeight="1">
      <c r="B898" s="33"/>
      <c r="C898" s="130" t="s">
        <v>919</v>
      </c>
      <c r="D898" s="130" t="s">
        <v>267</v>
      </c>
      <c r="E898" s="131" t="s">
        <v>2487</v>
      </c>
      <c r="F898" s="132" t="s">
        <v>2488</v>
      </c>
      <c r="G898" s="133" t="s">
        <v>162</v>
      </c>
      <c r="H898" s="134">
        <v>31</v>
      </c>
      <c r="I898" s="135"/>
      <c r="J898" s="136">
        <f>ROUND(I898*H898,2)</f>
        <v>0</v>
      </c>
      <c r="K898" s="132" t="s">
        <v>270</v>
      </c>
      <c r="L898" s="33"/>
      <c r="M898" s="137" t="s">
        <v>19</v>
      </c>
      <c r="N898" s="138" t="s">
        <v>47</v>
      </c>
      <c r="P898" s="139">
        <f>O898*H898</f>
        <v>0</v>
      </c>
      <c r="Q898" s="139">
        <v>0</v>
      </c>
      <c r="R898" s="139">
        <f>Q898*H898</f>
        <v>0</v>
      </c>
      <c r="S898" s="139">
        <v>0</v>
      </c>
      <c r="T898" s="140">
        <f>S898*H898</f>
        <v>0</v>
      </c>
      <c r="AR898" s="141" t="s">
        <v>271</v>
      </c>
      <c r="AT898" s="141" t="s">
        <v>267</v>
      </c>
      <c r="AU898" s="141" t="s">
        <v>86</v>
      </c>
      <c r="AY898" s="18" t="s">
        <v>265</v>
      </c>
      <c r="BE898" s="142">
        <f>IF(N898="základní",J898,0)</f>
        <v>0</v>
      </c>
      <c r="BF898" s="142">
        <f>IF(N898="snížená",J898,0)</f>
        <v>0</v>
      </c>
      <c r="BG898" s="142">
        <f>IF(N898="zákl. přenesená",J898,0)</f>
        <v>0</v>
      </c>
      <c r="BH898" s="142">
        <f>IF(N898="sníž. přenesená",J898,0)</f>
        <v>0</v>
      </c>
      <c r="BI898" s="142">
        <f>IF(N898="nulová",J898,0)</f>
        <v>0</v>
      </c>
      <c r="BJ898" s="18" t="s">
        <v>84</v>
      </c>
      <c r="BK898" s="142">
        <f>ROUND(I898*H898,2)</f>
        <v>0</v>
      </c>
      <c r="BL898" s="18" t="s">
        <v>271</v>
      </c>
      <c r="BM898" s="141" t="s">
        <v>2489</v>
      </c>
    </row>
    <row r="899" spans="2:47" s="1" customFormat="1" ht="12">
      <c r="B899" s="33"/>
      <c r="D899" s="143" t="s">
        <v>273</v>
      </c>
      <c r="F899" s="144" t="s">
        <v>2488</v>
      </c>
      <c r="I899" s="145"/>
      <c r="L899" s="33"/>
      <c r="M899" s="146"/>
      <c r="T899" s="54"/>
      <c r="AT899" s="18" t="s">
        <v>273</v>
      </c>
      <c r="AU899" s="18" t="s">
        <v>86</v>
      </c>
    </row>
    <row r="900" spans="2:47" s="1" customFormat="1" ht="12">
      <c r="B900" s="33"/>
      <c r="D900" s="147" t="s">
        <v>275</v>
      </c>
      <c r="F900" s="148" t="s">
        <v>2490</v>
      </c>
      <c r="I900" s="145"/>
      <c r="L900" s="33"/>
      <c r="M900" s="146"/>
      <c r="T900" s="54"/>
      <c r="AT900" s="18" t="s">
        <v>275</v>
      </c>
      <c r="AU900" s="18" t="s">
        <v>86</v>
      </c>
    </row>
    <row r="901" spans="2:51" s="13" customFormat="1" ht="12">
      <c r="B901" s="155"/>
      <c r="D901" s="143" t="s">
        <v>277</v>
      </c>
      <c r="E901" s="156" t="s">
        <v>19</v>
      </c>
      <c r="F901" s="157" t="s">
        <v>1611</v>
      </c>
      <c r="H901" s="158">
        <v>31</v>
      </c>
      <c r="I901" s="159"/>
      <c r="L901" s="155"/>
      <c r="M901" s="160"/>
      <c r="T901" s="161"/>
      <c r="AT901" s="156" t="s">
        <v>277</v>
      </c>
      <c r="AU901" s="156" t="s">
        <v>86</v>
      </c>
      <c r="AV901" s="13" t="s">
        <v>86</v>
      </c>
      <c r="AW901" s="13" t="s">
        <v>37</v>
      </c>
      <c r="AX901" s="13" t="s">
        <v>84</v>
      </c>
      <c r="AY901" s="156" t="s">
        <v>265</v>
      </c>
    </row>
    <row r="902" spans="2:65" s="1" customFormat="1" ht="16.5" customHeight="1">
      <c r="B902" s="33"/>
      <c r="C902" s="130" t="s">
        <v>925</v>
      </c>
      <c r="D902" s="130" t="s">
        <v>267</v>
      </c>
      <c r="E902" s="131" t="s">
        <v>2491</v>
      </c>
      <c r="F902" s="132" t="s">
        <v>2492</v>
      </c>
      <c r="G902" s="133" t="s">
        <v>162</v>
      </c>
      <c r="H902" s="134">
        <v>9.5</v>
      </c>
      <c r="I902" s="135"/>
      <c r="J902" s="136">
        <f>ROUND(I902*H902,2)</f>
        <v>0</v>
      </c>
      <c r="K902" s="132" t="s">
        <v>19</v>
      </c>
      <c r="L902" s="33"/>
      <c r="M902" s="137" t="s">
        <v>19</v>
      </c>
      <c r="N902" s="138" t="s">
        <v>47</v>
      </c>
      <c r="P902" s="139">
        <f>O902*H902</f>
        <v>0</v>
      </c>
      <c r="Q902" s="139">
        <v>0</v>
      </c>
      <c r="R902" s="139">
        <f>Q902*H902</f>
        <v>0</v>
      </c>
      <c r="S902" s="139">
        <v>0</v>
      </c>
      <c r="T902" s="140">
        <f>S902*H902</f>
        <v>0</v>
      </c>
      <c r="AR902" s="141" t="s">
        <v>271</v>
      </c>
      <c r="AT902" s="141" t="s">
        <v>267</v>
      </c>
      <c r="AU902" s="141" t="s">
        <v>86</v>
      </c>
      <c r="AY902" s="18" t="s">
        <v>265</v>
      </c>
      <c r="BE902" s="142">
        <f>IF(N902="základní",J902,0)</f>
        <v>0</v>
      </c>
      <c r="BF902" s="142">
        <f>IF(N902="snížená",J902,0)</f>
        <v>0</v>
      </c>
      <c r="BG902" s="142">
        <f>IF(N902="zákl. přenesená",J902,0)</f>
        <v>0</v>
      </c>
      <c r="BH902" s="142">
        <f>IF(N902="sníž. přenesená",J902,0)</f>
        <v>0</v>
      </c>
      <c r="BI902" s="142">
        <f>IF(N902="nulová",J902,0)</f>
        <v>0</v>
      </c>
      <c r="BJ902" s="18" t="s">
        <v>84</v>
      </c>
      <c r="BK902" s="142">
        <f>ROUND(I902*H902,2)</f>
        <v>0</v>
      </c>
      <c r="BL902" s="18" t="s">
        <v>271</v>
      </c>
      <c r="BM902" s="141" t="s">
        <v>2493</v>
      </c>
    </row>
    <row r="903" spans="2:47" s="1" customFormat="1" ht="12">
      <c r="B903" s="33"/>
      <c r="D903" s="143" t="s">
        <v>273</v>
      </c>
      <c r="F903" s="144" t="s">
        <v>2492</v>
      </c>
      <c r="I903" s="145"/>
      <c r="L903" s="33"/>
      <c r="M903" s="146"/>
      <c r="T903" s="54"/>
      <c r="AT903" s="18" t="s">
        <v>273</v>
      </c>
      <c r="AU903" s="18" t="s">
        <v>86</v>
      </c>
    </row>
    <row r="904" spans="2:51" s="12" customFormat="1" ht="12">
      <c r="B904" s="149"/>
      <c r="D904" s="143" t="s">
        <v>277</v>
      </c>
      <c r="E904" s="150" t="s">
        <v>19</v>
      </c>
      <c r="F904" s="151" t="s">
        <v>2479</v>
      </c>
      <c r="H904" s="150" t="s">
        <v>19</v>
      </c>
      <c r="I904" s="152"/>
      <c r="L904" s="149"/>
      <c r="M904" s="153"/>
      <c r="T904" s="154"/>
      <c r="AT904" s="150" t="s">
        <v>277</v>
      </c>
      <c r="AU904" s="150" t="s">
        <v>86</v>
      </c>
      <c r="AV904" s="12" t="s">
        <v>84</v>
      </c>
      <c r="AW904" s="12" t="s">
        <v>37</v>
      </c>
      <c r="AX904" s="12" t="s">
        <v>76</v>
      </c>
      <c r="AY904" s="150" t="s">
        <v>265</v>
      </c>
    </row>
    <row r="905" spans="2:51" s="13" customFormat="1" ht="12">
      <c r="B905" s="155"/>
      <c r="D905" s="143" t="s">
        <v>277</v>
      </c>
      <c r="E905" s="156" t="s">
        <v>19</v>
      </c>
      <c r="F905" s="157" t="s">
        <v>2494</v>
      </c>
      <c r="H905" s="158">
        <v>9.5</v>
      </c>
      <c r="I905" s="159"/>
      <c r="L905" s="155"/>
      <c r="M905" s="160"/>
      <c r="T905" s="161"/>
      <c r="AT905" s="156" t="s">
        <v>277</v>
      </c>
      <c r="AU905" s="156" t="s">
        <v>86</v>
      </c>
      <c r="AV905" s="13" t="s">
        <v>86</v>
      </c>
      <c r="AW905" s="13" t="s">
        <v>37</v>
      </c>
      <c r="AX905" s="13" t="s">
        <v>84</v>
      </c>
      <c r="AY905" s="156" t="s">
        <v>265</v>
      </c>
    </row>
    <row r="906" spans="2:65" s="1" customFormat="1" ht="16.5" customHeight="1">
      <c r="B906" s="33"/>
      <c r="C906" s="130" t="s">
        <v>931</v>
      </c>
      <c r="D906" s="130" t="s">
        <v>267</v>
      </c>
      <c r="E906" s="131" t="s">
        <v>2495</v>
      </c>
      <c r="F906" s="132" t="s">
        <v>2496</v>
      </c>
      <c r="G906" s="133" t="s">
        <v>162</v>
      </c>
      <c r="H906" s="134">
        <v>10.8</v>
      </c>
      <c r="I906" s="135"/>
      <c r="J906" s="136">
        <f>ROUND(I906*H906,2)</f>
        <v>0</v>
      </c>
      <c r="K906" s="132" t="s">
        <v>270</v>
      </c>
      <c r="L906" s="33"/>
      <c r="M906" s="137" t="s">
        <v>19</v>
      </c>
      <c r="N906" s="138" t="s">
        <v>47</v>
      </c>
      <c r="P906" s="139">
        <f>O906*H906</f>
        <v>0</v>
      </c>
      <c r="Q906" s="139">
        <v>0.00221</v>
      </c>
      <c r="R906" s="139">
        <f>Q906*H906</f>
        <v>0.023868000000000004</v>
      </c>
      <c r="S906" s="139">
        <v>0</v>
      </c>
      <c r="T906" s="140">
        <f>S906*H906</f>
        <v>0</v>
      </c>
      <c r="AR906" s="141" t="s">
        <v>271</v>
      </c>
      <c r="AT906" s="141" t="s">
        <v>267</v>
      </c>
      <c r="AU906" s="141" t="s">
        <v>86</v>
      </c>
      <c r="AY906" s="18" t="s">
        <v>265</v>
      </c>
      <c r="BE906" s="142">
        <f>IF(N906="základní",J906,0)</f>
        <v>0</v>
      </c>
      <c r="BF906" s="142">
        <f>IF(N906="snížená",J906,0)</f>
        <v>0</v>
      </c>
      <c r="BG906" s="142">
        <f>IF(N906="zákl. přenesená",J906,0)</f>
        <v>0</v>
      </c>
      <c r="BH906" s="142">
        <f>IF(N906="sníž. přenesená",J906,0)</f>
        <v>0</v>
      </c>
      <c r="BI906" s="142">
        <f>IF(N906="nulová",J906,0)</f>
        <v>0</v>
      </c>
      <c r="BJ906" s="18" t="s">
        <v>84</v>
      </c>
      <c r="BK906" s="142">
        <f>ROUND(I906*H906,2)</f>
        <v>0</v>
      </c>
      <c r="BL906" s="18" t="s">
        <v>271</v>
      </c>
      <c r="BM906" s="141" t="s">
        <v>2497</v>
      </c>
    </row>
    <row r="907" spans="2:47" s="1" customFormat="1" ht="12">
      <c r="B907" s="33"/>
      <c r="D907" s="143" t="s">
        <v>273</v>
      </c>
      <c r="F907" s="144" t="s">
        <v>2498</v>
      </c>
      <c r="I907" s="145"/>
      <c r="L907" s="33"/>
      <c r="M907" s="146"/>
      <c r="T907" s="54"/>
      <c r="AT907" s="18" t="s">
        <v>273</v>
      </c>
      <c r="AU907" s="18" t="s">
        <v>86</v>
      </c>
    </row>
    <row r="908" spans="2:47" s="1" customFormat="1" ht="12">
      <c r="B908" s="33"/>
      <c r="D908" s="147" t="s">
        <v>275</v>
      </c>
      <c r="F908" s="148" t="s">
        <v>2499</v>
      </c>
      <c r="I908" s="145"/>
      <c r="L908" s="33"/>
      <c r="M908" s="146"/>
      <c r="T908" s="54"/>
      <c r="AT908" s="18" t="s">
        <v>275</v>
      </c>
      <c r="AU908" s="18" t="s">
        <v>86</v>
      </c>
    </row>
    <row r="909" spans="2:51" s="12" customFormat="1" ht="12">
      <c r="B909" s="149"/>
      <c r="D909" s="143" t="s">
        <v>277</v>
      </c>
      <c r="E909" s="150" t="s">
        <v>19</v>
      </c>
      <c r="F909" s="151" t="s">
        <v>2500</v>
      </c>
      <c r="H909" s="150" t="s">
        <v>19</v>
      </c>
      <c r="I909" s="152"/>
      <c r="L909" s="149"/>
      <c r="M909" s="153"/>
      <c r="T909" s="154"/>
      <c r="AT909" s="150" t="s">
        <v>277</v>
      </c>
      <c r="AU909" s="150" t="s">
        <v>86</v>
      </c>
      <c r="AV909" s="12" t="s">
        <v>84</v>
      </c>
      <c r="AW909" s="12" t="s">
        <v>37</v>
      </c>
      <c r="AX909" s="12" t="s">
        <v>76</v>
      </c>
      <c r="AY909" s="150" t="s">
        <v>265</v>
      </c>
    </row>
    <row r="910" spans="2:51" s="13" customFormat="1" ht="12">
      <c r="B910" s="155"/>
      <c r="D910" s="143" t="s">
        <v>277</v>
      </c>
      <c r="E910" s="156" t="s">
        <v>19</v>
      </c>
      <c r="F910" s="157" t="s">
        <v>2501</v>
      </c>
      <c r="H910" s="158">
        <v>10.8</v>
      </c>
      <c r="I910" s="159"/>
      <c r="L910" s="155"/>
      <c r="M910" s="160"/>
      <c r="T910" s="161"/>
      <c r="AT910" s="156" t="s">
        <v>277</v>
      </c>
      <c r="AU910" s="156" t="s">
        <v>86</v>
      </c>
      <c r="AV910" s="13" t="s">
        <v>86</v>
      </c>
      <c r="AW910" s="13" t="s">
        <v>37</v>
      </c>
      <c r="AX910" s="13" t="s">
        <v>84</v>
      </c>
      <c r="AY910" s="156" t="s">
        <v>265</v>
      </c>
    </row>
    <row r="911" spans="2:65" s="1" customFormat="1" ht="16.5" customHeight="1">
      <c r="B911" s="33"/>
      <c r="C911" s="177" t="s">
        <v>937</v>
      </c>
      <c r="D911" s="177" t="s">
        <v>504</v>
      </c>
      <c r="E911" s="178" t="s">
        <v>2502</v>
      </c>
      <c r="F911" s="179" t="s">
        <v>2503</v>
      </c>
      <c r="G911" s="180" t="s">
        <v>162</v>
      </c>
      <c r="H911" s="181">
        <v>399.6</v>
      </c>
      <c r="I911" s="182"/>
      <c r="J911" s="183">
        <f>ROUND(I911*H911,2)</f>
        <v>0</v>
      </c>
      <c r="K911" s="179" t="s">
        <v>19</v>
      </c>
      <c r="L911" s="184"/>
      <c r="M911" s="185" t="s">
        <v>19</v>
      </c>
      <c r="N911" s="186" t="s">
        <v>47</v>
      </c>
      <c r="P911" s="139">
        <f>O911*H911</f>
        <v>0</v>
      </c>
      <c r="Q911" s="139">
        <v>0.001</v>
      </c>
      <c r="R911" s="139">
        <f>Q911*H911</f>
        <v>0.3996</v>
      </c>
      <c r="S911" s="139">
        <v>0</v>
      </c>
      <c r="T911" s="140">
        <f>S911*H911</f>
        <v>0</v>
      </c>
      <c r="AR911" s="141" t="s">
        <v>323</v>
      </c>
      <c r="AT911" s="141" t="s">
        <v>504</v>
      </c>
      <c r="AU911" s="141" t="s">
        <v>86</v>
      </c>
      <c r="AY911" s="18" t="s">
        <v>265</v>
      </c>
      <c r="BE911" s="142">
        <f>IF(N911="základní",J911,0)</f>
        <v>0</v>
      </c>
      <c r="BF911" s="142">
        <f>IF(N911="snížená",J911,0)</f>
        <v>0</v>
      </c>
      <c r="BG911" s="142">
        <f>IF(N911="zákl. přenesená",J911,0)</f>
        <v>0</v>
      </c>
      <c r="BH911" s="142">
        <f>IF(N911="sníž. přenesená",J911,0)</f>
        <v>0</v>
      </c>
      <c r="BI911" s="142">
        <f>IF(N911="nulová",J911,0)</f>
        <v>0</v>
      </c>
      <c r="BJ911" s="18" t="s">
        <v>84</v>
      </c>
      <c r="BK911" s="142">
        <f>ROUND(I911*H911,2)</f>
        <v>0</v>
      </c>
      <c r="BL911" s="18" t="s">
        <v>271</v>
      </c>
      <c r="BM911" s="141" t="s">
        <v>2504</v>
      </c>
    </row>
    <row r="912" spans="2:47" s="1" customFormat="1" ht="39">
      <c r="B912" s="33"/>
      <c r="D912" s="143" t="s">
        <v>273</v>
      </c>
      <c r="F912" s="144" t="s">
        <v>2505</v>
      </c>
      <c r="I912" s="145"/>
      <c r="L912" s="33"/>
      <c r="M912" s="146"/>
      <c r="T912" s="54"/>
      <c r="AT912" s="18" t="s">
        <v>273</v>
      </c>
      <c r="AU912" s="18" t="s">
        <v>86</v>
      </c>
    </row>
    <row r="913" spans="2:51" s="13" customFormat="1" ht="12">
      <c r="B913" s="155"/>
      <c r="D913" s="143" t="s">
        <v>277</v>
      </c>
      <c r="E913" s="156" t="s">
        <v>19</v>
      </c>
      <c r="F913" s="157" t="s">
        <v>2506</v>
      </c>
      <c r="H913" s="158">
        <v>399.6</v>
      </c>
      <c r="I913" s="159"/>
      <c r="L913" s="155"/>
      <c r="M913" s="160"/>
      <c r="T913" s="161"/>
      <c r="AT913" s="156" t="s">
        <v>277</v>
      </c>
      <c r="AU913" s="156" t="s">
        <v>86</v>
      </c>
      <c r="AV913" s="13" t="s">
        <v>86</v>
      </c>
      <c r="AW913" s="13" t="s">
        <v>37</v>
      </c>
      <c r="AX913" s="13" t="s">
        <v>84</v>
      </c>
      <c r="AY913" s="156" t="s">
        <v>265</v>
      </c>
    </row>
    <row r="914" spans="2:65" s="1" customFormat="1" ht="16.5" customHeight="1">
      <c r="B914" s="33"/>
      <c r="C914" s="130" t="s">
        <v>945</v>
      </c>
      <c r="D914" s="130" t="s">
        <v>267</v>
      </c>
      <c r="E914" s="131" t="s">
        <v>2507</v>
      </c>
      <c r="F914" s="132" t="s">
        <v>2508</v>
      </c>
      <c r="G914" s="133" t="s">
        <v>162</v>
      </c>
      <c r="H914" s="134">
        <v>31</v>
      </c>
      <c r="I914" s="135"/>
      <c r="J914" s="136">
        <f>ROUND(I914*H914,2)</f>
        <v>0</v>
      </c>
      <c r="K914" s="132" t="s">
        <v>270</v>
      </c>
      <c r="L914" s="33"/>
      <c r="M914" s="137" t="s">
        <v>19</v>
      </c>
      <c r="N914" s="138" t="s">
        <v>47</v>
      </c>
      <c r="P914" s="139">
        <f>O914*H914</f>
        <v>0</v>
      </c>
      <c r="Q914" s="139">
        <v>0</v>
      </c>
      <c r="R914" s="139">
        <f>Q914*H914</f>
        <v>0</v>
      </c>
      <c r="S914" s="139">
        <v>0</v>
      </c>
      <c r="T914" s="140">
        <f>S914*H914</f>
        <v>0</v>
      </c>
      <c r="AR914" s="141" t="s">
        <v>271</v>
      </c>
      <c r="AT914" s="141" t="s">
        <v>267</v>
      </c>
      <c r="AU914" s="141" t="s">
        <v>86</v>
      </c>
      <c r="AY914" s="18" t="s">
        <v>265</v>
      </c>
      <c r="BE914" s="142">
        <f>IF(N914="základní",J914,0)</f>
        <v>0</v>
      </c>
      <c r="BF914" s="142">
        <f>IF(N914="snížená",J914,0)</f>
        <v>0</v>
      </c>
      <c r="BG914" s="142">
        <f>IF(N914="zákl. přenesená",J914,0)</f>
        <v>0</v>
      </c>
      <c r="BH914" s="142">
        <f>IF(N914="sníž. přenesená",J914,0)</f>
        <v>0</v>
      </c>
      <c r="BI914" s="142">
        <f>IF(N914="nulová",J914,0)</f>
        <v>0</v>
      </c>
      <c r="BJ914" s="18" t="s">
        <v>84</v>
      </c>
      <c r="BK914" s="142">
        <f>ROUND(I914*H914,2)</f>
        <v>0</v>
      </c>
      <c r="BL914" s="18" t="s">
        <v>271</v>
      </c>
      <c r="BM914" s="141" t="s">
        <v>2509</v>
      </c>
    </row>
    <row r="915" spans="2:47" s="1" customFormat="1" ht="12">
      <c r="B915" s="33"/>
      <c r="D915" s="143" t="s">
        <v>273</v>
      </c>
      <c r="F915" s="144" t="s">
        <v>2510</v>
      </c>
      <c r="I915" s="145"/>
      <c r="L915" s="33"/>
      <c r="M915" s="146"/>
      <c r="T915" s="54"/>
      <c r="AT915" s="18" t="s">
        <v>273</v>
      </c>
      <c r="AU915" s="18" t="s">
        <v>86</v>
      </c>
    </row>
    <row r="916" spans="2:47" s="1" customFormat="1" ht="12">
      <c r="B916" s="33"/>
      <c r="D916" s="147" t="s">
        <v>275</v>
      </c>
      <c r="F916" s="148" t="s">
        <v>2511</v>
      </c>
      <c r="I916" s="145"/>
      <c r="L916" s="33"/>
      <c r="M916" s="146"/>
      <c r="T916" s="54"/>
      <c r="AT916" s="18" t="s">
        <v>275</v>
      </c>
      <c r="AU916" s="18" t="s">
        <v>86</v>
      </c>
    </row>
    <row r="917" spans="2:51" s="13" customFormat="1" ht="12">
      <c r="B917" s="155"/>
      <c r="D917" s="143" t="s">
        <v>277</v>
      </c>
      <c r="E917" s="156" t="s">
        <v>19</v>
      </c>
      <c r="F917" s="157" t="s">
        <v>1611</v>
      </c>
      <c r="H917" s="158">
        <v>31</v>
      </c>
      <c r="I917" s="159"/>
      <c r="L917" s="155"/>
      <c r="M917" s="160"/>
      <c r="T917" s="161"/>
      <c r="AT917" s="156" t="s">
        <v>277</v>
      </c>
      <c r="AU917" s="156" t="s">
        <v>86</v>
      </c>
      <c r="AV917" s="13" t="s">
        <v>86</v>
      </c>
      <c r="AW917" s="13" t="s">
        <v>37</v>
      </c>
      <c r="AX917" s="13" t="s">
        <v>84</v>
      </c>
      <c r="AY917" s="156" t="s">
        <v>265</v>
      </c>
    </row>
    <row r="918" spans="2:65" s="1" customFormat="1" ht="16.5" customHeight="1">
      <c r="B918" s="33"/>
      <c r="C918" s="177" t="s">
        <v>950</v>
      </c>
      <c r="D918" s="177" t="s">
        <v>504</v>
      </c>
      <c r="E918" s="178" t="s">
        <v>2512</v>
      </c>
      <c r="F918" s="179" t="s">
        <v>2513</v>
      </c>
      <c r="G918" s="180" t="s">
        <v>569</v>
      </c>
      <c r="H918" s="181">
        <v>1</v>
      </c>
      <c r="I918" s="182"/>
      <c r="J918" s="183">
        <f>ROUND(I918*H918,2)</f>
        <v>0</v>
      </c>
      <c r="K918" s="179" t="s">
        <v>19</v>
      </c>
      <c r="L918" s="184"/>
      <c r="M918" s="185" t="s">
        <v>19</v>
      </c>
      <c r="N918" s="186" t="s">
        <v>47</v>
      </c>
      <c r="P918" s="139">
        <f>O918*H918</f>
        <v>0</v>
      </c>
      <c r="Q918" s="139">
        <v>0</v>
      </c>
      <c r="R918" s="139">
        <f>Q918*H918</f>
        <v>0</v>
      </c>
      <c r="S918" s="139">
        <v>0</v>
      </c>
      <c r="T918" s="140">
        <f>S918*H918</f>
        <v>0</v>
      </c>
      <c r="AR918" s="141" t="s">
        <v>323</v>
      </c>
      <c r="AT918" s="141" t="s">
        <v>504</v>
      </c>
      <c r="AU918" s="141" t="s">
        <v>86</v>
      </c>
      <c r="AY918" s="18" t="s">
        <v>265</v>
      </c>
      <c r="BE918" s="142">
        <f>IF(N918="základní",J918,0)</f>
        <v>0</v>
      </c>
      <c r="BF918" s="142">
        <f>IF(N918="snížená",J918,0)</f>
        <v>0</v>
      </c>
      <c r="BG918" s="142">
        <f>IF(N918="zákl. přenesená",J918,0)</f>
        <v>0</v>
      </c>
      <c r="BH918" s="142">
        <f>IF(N918="sníž. přenesená",J918,0)</f>
        <v>0</v>
      </c>
      <c r="BI918" s="142">
        <f>IF(N918="nulová",J918,0)</f>
        <v>0</v>
      </c>
      <c r="BJ918" s="18" t="s">
        <v>84</v>
      </c>
      <c r="BK918" s="142">
        <f>ROUND(I918*H918,2)</f>
        <v>0</v>
      </c>
      <c r="BL918" s="18" t="s">
        <v>271</v>
      </c>
      <c r="BM918" s="141" t="s">
        <v>2514</v>
      </c>
    </row>
    <row r="919" spans="2:47" s="1" customFormat="1" ht="48.75">
      <c r="B919" s="33"/>
      <c r="D919" s="143" t="s">
        <v>273</v>
      </c>
      <c r="F919" s="144" t="s">
        <v>2515</v>
      </c>
      <c r="I919" s="145"/>
      <c r="L919" s="33"/>
      <c r="M919" s="146"/>
      <c r="T919" s="54"/>
      <c r="AT919" s="18" t="s">
        <v>273</v>
      </c>
      <c r="AU919" s="18" t="s">
        <v>86</v>
      </c>
    </row>
    <row r="920" spans="2:65" s="1" customFormat="1" ht="24.2" customHeight="1">
      <c r="B920" s="33"/>
      <c r="C920" s="130" t="s">
        <v>957</v>
      </c>
      <c r="D920" s="130" t="s">
        <v>267</v>
      </c>
      <c r="E920" s="131" t="s">
        <v>2516</v>
      </c>
      <c r="F920" s="132" t="s">
        <v>2517</v>
      </c>
      <c r="G920" s="133" t="s">
        <v>2518</v>
      </c>
      <c r="H920" s="134">
        <v>2</v>
      </c>
      <c r="I920" s="135"/>
      <c r="J920" s="136">
        <f>ROUND(I920*H920,2)</f>
        <v>0</v>
      </c>
      <c r="K920" s="132" t="s">
        <v>19</v>
      </c>
      <c r="L920" s="33"/>
      <c r="M920" s="137" t="s">
        <v>19</v>
      </c>
      <c r="N920" s="138" t="s">
        <v>47</v>
      </c>
      <c r="P920" s="139">
        <f>O920*H920</f>
        <v>0</v>
      </c>
      <c r="Q920" s="139">
        <v>0</v>
      </c>
      <c r="R920" s="139">
        <f>Q920*H920</f>
        <v>0</v>
      </c>
      <c r="S920" s="139">
        <v>0</v>
      </c>
      <c r="T920" s="140">
        <f>S920*H920</f>
        <v>0</v>
      </c>
      <c r="AR920" s="141" t="s">
        <v>271</v>
      </c>
      <c r="AT920" s="141" t="s">
        <v>267</v>
      </c>
      <c r="AU920" s="141" t="s">
        <v>86</v>
      </c>
      <c r="AY920" s="18" t="s">
        <v>265</v>
      </c>
      <c r="BE920" s="142">
        <f>IF(N920="základní",J920,0)</f>
        <v>0</v>
      </c>
      <c r="BF920" s="142">
        <f>IF(N920="snížená",J920,0)</f>
        <v>0</v>
      </c>
      <c r="BG920" s="142">
        <f>IF(N920="zákl. přenesená",J920,0)</f>
        <v>0</v>
      </c>
      <c r="BH920" s="142">
        <f>IF(N920="sníž. přenesená",J920,0)</f>
        <v>0</v>
      </c>
      <c r="BI920" s="142">
        <f>IF(N920="nulová",J920,0)</f>
        <v>0</v>
      </c>
      <c r="BJ920" s="18" t="s">
        <v>84</v>
      </c>
      <c r="BK920" s="142">
        <f>ROUND(I920*H920,2)</f>
        <v>0</v>
      </c>
      <c r="BL920" s="18" t="s">
        <v>271</v>
      </c>
      <c r="BM920" s="141" t="s">
        <v>2519</v>
      </c>
    </row>
    <row r="921" spans="2:47" s="1" customFormat="1" ht="87.75">
      <c r="B921" s="33"/>
      <c r="D921" s="143" t="s">
        <v>273</v>
      </c>
      <c r="F921" s="144" t="s">
        <v>2520</v>
      </c>
      <c r="I921" s="145"/>
      <c r="L921" s="33"/>
      <c r="M921" s="146"/>
      <c r="T921" s="54"/>
      <c r="AT921" s="18" t="s">
        <v>273</v>
      </c>
      <c r="AU921" s="18" t="s">
        <v>86</v>
      </c>
    </row>
    <row r="922" spans="2:47" s="1" customFormat="1" ht="29.25">
      <c r="B922" s="33"/>
      <c r="D922" s="143" t="s">
        <v>501</v>
      </c>
      <c r="F922" s="176" t="s">
        <v>2521</v>
      </c>
      <c r="I922" s="145"/>
      <c r="L922" s="33"/>
      <c r="M922" s="146"/>
      <c r="T922" s="54"/>
      <c r="AT922" s="18" t="s">
        <v>501</v>
      </c>
      <c r="AU922" s="18" t="s">
        <v>86</v>
      </c>
    </row>
    <row r="923" spans="2:65" s="1" customFormat="1" ht="16.5" customHeight="1">
      <c r="B923" s="33"/>
      <c r="C923" s="130" t="s">
        <v>963</v>
      </c>
      <c r="D923" s="130" t="s">
        <v>267</v>
      </c>
      <c r="E923" s="131" t="s">
        <v>2522</v>
      </c>
      <c r="F923" s="132" t="s">
        <v>2523</v>
      </c>
      <c r="G923" s="133" t="s">
        <v>104</v>
      </c>
      <c r="H923" s="134">
        <v>0.426</v>
      </c>
      <c r="I923" s="135"/>
      <c r="J923" s="136">
        <f>ROUND(I923*H923,2)</f>
        <v>0</v>
      </c>
      <c r="K923" s="132" t="s">
        <v>19</v>
      </c>
      <c r="L923" s="33"/>
      <c r="M923" s="137" t="s">
        <v>19</v>
      </c>
      <c r="N923" s="138" t="s">
        <v>47</v>
      </c>
      <c r="P923" s="139">
        <f>O923*H923</f>
        <v>0</v>
      </c>
      <c r="Q923" s="139">
        <v>2.91415</v>
      </c>
      <c r="R923" s="139">
        <f>Q923*H923</f>
        <v>1.2414279</v>
      </c>
      <c r="S923" s="139">
        <v>0</v>
      </c>
      <c r="T923" s="140">
        <f>S923*H923</f>
        <v>0</v>
      </c>
      <c r="AR923" s="141" t="s">
        <v>271</v>
      </c>
      <c r="AT923" s="141" t="s">
        <v>267</v>
      </c>
      <c r="AU923" s="141" t="s">
        <v>86</v>
      </c>
      <c r="AY923" s="18" t="s">
        <v>265</v>
      </c>
      <c r="BE923" s="142">
        <f>IF(N923="základní",J923,0)</f>
        <v>0</v>
      </c>
      <c r="BF923" s="142">
        <f>IF(N923="snížená",J923,0)</f>
        <v>0</v>
      </c>
      <c r="BG923" s="142">
        <f>IF(N923="zákl. přenesená",J923,0)</f>
        <v>0</v>
      </c>
      <c r="BH923" s="142">
        <f>IF(N923="sníž. přenesená",J923,0)</f>
        <v>0</v>
      </c>
      <c r="BI923" s="142">
        <f>IF(N923="nulová",J923,0)</f>
        <v>0</v>
      </c>
      <c r="BJ923" s="18" t="s">
        <v>84</v>
      </c>
      <c r="BK923" s="142">
        <f>ROUND(I923*H923,2)</f>
        <v>0</v>
      </c>
      <c r="BL923" s="18" t="s">
        <v>271</v>
      </c>
      <c r="BM923" s="141" t="s">
        <v>2524</v>
      </c>
    </row>
    <row r="924" spans="2:47" s="1" customFormat="1" ht="12">
      <c r="B924" s="33"/>
      <c r="D924" s="143" t="s">
        <v>273</v>
      </c>
      <c r="F924" s="144" t="s">
        <v>2523</v>
      </c>
      <c r="I924" s="145"/>
      <c r="L924" s="33"/>
      <c r="M924" s="146"/>
      <c r="T924" s="54"/>
      <c r="AT924" s="18" t="s">
        <v>273</v>
      </c>
      <c r="AU924" s="18" t="s">
        <v>86</v>
      </c>
    </row>
    <row r="925" spans="2:51" s="12" customFormat="1" ht="12">
      <c r="B925" s="149"/>
      <c r="D925" s="143" t="s">
        <v>277</v>
      </c>
      <c r="E925" s="150" t="s">
        <v>19</v>
      </c>
      <c r="F925" s="151" t="s">
        <v>2525</v>
      </c>
      <c r="H925" s="150" t="s">
        <v>19</v>
      </c>
      <c r="I925" s="152"/>
      <c r="L925" s="149"/>
      <c r="M925" s="153"/>
      <c r="T925" s="154"/>
      <c r="AT925" s="150" t="s">
        <v>277</v>
      </c>
      <c r="AU925" s="150" t="s">
        <v>86</v>
      </c>
      <c r="AV925" s="12" t="s">
        <v>84</v>
      </c>
      <c r="AW925" s="12" t="s">
        <v>37</v>
      </c>
      <c r="AX925" s="12" t="s">
        <v>76</v>
      </c>
      <c r="AY925" s="150" t="s">
        <v>265</v>
      </c>
    </row>
    <row r="926" spans="2:51" s="13" customFormat="1" ht="12">
      <c r="B926" s="155"/>
      <c r="D926" s="143" t="s">
        <v>277</v>
      </c>
      <c r="E926" s="156" t="s">
        <v>19</v>
      </c>
      <c r="F926" s="157" t="s">
        <v>2526</v>
      </c>
      <c r="H926" s="158">
        <v>0.426</v>
      </c>
      <c r="I926" s="159"/>
      <c r="L926" s="155"/>
      <c r="M926" s="160"/>
      <c r="T926" s="161"/>
      <c r="AT926" s="156" t="s">
        <v>277</v>
      </c>
      <c r="AU926" s="156" t="s">
        <v>86</v>
      </c>
      <c r="AV926" s="13" t="s">
        <v>86</v>
      </c>
      <c r="AW926" s="13" t="s">
        <v>37</v>
      </c>
      <c r="AX926" s="13" t="s">
        <v>84</v>
      </c>
      <c r="AY926" s="156" t="s">
        <v>265</v>
      </c>
    </row>
    <row r="927" spans="2:65" s="1" customFormat="1" ht="16.5" customHeight="1">
      <c r="B927" s="33"/>
      <c r="C927" s="130" t="s">
        <v>970</v>
      </c>
      <c r="D927" s="130" t="s">
        <v>267</v>
      </c>
      <c r="E927" s="131" t="s">
        <v>2527</v>
      </c>
      <c r="F927" s="132" t="s">
        <v>2528</v>
      </c>
      <c r="G927" s="133" t="s">
        <v>104</v>
      </c>
      <c r="H927" s="134">
        <v>0.211</v>
      </c>
      <c r="I927" s="135"/>
      <c r="J927" s="136">
        <f>ROUND(I927*H927,2)</f>
        <v>0</v>
      </c>
      <c r="K927" s="132" t="s">
        <v>19</v>
      </c>
      <c r="L927" s="33"/>
      <c r="M927" s="137" t="s">
        <v>19</v>
      </c>
      <c r="N927" s="138" t="s">
        <v>47</v>
      </c>
      <c r="P927" s="139">
        <f>O927*H927</f>
        <v>0</v>
      </c>
      <c r="Q927" s="139">
        <v>2.91415</v>
      </c>
      <c r="R927" s="139">
        <f>Q927*H927</f>
        <v>0.61488565</v>
      </c>
      <c r="S927" s="139">
        <v>0</v>
      </c>
      <c r="T927" s="140">
        <f>S927*H927</f>
        <v>0</v>
      </c>
      <c r="AR927" s="141" t="s">
        <v>271</v>
      </c>
      <c r="AT927" s="141" t="s">
        <v>267</v>
      </c>
      <c r="AU927" s="141" t="s">
        <v>86</v>
      </c>
      <c r="AY927" s="18" t="s">
        <v>265</v>
      </c>
      <c r="BE927" s="142">
        <f>IF(N927="základní",J927,0)</f>
        <v>0</v>
      </c>
      <c r="BF927" s="142">
        <f>IF(N927="snížená",J927,0)</f>
        <v>0</v>
      </c>
      <c r="BG927" s="142">
        <f>IF(N927="zákl. přenesená",J927,0)</f>
        <v>0</v>
      </c>
      <c r="BH927" s="142">
        <f>IF(N927="sníž. přenesená",J927,0)</f>
        <v>0</v>
      </c>
      <c r="BI927" s="142">
        <f>IF(N927="nulová",J927,0)</f>
        <v>0</v>
      </c>
      <c r="BJ927" s="18" t="s">
        <v>84</v>
      </c>
      <c r="BK927" s="142">
        <f>ROUND(I927*H927,2)</f>
        <v>0</v>
      </c>
      <c r="BL927" s="18" t="s">
        <v>271</v>
      </c>
      <c r="BM927" s="141" t="s">
        <v>2529</v>
      </c>
    </row>
    <row r="928" spans="2:47" s="1" customFormat="1" ht="12">
      <c r="B928" s="33"/>
      <c r="D928" s="143" t="s">
        <v>273</v>
      </c>
      <c r="F928" s="144" t="s">
        <v>2530</v>
      </c>
      <c r="I928" s="145"/>
      <c r="L928" s="33"/>
      <c r="M928" s="146"/>
      <c r="T928" s="54"/>
      <c r="AT928" s="18" t="s">
        <v>273</v>
      </c>
      <c r="AU928" s="18" t="s">
        <v>86</v>
      </c>
    </row>
    <row r="929" spans="2:51" s="12" customFormat="1" ht="12">
      <c r="B929" s="149"/>
      <c r="D929" s="143" t="s">
        <v>277</v>
      </c>
      <c r="E929" s="150" t="s">
        <v>19</v>
      </c>
      <c r="F929" s="151" t="s">
        <v>2531</v>
      </c>
      <c r="H929" s="150" t="s">
        <v>19</v>
      </c>
      <c r="I929" s="152"/>
      <c r="L929" s="149"/>
      <c r="M929" s="153"/>
      <c r="T929" s="154"/>
      <c r="AT929" s="150" t="s">
        <v>277</v>
      </c>
      <c r="AU929" s="150" t="s">
        <v>86</v>
      </c>
      <c r="AV929" s="12" t="s">
        <v>84</v>
      </c>
      <c r="AW929" s="12" t="s">
        <v>37</v>
      </c>
      <c r="AX929" s="12" t="s">
        <v>76</v>
      </c>
      <c r="AY929" s="150" t="s">
        <v>265</v>
      </c>
    </row>
    <row r="930" spans="2:51" s="12" customFormat="1" ht="12">
      <c r="B930" s="149"/>
      <c r="D930" s="143" t="s">
        <v>277</v>
      </c>
      <c r="E930" s="150" t="s">
        <v>19</v>
      </c>
      <c r="F930" s="151" t="s">
        <v>2532</v>
      </c>
      <c r="H930" s="150" t="s">
        <v>19</v>
      </c>
      <c r="I930" s="152"/>
      <c r="L930" s="149"/>
      <c r="M930" s="153"/>
      <c r="T930" s="154"/>
      <c r="AT930" s="150" t="s">
        <v>277</v>
      </c>
      <c r="AU930" s="150" t="s">
        <v>86</v>
      </c>
      <c r="AV930" s="12" t="s">
        <v>84</v>
      </c>
      <c r="AW930" s="12" t="s">
        <v>37</v>
      </c>
      <c r="AX930" s="12" t="s">
        <v>76</v>
      </c>
      <c r="AY930" s="150" t="s">
        <v>265</v>
      </c>
    </row>
    <row r="931" spans="2:51" s="13" customFormat="1" ht="12">
      <c r="B931" s="155"/>
      <c r="D931" s="143" t="s">
        <v>277</v>
      </c>
      <c r="E931" s="156" t="s">
        <v>19</v>
      </c>
      <c r="F931" s="157" t="s">
        <v>2533</v>
      </c>
      <c r="H931" s="158">
        <v>0.211</v>
      </c>
      <c r="I931" s="159"/>
      <c r="L931" s="155"/>
      <c r="M931" s="160"/>
      <c r="T931" s="161"/>
      <c r="AT931" s="156" t="s">
        <v>277</v>
      </c>
      <c r="AU931" s="156" t="s">
        <v>86</v>
      </c>
      <c r="AV931" s="13" t="s">
        <v>86</v>
      </c>
      <c r="AW931" s="13" t="s">
        <v>37</v>
      </c>
      <c r="AX931" s="13" t="s">
        <v>84</v>
      </c>
      <c r="AY931" s="156" t="s">
        <v>265</v>
      </c>
    </row>
    <row r="932" spans="2:65" s="1" customFormat="1" ht="16.5" customHeight="1">
      <c r="B932" s="33"/>
      <c r="C932" s="130" t="s">
        <v>975</v>
      </c>
      <c r="D932" s="130" t="s">
        <v>267</v>
      </c>
      <c r="E932" s="131" t="s">
        <v>2534</v>
      </c>
      <c r="F932" s="132" t="s">
        <v>2535</v>
      </c>
      <c r="G932" s="133" t="s">
        <v>104</v>
      </c>
      <c r="H932" s="134">
        <v>0.016</v>
      </c>
      <c r="I932" s="135"/>
      <c r="J932" s="136">
        <f>ROUND(I932*H932,2)</f>
        <v>0</v>
      </c>
      <c r="K932" s="132" t="s">
        <v>270</v>
      </c>
      <c r="L932" s="33"/>
      <c r="M932" s="137" t="s">
        <v>19</v>
      </c>
      <c r="N932" s="138" t="s">
        <v>47</v>
      </c>
      <c r="P932" s="139">
        <f>O932*H932</f>
        <v>0</v>
      </c>
      <c r="Q932" s="139">
        <v>0</v>
      </c>
      <c r="R932" s="139">
        <f>Q932*H932</f>
        <v>0</v>
      </c>
      <c r="S932" s="139">
        <v>0</v>
      </c>
      <c r="T932" s="140">
        <f>S932*H932</f>
        <v>0</v>
      </c>
      <c r="AR932" s="141" t="s">
        <v>271</v>
      </c>
      <c r="AT932" s="141" t="s">
        <v>267</v>
      </c>
      <c r="AU932" s="141" t="s">
        <v>86</v>
      </c>
      <c r="AY932" s="18" t="s">
        <v>265</v>
      </c>
      <c r="BE932" s="142">
        <f>IF(N932="základní",J932,0)</f>
        <v>0</v>
      </c>
      <c r="BF932" s="142">
        <f>IF(N932="snížená",J932,0)</f>
        <v>0</v>
      </c>
      <c r="BG932" s="142">
        <f>IF(N932="zákl. přenesená",J932,0)</f>
        <v>0</v>
      </c>
      <c r="BH932" s="142">
        <f>IF(N932="sníž. přenesená",J932,0)</f>
        <v>0</v>
      </c>
      <c r="BI932" s="142">
        <f>IF(N932="nulová",J932,0)</f>
        <v>0</v>
      </c>
      <c r="BJ932" s="18" t="s">
        <v>84</v>
      </c>
      <c r="BK932" s="142">
        <f>ROUND(I932*H932,2)</f>
        <v>0</v>
      </c>
      <c r="BL932" s="18" t="s">
        <v>271</v>
      </c>
      <c r="BM932" s="141" t="s">
        <v>2536</v>
      </c>
    </row>
    <row r="933" spans="2:47" s="1" customFormat="1" ht="12">
      <c r="B933" s="33"/>
      <c r="D933" s="143" t="s">
        <v>273</v>
      </c>
      <c r="F933" s="144" t="s">
        <v>2537</v>
      </c>
      <c r="I933" s="145"/>
      <c r="L933" s="33"/>
      <c r="M933" s="146"/>
      <c r="T933" s="54"/>
      <c r="AT933" s="18" t="s">
        <v>273</v>
      </c>
      <c r="AU933" s="18" t="s">
        <v>86</v>
      </c>
    </row>
    <row r="934" spans="2:47" s="1" customFormat="1" ht="12">
      <c r="B934" s="33"/>
      <c r="D934" s="147" t="s">
        <v>275</v>
      </c>
      <c r="F934" s="148" t="s">
        <v>2538</v>
      </c>
      <c r="I934" s="145"/>
      <c r="L934" s="33"/>
      <c r="M934" s="146"/>
      <c r="T934" s="54"/>
      <c r="AT934" s="18" t="s">
        <v>275</v>
      </c>
      <c r="AU934" s="18" t="s">
        <v>86</v>
      </c>
    </row>
    <row r="935" spans="2:51" s="12" customFormat="1" ht="12">
      <c r="B935" s="149"/>
      <c r="D935" s="143" t="s">
        <v>277</v>
      </c>
      <c r="E935" s="150" t="s">
        <v>19</v>
      </c>
      <c r="F935" s="151" t="s">
        <v>2539</v>
      </c>
      <c r="H935" s="150" t="s">
        <v>19</v>
      </c>
      <c r="I935" s="152"/>
      <c r="L935" s="149"/>
      <c r="M935" s="153"/>
      <c r="T935" s="154"/>
      <c r="AT935" s="150" t="s">
        <v>277</v>
      </c>
      <c r="AU935" s="150" t="s">
        <v>86</v>
      </c>
      <c r="AV935" s="12" t="s">
        <v>84</v>
      </c>
      <c r="AW935" s="12" t="s">
        <v>37</v>
      </c>
      <c r="AX935" s="12" t="s">
        <v>76</v>
      </c>
      <c r="AY935" s="150" t="s">
        <v>265</v>
      </c>
    </row>
    <row r="936" spans="2:51" s="13" customFormat="1" ht="12">
      <c r="B936" s="155"/>
      <c r="D936" s="143" t="s">
        <v>277</v>
      </c>
      <c r="E936" s="156" t="s">
        <v>19</v>
      </c>
      <c r="F936" s="157" t="s">
        <v>2540</v>
      </c>
      <c r="H936" s="158">
        <v>0.016</v>
      </c>
      <c r="I936" s="159"/>
      <c r="L936" s="155"/>
      <c r="M936" s="160"/>
      <c r="T936" s="161"/>
      <c r="AT936" s="156" t="s">
        <v>277</v>
      </c>
      <c r="AU936" s="156" t="s">
        <v>86</v>
      </c>
      <c r="AV936" s="13" t="s">
        <v>86</v>
      </c>
      <c r="AW936" s="13" t="s">
        <v>37</v>
      </c>
      <c r="AX936" s="13" t="s">
        <v>84</v>
      </c>
      <c r="AY936" s="156" t="s">
        <v>265</v>
      </c>
    </row>
    <row r="937" spans="2:65" s="1" customFormat="1" ht="16.5" customHeight="1">
      <c r="B937" s="33"/>
      <c r="C937" s="177" t="s">
        <v>982</v>
      </c>
      <c r="D937" s="177" t="s">
        <v>504</v>
      </c>
      <c r="E937" s="178" t="s">
        <v>2541</v>
      </c>
      <c r="F937" s="179" t="s">
        <v>2542</v>
      </c>
      <c r="G937" s="180" t="s">
        <v>130</v>
      </c>
      <c r="H937" s="181">
        <v>0.023</v>
      </c>
      <c r="I937" s="182"/>
      <c r="J937" s="183">
        <f>ROUND(I937*H937,2)</f>
        <v>0</v>
      </c>
      <c r="K937" s="179" t="s">
        <v>19</v>
      </c>
      <c r="L937" s="184"/>
      <c r="M937" s="185" t="s">
        <v>19</v>
      </c>
      <c r="N937" s="186" t="s">
        <v>47</v>
      </c>
      <c r="P937" s="139">
        <f>O937*H937</f>
        <v>0</v>
      </c>
      <c r="Q937" s="139">
        <v>1</v>
      </c>
      <c r="R937" s="139">
        <f>Q937*H937</f>
        <v>0.023</v>
      </c>
      <c r="S937" s="139">
        <v>0</v>
      </c>
      <c r="T937" s="140">
        <f>S937*H937</f>
        <v>0</v>
      </c>
      <c r="AR937" s="141" t="s">
        <v>323</v>
      </c>
      <c r="AT937" s="141" t="s">
        <v>504</v>
      </c>
      <c r="AU937" s="141" t="s">
        <v>86</v>
      </c>
      <c r="AY937" s="18" t="s">
        <v>265</v>
      </c>
      <c r="BE937" s="142">
        <f>IF(N937="základní",J937,0)</f>
        <v>0</v>
      </c>
      <c r="BF937" s="142">
        <f>IF(N937="snížená",J937,0)</f>
        <v>0</v>
      </c>
      <c r="BG937" s="142">
        <f>IF(N937="zákl. přenesená",J937,0)</f>
        <v>0</v>
      </c>
      <c r="BH937" s="142">
        <f>IF(N937="sníž. přenesená",J937,0)</f>
        <v>0</v>
      </c>
      <c r="BI937" s="142">
        <f>IF(N937="nulová",J937,0)</f>
        <v>0</v>
      </c>
      <c r="BJ937" s="18" t="s">
        <v>84</v>
      </c>
      <c r="BK937" s="142">
        <f>ROUND(I937*H937,2)</f>
        <v>0</v>
      </c>
      <c r="BL937" s="18" t="s">
        <v>271</v>
      </c>
      <c r="BM937" s="141" t="s">
        <v>2543</v>
      </c>
    </row>
    <row r="938" spans="2:47" s="1" customFormat="1" ht="12">
      <c r="B938" s="33"/>
      <c r="D938" s="143" t="s">
        <v>273</v>
      </c>
      <c r="F938" s="144" t="s">
        <v>2542</v>
      </c>
      <c r="I938" s="145"/>
      <c r="L938" s="33"/>
      <c r="M938" s="146"/>
      <c r="T938" s="54"/>
      <c r="AT938" s="18" t="s">
        <v>273</v>
      </c>
      <c r="AU938" s="18" t="s">
        <v>86</v>
      </c>
    </row>
    <row r="939" spans="2:51" s="13" customFormat="1" ht="12">
      <c r="B939" s="155"/>
      <c r="D939" s="143" t="s">
        <v>277</v>
      </c>
      <c r="F939" s="157" t="s">
        <v>2544</v>
      </c>
      <c r="H939" s="158">
        <v>0.023</v>
      </c>
      <c r="I939" s="159"/>
      <c r="L939" s="155"/>
      <c r="M939" s="160"/>
      <c r="T939" s="161"/>
      <c r="AT939" s="156" t="s">
        <v>277</v>
      </c>
      <c r="AU939" s="156" t="s">
        <v>86</v>
      </c>
      <c r="AV939" s="13" t="s">
        <v>86</v>
      </c>
      <c r="AW939" s="13" t="s">
        <v>4</v>
      </c>
      <c r="AX939" s="13" t="s">
        <v>84</v>
      </c>
      <c r="AY939" s="156" t="s">
        <v>265</v>
      </c>
    </row>
    <row r="940" spans="2:65" s="1" customFormat="1" ht="16.5" customHeight="1">
      <c r="B940" s="33"/>
      <c r="C940" s="130" t="s">
        <v>212</v>
      </c>
      <c r="D940" s="130" t="s">
        <v>267</v>
      </c>
      <c r="E940" s="131" t="s">
        <v>2545</v>
      </c>
      <c r="F940" s="132" t="s">
        <v>2546</v>
      </c>
      <c r="G940" s="133" t="s">
        <v>104</v>
      </c>
      <c r="H940" s="134">
        <v>6.678</v>
      </c>
      <c r="I940" s="135"/>
      <c r="J940" s="136">
        <f>ROUND(I940*H940,2)</f>
        <v>0</v>
      </c>
      <c r="K940" s="132" t="s">
        <v>270</v>
      </c>
      <c r="L940" s="33"/>
      <c r="M940" s="137" t="s">
        <v>19</v>
      </c>
      <c r="N940" s="138" t="s">
        <v>47</v>
      </c>
      <c r="P940" s="139">
        <f>O940*H940</f>
        <v>0</v>
      </c>
      <c r="Q940" s="139">
        <v>2.50187</v>
      </c>
      <c r="R940" s="139">
        <f>Q940*H940</f>
        <v>16.707487859999997</v>
      </c>
      <c r="S940" s="139">
        <v>0</v>
      </c>
      <c r="T940" s="140">
        <f>S940*H940</f>
        <v>0</v>
      </c>
      <c r="AR940" s="141" t="s">
        <v>271</v>
      </c>
      <c r="AT940" s="141" t="s">
        <v>267</v>
      </c>
      <c r="AU940" s="141" t="s">
        <v>86</v>
      </c>
      <c r="AY940" s="18" t="s">
        <v>265</v>
      </c>
      <c r="BE940" s="142">
        <f>IF(N940="základní",J940,0)</f>
        <v>0</v>
      </c>
      <c r="BF940" s="142">
        <f>IF(N940="snížená",J940,0)</f>
        <v>0</v>
      </c>
      <c r="BG940" s="142">
        <f>IF(N940="zákl. přenesená",J940,0)</f>
        <v>0</v>
      </c>
      <c r="BH940" s="142">
        <f>IF(N940="sníž. přenesená",J940,0)</f>
        <v>0</v>
      </c>
      <c r="BI940" s="142">
        <f>IF(N940="nulová",J940,0)</f>
        <v>0</v>
      </c>
      <c r="BJ940" s="18" t="s">
        <v>84</v>
      </c>
      <c r="BK940" s="142">
        <f>ROUND(I940*H940,2)</f>
        <v>0</v>
      </c>
      <c r="BL940" s="18" t="s">
        <v>271</v>
      </c>
      <c r="BM940" s="141" t="s">
        <v>2547</v>
      </c>
    </row>
    <row r="941" spans="2:47" s="1" customFormat="1" ht="12">
      <c r="B941" s="33"/>
      <c r="D941" s="143" t="s">
        <v>273</v>
      </c>
      <c r="F941" s="144" t="s">
        <v>2548</v>
      </c>
      <c r="I941" s="145"/>
      <c r="L941" s="33"/>
      <c r="M941" s="146"/>
      <c r="T941" s="54"/>
      <c r="AT941" s="18" t="s">
        <v>273</v>
      </c>
      <c r="AU941" s="18" t="s">
        <v>86</v>
      </c>
    </row>
    <row r="942" spans="2:47" s="1" customFormat="1" ht="12">
      <c r="B942" s="33"/>
      <c r="D942" s="147" t="s">
        <v>275</v>
      </c>
      <c r="F942" s="148" t="s">
        <v>2549</v>
      </c>
      <c r="I942" s="145"/>
      <c r="L942" s="33"/>
      <c r="M942" s="146"/>
      <c r="T942" s="54"/>
      <c r="AT942" s="18" t="s">
        <v>275</v>
      </c>
      <c r="AU942" s="18" t="s">
        <v>86</v>
      </c>
    </row>
    <row r="943" spans="2:47" s="1" customFormat="1" ht="19.5">
      <c r="B943" s="33"/>
      <c r="D943" s="143" t="s">
        <v>501</v>
      </c>
      <c r="F943" s="176" t="s">
        <v>2550</v>
      </c>
      <c r="I943" s="145"/>
      <c r="L943" s="33"/>
      <c r="M943" s="146"/>
      <c r="T943" s="54"/>
      <c r="AT943" s="18" t="s">
        <v>501</v>
      </c>
      <c r="AU943" s="18" t="s">
        <v>86</v>
      </c>
    </row>
    <row r="944" spans="2:51" s="12" customFormat="1" ht="12">
      <c r="B944" s="149"/>
      <c r="D944" s="143" t="s">
        <v>277</v>
      </c>
      <c r="E944" s="150" t="s">
        <v>19</v>
      </c>
      <c r="F944" s="151" t="s">
        <v>2551</v>
      </c>
      <c r="H944" s="150" t="s">
        <v>19</v>
      </c>
      <c r="I944" s="152"/>
      <c r="L944" s="149"/>
      <c r="M944" s="153"/>
      <c r="T944" s="154"/>
      <c r="AT944" s="150" t="s">
        <v>277</v>
      </c>
      <c r="AU944" s="150" t="s">
        <v>86</v>
      </c>
      <c r="AV944" s="12" t="s">
        <v>84</v>
      </c>
      <c r="AW944" s="12" t="s">
        <v>37</v>
      </c>
      <c r="AX944" s="12" t="s">
        <v>76</v>
      </c>
      <c r="AY944" s="150" t="s">
        <v>265</v>
      </c>
    </row>
    <row r="945" spans="2:51" s="13" customFormat="1" ht="12">
      <c r="B945" s="155"/>
      <c r="D945" s="143" t="s">
        <v>277</v>
      </c>
      <c r="E945" s="156" t="s">
        <v>19</v>
      </c>
      <c r="F945" s="157" t="s">
        <v>2552</v>
      </c>
      <c r="H945" s="158">
        <v>5.52</v>
      </c>
      <c r="I945" s="159"/>
      <c r="L945" s="155"/>
      <c r="M945" s="160"/>
      <c r="T945" s="161"/>
      <c r="AT945" s="156" t="s">
        <v>277</v>
      </c>
      <c r="AU945" s="156" t="s">
        <v>86</v>
      </c>
      <c r="AV945" s="13" t="s">
        <v>86</v>
      </c>
      <c r="AW945" s="13" t="s">
        <v>37</v>
      </c>
      <c r="AX945" s="13" t="s">
        <v>76</v>
      </c>
      <c r="AY945" s="156" t="s">
        <v>265</v>
      </c>
    </row>
    <row r="946" spans="2:51" s="13" customFormat="1" ht="12">
      <c r="B946" s="155"/>
      <c r="D946" s="143" t="s">
        <v>277</v>
      </c>
      <c r="E946" s="156" t="s">
        <v>19</v>
      </c>
      <c r="F946" s="157" t="s">
        <v>2553</v>
      </c>
      <c r="H946" s="158">
        <v>0.318</v>
      </c>
      <c r="I946" s="159"/>
      <c r="L946" s="155"/>
      <c r="M946" s="160"/>
      <c r="T946" s="161"/>
      <c r="AT946" s="156" t="s">
        <v>277</v>
      </c>
      <c r="AU946" s="156" t="s">
        <v>86</v>
      </c>
      <c r="AV946" s="13" t="s">
        <v>86</v>
      </c>
      <c r="AW946" s="13" t="s">
        <v>37</v>
      </c>
      <c r="AX946" s="13" t="s">
        <v>76</v>
      </c>
      <c r="AY946" s="156" t="s">
        <v>265</v>
      </c>
    </row>
    <row r="947" spans="2:51" s="13" customFormat="1" ht="12">
      <c r="B947" s="155"/>
      <c r="D947" s="143" t="s">
        <v>277</v>
      </c>
      <c r="E947" s="156" t="s">
        <v>19</v>
      </c>
      <c r="F947" s="157" t="s">
        <v>2554</v>
      </c>
      <c r="H947" s="158">
        <v>0.192</v>
      </c>
      <c r="I947" s="159"/>
      <c r="L947" s="155"/>
      <c r="M947" s="160"/>
      <c r="T947" s="161"/>
      <c r="AT947" s="156" t="s">
        <v>277</v>
      </c>
      <c r="AU947" s="156" t="s">
        <v>86</v>
      </c>
      <c r="AV947" s="13" t="s">
        <v>86</v>
      </c>
      <c r="AW947" s="13" t="s">
        <v>37</v>
      </c>
      <c r="AX947" s="13" t="s">
        <v>76</v>
      </c>
      <c r="AY947" s="156" t="s">
        <v>265</v>
      </c>
    </row>
    <row r="948" spans="2:51" s="12" customFormat="1" ht="12">
      <c r="B948" s="149"/>
      <c r="D948" s="143" t="s">
        <v>277</v>
      </c>
      <c r="E948" s="150" t="s">
        <v>19</v>
      </c>
      <c r="F948" s="151" t="s">
        <v>2555</v>
      </c>
      <c r="H948" s="150" t="s">
        <v>19</v>
      </c>
      <c r="I948" s="152"/>
      <c r="L948" s="149"/>
      <c r="M948" s="153"/>
      <c r="T948" s="154"/>
      <c r="AT948" s="150" t="s">
        <v>277</v>
      </c>
      <c r="AU948" s="150" t="s">
        <v>86</v>
      </c>
      <c r="AV948" s="12" t="s">
        <v>84</v>
      </c>
      <c r="AW948" s="12" t="s">
        <v>37</v>
      </c>
      <c r="AX948" s="12" t="s">
        <v>76</v>
      </c>
      <c r="AY948" s="150" t="s">
        <v>265</v>
      </c>
    </row>
    <row r="949" spans="2:51" s="13" customFormat="1" ht="12">
      <c r="B949" s="155"/>
      <c r="D949" s="143" t="s">
        <v>277</v>
      </c>
      <c r="E949" s="156" t="s">
        <v>19</v>
      </c>
      <c r="F949" s="157" t="s">
        <v>2556</v>
      </c>
      <c r="H949" s="158">
        <v>0.648</v>
      </c>
      <c r="I949" s="159"/>
      <c r="L949" s="155"/>
      <c r="M949" s="160"/>
      <c r="T949" s="161"/>
      <c r="AT949" s="156" t="s">
        <v>277</v>
      </c>
      <c r="AU949" s="156" t="s">
        <v>86</v>
      </c>
      <c r="AV949" s="13" t="s">
        <v>86</v>
      </c>
      <c r="AW949" s="13" t="s">
        <v>37</v>
      </c>
      <c r="AX949" s="13" t="s">
        <v>76</v>
      </c>
      <c r="AY949" s="156" t="s">
        <v>265</v>
      </c>
    </row>
    <row r="950" spans="2:51" s="14" customFormat="1" ht="12">
      <c r="B950" s="162"/>
      <c r="D950" s="143" t="s">
        <v>277</v>
      </c>
      <c r="E950" s="163" t="s">
        <v>19</v>
      </c>
      <c r="F950" s="164" t="s">
        <v>280</v>
      </c>
      <c r="H950" s="165">
        <v>6.678</v>
      </c>
      <c r="I950" s="166"/>
      <c r="L950" s="162"/>
      <c r="M950" s="167"/>
      <c r="T950" s="168"/>
      <c r="AT950" s="163" t="s">
        <v>277</v>
      </c>
      <c r="AU950" s="163" t="s">
        <v>86</v>
      </c>
      <c r="AV950" s="14" t="s">
        <v>271</v>
      </c>
      <c r="AW950" s="14" t="s">
        <v>37</v>
      </c>
      <c r="AX950" s="14" t="s">
        <v>84</v>
      </c>
      <c r="AY950" s="163" t="s">
        <v>265</v>
      </c>
    </row>
    <row r="951" spans="2:65" s="1" customFormat="1" ht="16.5" customHeight="1">
      <c r="B951" s="33"/>
      <c r="C951" s="130" t="s">
        <v>992</v>
      </c>
      <c r="D951" s="130" t="s">
        <v>267</v>
      </c>
      <c r="E951" s="131" t="s">
        <v>2557</v>
      </c>
      <c r="F951" s="132" t="s">
        <v>2558</v>
      </c>
      <c r="G951" s="133" t="s">
        <v>115</v>
      </c>
      <c r="H951" s="134">
        <v>37.525</v>
      </c>
      <c r="I951" s="135"/>
      <c r="J951" s="136">
        <f>ROUND(I951*H951,2)</f>
        <v>0</v>
      </c>
      <c r="K951" s="132" t="s">
        <v>270</v>
      </c>
      <c r="L951" s="33"/>
      <c r="M951" s="137" t="s">
        <v>19</v>
      </c>
      <c r="N951" s="138" t="s">
        <v>47</v>
      </c>
      <c r="P951" s="139">
        <f>O951*H951</f>
        <v>0</v>
      </c>
      <c r="Q951" s="139">
        <v>0.00264</v>
      </c>
      <c r="R951" s="139">
        <f>Q951*H951</f>
        <v>0.099066</v>
      </c>
      <c r="S951" s="139">
        <v>0</v>
      </c>
      <c r="T951" s="140">
        <f>S951*H951</f>
        <v>0</v>
      </c>
      <c r="AR951" s="141" t="s">
        <v>271</v>
      </c>
      <c r="AT951" s="141" t="s">
        <v>267</v>
      </c>
      <c r="AU951" s="141" t="s">
        <v>86</v>
      </c>
      <c r="AY951" s="18" t="s">
        <v>265</v>
      </c>
      <c r="BE951" s="142">
        <f>IF(N951="základní",J951,0)</f>
        <v>0</v>
      </c>
      <c r="BF951" s="142">
        <f>IF(N951="snížená",J951,0)</f>
        <v>0</v>
      </c>
      <c r="BG951" s="142">
        <f>IF(N951="zákl. přenesená",J951,0)</f>
        <v>0</v>
      </c>
      <c r="BH951" s="142">
        <f>IF(N951="sníž. přenesená",J951,0)</f>
        <v>0</v>
      </c>
      <c r="BI951" s="142">
        <f>IF(N951="nulová",J951,0)</f>
        <v>0</v>
      </c>
      <c r="BJ951" s="18" t="s">
        <v>84</v>
      </c>
      <c r="BK951" s="142">
        <f>ROUND(I951*H951,2)</f>
        <v>0</v>
      </c>
      <c r="BL951" s="18" t="s">
        <v>271</v>
      </c>
      <c r="BM951" s="141" t="s">
        <v>2559</v>
      </c>
    </row>
    <row r="952" spans="2:47" s="1" customFormat="1" ht="12">
      <c r="B952" s="33"/>
      <c r="D952" s="143" t="s">
        <v>273</v>
      </c>
      <c r="F952" s="144" t="s">
        <v>2560</v>
      </c>
      <c r="I952" s="145"/>
      <c r="L952" s="33"/>
      <c r="M952" s="146"/>
      <c r="T952" s="54"/>
      <c r="AT952" s="18" t="s">
        <v>273</v>
      </c>
      <c r="AU952" s="18" t="s">
        <v>86</v>
      </c>
    </row>
    <row r="953" spans="2:47" s="1" customFormat="1" ht="12">
      <c r="B953" s="33"/>
      <c r="D953" s="147" t="s">
        <v>275</v>
      </c>
      <c r="F953" s="148" t="s">
        <v>2561</v>
      </c>
      <c r="I953" s="145"/>
      <c r="L953" s="33"/>
      <c r="M953" s="146"/>
      <c r="T953" s="54"/>
      <c r="AT953" s="18" t="s">
        <v>275</v>
      </c>
      <c r="AU953" s="18" t="s">
        <v>86</v>
      </c>
    </row>
    <row r="954" spans="2:51" s="12" customFormat="1" ht="12">
      <c r="B954" s="149"/>
      <c r="D954" s="143" t="s">
        <v>277</v>
      </c>
      <c r="E954" s="150" t="s">
        <v>19</v>
      </c>
      <c r="F954" s="151" t="s">
        <v>2562</v>
      </c>
      <c r="H954" s="150" t="s">
        <v>19</v>
      </c>
      <c r="I954" s="152"/>
      <c r="L954" s="149"/>
      <c r="M954" s="153"/>
      <c r="T954" s="154"/>
      <c r="AT954" s="150" t="s">
        <v>277</v>
      </c>
      <c r="AU954" s="150" t="s">
        <v>86</v>
      </c>
      <c r="AV954" s="12" t="s">
        <v>84</v>
      </c>
      <c r="AW954" s="12" t="s">
        <v>37</v>
      </c>
      <c r="AX954" s="12" t="s">
        <v>76</v>
      </c>
      <c r="AY954" s="150" t="s">
        <v>265</v>
      </c>
    </row>
    <row r="955" spans="2:51" s="12" customFormat="1" ht="12">
      <c r="B955" s="149"/>
      <c r="D955" s="143" t="s">
        <v>277</v>
      </c>
      <c r="E955" s="150" t="s">
        <v>19</v>
      </c>
      <c r="F955" s="151" t="s">
        <v>1948</v>
      </c>
      <c r="H955" s="150" t="s">
        <v>19</v>
      </c>
      <c r="I955" s="152"/>
      <c r="L955" s="149"/>
      <c r="M955" s="153"/>
      <c r="T955" s="154"/>
      <c r="AT955" s="150" t="s">
        <v>277</v>
      </c>
      <c r="AU955" s="150" t="s">
        <v>86</v>
      </c>
      <c r="AV955" s="12" t="s">
        <v>84</v>
      </c>
      <c r="AW955" s="12" t="s">
        <v>37</v>
      </c>
      <c r="AX955" s="12" t="s">
        <v>76</v>
      </c>
      <c r="AY955" s="150" t="s">
        <v>265</v>
      </c>
    </row>
    <row r="956" spans="2:51" s="13" customFormat="1" ht="12">
      <c r="B956" s="155"/>
      <c r="D956" s="143" t="s">
        <v>277</v>
      </c>
      <c r="E956" s="156" t="s">
        <v>19</v>
      </c>
      <c r="F956" s="157" t="s">
        <v>2563</v>
      </c>
      <c r="H956" s="158">
        <v>27.325</v>
      </c>
      <c r="I956" s="159"/>
      <c r="L956" s="155"/>
      <c r="M956" s="160"/>
      <c r="T956" s="161"/>
      <c r="AT956" s="156" t="s">
        <v>277</v>
      </c>
      <c r="AU956" s="156" t="s">
        <v>86</v>
      </c>
      <c r="AV956" s="13" t="s">
        <v>86</v>
      </c>
      <c r="AW956" s="13" t="s">
        <v>37</v>
      </c>
      <c r="AX956" s="13" t="s">
        <v>76</v>
      </c>
      <c r="AY956" s="156" t="s">
        <v>265</v>
      </c>
    </row>
    <row r="957" spans="2:51" s="12" customFormat="1" ht="12">
      <c r="B957" s="149"/>
      <c r="D957" s="143" t="s">
        <v>277</v>
      </c>
      <c r="E957" s="150" t="s">
        <v>19</v>
      </c>
      <c r="F957" s="151" t="s">
        <v>1950</v>
      </c>
      <c r="H957" s="150" t="s">
        <v>19</v>
      </c>
      <c r="I957" s="152"/>
      <c r="L957" s="149"/>
      <c r="M957" s="153"/>
      <c r="T957" s="154"/>
      <c r="AT957" s="150" t="s">
        <v>277</v>
      </c>
      <c r="AU957" s="150" t="s">
        <v>86</v>
      </c>
      <c r="AV957" s="12" t="s">
        <v>84</v>
      </c>
      <c r="AW957" s="12" t="s">
        <v>37</v>
      </c>
      <c r="AX957" s="12" t="s">
        <v>76</v>
      </c>
      <c r="AY957" s="150" t="s">
        <v>265</v>
      </c>
    </row>
    <row r="958" spans="2:51" s="13" customFormat="1" ht="12">
      <c r="B958" s="155"/>
      <c r="D958" s="143" t="s">
        <v>277</v>
      </c>
      <c r="E958" s="156" t="s">
        <v>19</v>
      </c>
      <c r="F958" s="157" t="s">
        <v>2564</v>
      </c>
      <c r="H958" s="158">
        <v>4.8</v>
      </c>
      <c r="I958" s="159"/>
      <c r="L958" s="155"/>
      <c r="M958" s="160"/>
      <c r="T958" s="161"/>
      <c r="AT958" s="156" t="s">
        <v>277</v>
      </c>
      <c r="AU958" s="156" t="s">
        <v>86</v>
      </c>
      <c r="AV958" s="13" t="s">
        <v>86</v>
      </c>
      <c r="AW958" s="13" t="s">
        <v>37</v>
      </c>
      <c r="AX958" s="13" t="s">
        <v>76</v>
      </c>
      <c r="AY958" s="156" t="s">
        <v>265</v>
      </c>
    </row>
    <row r="959" spans="2:51" s="12" customFormat="1" ht="12">
      <c r="B959" s="149"/>
      <c r="D959" s="143" t="s">
        <v>277</v>
      </c>
      <c r="E959" s="150" t="s">
        <v>19</v>
      </c>
      <c r="F959" s="151" t="s">
        <v>2565</v>
      </c>
      <c r="H959" s="150" t="s">
        <v>19</v>
      </c>
      <c r="I959" s="152"/>
      <c r="L959" s="149"/>
      <c r="M959" s="153"/>
      <c r="T959" s="154"/>
      <c r="AT959" s="150" t="s">
        <v>277</v>
      </c>
      <c r="AU959" s="150" t="s">
        <v>86</v>
      </c>
      <c r="AV959" s="12" t="s">
        <v>84</v>
      </c>
      <c r="AW959" s="12" t="s">
        <v>37</v>
      </c>
      <c r="AX959" s="12" t="s">
        <v>76</v>
      </c>
      <c r="AY959" s="150" t="s">
        <v>265</v>
      </c>
    </row>
    <row r="960" spans="2:51" s="13" customFormat="1" ht="12">
      <c r="B960" s="155"/>
      <c r="D960" s="143" t="s">
        <v>277</v>
      </c>
      <c r="E960" s="156" t="s">
        <v>19</v>
      </c>
      <c r="F960" s="157" t="s">
        <v>2566</v>
      </c>
      <c r="H960" s="158">
        <v>5.4</v>
      </c>
      <c r="I960" s="159"/>
      <c r="L960" s="155"/>
      <c r="M960" s="160"/>
      <c r="T960" s="161"/>
      <c r="AT960" s="156" t="s">
        <v>277</v>
      </c>
      <c r="AU960" s="156" t="s">
        <v>86</v>
      </c>
      <c r="AV960" s="13" t="s">
        <v>86</v>
      </c>
      <c r="AW960" s="13" t="s">
        <v>37</v>
      </c>
      <c r="AX960" s="13" t="s">
        <v>76</v>
      </c>
      <c r="AY960" s="156" t="s">
        <v>265</v>
      </c>
    </row>
    <row r="961" spans="2:51" s="14" customFormat="1" ht="12">
      <c r="B961" s="162"/>
      <c r="D961" s="143" t="s">
        <v>277</v>
      </c>
      <c r="E961" s="163" t="s">
        <v>1556</v>
      </c>
      <c r="F961" s="164" t="s">
        <v>280</v>
      </c>
      <c r="H961" s="165">
        <v>37.525</v>
      </c>
      <c r="I961" s="166"/>
      <c r="L961" s="162"/>
      <c r="M961" s="167"/>
      <c r="T961" s="168"/>
      <c r="AT961" s="163" t="s">
        <v>277</v>
      </c>
      <c r="AU961" s="163" t="s">
        <v>86</v>
      </c>
      <c r="AV961" s="14" t="s">
        <v>271</v>
      </c>
      <c r="AW961" s="14" t="s">
        <v>37</v>
      </c>
      <c r="AX961" s="14" t="s">
        <v>84</v>
      </c>
      <c r="AY961" s="163" t="s">
        <v>265</v>
      </c>
    </row>
    <row r="962" spans="2:65" s="1" customFormat="1" ht="16.5" customHeight="1">
      <c r="B962" s="33"/>
      <c r="C962" s="130" t="s">
        <v>998</v>
      </c>
      <c r="D962" s="130" t="s">
        <v>267</v>
      </c>
      <c r="E962" s="131" t="s">
        <v>2567</v>
      </c>
      <c r="F962" s="132" t="s">
        <v>2568</v>
      </c>
      <c r="G962" s="133" t="s">
        <v>115</v>
      </c>
      <c r="H962" s="134">
        <v>37.525</v>
      </c>
      <c r="I962" s="135"/>
      <c r="J962" s="136">
        <f>ROUND(I962*H962,2)</f>
        <v>0</v>
      </c>
      <c r="K962" s="132" t="s">
        <v>270</v>
      </c>
      <c r="L962" s="33"/>
      <c r="M962" s="137" t="s">
        <v>19</v>
      </c>
      <c r="N962" s="138" t="s">
        <v>47</v>
      </c>
      <c r="P962" s="139">
        <f>O962*H962</f>
        <v>0</v>
      </c>
      <c r="Q962" s="139">
        <v>0</v>
      </c>
      <c r="R962" s="139">
        <f>Q962*H962</f>
        <v>0</v>
      </c>
      <c r="S962" s="139">
        <v>0</v>
      </c>
      <c r="T962" s="140">
        <f>S962*H962</f>
        <v>0</v>
      </c>
      <c r="AR962" s="141" t="s">
        <v>271</v>
      </c>
      <c r="AT962" s="141" t="s">
        <v>267</v>
      </c>
      <c r="AU962" s="141" t="s">
        <v>86</v>
      </c>
      <c r="AY962" s="18" t="s">
        <v>265</v>
      </c>
      <c r="BE962" s="142">
        <f>IF(N962="základní",J962,0)</f>
        <v>0</v>
      </c>
      <c r="BF962" s="142">
        <f>IF(N962="snížená",J962,0)</f>
        <v>0</v>
      </c>
      <c r="BG962" s="142">
        <f>IF(N962="zákl. přenesená",J962,0)</f>
        <v>0</v>
      </c>
      <c r="BH962" s="142">
        <f>IF(N962="sníž. přenesená",J962,0)</f>
        <v>0</v>
      </c>
      <c r="BI962" s="142">
        <f>IF(N962="nulová",J962,0)</f>
        <v>0</v>
      </c>
      <c r="BJ962" s="18" t="s">
        <v>84</v>
      </c>
      <c r="BK962" s="142">
        <f>ROUND(I962*H962,2)</f>
        <v>0</v>
      </c>
      <c r="BL962" s="18" t="s">
        <v>271</v>
      </c>
      <c r="BM962" s="141" t="s">
        <v>2569</v>
      </c>
    </row>
    <row r="963" spans="2:47" s="1" customFormat="1" ht="12">
      <c r="B963" s="33"/>
      <c r="D963" s="143" t="s">
        <v>273</v>
      </c>
      <c r="F963" s="144" t="s">
        <v>2570</v>
      </c>
      <c r="I963" s="145"/>
      <c r="L963" s="33"/>
      <c r="M963" s="146"/>
      <c r="T963" s="54"/>
      <c r="AT963" s="18" t="s">
        <v>273</v>
      </c>
      <c r="AU963" s="18" t="s">
        <v>86</v>
      </c>
    </row>
    <row r="964" spans="2:47" s="1" customFormat="1" ht="12">
      <c r="B964" s="33"/>
      <c r="D964" s="147" t="s">
        <v>275</v>
      </c>
      <c r="F964" s="148" t="s">
        <v>2571</v>
      </c>
      <c r="I964" s="145"/>
      <c r="L964" s="33"/>
      <c r="M964" s="146"/>
      <c r="T964" s="54"/>
      <c r="AT964" s="18" t="s">
        <v>275</v>
      </c>
      <c r="AU964" s="18" t="s">
        <v>86</v>
      </c>
    </row>
    <row r="965" spans="2:51" s="13" customFormat="1" ht="12">
      <c r="B965" s="155"/>
      <c r="D965" s="143" t="s">
        <v>277</v>
      </c>
      <c r="E965" s="156" t="s">
        <v>19</v>
      </c>
      <c r="F965" s="157" t="s">
        <v>1556</v>
      </c>
      <c r="H965" s="158">
        <v>37.525</v>
      </c>
      <c r="I965" s="159"/>
      <c r="L965" s="155"/>
      <c r="M965" s="160"/>
      <c r="T965" s="161"/>
      <c r="AT965" s="156" t="s">
        <v>277</v>
      </c>
      <c r="AU965" s="156" t="s">
        <v>86</v>
      </c>
      <c r="AV965" s="13" t="s">
        <v>86</v>
      </c>
      <c r="AW965" s="13" t="s">
        <v>37</v>
      </c>
      <c r="AX965" s="13" t="s">
        <v>84</v>
      </c>
      <c r="AY965" s="156" t="s">
        <v>265</v>
      </c>
    </row>
    <row r="966" spans="2:65" s="1" customFormat="1" ht="16.5" customHeight="1">
      <c r="B966" s="33"/>
      <c r="C966" s="130" t="s">
        <v>1004</v>
      </c>
      <c r="D966" s="130" t="s">
        <v>267</v>
      </c>
      <c r="E966" s="131" t="s">
        <v>2572</v>
      </c>
      <c r="F966" s="132" t="s">
        <v>2573</v>
      </c>
      <c r="G966" s="133" t="s">
        <v>130</v>
      </c>
      <c r="H966" s="134">
        <v>8.909</v>
      </c>
      <c r="I966" s="135"/>
      <c r="J966" s="136">
        <f>ROUND(I966*H966,2)</f>
        <v>0</v>
      </c>
      <c r="K966" s="132" t="s">
        <v>270</v>
      </c>
      <c r="L966" s="33"/>
      <c r="M966" s="137" t="s">
        <v>19</v>
      </c>
      <c r="N966" s="138" t="s">
        <v>47</v>
      </c>
      <c r="P966" s="139">
        <f>O966*H966</f>
        <v>0</v>
      </c>
      <c r="Q966" s="139">
        <v>0.09951</v>
      </c>
      <c r="R966" s="139">
        <f>Q966*H966</f>
        <v>0.8865345900000001</v>
      </c>
      <c r="S966" s="139">
        <v>0</v>
      </c>
      <c r="T966" s="140">
        <f>S966*H966</f>
        <v>0</v>
      </c>
      <c r="AR966" s="141" t="s">
        <v>271</v>
      </c>
      <c r="AT966" s="141" t="s">
        <v>267</v>
      </c>
      <c r="AU966" s="141" t="s">
        <v>86</v>
      </c>
      <c r="AY966" s="18" t="s">
        <v>265</v>
      </c>
      <c r="BE966" s="142">
        <f>IF(N966="základní",J966,0)</f>
        <v>0</v>
      </c>
      <c r="BF966" s="142">
        <f>IF(N966="snížená",J966,0)</f>
        <v>0</v>
      </c>
      <c r="BG966" s="142">
        <f>IF(N966="zákl. přenesená",J966,0)</f>
        <v>0</v>
      </c>
      <c r="BH966" s="142">
        <f>IF(N966="sníž. přenesená",J966,0)</f>
        <v>0</v>
      </c>
      <c r="BI966" s="142">
        <f>IF(N966="nulová",J966,0)</f>
        <v>0</v>
      </c>
      <c r="BJ966" s="18" t="s">
        <v>84</v>
      </c>
      <c r="BK966" s="142">
        <f>ROUND(I966*H966,2)</f>
        <v>0</v>
      </c>
      <c r="BL966" s="18" t="s">
        <v>271</v>
      </c>
      <c r="BM966" s="141" t="s">
        <v>2574</v>
      </c>
    </row>
    <row r="967" spans="2:47" s="1" customFormat="1" ht="12">
      <c r="B967" s="33"/>
      <c r="D967" s="143" t="s">
        <v>273</v>
      </c>
      <c r="F967" s="144" t="s">
        <v>2575</v>
      </c>
      <c r="I967" s="145"/>
      <c r="L967" s="33"/>
      <c r="M967" s="146"/>
      <c r="T967" s="54"/>
      <c r="AT967" s="18" t="s">
        <v>273</v>
      </c>
      <c r="AU967" s="18" t="s">
        <v>86</v>
      </c>
    </row>
    <row r="968" spans="2:47" s="1" customFormat="1" ht="12">
      <c r="B968" s="33"/>
      <c r="D968" s="147" t="s">
        <v>275</v>
      </c>
      <c r="F968" s="148" t="s">
        <v>2576</v>
      </c>
      <c r="I968" s="145"/>
      <c r="L968" s="33"/>
      <c r="M968" s="146"/>
      <c r="T968" s="54"/>
      <c r="AT968" s="18" t="s">
        <v>275</v>
      </c>
      <c r="AU968" s="18" t="s">
        <v>86</v>
      </c>
    </row>
    <row r="969" spans="2:51" s="12" customFormat="1" ht="12">
      <c r="B969" s="149"/>
      <c r="D969" s="143" t="s">
        <v>277</v>
      </c>
      <c r="E969" s="150" t="s">
        <v>19</v>
      </c>
      <c r="F969" s="151" t="s">
        <v>2577</v>
      </c>
      <c r="H969" s="150" t="s">
        <v>19</v>
      </c>
      <c r="I969" s="152"/>
      <c r="L969" s="149"/>
      <c r="M969" s="153"/>
      <c r="T969" s="154"/>
      <c r="AT969" s="150" t="s">
        <v>277</v>
      </c>
      <c r="AU969" s="150" t="s">
        <v>86</v>
      </c>
      <c r="AV969" s="12" t="s">
        <v>84</v>
      </c>
      <c r="AW969" s="12" t="s">
        <v>37</v>
      </c>
      <c r="AX969" s="12" t="s">
        <v>76</v>
      </c>
      <c r="AY969" s="150" t="s">
        <v>265</v>
      </c>
    </row>
    <row r="970" spans="2:51" s="13" customFormat="1" ht="12">
      <c r="B970" s="155"/>
      <c r="D970" s="143" t="s">
        <v>277</v>
      </c>
      <c r="E970" s="156" t="s">
        <v>19</v>
      </c>
      <c r="F970" s="157" t="s">
        <v>2578</v>
      </c>
      <c r="H970" s="158">
        <v>4.838</v>
      </c>
      <c r="I970" s="159"/>
      <c r="L970" s="155"/>
      <c r="M970" s="160"/>
      <c r="T970" s="161"/>
      <c r="AT970" s="156" t="s">
        <v>277</v>
      </c>
      <c r="AU970" s="156" t="s">
        <v>86</v>
      </c>
      <c r="AV970" s="13" t="s">
        <v>86</v>
      </c>
      <c r="AW970" s="13" t="s">
        <v>37</v>
      </c>
      <c r="AX970" s="13" t="s">
        <v>76</v>
      </c>
      <c r="AY970" s="156" t="s">
        <v>265</v>
      </c>
    </row>
    <row r="971" spans="2:51" s="15" customFormat="1" ht="12">
      <c r="B971" s="169"/>
      <c r="D971" s="143" t="s">
        <v>277</v>
      </c>
      <c r="E971" s="170" t="s">
        <v>1735</v>
      </c>
      <c r="F971" s="171" t="s">
        <v>397</v>
      </c>
      <c r="H971" s="172">
        <v>4.838</v>
      </c>
      <c r="I971" s="173"/>
      <c r="L971" s="169"/>
      <c r="M971" s="174"/>
      <c r="T971" s="175"/>
      <c r="AT971" s="170" t="s">
        <v>277</v>
      </c>
      <c r="AU971" s="170" t="s">
        <v>86</v>
      </c>
      <c r="AV971" s="15" t="s">
        <v>287</v>
      </c>
      <c r="AW971" s="15" t="s">
        <v>37</v>
      </c>
      <c r="AX971" s="15" t="s">
        <v>76</v>
      </c>
      <c r="AY971" s="170" t="s">
        <v>265</v>
      </c>
    </row>
    <row r="972" spans="2:51" s="12" customFormat="1" ht="12">
      <c r="B972" s="149"/>
      <c r="D972" s="143" t="s">
        <v>277</v>
      </c>
      <c r="E972" s="150" t="s">
        <v>19</v>
      </c>
      <c r="F972" s="151" t="s">
        <v>2579</v>
      </c>
      <c r="H972" s="150" t="s">
        <v>19</v>
      </c>
      <c r="I972" s="152"/>
      <c r="L972" s="149"/>
      <c r="M972" s="153"/>
      <c r="T972" s="154"/>
      <c r="AT972" s="150" t="s">
        <v>277</v>
      </c>
      <c r="AU972" s="150" t="s">
        <v>86</v>
      </c>
      <c r="AV972" s="12" t="s">
        <v>84</v>
      </c>
      <c r="AW972" s="12" t="s">
        <v>37</v>
      </c>
      <c r="AX972" s="12" t="s">
        <v>76</v>
      </c>
      <c r="AY972" s="150" t="s">
        <v>265</v>
      </c>
    </row>
    <row r="973" spans="2:51" s="13" customFormat="1" ht="12">
      <c r="B973" s="155"/>
      <c r="D973" s="143" t="s">
        <v>277</v>
      </c>
      <c r="E973" s="156" t="s">
        <v>19</v>
      </c>
      <c r="F973" s="157" t="s">
        <v>2580</v>
      </c>
      <c r="H973" s="158">
        <v>3.036</v>
      </c>
      <c r="I973" s="159"/>
      <c r="L973" s="155"/>
      <c r="M973" s="160"/>
      <c r="T973" s="161"/>
      <c r="AT973" s="156" t="s">
        <v>277</v>
      </c>
      <c r="AU973" s="156" t="s">
        <v>86</v>
      </c>
      <c r="AV973" s="13" t="s">
        <v>86</v>
      </c>
      <c r="AW973" s="13" t="s">
        <v>37</v>
      </c>
      <c r="AX973" s="13" t="s">
        <v>76</v>
      </c>
      <c r="AY973" s="156" t="s">
        <v>265</v>
      </c>
    </row>
    <row r="974" spans="2:51" s="13" customFormat="1" ht="12">
      <c r="B974" s="155"/>
      <c r="D974" s="143" t="s">
        <v>277</v>
      </c>
      <c r="E974" s="156" t="s">
        <v>19</v>
      </c>
      <c r="F974" s="157" t="s">
        <v>2581</v>
      </c>
      <c r="H974" s="158">
        <v>1.035</v>
      </c>
      <c r="I974" s="159"/>
      <c r="L974" s="155"/>
      <c r="M974" s="160"/>
      <c r="T974" s="161"/>
      <c r="AT974" s="156" t="s">
        <v>277</v>
      </c>
      <c r="AU974" s="156" t="s">
        <v>86</v>
      </c>
      <c r="AV974" s="13" t="s">
        <v>86</v>
      </c>
      <c r="AW974" s="13" t="s">
        <v>37</v>
      </c>
      <c r="AX974" s="13" t="s">
        <v>76</v>
      </c>
      <c r="AY974" s="156" t="s">
        <v>265</v>
      </c>
    </row>
    <row r="975" spans="2:51" s="15" customFormat="1" ht="12">
      <c r="B975" s="169"/>
      <c r="D975" s="143" t="s">
        <v>277</v>
      </c>
      <c r="E975" s="170" t="s">
        <v>1577</v>
      </c>
      <c r="F975" s="171" t="s">
        <v>397</v>
      </c>
      <c r="H975" s="172">
        <v>4.071</v>
      </c>
      <c r="I975" s="173"/>
      <c r="L975" s="169"/>
      <c r="M975" s="174"/>
      <c r="T975" s="175"/>
      <c r="AT975" s="170" t="s">
        <v>277</v>
      </c>
      <c r="AU975" s="170" t="s">
        <v>86</v>
      </c>
      <c r="AV975" s="15" t="s">
        <v>287</v>
      </c>
      <c r="AW975" s="15" t="s">
        <v>37</v>
      </c>
      <c r="AX975" s="15" t="s">
        <v>76</v>
      </c>
      <c r="AY975" s="170" t="s">
        <v>265</v>
      </c>
    </row>
    <row r="976" spans="2:51" s="14" customFormat="1" ht="12">
      <c r="B976" s="162"/>
      <c r="D976" s="143" t="s">
        <v>277</v>
      </c>
      <c r="E976" s="163" t="s">
        <v>19</v>
      </c>
      <c r="F976" s="164" t="s">
        <v>280</v>
      </c>
      <c r="H976" s="165">
        <v>8.909</v>
      </c>
      <c r="I976" s="166"/>
      <c r="L976" s="162"/>
      <c r="M976" s="167"/>
      <c r="T976" s="168"/>
      <c r="AT976" s="163" t="s">
        <v>277</v>
      </c>
      <c r="AU976" s="163" t="s">
        <v>86</v>
      </c>
      <c r="AV976" s="14" t="s">
        <v>271</v>
      </c>
      <c r="AW976" s="14" t="s">
        <v>37</v>
      </c>
      <c r="AX976" s="14" t="s">
        <v>84</v>
      </c>
      <c r="AY976" s="163" t="s">
        <v>265</v>
      </c>
    </row>
    <row r="977" spans="2:65" s="1" customFormat="1" ht="16.5" customHeight="1">
      <c r="B977" s="33"/>
      <c r="C977" s="177" t="s">
        <v>1014</v>
      </c>
      <c r="D977" s="177" t="s">
        <v>504</v>
      </c>
      <c r="E977" s="178" t="s">
        <v>2582</v>
      </c>
      <c r="F977" s="179" t="s">
        <v>2583</v>
      </c>
      <c r="G977" s="180" t="s">
        <v>130</v>
      </c>
      <c r="H977" s="181">
        <v>4.838</v>
      </c>
      <c r="I977" s="182"/>
      <c r="J977" s="183">
        <f>ROUND(I977*H977,2)</f>
        <v>0</v>
      </c>
      <c r="K977" s="179" t="s">
        <v>19</v>
      </c>
      <c r="L977" s="184"/>
      <c r="M977" s="185" t="s">
        <v>19</v>
      </c>
      <c r="N977" s="186" t="s">
        <v>47</v>
      </c>
      <c r="P977" s="139">
        <f>O977*H977</f>
        <v>0</v>
      </c>
      <c r="Q977" s="139">
        <v>1</v>
      </c>
      <c r="R977" s="139">
        <f>Q977*H977</f>
        <v>4.838</v>
      </c>
      <c r="S977" s="139">
        <v>0</v>
      </c>
      <c r="T977" s="140">
        <f>S977*H977</f>
        <v>0</v>
      </c>
      <c r="AR977" s="141" t="s">
        <v>323</v>
      </c>
      <c r="AT977" s="141" t="s">
        <v>504</v>
      </c>
      <c r="AU977" s="141" t="s">
        <v>86</v>
      </c>
      <c r="AY977" s="18" t="s">
        <v>265</v>
      </c>
      <c r="BE977" s="142">
        <f>IF(N977="základní",J977,0)</f>
        <v>0</v>
      </c>
      <c r="BF977" s="142">
        <f>IF(N977="snížená",J977,0)</f>
        <v>0</v>
      </c>
      <c r="BG977" s="142">
        <f>IF(N977="zákl. přenesená",J977,0)</f>
        <v>0</v>
      </c>
      <c r="BH977" s="142">
        <f>IF(N977="sníž. přenesená",J977,0)</f>
        <v>0</v>
      </c>
      <c r="BI977" s="142">
        <f>IF(N977="nulová",J977,0)</f>
        <v>0</v>
      </c>
      <c r="BJ977" s="18" t="s">
        <v>84</v>
      </c>
      <c r="BK977" s="142">
        <f>ROUND(I977*H977,2)</f>
        <v>0</v>
      </c>
      <c r="BL977" s="18" t="s">
        <v>271</v>
      </c>
      <c r="BM977" s="141" t="s">
        <v>2584</v>
      </c>
    </row>
    <row r="978" spans="2:47" s="1" customFormat="1" ht="48.75">
      <c r="B978" s="33"/>
      <c r="D978" s="143" t="s">
        <v>273</v>
      </c>
      <c r="F978" s="144" t="s">
        <v>2585</v>
      </c>
      <c r="I978" s="145"/>
      <c r="L978" s="33"/>
      <c r="M978" s="146"/>
      <c r="T978" s="54"/>
      <c r="AT978" s="18" t="s">
        <v>273</v>
      </c>
      <c r="AU978" s="18" t="s">
        <v>86</v>
      </c>
    </row>
    <row r="979" spans="2:51" s="13" customFormat="1" ht="12">
      <c r="B979" s="155"/>
      <c r="D979" s="143" t="s">
        <v>277</v>
      </c>
      <c r="E979" s="156" t="s">
        <v>19</v>
      </c>
      <c r="F979" s="157" t="s">
        <v>1735</v>
      </c>
      <c r="H979" s="158">
        <v>4.838</v>
      </c>
      <c r="I979" s="159"/>
      <c r="L979" s="155"/>
      <c r="M979" s="160"/>
      <c r="T979" s="161"/>
      <c r="AT979" s="156" t="s">
        <v>277</v>
      </c>
      <c r="AU979" s="156" t="s">
        <v>86</v>
      </c>
      <c r="AV979" s="13" t="s">
        <v>86</v>
      </c>
      <c r="AW979" s="13" t="s">
        <v>37</v>
      </c>
      <c r="AX979" s="13" t="s">
        <v>84</v>
      </c>
      <c r="AY979" s="156" t="s">
        <v>265</v>
      </c>
    </row>
    <row r="980" spans="2:65" s="1" customFormat="1" ht="16.5" customHeight="1">
      <c r="B980" s="33"/>
      <c r="C980" s="177" t="s">
        <v>1020</v>
      </c>
      <c r="D980" s="177" t="s">
        <v>504</v>
      </c>
      <c r="E980" s="178" t="s">
        <v>2095</v>
      </c>
      <c r="F980" s="179" t="s">
        <v>2096</v>
      </c>
      <c r="G980" s="180" t="s">
        <v>130</v>
      </c>
      <c r="H980" s="181">
        <v>4.071</v>
      </c>
      <c r="I980" s="182"/>
      <c r="J980" s="183">
        <f>ROUND(I980*H980,2)</f>
        <v>0</v>
      </c>
      <c r="K980" s="179" t="s">
        <v>19</v>
      </c>
      <c r="L980" s="184"/>
      <c r="M980" s="185" t="s">
        <v>19</v>
      </c>
      <c r="N980" s="186" t="s">
        <v>47</v>
      </c>
      <c r="P980" s="139">
        <f>O980*H980</f>
        <v>0</v>
      </c>
      <c r="Q980" s="139">
        <v>1</v>
      </c>
      <c r="R980" s="139">
        <f>Q980*H980</f>
        <v>4.071</v>
      </c>
      <c r="S980" s="139">
        <v>0</v>
      </c>
      <c r="T980" s="140">
        <f>S980*H980</f>
        <v>0</v>
      </c>
      <c r="AR980" s="141" t="s">
        <v>323</v>
      </c>
      <c r="AT980" s="141" t="s">
        <v>504</v>
      </c>
      <c r="AU980" s="141" t="s">
        <v>86</v>
      </c>
      <c r="AY980" s="18" t="s">
        <v>265</v>
      </c>
      <c r="BE980" s="142">
        <f>IF(N980="základní",J980,0)</f>
        <v>0</v>
      </c>
      <c r="BF980" s="142">
        <f>IF(N980="snížená",J980,0)</f>
        <v>0</v>
      </c>
      <c r="BG980" s="142">
        <f>IF(N980="zákl. přenesená",J980,0)</f>
        <v>0</v>
      </c>
      <c r="BH980" s="142">
        <f>IF(N980="sníž. přenesená",J980,0)</f>
        <v>0</v>
      </c>
      <c r="BI980" s="142">
        <f>IF(N980="nulová",J980,0)</f>
        <v>0</v>
      </c>
      <c r="BJ980" s="18" t="s">
        <v>84</v>
      </c>
      <c r="BK980" s="142">
        <f>ROUND(I980*H980,2)</f>
        <v>0</v>
      </c>
      <c r="BL980" s="18" t="s">
        <v>271</v>
      </c>
      <c r="BM980" s="141" t="s">
        <v>2586</v>
      </c>
    </row>
    <row r="981" spans="2:47" s="1" customFormat="1" ht="48.75">
      <c r="B981" s="33"/>
      <c r="D981" s="143" t="s">
        <v>273</v>
      </c>
      <c r="F981" s="144" t="s">
        <v>2098</v>
      </c>
      <c r="I981" s="145"/>
      <c r="L981" s="33"/>
      <c r="M981" s="146"/>
      <c r="T981" s="54"/>
      <c r="AT981" s="18" t="s">
        <v>273</v>
      </c>
      <c r="AU981" s="18" t="s">
        <v>86</v>
      </c>
    </row>
    <row r="982" spans="2:51" s="13" customFormat="1" ht="12">
      <c r="B982" s="155"/>
      <c r="D982" s="143" t="s">
        <v>277</v>
      </c>
      <c r="E982" s="156" t="s">
        <v>19</v>
      </c>
      <c r="F982" s="157" t="s">
        <v>1577</v>
      </c>
      <c r="H982" s="158">
        <v>4.071</v>
      </c>
      <c r="I982" s="159"/>
      <c r="L982" s="155"/>
      <c r="M982" s="160"/>
      <c r="T982" s="161"/>
      <c r="AT982" s="156" t="s">
        <v>277</v>
      </c>
      <c r="AU982" s="156" t="s">
        <v>86</v>
      </c>
      <c r="AV982" s="13" t="s">
        <v>86</v>
      </c>
      <c r="AW982" s="13" t="s">
        <v>37</v>
      </c>
      <c r="AX982" s="13" t="s">
        <v>84</v>
      </c>
      <c r="AY982" s="156" t="s">
        <v>265</v>
      </c>
    </row>
    <row r="983" spans="2:65" s="1" customFormat="1" ht="16.5" customHeight="1">
      <c r="B983" s="33"/>
      <c r="C983" s="130" t="s">
        <v>1026</v>
      </c>
      <c r="D983" s="130" t="s">
        <v>267</v>
      </c>
      <c r="E983" s="131" t="s">
        <v>2587</v>
      </c>
      <c r="F983" s="132" t="s">
        <v>2588</v>
      </c>
      <c r="G983" s="133" t="s">
        <v>130</v>
      </c>
      <c r="H983" s="134">
        <v>8.909</v>
      </c>
      <c r="I983" s="135"/>
      <c r="J983" s="136">
        <f>ROUND(I983*H983,2)</f>
        <v>0</v>
      </c>
      <c r="K983" s="132" t="s">
        <v>270</v>
      </c>
      <c r="L983" s="33"/>
      <c r="M983" s="137" t="s">
        <v>19</v>
      </c>
      <c r="N983" s="138" t="s">
        <v>47</v>
      </c>
      <c r="P983" s="139">
        <f>O983*H983</f>
        <v>0</v>
      </c>
      <c r="Q983" s="139">
        <v>0</v>
      </c>
      <c r="R983" s="139">
        <f>Q983*H983</f>
        <v>0</v>
      </c>
      <c r="S983" s="139">
        <v>0</v>
      </c>
      <c r="T983" s="140">
        <f>S983*H983</f>
        <v>0</v>
      </c>
      <c r="AR983" s="141" t="s">
        <v>271</v>
      </c>
      <c r="AT983" s="141" t="s">
        <v>267</v>
      </c>
      <c r="AU983" s="141" t="s">
        <v>86</v>
      </c>
      <c r="AY983" s="18" t="s">
        <v>265</v>
      </c>
      <c r="BE983" s="142">
        <f>IF(N983="základní",J983,0)</f>
        <v>0</v>
      </c>
      <c r="BF983" s="142">
        <f>IF(N983="snížená",J983,0)</f>
        <v>0</v>
      </c>
      <c r="BG983" s="142">
        <f>IF(N983="zákl. přenesená",J983,0)</f>
        <v>0</v>
      </c>
      <c r="BH983" s="142">
        <f>IF(N983="sníž. přenesená",J983,0)</f>
        <v>0</v>
      </c>
      <c r="BI983" s="142">
        <f>IF(N983="nulová",J983,0)</f>
        <v>0</v>
      </c>
      <c r="BJ983" s="18" t="s">
        <v>84</v>
      </c>
      <c r="BK983" s="142">
        <f>ROUND(I983*H983,2)</f>
        <v>0</v>
      </c>
      <c r="BL983" s="18" t="s">
        <v>271</v>
      </c>
      <c r="BM983" s="141" t="s">
        <v>2589</v>
      </c>
    </row>
    <row r="984" spans="2:47" s="1" customFormat="1" ht="12">
      <c r="B984" s="33"/>
      <c r="D984" s="143" t="s">
        <v>273</v>
      </c>
      <c r="F984" s="144" t="s">
        <v>2590</v>
      </c>
      <c r="I984" s="145"/>
      <c r="L984" s="33"/>
      <c r="M984" s="146"/>
      <c r="T984" s="54"/>
      <c r="AT984" s="18" t="s">
        <v>273</v>
      </c>
      <c r="AU984" s="18" t="s">
        <v>86</v>
      </c>
    </row>
    <row r="985" spans="2:47" s="1" customFormat="1" ht="12">
      <c r="B985" s="33"/>
      <c r="D985" s="147" t="s">
        <v>275</v>
      </c>
      <c r="F985" s="148" t="s">
        <v>2591</v>
      </c>
      <c r="I985" s="145"/>
      <c r="L985" s="33"/>
      <c r="M985" s="146"/>
      <c r="T985" s="54"/>
      <c r="AT985" s="18" t="s">
        <v>275</v>
      </c>
      <c r="AU985" s="18" t="s">
        <v>86</v>
      </c>
    </row>
    <row r="986" spans="2:51" s="13" customFormat="1" ht="12">
      <c r="B986" s="155"/>
      <c r="D986" s="143" t="s">
        <v>277</v>
      </c>
      <c r="E986" s="156" t="s">
        <v>19</v>
      </c>
      <c r="F986" s="157" t="s">
        <v>1735</v>
      </c>
      <c r="H986" s="158">
        <v>4.838</v>
      </c>
      <c r="I986" s="159"/>
      <c r="L986" s="155"/>
      <c r="M986" s="160"/>
      <c r="T986" s="161"/>
      <c r="AT986" s="156" t="s">
        <v>277</v>
      </c>
      <c r="AU986" s="156" t="s">
        <v>86</v>
      </c>
      <c r="AV986" s="13" t="s">
        <v>86</v>
      </c>
      <c r="AW986" s="13" t="s">
        <v>37</v>
      </c>
      <c r="AX986" s="13" t="s">
        <v>76</v>
      </c>
      <c r="AY986" s="156" t="s">
        <v>265</v>
      </c>
    </row>
    <row r="987" spans="2:51" s="13" customFormat="1" ht="12">
      <c r="B987" s="155"/>
      <c r="D987" s="143" t="s">
        <v>277</v>
      </c>
      <c r="E987" s="156" t="s">
        <v>19</v>
      </c>
      <c r="F987" s="157" t="s">
        <v>1577</v>
      </c>
      <c r="H987" s="158">
        <v>4.071</v>
      </c>
      <c r="I987" s="159"/>
      <c r="L987" s="155"/>
      <c r="M987" s="160"/>
      <c r="T987" s="161"/>
      <c r="AT987" s="156" t="s">
        <v>277</v>
      </c>
      <c r="AU987" s="156" t="s">
        <v>86</v>
      </c>
      <c r="AV987" s="13" t="s">
        <v>86</v>
      </c>
      <c r="AW987" s="13" t="s">
        <v>37</v>
      </c>
      <c r="AX987" s="13" t="s">
        <v>76</v>
      </c>
      <c r="AY987" s="156" t="s">
        <v>265</v>
      </c>
    </row>
    <row r="988" spans="2:51" s="14" customFormat="1" ht="12">
      <c r="B988" s="162"/>
      <c r="D988" s="143" t="s">
        <v>277</v>
      </c>
      <c r="E988" s="163" t="s">
        <v>19</v>
      </c>
      <c r="F988" s="164" t="s">
        <v>280</v>
      </c>
      <c r="H988" s="165">
        <v>8.909</v>
      </c>
      <c r="I988" s="166"/>
      <c r="L988" s="162"/>
      <c r="M988" s="167"/>
      <c r="T988" s="168"/>
      <c r="AT988" s="163" t="s">
        <v>277</v>
      </c>
      <c r="AU988" s="163" t="s">
        <v>86</v>
      </c>
      <c r="AV988" s="14" t="s">
        <v>271</v>
      </c>
      <c r="AW988" s="14" t="s">
        <v>37</v>
      </c>
      <c r="AX988" s="14" t="s">
        <v>84</v>
      </c>
      <c r="AY988" s="163" t="s">
        <v>265</v>
      </c>
    </row>
    <row r="989" spans="2:63" s="11" customFormat="1" ht="22.9" customHeight="1">
      <c r="B989" s="118"/>
      <c r="D989" s="119" t="s">
        <v>75</v>
      </c>
      <c r="E989" s="128" t="s">
        <v>287</v>
      </c>
      <c r="F989" s="128" t="s">
        <v>1058</v>
      </c>
      <c r="I989" s="121"/>
      <c r="J989" s="129">
        <f>BK989</f>
        <v>0</v>
      </c>
      <c r="L989" s="118"/>
      <c r="M989" s="123"/>
      <c r="P989" s="124">
        <f>SUM(P990:P1379)</f>
        <v>0</v>
      </c>
      <c r="R989" s="124">
        <f>SUM(R990:R1379)</f>
        <v>410.42254646000004</v>
      </c>
      <c r="T989" s="125">
        <f>SUM(T990:T1379)</f>
        <v>0</v>
      </c>
      <c r="AR989" s="119" t="s">
        <v>84</v>
      </c>
      <c r="AT989" s="126" t="s">
        <v>75</v>
      </c>
      <c r="AU989" s="126" t="s">
        <v>84</v>
      </c>
      <c r="AY989" s="119" t="s">
        <v>265</v>
      </c>
      <c r="BK989" s="127">
        <f>SUM(BK990:BK1379)</f>
        <v>0</v>
      </c>
    </row>
    <row r="990" spans="2:65" s="1" customFormat="1" ht="16.5" customHeight="1">
      <c r="B990" s="33"/>
      <c r="C990" s="130" t="s">
        <v>1032</v>
      </c>
      <c r="D990" s="130" t="s">
        <v>267</v>
      </c>
      <c r="E990" s="131" t="s">
        <v>2592</v>
      </c>
      <c r="F990" s="132" t="s">
        <v>2593</v>
      </c>
      <c r="G990" s="133" t="s">
        <v>104</v>
      </c>
      <c r="H990" s="134">
        <v>1.64</v>
      </c>
      <c r="I990" s="135"/>
      <c r="J990" s="136">
        <f>ROUND(I990*H990,2)</f>
        <v>0</v>
      </c>
      <c r="K990" s="132" t="s">
        <v>270</v>
      </c>
      <c r="L990" s="33"/>
      <c r="M990" s="137" t="s">
        <v>19</v>
      </c>
      <c r="N990" s="138" t="s">
        <v>47</v>
      </c>
      <c r="P990" s="139">
        <f>O990*H990</f>
        <v>0</v>
      </c>
      <c r="Q990" s="139">
        <v>0.07955</v>
      </c>
      <c r="R990" s="139">
        <f>Q990*H990</f>
        <v>0.130462</v>
      </c>
      <c r="S990" s="139">
        <v>0</v>
      </c>
      <c r="T990" s="140">
        <f>S990*H990</f>
        <v>0</v>
      </c>
      <c r="AR990" s="141" t="s">
        <v>271</v>
      </c>
      <c r="AT990" s="141" t="s">
        <v>267</v>
      </c>
      <c r="AU990" s="141" t="s">
        <v>86</v>
      </c>
      <c r="AY990" s="18" t="s">
        <v>265</v>
      </c>
      <c r="BE990" s="142">
        <f>IF(N990="základní",J990,0)</f>
        <v>0</v>
      </c>
      <c r="BF990" s="142">
        <f>IF(N990="snížená",J990,0)</f>
        <v>0</v>
      </c>
      <c r="BG990" s="142">
        <f>IF(N990="zákl. přenesená",J990,0)</f>
        <v>0</v>
      </c>
      <c r="BH990" s="142">
        <f>IF(N990="sníž. přenesená",J990,0)</f>
        <v>0</v>
      </c>
      <c r="BI990" s="142">
        <f>IF(N990="nulová",J990,0)</f>
        <v>0</v>
      </c>
      <c r="BJ990" s="18" t="s">
        <v>84</v>
      </c>
      <c r="BK990" s="142">
        <f>ROUND(I990*H990,2)</f>
        <v>0</v>
      </c>
      <c r="BL990" s="18" t="s">
        <v>271</v>
      </c>
      <c r="BM990" s="141" t="s">
        <v>2594</v>
      </c>
    </row>
    <row r="991" spans="2:47" s="1" customFormat="1" ht="12">
      <c r="B991" s="33"/>
      <c r="D991" s="143" t="s">
        <v>273</v>
      </c>
      <c r="F991" s="144" t="s">
        <v>2595</v>
      </c>
      <c r="I991" s="145"/>
      <c r="L991" s="33"/>
      <c r="M991" s="146"/>
      <c r="T991" s="54"/>
      <c r="AT991" s="18" t="s">
        <v>273</v>
      </c>
      <c r="AU991" s="18" t="s">
        <v>86</v>
      </c>
    </row>
    <row r="992" spans="2:47" s="1" customFormat="1" ht="12">
      <c r="B992" s="33"/>
      <c r="D992" s="147" t="s">
        <v>275</v>
      </c>
      <c r="F992" s="148" t="s">
        <v>2596</v>
      </c>
      <c r="I992" s="145"/>
      <c r="L992" s="33"/>
      <c r="M992" s="146"/>
      <c r="T992" s="54"/>
      <c r="AT992" s="18" t="s">
        <v>275</v>
      </c>
      <c r="AU992" s="18" t="s">
        <v>86</v>
      </c>
    </row>
    <row r="993" spans="2:51" s="13" customFormat="1" ht="12">
      <c r="B993" s="155"/>
      <c r="D993" s="143" t="s">
        <v>277</v>
      </c>
      <c r="E993" s="156" t="s">
        <v>19</v>
      </c>
      <c r="F993" s="157" t="s">
        <v>2597</v>
      </c>
      <c r="H993" s="158">
        <v>1.64</v>
      </c>
      <c r="I993" s="159"/>
      <c r="L993" s="155"/>
      <c r="M993" s="160"/>
      <c r="T993" s="161"/>
      <c r="AT993" s="156" t="s">
        <v>277</v>
      </c>
      <c r="AU993" s="156" t="s">
        <v>86</v>
      </c>
      <c r="AV993" s="13" t="s">
        <v>86</v>
      </c>
      <c r="AW993" s="13" t="s">
        <v>37</v>
      </c>
      <c r="AX993" s="13" t="s">
        <v>84</v>
      </c>
      <c r="AY993" s="156" t="s">
        <v>265</v>
      </c>
    </row>
    <row r="994" spans="2:65" s="1" customFormat="1" ht="16.5" customHeight="1">
      <c r="B994" s="33"/>
      <c r="C994" s="177" t="s">
        <v>1037</v>
      </c>
      <c r="D994" s="177" t="s">
        <v>504</v>
      </c>
      <c r="E994" s="178" t="s">
        <v>2598</v>
      </c>
      <c r="F994" s="179" t="s">
        <v>2599</v>
      </c>
      <c r="G994" s="180" t="s">
        <v>134</v>
      </c>
      <c r="H994" s="181">
        <v>2</v>
      </c>
      <c r="I994" s="182"/>
      <c r="J994" s="183">
        <f>ROUND(I994*H994,2)</f>
        <v>0</v>
      </c>
      <c r="K994" s="179" t="s">
        <v>19</v>
      </c>
      <c r="L994" s="184"/>
      <c r="M994" s="185" t="s">
        <v>19</v>
      </c>
      <c r="N994" s="186" t="s">
        <v>47</v>
      </c>
      <c r="P994" s="139">
        <f>O994*H994</f>
        <v>0</v>
      </c>
      <c r="Q994" s="139">
        <v>2.05</v>
      </c>
      <c r="R994" s="139">
        <f>Q994*H994</f>
        <v>4.1</v>
      </c>
      <c r="S994" s="139">
        <v>0</v>
      </c>
      <c r="T994" s="140">
        <f>S994*H994</f>
        <v>0</v>
      </c>
      <c r="AR994" s="141" t="s">
        <v>323</v>
      </c>
      <c r="AT994" s="141" t="s">
        <v>504</v>
      </c>
      <c r="AU994" s="141" t="s">
        <v>86</v>
      </c>
      <c r="AY994" s="18" t="s">
        <v>265</v>
      </c>
      <c r="BE994" s="142">
        <f>IF(N994="základní",J994,0)</f>
        <v>0</v>
      </c>
      <c r="BF994" s="142">
        <f>IF(N994="snížená",J994,0)</f>
        <v>0</v>
      </c>
      <c r="BG994" s="142">
        <f>IF(N994="zákl. přenesená",J994,0)</f>
        <v>0</v>
      </c>
      <c r="BH994" s="142">
        <f>IF(N994="sníž. přenesená",J994,0)</f>
        <v>0</v>
      </c>
      <c r="BI994" s="142">
        <f>IF(N994="nulová",J994,0)</f>
        <v>0</v>
      </c>
      <c r="BJ994" s="18" t="s">
        <v>84</v>
      </c>
      <c r="BK994" s="142">
        <f>ROUND(I994*H994,2)</f>
        <v>0</v>
      </c>
      <c r="BL994" s="18" t="s">
        <v>271</v>
      </c>
      <c r="BM994" s="141" t="s">
        <v>2600</v>
      </c>
    </row>
    <row r="995" spans="2:47" s="1" customFormat="1" ht="12">
      <c r="B995" s="33"/>
      <c r="D995" s="143" t="s">
        <v>273</v>
      </c>
      <c r="F995" s="144" t="s">
        <v>2601</v>
      </c>
      <c r="I995" s="145"/>
      <c r="L995" s="33"/>
      <c r="M995" s="146"/>
      <c r="T995" s="54"/>
      <c r="AT995" s="18" t="s">
        <v>273</v>
      </c>
      <c r="AU995" s="18" t="s">
        <v>86</v>
      </c>
    </row>
    <row r="996" spans="2:65" s="1" customFormat="1" ht="21.75" customHeight="1">
      <c r="B996" s="33"/>
      <c r="C996" s="130" t="s">
        <v>1045</v>
      </c>
      <c r="D996" s="130" t="s">
        <v>267</v>
      </c>
      <c r="E996" s="131" t="s">
        <v>2602</v>
      </c>
      <c r="F996" s="132" t="s">
        <v>2603</v>
      </c>
      <c r="G996" s="133" t="s">
        <v>134</v>
      </c>
      <c r="H996" s="134">
        <v>88</v>
      </c>
      <c r="I996" s="135"/>
      <c r="J996" s="136">
        <f>ROUND(I996*H996,2)</f>
        <v>0</v>
      </c>
      <c r="K996" s="132" t="s">
        <v>270</v>
      </c>
      <c r="L996" s="33"/>
      <c r="M996" s="137" t="s">
        <v>19</v>
      </c>
      <c r="N996" s="138" t="s">
        <v>47</v>
      </c>
      <c r="P996" s="139">
        <f>O996*H996</f>
        <v>0</v>
      </c>
      <c r="Q996" s="139">
        <v>0.00312</v>
      </c>
      <c r="R996" s="139">
        <f>Q996*H996</f>
        <v>0.27455999999999997</v>
      </c>
      <c r="S996" s="139">
        <v>0</v>
      </c>
      <c r="T996" s="140">
        <f>S996*H996</f>
        <v>0</v>
      </c>
      <c r="AR996" s="141" t="s">
        <v>271</v>
      </c>
      <c r="AT996" s="141" t="s">
        <v>267</v>
      </c>
      <c r="AU996" s="141" t="s">
        <v>86</v>
      </c>
      <c r="AY996" s="18" t="s">
        <v>265</v>
      </c>
      <c r="BE996" s="142">
        <f>IF(N996="základní",J996,0)</f>
        <v>0</v>
      </c>
      <c r="BF996" s="142">
        <f>IF(N996="snížená",J996,0)</f>
        <v>0</v>
      </c>
      <c r="BG996" s="142">
        <f>IF(N996="zákl. přenesená",J996,0)</f>
        <v>0</v>
      </c>
      <c r="BH996" s="142">
        <f>IF(N996="sníž. přenesená",J996,0)</f>
        <v>0</v>
      </c>
      <c r="BI996" s="142">
        <f>IF(N996="nulová",J996,0)</f>
        <v>0</v>
      </c>
      <c r="BJ996" s="18" t="s">
        <v>84</v>
      </c>
      <c r="BK996" s="142">
        <f>ROUND(I996*H996,2)</f>
        <v>0</v>
      </c>
      <c r="BL996" s="18" t="s">
        <v>271</v>
      </c>
      <c r="BM996" s="141" t="s">
        <v>2604</v>
      </c>
    </row>
    <row r="997" spans="2:47" s="1" customFormat="1" ht="19.5">
      <c r="B997" s="33"/>
      <c r="D997" s="143" t="s">
        <v>273</v>
      </c>
      <c r="F997" s="144" t="s">
        <v>2605</v>
      </c>
      <c r="I997" s="145"/>
      <c r="L997" s="33"/>
      <c r="M997" s="146"/>
      <c r="T997" s="54"/>
      <c r="AT997" s="18" t="s">
        <v>273</v>
      </c>
      <c r="AU997" s="18" t="s">
        <v>86</v>
      </c>
    </row>
    <row r="998" spans="2:47" s="1" customFormat="1" ht="12">
      <c r="B998" s="33"/>
      <c r="D998" s="147" t="s">
        <v>275</v>
      </c>
      <c r="F998" s="148" t="s">
        <v>2606</v>
      </c>
      <c r="I998" s="145"/>
      <c r="L998" s="33"/>
      <c r="M998" s="146"/>
      <c r="T998" s="54"/>
      <c r="AT998" s="18" t="s">
        <v>275</v>
      </c>
      <c r="AU998" s="18" t="s">
        <v>86</v>
      </c>
    </row>
    <row r="999" spans="2:51" s="12" customFormat="1" ht="12">
      <c r="B999" s="149"/>
      <c r="D999" s="143" t="s">
        <v>277</v>
      </c>
      <c r="E999" s="150" t="s">
        <v>19</v>
      </c>
      <c r="F999" s="151" t="s">
        <v>2607</v>
      </c>
      <c r="H999" s="150" t="s">
        <v>19</v>
      </c>
      <c r="I999" s="152"/>
      <c r="L999" s="149"/>
      <c r="M999" s="153"/>
      <c r="T999" s="154"/>
      <c r="AT999" s="150" t="s">
        <v>277</v>
      </c>
      <c r="AU999" s="150" t="s">
        <v>86</v>
      </c>
      <c r="AV999" s="12" t="s">
        <v>84</v>
      </c>
      <c r="AW999" s="12" t="s">
        <v>37</v>
      </c>
      <c r="AX999" s="12" t="s">
        <v>76</v>
      </c>
      <c r="AY999" s="150" t="s">
        <v>265</v>
      </c>
    </row>
    <row r="1000" spans="2:51" s="13" customFormat="1" ht="12">
      <c r="B1000" s="155"/>
      <c r="D1000" s="143" t="s">
        <v>277</v>
      </c>
      <c r="E1000" s="156" t="s">
        <v>19</v>
      </c>
      <c r="F1000" s="157" t="s">
        <v>2608</v>
      </c>
      <c r="H1000" s="158">
        <v>88</v>
      </c>
      <c r="I1000" s="159"/>
      <c r="L1000" s="155"/>
      <c r="M1000" s="160"/>
      <c r="T1000" s="161"/>
      <c r="AT1000" s="156" t="s">
        <v>277</v>
      </c>
      <c r="AU1000" s="156" t="s">
        <v>86</v>
      </c>
      <c r="AV1000" s="13" t="s">
        <v>86</v>
      </c>
      <c r="AW1000" s="13" t="s">
        <v>37</v>
      </c>
      <c r="AX1000" s="13" t="s">
        <v>84</v>
      </c>
      <c r="AY1000" s="156" t="s">
        <v>265</v>
      </c>
    </row>
    <row r="1001" spans="2:65" s="1" customFormat="1" ht="16.5" customHeight="1">
      <c r="B1001" s="33"/>
      <c r="C1001" s="130" t="s">
        <v>1051</v>
      </c>
      <c r="D1001" s="130" t="s">
        <v>267</v>
      </c>
      <c r="E1001" s="131" t="s">
        <v>2609</v>
      </c>
      <c r="F1001" s="132" t="s">
        <v>2610</v>
      </c>
      <c r="G1001" s="133" t="s">
        <v>104</v>
      </c>
      <c r="H1001" s="134">
        <v>132.884</v>
      </c>
      <c r="I1001" s="135"/>
      <c r="J1001" s="136">
        <f>ROUND(I1001*H1001,2)</f>
        <v>0</v>
      </c>
      <c r="K1001" s="132" t="s">
        <v>19</v>
      </c>
      <c r="L1001" s="33"/>
      <c r="M1001" s="137" t="s">
        <v>19</v>
      </c>
      <c r="N1001" s="138" t="s">
        <v>47</v>
      </c>
      <c r="P1001" s="139">
        <f>O1001*H1001</f>
        <v>0</v>
      </c>
      <c r="Q1001" s="139">
        <v>0</v>
      </c>
      <c r="R1001" s="139">
        <f>Q1001*H1001</f>
        <v>0</v>
      </c>
      <c r="S1001" s="139">
        <v>0</v>
      </c>
      <c r="T1001" s="140">
        <f>S1001*H1001</f>
        <v>0</v>
      </c>
      <c r="AR1001" s="141" t="s">
        <v>271</v>
      </c>
      <c r="AT1001" s="141" t="s">
        <v>267</v>
      </c>
      <c r="AU1001" s="141" t="s">
        <v>86</v>
      </c>
      <c r="AY1001" s="18" t="s">
        <v>265</v>
      </c>
      <c r="BE1001" s="142">
        <f>IF(N1001="základní",J1001,0)</f>
        <v>0</v>
      </c>
      <c r="BF1001" s="142">
        <f>IF(N1001="snížená",J1001,0)</f>
        <v>0</v>
      </c>
      <c r="BG1001" s="142">
        <f>IF(N1001="zákl. přenesená",J1001,0)</f>
        <v>0</v>
      </c>
      <c r="BH1001" s="142">
        <f>IF(N1001="sníž. přenesená",J1001,0)</f>
        <v>0</v>
      </c>
      <c r="BI1001" s="142">
        <f>IF(N1001="nulová",J1001,0)</f>
        <v>0</v>
      </c>
      <c r="BJ1001" s="18" t="s">
        <v>84</v>
      </c>
      <c r="BK1001" s="142">
        <f>ROUND(I1001*H1001,2)</f>
        <v>0</v>
      </c>
      <c r="BL1001" s="18" t="s">
        <v>271</v>
      </c>
      <c r="BM1001" s="141" t="s">
        <v>2611</v>
      </c>
    </row>
    <row r="1002" spans="2:47" s="1" customFormat="1" ht="19.5">
      <c r="B1002" s="33"/>
      <c r="D1002" s="143" t="s">
        <v>273</v>
      </c>
      <c r="F1002" s="144" t="s">
        <v>2612</v>
      </c>
      <c r="I1002" s="145"/>
      <c r="L1002" s="33"/>
      <c r="M1002" s="146"/>
      <c r="T1002" s="54"/>
      <c r="AT1002" s="18" t="s">
        <v>273</v>
      </c>
      <c r="AU1002" s="18" t="s">
        <v>86</v>
      </c>
    </row>
    <row r="1003" spans="2:51" s="12" customFormat="1" ht="12">
      <c r="B1003" s="149"/>
      <c r="D1003" s="143" t="s">
        <v>277</v>
      </c>
      <c r="E1003" s="150" t="s">
        <v>19</v>
      </c>
      <c r="F1003" s="151" t="s">
        <v>2613</v>
      </c>
      <c r="H1003" s="150" t="s">
        <v>19</v>
      </c>
      <c r="I1003" s="152"/>
      <c r="L1003" s="149"/>
      <c r="M1003" s="153"/>
      <c r="T1003" s="154"/>
      <c r="AT1003" s="150" t="s">
        <v>277</v>
      </c>
      <c r="AU1003" s="150" t="s">
        <v>86</v>
      </c>
      <c r="AV1003" s="12" t="s">
        <v>84</v>
      </c>
      <c r="AW1003" s="12" t="s">
        <v>37</v>
      </c>
      <c r="AX1003" s="12" t="s">
        <v>76</v>
      </c>
      <c r="AY1003" s="150" t="s">
        <v>265</v>
      </c>
    </row>
    <row r="1004" spans="2:51" s="12" customFormat="1" ht="12">
      <c r="B1004" s="149"/>
      <c r="D1004" s="143" t="s">
        <v>277</v>
      </c>
      <c r="E1004" s="150" t="s">
        <v>19</v>
      </c>
      <c r="F1004" s="151" t="s">
        <v>2614</v>
      </c>
      <c r="H1004" s="150" t="s">
        <v>19</v>
      </c>
      <c r="I1004" s="152"/>
      <c r="L1004" s="149"/>
      <c r="M1004" s="153"/>
      <c r="T1004" s="154"/>
      <c r="AT1004" s="150" t="s">
        <v>277</v>
      </c>
      <c r="AU1004" s="150" t="s">
        <v>86</v>
      </c>
      <c r="AV1004" s="12" t="s">
        <v>84</v>
      </c>
      <c r="AW1004" s="12" t="s">
        <v>37</v>
      </c>
      <c r="AX1004" s="12" t="s">
        <v>76</v>
      </c>
      <c r="AY1004" s="150" t="s">
        <v>265</v>
      </c>
    </row>
    <row r="1005" spans="2:51" s="13" customFormat="1" ht="12">
      <c r="B1005" s="155"/>
      <c r="D1005" s="143" t="s">
        <v>277</v>
      </c>
      <c r="E1005" s="156" t="s">
        <v>19</v>
      </c>
      <c r="F1005" s="157" t="s">
        <v>2615</v>
      </c>
      <c r="H1005" s="158">
        <v>67.007</v>
      </c>
      <c r="I1005" s="159"/>
      <c r="L1005" s="155"/>
      <c r="M1005" s="160"/>
      <c r="T1005" s="161"/>
      <c r="AT1005" s="156" t="s">
        <v>277</v>
      </c>
      <c r="AU1005" s="156" t="s">
        <v>86</v>
      </c>
      <c r="AV1005" s="13" t="s">
        <v>86</v>
      </c>
      <c r="AW1005" s="13" t="s">
        <v>37</v>
      </c>
      <c r="AX1005" s="13" t="s">
        <v>76</v>
      </c>
      <c r="AY1005" s="156" t="s">
        <v>265</v>
      </c>
    </row>
    <row r="1006" spans="2:51" s="12" customFormat="1" ht="12">
      <c r="B1006" s="149"/>
      <c r="D1006" s="143" t="s">
        <v>277</v>
      </c>
      <c r="E1006" s="150" t="s">
        <v>19</v>
      </c>
      <c r="F1006" s="151" t="s">
        <v>2616</v>
      </c>
      <c r="H1006" s="150" t="s">
        <v>19</v>
      </c>
      <c r="I1006" s="152"/>
      <c r="L1006" s="149"/>
      <c r="M1006" s="153"/>
      <c r="T1006" s="154"/>
      <c r="AT1006" s="150" t="s">
        <v>277</v>
      </c>
      <c r="AU1006" s="150" t="s">
        <v>86</v>
      </c>
      <c r="AV1006" s="12" t="s">
        <v>84</v>
      </c>
      <c r="AW1006" s="12" t="s">
        <v>37</v>
      </c>
      <c r="AX1006" s="12" t="s">
        <v>76</v>
      </c>
      <c r="AY1006" s="150" t="s">
        <v>265</v>
      </c>
    </row>
    <row r="1007" spans="2:51" s="13" customFormat="1" ht="12">
      <c r="B1007" s="155"/>
      <c r="D1007" s="143" t="s">
        <v>277</v>
      </c>
      <c r="E1007" s="156" t="s">
        <v>19</v>
      </c>
      <c r="F1007" s="157" t="s">
        <v>2617</v>
      </c>
      <c r="H1007" s="158">
        <v>26.455</v>
      </c>
      <c r="I1007" s="159"/>
      <c r="L1007" s="155"/>
      <c r="M1007" s="160"/>
      <c r="T1007" s="161"/>
      <c r="AT1007" s="156" t="s">
        <v>277</v>
      </c>
      <c r="AU1007" s="156" t="s">
        <v>86</v>
      </c>
      <c r="AV1007" s="13" t="s">
        <v>86</v>
      </c>
      <c r="AW1007" s="13" t="s">
        <v>37</v>
      </c>
      <c r="AX1007" s="13" t="s">
        <v>76</v>
      </c>
      <c r="AY1007" s="156" t="s">
        <v>265</v>
      </c>
    </row>
    <row r="1008" spans="2:51" s="12" customFormat="1" ht="12">
      <c r="B1008" s="149"/>
      <c r="D1008" s="143" t="s">
        <v>277</v>
      </c>
      <c r="E1008" s="150" t="s">
        <v>19</v>
      </c>
      <c r="F1008" s="151" t="s">
        <v>2618</v>
      </c>
      <c r="H1008" s="150" t="s">
        <v>19</v>
      </c>
      <c r="I1008" s="152"/>
      <c r="L1008" s="149"/>
      <c r="M1008" s="153"/>
      <c r="T1008" s="154"/>
      <c r="AT1008" s="150" t="s">
        <v>277</v>
      </c>
      <c r="AU1008" s="150" t="s">
        <v>86</v>
      </c>
      <c r="AV1008" s="12" t="s">
        <v>84</v>
      </c>
      <c r="AW1008" s="12" t="s">
        <v>37</v>
      </c>
      <c r="AX1008" s="12" t="s">
        <v>76</v>
      </c>
      <c r="AY1008" s="150" t="s">
        <v>265</v>
      </c>
    </row>
    <row r="1009" spans="2:51" s="13" customFormat="1" ht="12">
      <c r="B1009" s="155"/>
      <c r="D1009" s="143" t="s">
        <v>277</v>
      </c>
      <c r="E1009" s="156" t="s">
        <v>19</v>
      </c>
      <c r="F1009" s="157" t="s">
        <v>2619</v>
      </c>
      <c r="H1009" s="158">
        <v>8.922</v>
      </c>
      <c r="I1009" s="159"/>
      <c r="L1009" s="155"/>
      <c r="M1009" s="160"/>
      <c r="T1009" s="161"/>
      <c r="AT1009" s="156" t="s">
        <v>277</v>
      </c>
      <c r="AU1009" s="156" t="s">
        <v>86</v>
      </c>
      <c r="AV1009" s="13" t="s">
        <v>86</v>
      </c>
      <c r="AW1009" s="13" t="s">
        <v>37</v>
      </c>
      <c r="AX1009" s="13" t="s">
        <v>76</v>
      </c>
      <c r="AY1009" s="156" t="s">
        <v>265</v>
      </c>
    </row>
    <row r="1010" spans="2:51" s="12" customFormat="1" ht="12">
      <c r="B1010" s="149"/>
      <c r="D1010" s="143" t="s">
        <v>277</v>
      </c>
      <c r="E1010" s="150" t="s">
        <v>19</v>
      </c>
      <c r="F1010" s="151" t="s">
        <v>2620</v>
      </c>
      <c r="H1010" s="150" t="s">
        <v>19</v>
      </c>
      <c r="I1010" s="152"/>
      <c r="L1010" s="149"/>
      <c r="M1010" s="153"/>
      <c r="T1010" s="154"/>
      <c r="AT1010" s="150" t="s">
        <v>277</v>
      </c>
      <c r="AU1010" s="150" t="s">
        <v>86</v>
      </c>
      <c r="AV1010" s="12" t="s">
        <v>84</v>
      </c>
      <c r="AW1010" s="12" t="s">
        <v>37</v>
      </c>
      <c r="AX1010" s="12" t="s">
        <v>76</v>
      </c>
      <c r="AY1010" s="150" t="s">
        <v>265</v>
      </c>
    </row>
    <row r="1011" spans="2:51" s="13" customFormat="1" ht="12">
      <c r="B1011" s="155"/>
      <c r="D1011" s="143" t="s">
        <v>277</v>
      </c>
      <c r="E1011" s="156" t="s">
        <v>1657</v>
      </c>
      <c r="F1011" s="157" t="s">
        <v>2621</v>
      </c>
      <c r="H1011" s="158">
        <v>20</v>
      </c>
      <c r="I1011" s="159"/>
      <c r="L1011" s="155"/>
      <c r="M1011" s="160"/>
      <c r="T1011" s="161"/>
      <c r="AT1011" s="156" t="s">
        <v>277</v>
      </c>
      <c r="AU1011" s="156" t="s">
        <v>86</v>
      </c>
      <c r="AV1011" s="13" t="s">
        <v>86</v>
      </c>
      <c r="AW1011" s="13" t="s">
        <v>37</v>
      </c>
      <c r="AX1011" s="13" t="s">
        <v>76</v>
      </c>
      <c r="AY1011" s="156" t="s">
        <v>265</v>
      </c>
    </row>
    <row r="1012" spans="2:51" s="13" customFormat="1" ht="12">
      <c r="B1012" s="155"/>
      <c r="D1012" s="143" t="s">
        <v>277</v>
      </c>
      <c r="E1012" s="156" t="s">
        <v>19</v>
      </c>
      <c r="F1012" s="157" t="s">
        <v>2622</v>
      </c>
      <c r="H1012" s="158">
        <v>5</v>
      </c>
      <c r="I1012" s="159"/>
      <c r="L1012" s="155"/>
      <c r="M1012" s="160"/>
      <c r="T1012" s="161"/>
      <c r="AT1012" s="156" t="s">
        <v>277</v>
      </c>
      <c r="AU1012" s="156" t="s">
        <v>86</v>
      </c>
      <c r="AV1012" s="13" t="s">
        <v>86</v>
      </c>
      <c r="AW1012" s="13" t="s">
        <v>37</v>
      </c>
      <c r="AX1012" s="13" t="s">
        <v>76</v>
      </c>
      <c r="AY1012" s="156" t="s">
        <v>265</v>
      </c>
    </row>
    <row r="1013" spans="2:51" s="13" customFormat="1" ht="12">
      <c r="B1013" s="155"/>
      <c r="D1013" s="143" t="s">
        <v>277</v>
      </c>
      <c r="E1013" s="156" t="s">
        <v>19</v>
      </c>
      <c r="F1013" s="157" t="s">
        <v>2623</v>
      </c>
      <c r="H1013" s="158">
        <v>5</v>
      </c>
      <c r="I1013" s="159"/>
      <c r="L1013" s="155"/>
      <c r="M1013" s="160"/>
      <c r="T1013" s="161"/>
      <c r="AT1013" s="156" t="s">
        <v>277</v>
      </c>
      <c r="AU1013" s="156" t="s">
        <v>86</v>
      </c>
      <c r="AV1013" s="13" t="s">
        <v>86</v>
      </c>
      <c r="AW1013" s="13" t="s">
        <v>37</v>
      </c>
      <c r="AX1013" s="13" t="s">
        <v>76</v>
      </c>
      <c r="AY1013" s="156" t="s">
        <v>265</v>
      </c>
    </row>
    <row r="1014" spans="2:51" s="12" customFormat="1" ht="12">
      <c r="B1014" s="149"/>
      <c r="D1014" s="143" t="s">
        <v>277</v>
      </c>
      <c r="E1014" s="150" t="s">
        <v>19</v>
      </c>
      <c r="F1014" s="151" t="s">
        <v>1939</v>
      </c>
      <c r="H1014" s="150" t="s">
        <v>19</v>
      </c>
      <c r="I1014" s="152"/>
      <c r="L1014" s="149"/>
      <c r="M1014" s="153"/>
      <c r="T1014" s="154"/>
      <c r="AT1014" s="150" t="s">
        <v>277</v>
      </c>
      <c r="AU1014" s="150" t="s">
        <v>86</v>
      </c>
      <c r="AV1014" s="12" t="s">
        <v>84</v>
      </c>
      <c r="AW1014" s="12" t="s">
        <v>37</v>
      </c>
      <c r="AX1014" s="12" t="s">
        <v>76</v>
      </c>
      <c r="AY1014" s="150" t="s">
        <v>265</v>
      </c>
    </row>
    <row r="1015" spans="2:51" s="13" customFormat="1" ht="12">
      <c r="B1015" s="155"/>
      <c r="D1015" s="143" t="s">
        <v>277</v>
      </c>
      <c r="E1015" s="156" t="s">
        <v>19</v>
      </c>
      <c r="F1015" s="157" t="s">
        <v>2624</v>
      </c>
      <c r="H1015" s="158">
        <v>0.5</v>
      </c>
      <c r="I1015" s="159"/>
      <c r="L1015" s="155"/>
      <c r="M1015" s="160"/>
      <c r="T1015" s="161"/>
      <c r="AT1015" s="156" t="s">
        <v>277</v>
      </c>
      <c r="AU1015" s="156" t="s">
        <v>86</v>
      </c>
      <c r="AV1015" s="13" t="s">
        <v>86</v>
      </c>
      <c r="AW1015" s="13" t="s">
        <v>37</v>
      </c>
      <c r="AX1015" s="13" t="s">
        <v>76</v>
      </c>
      <c r="AY1015" s="156" t="s">
        <v>265</v>
      </c>
    </row>
    <row r="1016" spans="2:51" s="14" customFormat="1" ht="12">
      <c r="B1016" s="162"/>
      <c r="D1016" s="143" t="s">
        <v>277</v>
      </c>
      <c r="E1016" s="163" t="s">
        <v>19</v>
      </c>
      <c r="F1016" s="164" t="s">
        <v>280</v>
      </c>
      <c r="H1016" s="165">
        <v>132.884</v>
      </c>
      <c r="I1016" s="166"/>
      <c r="L1016" s="162"/>
      <c r="M1016" s="167"/>
      <c r="T1016" s="168"/>
      <c r="AT1016" s="163" t="s">
        <v>277</v>
      </c>
      <c r="AU1016" s="163" t="s">
        <v>86</v>
      </c>
      <c r="AV1016" s="14" t="s">
        <v>271</v>
      </c>
      <c r="AW1016" s="14" t="s">
        <v>37</v>
      </c>
      <c r="AX1016" s="14" t="s">
        <v>84</v>
      </c>
      <c r="AY1016" s="163" t="s">
        <v>265</v>
      </c>
    </row>
    <row r="1017" spans="2:65" s="1" customFormat="1" ht="16.5" customHeight="1">
      <c r="B1017" s="33"/>
      <c r="C1017" s="130" t="s">
        <v>1059</v>
      </c>
      <c r="D1017" s="130" t="s">
        <v>267</v>
      </c>
      <c r="E1017" s="131" t="s">
        <v>2625</v>
      </c>
      <c r="F1017" s="132" t="s">
        <v>2626</v>
      </c>
      <c r="G1017" s="133" t="s">
        <v>104</v>
      </c>
      <c r="H1017" s="134">
        <v>4.581</v>
      </c>
      <c r="I1017" s="135"/>
      <c r="J1017" s="136">
        <f>ROUND(I1017*H1017,2)</f>
        <v>0</v>
      </c>
      <c r="K1017" s="132" t="s">
        <v>270</v>
      </c>
      <c r="L1017" s="33"/>
      <c r="M1017" s="137" t="s">
        <v>19</v>
      </c>
      <c r="N1017" s="138" t="s">
        <v>47</v>
      </c>
      <c r="P1017" s="139">
        <f>O1017*H1017</f>
        <v>0</v>
      </c>
      <c r="Q1017" s="139">
        <v>0</v>
      </c>
      <c r="R1017" s="139">
        <f>Q1017*H1017</f>
        <v>0</v>
      </c>
      <c r="S1017" s="139">
        <v>0</v>
      </c>
      <c r="T1017" s="140">
        <f>S1017*H1017</f>
        <v>0</v>
      </c>
      <c r="AR1017" s="141" t="s">
        <v>271</v>
      </c>
      <c r="AT1017" s="141" t="s">
        <v>267</v>
      </c>
      <c r="AU1017" s="141" t="s">
        <v>86</v>
      </c>
      <c r="AY1017" s="18" t="s">
        <v>265</v>
      </c>
      <c r="BE1017" s="142">
        <f>IF(N1017="základní",J1017,0)</f>
        <v>0</v>
      </c>
      <c r="BF1017" s="142">
        <f>IF(N1017="snížená",J1017,0)</f>
        <v>0</v>
      </c>
      <c r="BG1017" s="142">
        <f>IF(N1017="zákl. přenesená",J1017,0)</f>
        <v>0</v>
      </c>
      <c r="BH1017" s="142">
        <f>IF(N1017="sníž. přenesená",J1017,0)</f>
        <v>0</v>
      </c>
      <c r="BI1017" s="142">
        <f>IF(N1017="nulová",J1017,0)</f>
        <v>0</v>
      </c>
      <c r="BJ1017" s="18" t="s">
        <v>84</v>
      </c>
      <c r="BK1017" s="142">
        <f>ROUND(I1017*H1017,2)</f>
        <v>0</v>
      </c>
      <c r="BL1017" s="18" t="s">
        <v>271</v>
      </c>
      <c r="BM1017" s="141" t="s">
        <v>2627</v>
      </c>
    </row>
    <row r="1018" spans="2:47" s="1" customFormat="1" ht="19.5">
      <c r="B1018" s="33"/>
      <c r="D1018" s="143" t="s">
        <v>273</v>
      </c>
      <c r="F1018" s="144" t="s">
        <v>2628</v>
      </c>
      <c r="I1018" s="145"/>
      <c r="L1018" s="33"/>
      <c r="M1018" s="146"/>
      <c r="T1018" s="54"/>
      <c r="AT1018" s="18" t="s">
        <v>273</v>
      </c>
      <c r="AU1018" s="18" t="s">
        <v>86</v>
      </c>
    </row>
    <row r="1019" spans="2:47" s="1" customFormat="1" ht="12">
      <c r="B1019" s="33"/>
      <c r="D1019" s="147" t="s">
        <v>275</v>
      </c>
      <c r="F1019" s="148" t="s">
        <v>2629</v>
      </c>
      <c r="I1019" s="145"/>
      <c r="L1019" s="33"/>
      <c r="M1019" s="146"/>
      <c r="T1019" s="54"/>
      <c r="AT1019" s="18" t="s">
        <v>275</v>
      </c>
      <c r="AU1019" s="18" t="s">
        <v>86</v>
      </c>
    </row>
    <row r="1020" spans="2:47" s="1" customFormat="1" ht="19.5">
      <c r="B1020" s="33"/>
      <c r="D1020" s="143" t="s">
        <v>501</v>
      </c>
      <c r="F1020" s="176" t="s">
        <v>2630</v>
      </c>
      <c r="I1020" s="145"/>
      <c r="L1020" s="33"/>
      <c r="M1020" s="146"/>
      <c r="T1020" s="54"/>
      <c r="AT1020" s="18" t="s">
        <v>501</v>
      </c>
      <c r="AU1020" s="18" t="s">
        <v>86</v>
      </c>
    </row>
    <row r="1021" spans="2:51" s="12" customFormat="1" ht="12">
      <c r="B1021" s="149"/>
      <c r="D1021" s="143" t="s">
        <v>277</v>
      </c>
      <c r="E1021" s="150" t="s">
        <v>19</v>
      </c>
      <c r="F1021" s="151" t="s">
        <v>2631</v>
      </c>
      <c r="H1021" s="150" t="s">
        <v>19</v>
      </c>
      <c r="I1021" s="152"/>
      <c r="L1021" s="149"/>
      <c r="M1021" s="153"/>
      <c r="T1021" s="154"/>
      <c r="AT1021" s="150" t="s">
        <v>277</v>
      </c>
      <c r="AU1021" s="150" t="s">
        <v>86</v>
      </c>
      <c r="AV1021" s="12" t="s">
        <v>84</v>
      </c>
      <c r="AW1021" s="12" t="s">
        <v>37</v>
      </c>
      <c r="AX1021" s="12" t="s">
        <v>76</v>
      </c>
      <c r="AY1021" s="150" t="s">
        <v>265</v>
      </c>
    </row>
    <row r="1022" spans="2:51" s="13" customFormat="1" ht="12">
      <c r="B1022" s="155"/>
      <c r="D1022" s="143" t="s">
        <v>277</v>
      </c>
      <c r="E1022" s="156" t="s">
        <v>19</v>
      </c>
      <c r="F1022" s="157" t="s">
        <v>2632</v>
      </c>
      <c r="H1022" s="158">
        <v>1.102</v>
      </c>
      <c r="I1022" s="159"/>
      <c r="L1022" s="155"/>
      <c r="M1022" s="160"/>
      <c r="T1022" s="161"/>
      <c r="AT1022" s="156" t="s">
        <v>277</v>
      </c>
      <c r="AU1022" s="156" t="s">
        <v>86</v>
      </c>
      <c r="AV1022" s="13" t="s">
        <v>86</v>
      </c>
      <c r="AW1022" s="13" t="s">
        <v>37</v>
      </c>
      <c r="AX1022" s="13" t="s">
        <v>76</v>
      </c>
      <c r="AY1022" s="156" t="s">
        <v>265</v>
      </c>
    </row>
    <row r="1023" spans="2:51" s="12" customFormat="1" ht="12">
      <c r="B1023" s="149"/>
      <c r="D1023" s="143" t="s">
        <v>277</v>
      </c>
      <c r="E1023" s="150" t="s">
        <v>19</v>
      </c>
      <c r="F1023" s="151" t="s">
        <v>2633</v>
      </c>
      <c r="H1023" s="150" t="s">
        <v>19</v>
      </c>
      <c r="I1023" s="152"/>
      <c r="L1023" s="149"/>
      <c r="M1023" s="153"/>
      <c r="T1023" s="154"/>
      <c r="AT1023" s="150" t="s">
        <v>277</v>
      </c>
      <c r="AU1023" s="150" t="s">
        <v>86</v>
      </c>
      <c r="AV1023" s="12" t="s">
        <v>84</v>
      </c>
      <c r="AW1023" s="12" t="s">
        <v>37</v>
      </c>
      <c r="AX1023" s="12" t="s">
        <v>76</v>
      </c>
      <c r="AY1023" s="150" t="s">
        <v>265</v>
      </c>
    </row>
    <row r="1024" spans="2:51" s="13" customFormat="1" ht="12">
      <c r="B1024" s="155"/>
      <c r="D1024" s="143" t="s">
        <v>277</v>
      </c>
      <c r="E1024" s="156" t="s">
        <v>19</v>
      </c>
      <c r="F1024" s="157" t="s">
        <v>2634</v>
      </c>
      <c r="H1024" s="158">
        <v>0.039</v>
      </c>
      <c r="I1024" s="159"/>
      <c r="L1024" s="155"/>
      <c r="M1024" s="160"/>
      <c r="T1024" s="161"/>
      <c r="AT1024" s="156" t="s">
        <v>277</v>
      </c>
      <c r="AU1024" s="156" t="s">
        <v>86</v>
      </c>
      <c r="AV1024" s="13" t="s">
        <v>86</v>
      </c>
      <c r="AW1024" s="13" t="s">
        <v>37</v>
      </c>
      <c r="AX1024" s="13" t="s">
        <v>76</v>
      </c>
      <c r="AY1024" s="156" t="s">
        <v>265</v>
      </c>
    </row>
    <row r="1025" spans="2:51" s="12" customFormat="1" ht="12">
      <c r="B1025" s="149"/>
      <c r="D1025" s="143" t="s">
        <v>277</v>
      </c>
      <c r="E1025" s="150" t="s">
        <v>19</v>
      </c>
      <c r="F1025" s="151" t="s">
        <v>2635</v>
      </c>
      <c r="H1025" s="150" t="s">
        <v>19</v>
      </c>
      <c r="I1025" s="152"/>
      <c r="L1025" s="149"/>
      <c r="M1025" s="153"/>
      <c r="T1025" s="154"/>
      <c r="AT1025" s="150" t="s">
        <v>277</v>
      </c>
      <c r="AU1025" s="150" t="s">
        <v>86</v>
      </c>
      <c r="AV1025" s="12" t="s">
        <v>84</v>
      </c>
      <c r="AW1025" s="12" t="s">
        <v>37</v>
      </c>
      <c r="AX1025" s="12" t="s">
        <v>76</v>
      </c>
      <c r="AY1025" s="150" t="s">
        <v>265</v>
      </c>
    </row>
    <row r="1026" spans="2:51" s="13" customFormat="1" ht="12">
      <c r="B1026" s="155"/>
      <c r="D1026" s="143" t="s">
        <v>277</v>
      </c>
      <c r="E1026" s="156" t="s">
        <v>19</v>
      </c>
      <c r="F1026" s="157" t="s">
        <v>2636</v>
      </c>
      <c r="H1026" s="158">
        <v>1.44</v>
      </c>
      <c r="I1026" s="159"/>
      <c r="L1026" s="155"/>
      <c r="M1026" s="160"/>
      <c r="T1026" s="161"/>
      <c r="AT1026" s="156" t="s">
        <v>277</v>
      </c>
      <c r="AU1026" s="156" t="s">
        <v>86</v>
      </c>
      <c r="AV1026" s="13" t="s">
        <v>86</v>
      </c>
      <c r="AW1026" s="13" t="s">
        <v>37</v>
      </c>
      <c r="AX1026" s="13" t="s">
        <v>76</v>
      </c>
      <c r="AY1026" s="156" t="s">
        <v>265</v>
      </c>
    </row>
    <row r="1027" spans="2:51" s="12" customFormat="1" ht="12">
      <c r="B1027" s="149"/>
      <c r="D1027" s="143" t="s">
        <v>277</v>
      </c>
      <c r="E1027" s="150" t="s">
        <v>19</v>
      </c>
      <c r="F1027" s="151" t="s">
        <v>2637</v>
      </c>
      <c r="H1027" s="150" t="s">
        <v>19</v>
      </c>
      <c r="I1027" s="152"/>
      <c r="L1027" s="149"/>
      <c r="M1027" s="153"/>
      <c r="T1027" s="154"/>
      <c r="AT1027" s="150" t="s">
        <v>277</v>
      </c>
      <c r="AU1027" s="150" t="s">
        <v>86</v>
      </c>
      <c r="AV1027" s="12" t="s">
        <v>84</v>
      </c>
      <c r="AW1027" s="12" t="s">
        <v>37</v>
      </c>
      <c r="AX1027" s="12" t="s">
        <v>76</v>
      </c>
      <c r="AY1027" s="150" t="s">
        <v>265</v>
      </c>
    </row>
    <row r="1028" spans="2:51" s="13" customFormat="1" ht="12">
      <c r="B1028" s="155"/>
      <c r="D1028" s="143" t="s">
        <v>277</v>
      </c>
      <c r="E1028" s="156" t="s">
        <v>19</v>
      </c>
      <c r="F1028" s="157" t="s">
        <v>2638</v>
      </c>
      <c r="H1028" s="158">
        <v>2</v>
      </c>
      <c r="I1028" s="159"/>
      <c r="L1028" s="155"/>
      <c r="M1028" s="160"/>
      <c r="T1028" s="161"/>
      <c r="AT1028" s="156" t="s">
        <v>277</v>
      </c>
      <c r="AU1028" s="156" t="s">
        <v>86</v>
      </c>
      <c r="AV1028" s="13" t="s">
        <v>86</v>
      </c>
      <c r="AW1028" s="13" t="s">
        <v>37</v>
      </c>
      <c r="AX1028" s="13" t="s">
        <v>76</v>
      </c>
      <c r="AY1028" s="156" t="s">
        <v>265</v>
      </c>
    </row>
    <row r="1029" spans="2:51" s="14" customFormat="1" ht="12">
      <c r="B1029" s="162"/>
      <c r="D1029" s="143" t="s">
        <v>277</v>
      </c>
      <c r="E1029" s="163" t="s">
        <v>19</v>
      </c>
      <c r="F1029" s="164" t="s">
        <v>280</v>
      </c>
      <c r="H1029" s="165">
        <v>4.581</v>
      </c>
      <c r="I1029" s="166"/>
      <c r="L1029" s="162"/>
      <c r="M1029" s="167"/>
      <c r="T1029" s="168"/>
      <c r="AT1029" s="163" t="s">
        <v>277</v>
      </c>
      <c r="AU1029" s="163" t="s">
        <v>86</v>
      </c>
      <c r="AV1029" s="14" t="s">
        <v>271</v>
      </c>
      <c r="AW1029" s="14" t="s">
        <v>37</v>
      </c>
      <c r="AX1029" s="14" t="s">
        <v>84</v>
      </c>
      <c r="AY1029" s="163" t="s">
        <v>265</v>
      </c>
    </row>
    <row r="1030" spans="2:65" s="1" customFormat="1" ht="16.5" customHeight="1">
      <c r="B1030" s="33"/>
      <c r="C1030" s="130" t="s">
        <v>1065</v>
      </c>
      <c r="D1030" s="130" t="s">
        <v>267</v>
      </c>
      <c r="E1030" s="131" t="s">
        <v>2639</v>
      </c>
      <c r="F1030" s="132" t="s">
        <v>2640</v>
      </c>
      <c r="G1030" s="133" t="s">
        <v>104</v>
      </c>
      <c r="H1030" s="134">
        <v>21.776</v>
      </c>
      <c r="I1030" s="135"/>
      <c r="J1030" s="136">
        <f>ROUND(I1030*H1030,2)</f>
        <v>0</v>
      </c>
      <c r="K1030" s="132" t="s">
        <v>270</v>
      </c>
      <c r="L1030" s="33"/>
      <c r="M1030" s="137" t="s">
        <v>19</v>
      </c>
      <c r="N1030" s="138" t="s">
        <v>47</v>
      </c>
      <c r="P1030" s="139">
        <f>O1030*H1030</f>
        <v>0</v>
      </c>
      <c r="Q1030" s="139">
        <v>0</v>
      </c>
      <c r="R1030" s="139">
        <f>Q1030*H1030</f>
        <v>0</v>
      </c>
      <c r="S1030" s="139">
        <v>0</v>
      </c>
      <c r="T1030" s="140">
        <f>S1030*H1030</f>
        <v>0</v>
      </c>
      <c r="AR1030" s="141" t="s">
        <v>271</v>
      </c>
      <c r="AT1030" s="141" t="s">
        <v>267</v>
      </c>
      <c r="AU1030" s="141" t="s">
        <v>86</v>
      </c>
      <c r="AY1030" s="18" t="s">
        <v>265</v>
      </c>
      <c r="BE1030" s="142">
        <f>IF(N1030="základní",J1030,0)</f>
        <v>0</v>
      </c>
      <c r="BF1030" s="142">
        <f>IF(N1030="snížená",J1030,0)</f>
        <v>0</v>
      </c>
      <c r="BG1030" s="142">
        <f>IF(N1030="zákl. přenesená",J1030,0)</f>
        <v>0</v>
      </c>
      <c r="BH1030" s="142">
        <f>IF(N1030="sníž. přenesená",J1030,0)</f>
        <v>0</v>
      </c>
      <c r="BI1030" s="142">
        <f>IF(N1030="nulová",J1030,0)</f>
        <v>0</v>
      </c>
      <c r="BJ1030" s="18" t="s">
        <v>84</v>
      </c>
      <c r="BK1030" s="142">
        <f>ROUND(I1030*H1030,2)</f>
        <v>0</v>
      </c>
      <c r="BL1030" s="18" t="s">
        <v>271</v>
      </c>
      <c r="BM1030" s="141" t="s">
        <v>2641</v>
      </c>
    </row>
    <row r="1031" spans="2:47" s="1" customFormat="1" ht="19.5">
      <c r="B1031" s="33"/>
      <c r="D1031" s="143" t="s">
        <v>273</v>
      </c>
      <c r="F1031" s="144" t="s">
        <v>2642</v>
      </c>
      <c r="I1031" s="145"/>
      <c r="L1031" s="33"/>
      <c r="M1031" s="146"/>
      <c r="T1031" s="54"/>
      <c r="AT1031" s="18" t="s">
        <v>273</v>
      </c>
      <c r="AU1031" s="18" t="s">
        <v>86</v>
      </c>
    </row>
    <row r="1032" spans="2:47" s="1" customFormat="1" ht="12">
      <c r="B1032" s="33"/>
      <c r="D1032" s="147" t="s">
        <v>275</v>
      </c>
      <c r="F1032" s="148" t="s">
        <v>2643</v>
      </c>
      <c r="I1032" s="145"/>
      <c r="L1032" s="33"/>
      <c r="M1032" s="146"/>
      <c r="T1032" s="54"/>
      <c r="AT1032" s="18" t="s">
        <v>275</v>
      </c>
      <c r="AU1032" s="18" t="s">
        <v>86</v>
      </c>
    </row>
    <row r="1033" spans="2:47" s="1" customFormat="1" ht="19.5">
      <c r="B1033" s="33"/>
      <c r="D1033" s="143" t="s">
        <v>501</v>
      </c>
      <c r="F1033" s="176" t="s">
        <v>2644</v>
      </c>
      <c r="I1033" s="145"/>
      <c r="L1033" s="33"/>
      <c r="M1033" s="146"/>
      <c r="T1033" s="54"/>
      <c r="AT1033" s="18" t="s">
        <v>501</v>
      </c>
      <c r="AU1033" s="18" t="s">
        <v>86</v>
      </c>
    </row>
    <row r="1034" spans="2:51" s="12" customFormat="1" ht="12">
      <c r="B1034" s="149"/>
      <c r="D1034" s="143" t="s">
        <v>277</v>
      </c>
      <c r="E1034" s="150" t="s">
        <v>19</v>
      </c>
      <c r="F1034" s="151" t="s">
        <v>2297</v>
      </c>
      <c r="H1034" s="150" t="s">
        <v>19</v>
      </c>
      <c r="I1034" s="152"/>
      <c r="L1034" s="149"/>
      <c r="M1034" s="153"/>
      <c r="T1034" s="154"/>
      <c r="AT1034" s="150" t="s">
        <v>277</v>
      </c>
      <c r="AU1034" s="150" t="s">
        <v>86</v>
      </c>
      <c r="AV1034" s="12" t="s">
        <v>84</v>
      </c>
      <c r="AW1034" s="12" t="s">
        <v>37</v>
      </c>
      <c r="AX1034" s="12" t="s">
        <v>76</v>
      </c>
      <c r="AY1034" s="150" t="s">
        <v>265</v>
      </c>
    </row>
    <row r="1035" spans="2:51" s="12" customFormat="1" ht="12">
      <c r="B1035" s="149"/>
      <c r="D1035" s="143" t="s">
        <v>277</v>
      </c>
      <c r="E1035" s="150" t="s">
        <v>19</v>
      </c>
      <c r="F1035" s="151" t="s">
        <v>2451</v>
      </c>
      <c r="H1035" s="150" t="s">
        <v>19</v>
      </c>
      <c r="I1035" s="152"/>
      <c r="L1035" s="149"/>
      <c r="M1035" s="153"/>
      <c r="T1035" s="154"/>
      <c r="AT1035" s="150" t="s">
        <v>277</v>
      </c>
      <c r="AU1035" s="150" t="s">
        <v>86</v>
      </c>
      <c r="AV1035" s="12" t="s">
        <v>84</v>
      </c>
      <c r="AW1035" s="12" t="s">
        <v>37</v>
      </c>
      <c r="AX1035" s="12" t="s">
        <v>76</v>
      </c>
      <c r="AY1035" s="150" t="s">
        <v>265</v>
      </c>
    </row>
    <row r="1036" spans="2:51" s="13" customFormat="1" ht="12">
      <c r="B1036" s="155"/>
      <c r="D1036" s="143" t="s">
        <v>277</v>
      </c>
      <c r="E1036" s="156" t="s">
        <v>19</v>
      </c>
      <c r="F1036" s="157" t="s">
        <v>2645</v>
      </c>
      <c r="H1036" s="158">
        <v>3.036</v>
      </c>
      <c r="I1036" s="159"/>
      <c r="L1036" s="155"/>
      <c r="M1036" s="160"/>
      <c r="T1036" s="161"/>
      <c r="AT1036" s="156" t="s">
        <v>277</v>
      </c>
      <c r="AU1036" s="156" t="s">
        <v>86</v>
      </c>
      <c r="AV1036" s="13" t="s">
        <v>86</v>
      </c>
      <c r="AW1036" s="13" t="s">
        <v>37</v>
      </c>
      <c r="AX1036" s="13" t="s">
        <v>76</v>
      </c>
      <c r="AY1036" s="156" t="s">
        <v>265</v>
      </c>
    </row>
    <row r="1037" spans="2:51" s="12" customFormat="1" ht="12">
      <c r="B1037" s="149"/>
      <c r="D1037" s="143" t="s">
        <v>277</v>
      </c>
      <c r="E1037" s="150" t="s">
        <v>19</v>
      </c>
      <c r="F1037" s="151" t="s">
        <v>1961</v>
      </c>
      <c r="H1037" s="150" t="s">
        <v>19</v>
      </c>
      <c r="I1037" s="152"/>
      <c r="L1037" s="149"/>
      <c r="M1037" s="153"/>
      <c r="T1037" s="154"/>
      <c r="AT1037" s="150" t="s">
        <v>277</v>
      </c>
      <c r="AU1037" s="150" t="s">
        <v>86</v>
      </c>
      <c r="AV1037" s="12" t="s">
        <v>84</v>
      </c>
      <c r="AW1037" s="12" t="s">
        <v>37</v>
      </c>
      <c r="AX1037" s="12" t="s">
        <v>76</v>
      </c>
      <c r="AY1037" s="150" t="s">
        <v>265</v>
      </c>
    </row>
    <row r="1038" spans="2:51" s="13" customFormat="1" ht="12">
      <c r="B1038" s="155"/>
      <c r="D1038" s="143" t="s">
        <v>277</v>
      </c>
      <c r="E1038" s="156" t="s">
        <v>19</v>
      </c>
      <c r="F1038" s="157" t="s">
        <v>2646</v>
      </c>
      <c r="H1038" s="158">
        <v>6.528</v>
      </c>
      <c r="I1038" s="159"/>
      <c r="L1038" s="155"/>
      <c r="M1038" s="160"/>
      <c r="T1038" s="161"/>
      <c r="AT1038" s="156" t="s">
        <v>277</v>
      </c>
      <c r="AU1038" s="156" t="s">
        <v>86</v>
      </c>
      <c r="AV1038" s="13" t="s">
        <v>86</v>
      </c>
      <c r="AW1038" s="13" t="s">
        <v>37</v>
      </c>
      <c r="AX1038" s="13" t="s">
        <v>76</v>
      </c>
      <c r="AY1038" s="156" t="s">
        <v>265</v>
      </c>
    </row>
    <row r="1039" spans="2:51" s="12" customFormat="1" ht="12">
      <c r="B1039" s="149"/>
      <c r="D1039" s="143" t="s">
        <v>277</v>
      </c>
      <c r="E1039" s="150" t="s">
        <v>19</v>
      </c>
      <c r="F1039" s="151" t="s">
        <v>2299</v>
      </c>
      <c r="H1039" s="150" t="s">
        <v>19</v>
      </c>
      <c r="I1039" s="152"/>
      <c r="L1039" s="149"/>
      <c r="M1039" s="153"/>
      <c r="T1039" s="154"/>
      <c r="AT1039" s="150" t="s">
        <v>277</v>
      </c>
      <c r="AU1039" s="150" t="s">
        <v>86</v>
      </c>
      <c r="AV1039" s="12" t="s">
        <v>84</v>
      </c>
      <c r="AW1039" s="12" t="s">
        <v>37</v>
      </c>
      <c r="AX1039" s="12" t="s">
        <v>76</v>
      </c>
      <c r="AY1039" s="150" t="s">
        <v>265</v>
      </c>
    </row>
    <row r="1040" spans="2:51" s="13" customFormat="1" ht="12">
      <c r="B1040" s="155"/>
      <c r="D1040" s="143" t="s">
        <v>277</v>
      </c>
      <c r="E1040" s="156" t="s">
        <v>19</v>
      </c>
      <c r="F1040" s="157" t="s">
        <v>2647</v>
      </c>
      <c r="H1040" s="158">
        <v>2.819</v>
      </c>
      <c r="I1040" s="159"/>
      <c r="L1040" s="155"/>
      <c r="M1040" s="160"/>
      <c r="T1040" s="161"/>
      <c r="AT1040" s="156" t="s">
        <v>277</v>
      </c>
      <c r="AU1040" s="156" t="s">
        <v>86</v>
      </c>
      <c r="AV1040" s="13" t="s">
        <v>86</v>
      </c>
      <c r="AW1040" s="13" t="s">
        <v>37</v>
      </c>
      <c r="AX1040" s="13" t="s">
        <v>76</v>
      </c>
      <c r="AY1040" s="156" t="s">
        <v>265</v>
      </c>
    </row>
    <row r="1041" spans="2:51" s="12" customFormat="1" ht="12">
      <c r="B1041" s="149"/>
      <c r="D1041" s="143" t="s">
        <v>277</v>
      </c>
      <c r="E1041" s="150" t="s">
        <v>19</v>
      </c>
      <c r="F1041" s="151" t="s">
        <v>1965</v>
      </c>
      <c r="H1041" s="150" t="s">
        <v>19</v>
      </c>
      <c r="I1041" s="152"/>
      <c r="L1041" s="149"/>
      <c r="M1041" s="153"/>
      <c r="T1041" s="154"/>
      <c r="AT1041" s="150" t="s">
        <v>277</v>
      </c>
      <c r="AU1041" s="150" t="s">
        <v>86</v>
      </c>
      <c r="AV1041" s="12" t="s">
        <v>84</v>
      </c>
      <c r="AW1041" s="12" t="s">
        <v>37</v>
      </c>
      <c r="AX1041" s="12" t="s">
        <v>76</v>
      </c>
      <c r="AY1041" s="150" t="s">
        <v>265</v>
      </c>
    </row>
    <row r="1042" spans="2:51" s="13" customFormat="1" ht="12">
      <c r="B1042" s="155"/>
      <c r="D1042" s="143" t="s">
        <v>277</v>
      </c>
      <c r="E1042" s="156" t="s">
        <v>19</v>
      </c>
      <c r="F1042" s="157" t="s">
        <v>2648</v>
      </c>
      <c r="H1042" s="158">
        <v>4.644</v>
      </c>
      <c r="I1042" s="159"/>
      <c r="L1042" s="155"/>
      <c r="M1042" s="160"/>
      <c r="T1042" s="161"/>
      <c r="AT1042" s="156" t="s">
        <v>277</v>
      </c>
      <c r="AU1042" s="156" t="s">
        <v>86</v>
      </c>
      <c r="AV1042" s="13" t="s">
        <v>86</v>
      </c>
      <c r="AW1042" s="13" t="s">
        <v>37</v>
      </c>
      <c r="AX1042" s="13" t="s">
        <v>76</v>
      </c>
      <c r="AY1042" s="156" t="s">
        <v>265</v>
      </c>
    </row>
    <row r="1043" spans="2:51" s="12" customFormat="1" ht="12">
      <c r="B1043" s="149"/>
      <c r="D1043" s="143" t="s">
        <v>277</v>
      </c>
      <c r="E1043" s="150" t="s">
        <v>19</v>
      </c>
      <c r="F1043" s="151" t="s">
        <v>1967</v>
      </c>
      <c r="H1043" s="150" t="s">
        <v>19</v>
      </c>
      <c r="I1043" s="152"/>
      <c r="L1043" s="149"/>
      <c r="M1043" s="153"/>
      <c r="T1043" s="154"/>
      <c r="AT1043" s="150" t="s">
        <v>277</v>
      </c>
      <c r="AU1043" s="150" t="s">
        <v>86</v>
      </c>
      <c r="AV1043" s="12" t="s">
        <v>84</v>
      </c>
      <c r="AW1043" s="12" t="s">
        <v>37</v>
      </c>
      <c r="AX1043" s="12" t="s">
        <v>76</v>
      </c>
      <c r="AY1043" s="150" t="s">
        <v>265</v>
      </c>
    </row>
    <row r="1044" spans="2:51" s="13" customFormat="1" ht="12">
      <c r="B1044" s="155"/>
      <c r="D1044" s="143" t="s">
        <v>277</v>
      </c>
      <c r="E1044" s="156" t="s">
        <v>19</v>
      </c>
      <c r="F1044" s="157" t="s">
        <v>2649</v>
      </c>
      <c r="H1044" s="158">
        <v>2.075</v>
      </c>
      <c r="I1044" s="159"/>
      <c r="L1044" s="155"/>
      <c r="M1044" s="160"/>
      <c r="T1044" s="161"/>
      <c r="AT1044" s="156" t="s">
        <v>277</v>
      </c>
      <c r="AU1044" s="156" t="s">
        <v>86</v>
      </c>
      <c r="AV1044" s="13" t="s">
        <v>86</v>
      </c>
      <c r="AW1044" s="13" t="s">
        <v>37</v>
      </c>
      <c r="AX1044" s="13" t="s">
        <v>76</v>
      </c>
      <c r="AY1044" s="156" t="s">
        <v>265</v>
      </c>
    </row>
    <row r="1045" spans="2:51" s="12" customFormat="1" ht="12">
      <c r="B1045" s="149"/>
      <c r="D1045" s="143" t="s">
        <v>277</v>
      </c>
      <c r="E1045" s="150" t="s">
        <v>19</v>
      </c>
      <c r="F1045" s="151" t="s">
        <v>1969</v>
      </c>
      <c r="H1045" s="150" t="s">
        <v>19</v>
      </c>
      <c r="I1045" s="152"/>
      <c r="L1045" s="149"/>
      <c r="M1045" s="153"/>
      <c r="T1045" s="154"/>
      <c r="AT1045" s="150" t="s">
        <v>277</v>
      </c>
      <c r="AU1045" s="150" t="s">
        <v>86</v>
      </c>
      <c r="AV1045" s="12" t="s">
        <v>84</v>
      </c>
      <c r="AW1045" s="12" t="s">
        <v>37</v>
      </c>
      <c r="AX1045" s="12" t="s">
        <v>76</v>
      </c>
      <c r="AY1045" s="150" t="s">
        <v>265</v>
      </c>
    </row>
    <row r="1046" spans="2:51" s="13" customFormat="1" ht="12">
      <c r="B1046" s="155"/>
      <c r="D1046" s="143" t="s">
        <v>277</v>
      </c>
      <c r="E1046" s="156" t="s">
        <v>19</v>
      </c>
      <c r="F1046" s="157" t="s">
        <v>2650</v>
      </c>
      <c r="H1046" s="158">
        <v>2.13</v>
      </c>
      <c r="I1046" s="159"/>
      <c r="L1046" s="155"/>
      <c r="M1046" s="160"/>
      <c r="T1046" s="161"/>
      <c r="AT1046" s="156" t="s">
        <v>277</v>
      </c>
      <c r="AU1046" s="156" t="s">
        <v>86</v>
      </c>
      <c r="AV1046" s="13" t="s">
        <v>86</v>
      </c>
      <c r="AW1046" s="13" t="s">
        <v>37</v>
      </c>
      <c r="AX1046" s="13" t="s">
        <v>76</v>
      </c>
      <c r="AY1046" s="156" t="s">
        <v>265</v>
      </c>
    </row>
    <row r="1047" spans="2:51" s="12" customFormat="1" ht="12">
      <c r="B1047" s="149"/>
      <c r="D1047" s="143" t="s">
        <v>277</v>
      </c>
      <c r="E1047" s="150" t="s">
        <v>19</v>
      </c>
      <c r="F1047" s="151" t="s">
        <v>2651</v>
      </c>
      <c r="H1047" s="150" t="s">
        <v>19</v>
      </c>
      <c r="I1047" s="152"/>
      <c r="L1047" s="149"/>
      <c r="M1047" s="153"/>
      <c r="T1047" s="154"/>
      <c r="AT1047" s="150" t="s">
        <v>277</v>
      </c>
      <c r="AU1047" s="150" t="s">
        <v>86</v>
      </c>
      <c r="AV1047" s="12" t="s">
        <v>84</v>
      </c>
      <c r="AW1047" s="12" t="s">
        <v>37</v>
      </c>
      <c r="AX1047" s="12" t="s">
        <v>76</v>
      </c>
      <c r="AY1047" s="150" t="s">
        <v>265</v>
      </c>
    </row>
    <row r="1048" spans="2:51" s="13" customFormat="1" ht="12">
      <c r="B1048" s="155"/>
      <c r="D1048" s="143" t="s">
        <v>277</v>
      </c>
      <c r="E1048" s="156" t="s">
        <v>19</v>
      </c>
      <c r="F1048" s="157" t="s">
        <v>2652</v>
      </c>
      <c r="H1048" s="158">
        <v>0.544</v>
      </c>
      <c r="I1048" s="159"/>
      <c r="L1048" s="155"/>
      <c r="M1048" s="160"/>
      <c r="T1048" s="161"/>
      <c r="AT1048" s="156" t="s">
        <v>277</v>
      </c>
      <c r="AU1048" s="156" t="s">
        <v>86</v>
      </c>
      <c r="AV1048" s="13" t="s">
        <v>86</v>
      </c>
      <c r="AW1048" s="13" t="s">
        <v>37</v>
      </c>
      <c r="AX1048" s="13" t="s">
        <v>76</v>
      </c>
      <c r="AY1048" s="156" t="s">
        <v>265</v>
      </c>
    </row>
    <row r="1049" spans="2:51" s="14" customFormat="1" ht="12">
      <c r="B1049" s="162"/>
      <c r="D1049" s="143" t="s">
        <v>277</v>
      </c>
      <c r="E1049" s="163" t="s">
        <v>19</v>
      </c>
      <c r="F1049" s="164" t="s">
        <v>280</v>
      </c>
      <c r="H1049" s="165">
        <v>21.776</v>
      </c>
      <c r="I1049" s="166"/>
      <c r="L1049" s="162"/>
      <c r="M1049" s="167"/>
      <c r="T1049" s="168"/>
      <c r="AT1049" s="163" t="s">
        <v>277</v>
      </c>
      <c r="AU1049" s="163" t="s">
        <v>86</v>
      </c>
      <c r="AV1049" s="14" t="s">
        <v>271</v>
      </c>
      <c r="AW1049" s="14" t="s">
        <v>37</v>
      </c>
      <c r="AX1049" s="14" t="s">
        <v>84</v>
      </c>
      <c r="AY1049" s="163" t="s">
        <v>265</v>
      </c>
    </row>
    <row r="1050" spans="2:65" s="1" customFormat="1" ht="16.5" customHeight="1">
      <c r="B1050" s="33"/>
      <c r="C1050" s="130" t="s">
        <v>1071</v>
      </c>
      <c r="D1050" s="130" t="s">
        <v>267</v>
      </c>
      <c r="E1050" s="131" t="s">
        <v>2653</v>
      </c>
      <c r="F1050" s="132" t="s">
        <v>2654</v>
      </c>
      <c r="G1050" s="133" t="s">
        <v>104</v>
      </c>
      <c r="H1050" s="134">
        <v>2056.573</v>
      </c>
      <c r="I1050" s="135"/>
      <c r="J1050" s="136">
        <f>ROUND(I1050*H1050,2)</f>
        <v>0</v>
      </c>
      <c r="K1050" s="132" t="s">
        <v>270</v>
      </c>
      <c r="L1050" s="33"/>
      <c r="M1050" s="137" t="s">
        <v>19</v>
      </c>
      <c r="N1050" s="138" t="s">
        <v>47</v>
      </c>
      <c r="P1050" s="139">
        <f>O1050*H1050</f>
        <v>0</v>
      </c>
      <c r="Q1050" s="139">
        <v>0</v>
      </c>
      <c r="R1050" s="139">
        <f>Q1050*H1050</f>
        <v>0</v>
      </c>
      <c r="S1050" s="139">
        <v>0</v>
      </c>
      <c r="T1050" s="140">
        <f>S1050*H1050</f>
        <v>0</v>
      </c>
      <c r="AR1050" s="141" t="s">
        <v>271</v>
      </c>
      <c r="AT1050" s="141" t="s">
        <v>267</v>
      </c>
      <c r="AU1050" s="141" t="s">
        <v>86</v>
      </c>
      <c r="AY1050" s="18" t="s">
        <v>265</v>
      </c>
      <c r="BE1050" s="142">
        <f>IF(N1050="základní",J1050,0)</f>
        <v>0</v>
      </c>
      <c r="BF1050" s="142">
        <f>IF(N1050="snížená",J1050,0)</f>
        <v>0</v>
      </c>
      <c r="BG1050" s="142">
        <f>IF(N1050="zákl. přenesená",J1050,0)</f>
        <v>0</v>
      </c>
      <c r="BH1050" s="142">
        <f>IF(N1050="sníž. přenesená",J1050,0)</f>
        <v>0</v>
      </c>
      <c r="BI1050" s="142">
        <f>IF(N1050="nulová",J1050,0)</f>
        <v>0</v>
      </c>
      <c r="BJ1050" s="18" t="s">
        <v>84</v>
      </c>
      <c r="BK1050" s="142">
        <f>ROUND(I1050*H1050,2)</f>
        <v>0</v>
      </c>
      <c r="BL1050" s="18" t="s">
        <v>271</v>
      </c>
      <c r="BM1050" s="141" t="s">
        <v>2655</v>
      </c>
    </row>
    <row r="1051" spans="2:47" s="1" customFormat="1" ht="19.5">
      <c r="B1051" s="33"/>
      <c r="D1051" s="143" t="s">
        <v>273</v>
      </c>
      <c r="F1051" s="144" t="s">
        <v>2656</v>
      </c>
      <c r="I1051" s="145"/>
      <c r="L1051" s="33"/>
      <c r="M1051" s="146"/>
      <c r="T1051" s="54"/>
      <c r="AT1051" s="18" t="s">
        <v>273</v>
      </c>
      <c r="AU1051" s="18" t="s">
        <v>86</v>
      </c>
    </row>
    <row r="1052" spans="2:47" s="1" customFormat="1" ht="12">
      <c r="B1052" s="33"/>
      <c r="D1052" s="147" t="s">
        <v>275</v>
      </c>
      <c r="F1052" s="148" t="s">
        <v>2657</v>
      </c>
      <c r="I1052" s="145"/>
      <c r="L1052" s="33"/>
      <c r="M1052" s="146"/>
      <c r="T1052" s="54"/>
      <c r="AT1052" s="18" t="s">
        <v>275</v>
      </c>
      <c r="AU1052" s="18" t="s">
        <v>86</v>
      </c>
    </row>
    <row r="1053" spans="2:47" s="1" customFormat="1" ht="19.5">
      <c r="B1053" s="33"/>
      <c r="D1053" s="143" t="s">
        <v>501</v>
      </c>
      <c r="F1053" s="176" t="s">
        <v>2658</v>
      </c>
      <c r="I1053" s="145"/>
      <c r="L1053" s="33"/>
      <c r="M1053" s="146"/>
      <c r="T1053" s="54"/>
      <c r="AT1053" s="18" t="s">
        <v>501</v>
      </c>
      <c r="AU1053" s="18" t="s">
        <v>86</v>
      </c>
    </row>
    <row r="1054" spans="2:51" s="12" customFormat="1" ht="12">
      <c r="B1054" s="149"/>
      <c r="D1054" s="143" t="s">
        <v>277</v>
      </c>
      <c r="E1054" s="150" t="s">
        <v>19</v>
      </c>
      <c r="F1054" s="151" t="s">
        <v>2659</v>
      </c>
      <c r="H1054" s="150" t="s">
        <v>19</v>
      </c>
      <c r="I1054" s="152"/>
      <c r="L1054" s="149"/>
      <c r="M1054" s="153"/>
      <c r="T1054" s="154"/>
      <c r="AT1054" s="150" t="s">
        <v>277</v>
      </c>
      <c r="AU1054" s="150" t="s">
        <v>86</v>
      </c>
      <c r="AV1054" s="12" t="s">
        <v>84</v>
      </c>
      <c r="AW1054" s="12" t="s">
        <v>37</v>
      </c>
      <c r="AX1054" s="12" t="s">
        <v>76</v>
      </c>
      <c r="AY1054" s="150" t="s">
        <v>265</v>
      </c>
    </row>
    <row r="1055" spans="2:51" s="13" customFormat="1" ht="12">
      <c r="B1055" s="155"/>
      <c r="D1055" s="143" t="s">
        <v>277</v>
      </c>
      <c r="E1055" s="156" t="s">
        <v>19</v>
      </c>
      <c r="F1055" s="157" t="s">
        <v>2660</v>
      </c>
      <c r="H1055" s="158">
        <v>211.963</v>
      </c>
      <c r="I1055" s="159"/>
      <c r="L1055" s="155"/>
      <c r="M1055" s="160"/>
      <c r="T1055" s="161"/>
      <c r="AT1055" s="156" t="s">
        <v>277</v>
      </c>
      <c r="AU1055" s="156" t="s">
        <v>86</v>
      </c>
      <c r="AV1055" s="13" t="s">
        <v>86</v>
      </c>
      <c r="AW1055" s="13" t="s">
        <v>37</v>
      </c>
      <c r="AX1055" s="13" t="s">
        <v>76</v>
      </c>
      <c r="AY1055" s="156" t="s">
        <v>265</v>
      </c>
    </row>
    <row r="1056" spans="2:51" s="13" customFormat="1" ht="12">
      <c r="B1056" s="155"/>
      <c r="D1056" s="143" t="s">
        <v>277</v>
      </c>
      <c r="E1056" s="156" t="s">
        <v>19</v>
      </c>
      <c r="F1056" s="157" t="s">
        <v>2661</v>
      </c>
      <c r="H1056" s="158">
        <v>25.382</v>
      </c>
      <c r="I1056" s="159"/>
      <c r="L1056" s="155"/>
      <c r="M1056" s="160"/>
      <c r="T1056" s="161"/>
      <c r="AT1056" s="156" t="s">
        <v>277</v>
      </c>
      <c r="AU1056" s="156" t="s">
        <v>86</v>
      </c>
      <c r="AV1056" s="13" t="s">
        <v>86</v>
      </c>
      <c r="AW1056" s="13" t="s">
        <v>37</v>
      </c>
      <c r="AX1056" s="13" t="s">
        <v>76</v>
      </c>
      <c r="AY1056" s="156" t="s">
        <v>265</v>
      </c>
    </row>
    <row r="1057" spans="2:51" s="13" customFormat="1" ht="12">
      <c r="B1057" s="155"/>
      <c r="D1057" s="143" t="s">
        <v>277</v>
      </c>
      <c r="E1057" s="156" t="s">
        <v>19</v>
      </c>
      <c r="F1057" s="157" t="s">
        <v>2662</v>
      </c>
      <c r="H1057" s="158">
        <v>9.33</v>
      </c>
      <c r="I1057" s="159"/>
      <c r="L1057" s="155"/>
      <c r="M1057" s="160"/>
      <c r="T1057" s="161"/>
      <c r="AT1057" s="156" t="s">
        <v>277</v>
      </c>
      <c r="AU1057" s="156" t="s">
        <v>86</v>
      </c>
      <c r="AV1057" s="13" t="s">
        <v>86</v>
      </c>
      <c r="AW1057" s="13" t="s">
        <v>37</v>
      </c>
      <c r="AX1057" s="13" t="s">
        <v>76</v>
      </c>
      <c r="AY1057" s="156" t="s">
        <v>265</v>
      </c>
    </row>
    <row r="1058" spans="2:51" s="13" customFormat="1" ht="12">
      <c r="B1058" s="155"/>
      <c r="D1058" s="143" t="s">
        <v>277</v>
      </c>
      <c r="E1058" s="156" t="s">
        <v>19</v>
      </c>
      <c r="F1058" s="157" t="s">
        <v>2663</v>
      </c>
      <c r="H1058" s="158">
        <v>17.556</v>
      </c>
      <c r="I1058" s="159"/>
      <c r="L1058" s="155"/>
      <c r="M1058" s="160"/>
      <c r="T1058" s="161"/>
      <c r="AT1058" s="156" t="s">
        <v>277</v>
      </c>
      <c r="AU1058" s="156" t="s">
        <v>86</v>
      </c>
      <c r="AV1058" s="13" t="s">
        <v>86</v>
      </c>
      <c r="AW1058" s="13" t="s">
        <v>37</v>
      </c>
      <c r="AX1058" s="13" t="s">
        <v>76</v>
      </c>
      <c r="AY1058" s="156" t="s">
        <v>265</v>
      </c>
    </row>
    <row r="1059" spans="2:51" s="15" customFormat="1" ht="12">
      <c r="B1059" s="169"/>
      <c r="D1059" s="143" t="s">
        <v>277</v>
      </c>
      <c r="E1059" s="170" t="s">
        <v>19</v>
      </c>
      <c r="F1059" s="171" t="s">
        <v>397</v>
      </c>
      <c r="H1059" s="172">
        <v>264.231</v>
      </c>
      <c r="I1059" s="173"/>
      <c r="L1059" s="169"/>
      <c r="M1059" s="174"/>
      <c r="T1059" s="175"/>
      <c r="AT1059" s="170" t="s">
        <v>277</v>
      </c>
      <c r="AU1059" s="170" t="s">
        <v>86</v>
      </c>
      <c r="AV1059" s="15" t="s">
        <v>287</v>
      </c>
      <c r="AW1059" s="15" t="s">
        <v>37</v>
      </c>
      <c r="AX1059" s="15" t="s">
        <v>76</v>
      </c>
      <c r="AY1059" s="170" t="s">
        <v>265</v>
      </c>
    </row>
    <row r="1060" spans="2:51" s="12" customFormat="1" ht="12">
      <c r="B1060" s="149"/>
      <c r="D1060" s="143" t="s">
        <v>277</v>
      </c>
      <c r="E1060" s="150" t="s">
        <v>19</v>
      </c>
      <c r="F1060" s="151" t="s">
        <v>2664</v>
      </c>
      <c r="H1060" s="150" t="s">
        <v>19</v>
      </c>
      <c r="I1060" s="152"/>
      <c r="L1060" s="149"/>
      <c r="M1060" s="153"/>
      <c r="T1060" s="154"/>
      <c r="AT1060" s="150" t="s">
        <v>277</v>
      </c>
      <c r="AU1060" s="150" t="s">
        <v>86</v>
      </c>
      <c r="AV1060" s="12" t="s">
        <v>84</v>
      </c>
      <c r="AW1060" s="12" t="s">
        <v>37</v>
      </c>
      <c r="AX1060" s="12" t="s">
        <v>76</v>
      </c>
      <c r="AY1060" s="150" t="s">
        <v>265</v>
      </c>
    </row>
    <row r="1061" spans="2:51" s="13" customFormat="1" ht="12">
      <c r="B1061" s="155"/>
      <c r="D1061" s="143" t="s">
        <v>277</v>
      </c>
      <c r="E1061" s="156" t="s">
        <v>19</v>
      </c>
      <c r="F1061" s="157" t="s">
        <v>2665</v>
      </c>
      <c r="H1061" s="158">
        <v>263.204</v>
      </c>
      <c r="I1061" s="159"/>
      <c r="L1061" s="155"/>
      <c r="M1061" s="160"/>
      <c r="T1061" s="161"/>
      <c r="AT1061" s="156" t="s">
        <v>277</v>
      </c>
      <c r="AU1061" s="156" t="s">
        <v>86</v>
      </c>
      <c r="AV1061" s="13" t="s">
        <v>86</v>
      </c>
      <c r="AW1061" s="13" t="s">
        <v>37</v>
      </c>
      <c r="AX1061" s="13" t="s">
        <v>76</v>
      </c>
      <c r="AY1061" s="156" t="s">
        <v>265</v>
      </c>
    </row>
    <row r="1062" spans="2:51" s="15" customFormat="1" ht="12">
      <c r="B1062" s="169"/>
      <c r="D1062" s="143" t="s">
        <v>277</v>
      </c>
      <c r="E1062" s="170" t="s">
        <v>19</v>
      </c>
      <c r="F1062" s="171" t="s">
        <v>397</v>
      </c>
      <c r="H1062" s="172">
        <v>263.204</v>
      </c>
      <c r="I1062" s="173"/>
      <c r="L1062" s="169"/>
      <c r="M1062" s="174"/>
      <c r="T1062" s="175"/>
      <c r="AT1062" s="170" t="s">
        <v>277</v>
      </c>
      <c r="AU1062" s="170" t="s">
        <v>86</v>
      </c>
      <c r="AV1062" s="15" t="s">
        <v>287</v>
      </c>
      <c r="AW1062" s="15" t="s">
        <v>37</v>
      </c>
      <c r="AX1062" s="15" t="s">
        <v>76</v>
      </c>
      <c r="AY1062" s="170" t="s">
        <v>265</v>
      </c>
    </row>
    <row r="1063" spans="2:51" s="12" customFormat="1" ht="12">
      <c r="B1063" s="149"/>
      <c r="D1063" s="143" t="s">
        <v>277</v>
      </c>
      <c r="E1063" s="150" t="s">
        <v>19</v>
      </c>
      <c r="F1063" s="151" t="s">
        <v>2666</v>
      </c>
      <c r="H1063" s="150" t="s">
        <v>19</v>
      </c>
      <c r="I1063" s="152"/>
      <c r="L1063" s="149"/>
      <c r="M1063" s="153"/>
      <c r="T1063" s="154"/>
      <c r="AT1063" s="150" t="s">
        <v>277</v>
      </c>
      <c r="AU1063" s="150" t="s">
        <v>86</v>
      </c>
      <c r="AV1063" s="12" t="s">
        <v>84</v>
      </c>
      <c r="AW1063" s="12" t="s">
        <v>37</v>
      </c>
      <c r="AX1063" s="12" t="s">
        <v>76</v>
      </c>
      <c r="AY1063" s="150" t="s">
        <v>265</v>
      </c>
    </row>
    <row r="1064" spans="2:51" s="12" customFormat="1" ht="12">
      <c r="B1064" s="149"/>
      <c r="D1064" s="143" t="s">
        <v>277</v>
      </c>
      <c r="E1064" s="150" t="s">
        <v>19</v>
      </c>
      <c r="F1064" s="151" t="s">
        <v>2667</v>
      </c>
      <c r="H1064" s="150" t="s">
        <v>19</v>
      </c>
      <c r="I1064" s="152"/>
      <c r="L1064" s="149"/>
      <c r="M1064" s="153"/>
      <c r="T1064" s="154"/>
      <c r="AT1064" s="150" t="s">
        <v>277</v>
      </c>
      <c r="AU1064" s="150" t="s">
        <v>86</v>
      </c>
      <c r="AV1064" s="12" t="s">
        <v>84</v>
      </c>
      <c r="AW1064" s="12" t="s">
        <v>37</v>
      </c>
      <c r="AX1064" s="12" t="s">
        <v>76</v>
      </c>
      <c r="AY1064" s="150" t="s">
        <v>265</v>
      </c>
    </row>
    <row r="1065" spans="2:51" s="13" customFormat="1" ht="12">
      <c r="B1065" s="155"/>
      <c r="D1065" s="143" t="s">
        <v>277</v>
      </c>
      <c r="E1065" s="156" t="s">
        <v>19</v>
      </c>
      <c r="F1065" s="157" t="s">
        <v>2668</v>
      </c>
      <c r="H1065" s="158">
        <v>222.953</v>
      </c>
      <c r="I1065" s="159"/>
      <c r="L1065" s="155"/>
      <c r="M1065" s="160"/>
      <c r="T1065" s="161"/>
      <c r="AT1065" s="156" t="s">
        <v>277</v>
      </c>
      <c r="AU1065" s="156" t="s">
        <v>86</v>
      </c>
      <c r="AV1065" s="13" t="s">
        <v>86</v>
      </c>
      <c r="AW1065" s="13" t="s">
        <v>37</v>
      </c>
      <c r="AX1065" s="13" t="s">
        <v>76</v>
      </c>
      <c r="AY1065" s="156" t="s">
        <v>265</v>
      </c>
    </row>
    <row r="1066" spans="2:51" s="12" customFormat="1" ht="12">
      <c r="B1066" s="149"/>
      <c r="D1066" s="143" t="s">
        <v>277</v>
      </c>
      <c r="E1066" s="150" t="s">
        <v>19</v>
      </c>
      <c r="F1066" s="151" t="s">
        <v>2669</v>
      </c>
      <c r="H1066" s="150" t="s">
        <v>19</v>
      </c>
      <c r="I1066" s="152"/>
      <c r="L1066" s="149"/>
      <c r="M1066" s="153"/>
      <c r="T1066" s="154"/>
      <c r="AT1066" s="150" t="s">
        <v>277</v>
      </c>
      <c r="AU1066" s="150" t="s">
        <v>86</v>
      </c>
      <c r="AV1066" s="12" t="s">
        <v>84</v>
      </c>
      <c r="AW1066" s="12" t="s">
        <v>37</v>
      </c>
      <c r="AX1066" s="12" t="s">
        <v>76</v>
      </c>
      <c r="AY1066" s="150" t="s">
        <v>265</v>
      </c>
    </row>
    <row r="1067" spans="2:51" s="13" customFormat="1" ht="12">
      <c r="B1067" s="155"/>
      <c r="D1067" s="143" t="s">
        <v>277</v>
      </c>
      <c r="E1067" s="156" t="s">
        <v>19</v>
      </c>
      <c r="F1067" s="157" t="s">
        <v>2670</v>
      </c>
      <c r="H1067" s="158">
        <v>29.11</v>
      </c>
      <c r="I1067" s="159"/>
      <c r="L1067" s="155"/>
      <c r="M1067" s="160"/>
      <c r="T1067" s="161"/>
      <c r="AT1067" s="156" t="s">
        <v>277</v>
      </c>
      <c r="AU1067" s="156" t="s">
        <v>86</v>
      </c>
      <c r="AV1067" s="13" t="s">
        <v>86</v>
      </c>
      <c r="AW1067" s="13" t="s">
        <v>37</v>
      </c>
      <c r="AX1067" s="13" t="s">
        <v>76</v>
      </c>
      <c r="AY1067" s="156" t="s">
        <v>265</v>
      </c>
    </row>
    <row r="1068" spans="2:51" s="12" customFormat="1" ht="12">
      <c r="B1068" s="149"/>
      <c r="D1068" s="143" t="s">
        <v>277</v>
      </c>
      <c r="E1068" s="150" t="s">
        <v>19</v>
      </c>
      <c r="F1068" s="151" t="s">
        <v>2671</v>
      </c>
      <c r="H1068" s="150" t="s">
        <v>19</v>
      </c>
      <c r="I1068" s="152"/>
      <c r="L1068" s="149"/>
      <c r="M1068" s="153"/>
      <c r="T1068" s="154"/>
      <c r="AT1068" s="150" t="s">
        <v>277</v>
      </c>
      <c r="AU1068" s="150" t="s">
        <v>86</v>
      </c>
      <c r="AV1068" s="12" t="s">
        <v>84</v>
      </c>
      <c r="AW1068" s="12" t="s">
        <v>37</v>
      </c>
      <c r="AX1068" s="12" t="s">
        <v>76</v>
      </c>
      <c r="AY1068" s="150" t="s">
        <v>265</v>
      </c>
    </row>
    <row r="1069" spans="2:51" s="13" customFormat="1" ht="12">
      <c r="B1069" s="155"/>
      <c r="D1069" s="143" t="s">
        <v>277</v>
      </c>
      <c r="E1069" s="156" t="s">
        <v>19</v>
      </c>
      <c r="F1069" s="157" t="s">
        <v>2672</v>
      </c>
      <c r="H1069" s="158">
        <v>1.939</v>
      </c>
      <c r="I1069" s="159"/>
      <c r="L1069" s="155"/>
      <c r="M1069" s="160"/>
      <c r="T1069" s="161"/>
      <c r="AT1069" s="156" t="s">
        <v>277</v>
      </c>
      <c r="AU1069" s="156" t="s">
        <v>86</v>
      </c>
      <c r="AV1069" s="13" t="s">
        <v>86</v>
      </c>
      <c r="AW1069" s="13" t="s">
        <v>37</v>
      </c>
      <c r="AX1069" s="13" t="s">
        <v>76</v>
      </c>
      <c r="AY1069" s="156" t="s">
        <v>265</v>
      </c>
    </row>
    <row r="1070" spans="2:51" s="12" customFormat="1" ht="12">
      <c r="B1070" s="149"/>
      <c r="D1070" s="143" t="s">
        <v>277</v>
      </c>
      <c r="E1070" s="150" t="s">
        <v>19</v>
      </c>
      <c r="F1070" s="151" t="s">
        <v>2673</v>
      </c>
      <c r="H1070" s="150" t="s">
        <v>19</v>
      </c>
      <c r="I1070" s="152"/>
      <c r="L1070" s="149"/>
      <c r="M1070" s="153"/>
      <c r="T1070" s="154"/>
      <c r="AT1070" s="150" t="s">
        <v>277</v>
      </c>
      <c r="AU1070" s="150" t="s">
        <v>86</v>
      </c>
      <c r="AV1070" s="12" t="s">
        <v>84</v>
      </c>
      <c r="AW1070" s="12" t="s">
        <v>37</v>
      </c>
      <c r="AX1070" s="12" t="s">
        <v>76</v>
      </c>
      <c r="AY1070" s="150" t="s">
        <v>265</v>
      </c>
    </row>
    <row r="1071" spans="2:51" s="13" customFormat="1" ht="12">
      <c r="B1071" s="155"/>
      <c r="D1071" s="143" t="s">
        <v>277</v>
      </c>
      <c r="E1071" s="156" t="s">
        <v>19</v>
      </c>
      <c r="F1071" s="157" t="s">
        <v>2674</v>
      </c>
      <c r="H1071" s="158">
        <v>20.739</v>
      </c>
      <c r="I1071" s="159"/>
      <c r="L1071" s="155"/>
      <c r="M1071" s="160"/>
      <c r="T1071" s="161"/>
      <c r="AT1071" s="156" t="s">
        <v>277</v>
      </c>
      <c r="AU1071" s="156" t="s">
        <v>86</v>
      </c>
      <c r="AV1071" s="13" t="s">
        <v>86</v>
      </c>
      <c r="AW1071" s="13" t="s">
        <v>37</v>
      </c>
      <c r="AX1071" s="13" t="s">
        <v>76</v>
      </c>
      <c r="AY1071" s="156" t="s">
        <v>265</v>
      </c>
    </row>
    <row r="1072" spans="2:51" s="13" customFormat="1" ht="12">
      <c r="B1072" s="155"/>
      <c r="D1072" s="143" t="s">
        <v>277</v>
      </c>
      <c r="E1072" s="156" t="s">
        <v>19</v>
      </c>
      <c r="F1072" s="157" t="s">
        <v>2675</v>
      </c>
      <c r="H1072" s="158">
        <v>-0.822</v>
      </c>
      <c r="I1072" s="159"/>
      <c r="L1072" s="155"/>
      <c r="M1072" s="160"/>
      <c r="T1072" s="161"/>
      <c r="AT1072" s="156" t="s">
        <v>277</v>
      </c>
      <c r="AU1072" s="156" t="s">
        <v>86</v>
      </c>
      <c r="AV1072" s="13" t="s">
        <v>86</v>
      </c>
      <c r="AW1072" s="13" t="s">
        <v>37</v>
      </c>
      <c r="AX1072" s="13" t="s">
        <v>76</v>
      </c>
      <c r="AY1072" s="156" t="s">
        <v>265</v>
      </c>
    </row>
    <row r="1073" spans="2:51" s="12" customFormat="1" ht="12">
      <c r="B1073" s="149"/>
      <c r="D1073" s="143" t="s">
        <v>277</v>
      </c>
      <c r="E1073" s="150" t="s">
        <v>19</v>
      </c>
      <c r="F1073" s="151" t="s">
        <v>2676</v>
      </c>
      <c r="H1073" s="150" t="s">
        <v>19</v>
      </c>
      <c r="I1073" s="152"/>
      <c r="L1073" s="149"/>
      <c r="M1073" s="153"/>
      <c r="T1073" s="154"/>
      <c r="AT1073" s="150" t="s">
        <v>277</v>
      </c>
      <c r="AU1073" s="150" t="s">
        <v>86</v>
      </c>
      <c r="AV1073" s="12" t="s">
        <v>84</v>
      </c>
      <c r="AW1073" s="12" t="s">
        <v>37</v>
      </c>
      <c r="AX1073" s="12" t="s">
        <v>76</v>
      </c>
      <c r="AY1073" s="150" t="s">
        <v>265</v>
      </c>
    </row>
    <row r="1074" spans="2:51" s="13" customFormat="1" ht="12">
      <c r="B1074" s="155"/>
      <c r="D1074" s="143" t="s">
        <v>277</v>
      </c>
      <c r="E1074" s="156" t="s">
        <v>19</v>
      </c>
      <c r="F1074" s="157" t="s">
        <v>2677</v>
      </c>
      <c r="H1074" s="158">
        <v>48.34</v>
      </c>
      <c r="I1074" s="159"/>
      <c r="L1074" s="155"/>
      <c r="M1074" s="160"/>
      <c r="T1074" s="161"/>
      <c r="AT1074" s="156" t="s">
        <v>277</v>
      </c>
      <c r="AU1074" s="156" t="s">
        <v>86</v>
      </c>
      <c r="AV1074" s="13" t="s">
        <v>86</v>
      </c>
      <c r="AW1074" s="13" t="s">
        <v>37</v>
      </c>
      <c r="AX1074" s="13" t="s">
        <v>76</v>
      </c>
      <c r="AY1074" s="156" t="s">
        <v>265</v>
      </c>
    </row>
    <row r="1075" spans="2:51" s="12" customFormat="1" ht="12">
      <c r="B1075" s="149"/>
      <c r="D1075" s="143" t="s">
        <v>277</v>
      </c>
      <c r="E1075" s="150" t="s">
        <v>19</v>
      </c>
      <c r="F1075" s="151" t="s">
        <v>2678</v>
      </c>
      <c r="H1075" s="150" t="s">
        <v>19</v>
      </c>
      <c r="I1075" s="152"/>
      <c r="L1075" s="149"/>
      <c r="M1075" s="153"/>
      <c r="T1075" s="154"/>
      <c r="AT1075" s="150" t="s">
        <v>277</v>
      </c>
      <c r="AU1075" s="150" t="s">
        <v>86</v>
      </c>
      <c r="AV1075" s="12" t="s">
        <v>84</v>
      </c>
      <c r="AW1075" s="12" t="s">
        <v>37</v>
      </c>
      <c r="AX1075" s="12" t="s">
        <v>76</v>
      </c>
      <c r="AY1075" s="150" t="s">
        <v>265</v>
      </c>
    </row>
    <row r="1076" spans="2:51" s="13" customFormat="1" ht="12">
      <c r="B1076" s="155"/>
      <c r="D1076" s="143" t="s">
        <v>277</v>
      </c>
      <c r="E1076" s="156" t="s">
        <v>19</v>
      </c>
      <c r="F1076" s="157" t="s">
        <v>2679</v>
      </c>
      <c r="H1076" s="158">
        <v>-4.236</v>
      </c>
      <c r="I1076" s="159"/>
      <c r="L1076" s="155"/>
      <c r="M1076" s="160"/>
      <c r="T1076" s="161"/>
      <c r="AT1076" s="156" t="s">
        <v>277</v>
      </c>
      <c r="AU1076" s="156" t="s">
        <v>86</v>
      </c>
      <c r="AV1076" s="13" t="s">
        <v>86</v>
      </c>
      <c r="AW1076" s="13" t="s">
        <v>37</v>
      </c>
      <c r="AX1076" s="13" t="s">
        <v>76</v>
      </c>
      <c r="AY1076" s="156" t="s">
        <v>265</v>
      </c>
    </row>
    <row r="1077" spans="2:51" s="15" customFormat="1" ht="12">
      <c r="B1077" s="169"/>
      <c r="D1077" s="143" t="s">
        <v>277</v>
      </c>
      <c r="E1077" s="170" t="s">
        <v>19</v>
      </c>
      <c r="F1077" s="171" t="s">
        <v>397</v>
      </c>
      <c r="H1077" s="172">
        <v>318.023</v>
      </c>
      <c r="I1077" s="173"/>
      <c r="L1077" s="169"/>
      <c r="M1077" s="174"/>
      <c r="T1077" s="175"/>
      <c r="AT1077" s="170" t="s">
        <v>277</v>
      </c>
      <c r="AU1077" s="170" t="s">
        <v>86</v>
      </c>
      <c r="AV1077" s="15" t="s">
        <v>287</v>
      </c>
      <c r="AW1077" s="15" t="s">
        <v>37</v>
      </c>
      <c r="AX1077" s="15" t="s">
        <v>76</v>
      </c>
      <c r="AY1077" s="170" t="s">
        <v>265</v>
      </c>
    </row>
    <row r="1078" spans="2:51" s="12" customFormat="1" ht="12">
      <c r="B1078" s="149"/>
      <c r="D1078" s="143" t="s">
        <v>277</v>
      </c>
      <c r="E1078" s="150" t="s">
        <v>19</v>
      </c>
      <c r="F1078" s="151" t="s">
        <v>2680</v>
      </c>
      <c r="H1078" s="150" t="s">
        <v>19</v>
      </c>
      <c r="I1078" s="152"/>
      <c r="L1078" s="149"/>
      <c r="M1078" s="153"/>
      <c r="T1078" s="154"/>
      <c r="AT1078" s="150" t="s">
        <v>277</v>
      </c>
      <c r="AU1078" s="150" t="s">
        <v>86</v>
      </c>
      <c r="AV1078" s="12" t="s">
        <v>84</v>
      </c>
      <c r="AW1078" s="12" t="s">
        <v>37</v>
      </c>
      <c r="AX1078" s="12" t="s">
        <v>76</v>
      </c>
      <c r="AY1078" s="150" t="s">
        <v>265</v>
      </c>
    </row>
    <row r="1079" spans="2:51" s="12" customFormat="1" ht="12">
      <c r="B1079" s="149"/>
      <c r="D1079" s="143" t="s">
        <v>277</v>
      </c>
      <c r="E1079" s="150" t="s">
        <v>19</v>
      </c>
      <c r="F1079" s="151" t="s">
        <v>2681</v>
      </c>
      <c r="H1079" s="150" t="s">
        <v>19</v>
      </c>
      <c r="I1079" s="152"/>
      <c r="L1079" s="149"/>
      <c r="M1079" s="153"/>
      <c r="T1079" s="154"/>
      <c r="AT1079" s="150" t="s">
        <v>277</v>
      </c>
      <c r="AU1079" s="150" t="s">
        <v>86</v>
      </c>
      <c r="AV1079" s="12" t="s">
        <v>84</v>
      </c>
      <c r="AW1079" s="12" t="s">
        <v>37</v>
      </c>
      <c r="AX1079" s="12" t="s">
        <v>76</v>
      </c>
      <c r="AY1079" s="150" t="s">
        <v>265</v>
      </c>
    </row>
    <row r="1080" spans="2:51" s="13" customFormat="1" ht="12">
      <c r="B1080" s="155"/>
      <c r="D1080" s="143" t="s">
        <v>277</v>
      </c>
      <c r="E1080" s="156" t="s">
        <v>19</v>
      </c>
      <c r="F1080" s="157" t="s">
        <v>2682</v>
      </c>
      <c r="H1080" s="158">
        <v>245.622</v>
      </c>
      <c r="I1080" s="159"/>
      <c r="L1080" s="155"/>
      <c r="M1080" s="160"/>
      <c r="T1080" s="161"/>
      <c r="AT1080" s="156" t="s">
        <v>277</v>
      </c>
      <c r="AU1080" s="156" t="s">
        <v>86</v>
      </c>
      <c r="AV1080" s="13" t="s">
        <v>86</v>
      </c>
      <c r="AW1080" s="13" t="s">
        <v>37</v>
      </c>
      <c r="AX1080" s="13" t="s">
        <v>76</v>
      </c>
      <c r="AY1080" s="156" t="s">
        <v>265</v>
      </c>
    </row>
    <row r="1081" spans="2:51" s="12" customFormat="1" ht="12">
      <c r="B1081" s="149"/>
      <c r="D1081" s="143" t="s">
        <v>277</v>
      </c>
      <c r="E1081" s="150" t="s">
        <v>19</v>
      </c>
      <c r="F1081" s="151" t="s">
        <v>2683</v>
      </c>
      <c r="H1081" s="150" t="s">
        <v>19</v>
      </c>
      <c r="I1081" s="152"/>
      <c r="L1081" s="149"/>
      <c r="M1081" s="153"/>
      <c r="T1081" s="154"/>
      <c r="AT1081" s="150" t="s">
        <v>277</v>
      </c>
      <c r="AU1081" s="150" t="s">
        <v>86</v>
      </c>
      <c r="AV1081" s="12" t="s">
        <v>84</v>
      </c>
      <c r="AW1081" s="12" t="s">
        <v>37</v>
      </c>
      <c r="AX1081" s="12" t="s">
        <v>76</v>
      </c>
      <c r="AY1081" s="150" t="s">
        <v>265</v>
      </c>
    </row>
    <row r="1082" spans="2:51" s="13" customFormat="1" ht="12">
      <c r="B1082" s="155"/>
      <c r="D1082" s="143" t="s">
        <v>277</v>
      </c>
      <c r="E1082" s="156" t="s">
        <v>19</v>
      </c>
      <c r="F1082" s="157" t="s">
        <v>2684</v>
      </c>
      <c r="H1082" s="158">
        <v>33.631</v>
      </c>
      <c r="I1082" s="159"/>
      <c r="L1082" s="155"/>
      <c r="M1082" s="160"/>
      <c r="T1082" s="161"/>
      <c r="AT1082" s="156" t="s">
        <v>277</v>
      </c>
      <c r="AU1082" s="156" t="s">
        <v>86</v>
      </c>
      <c r="AV1082" s="13" t="s">
        <v>86</v>
      </c>
      <c r="AW1082" s="13" t="s">
        <v>37</v>
      </c>
      <c r="AX1082" s="13" t="s">
        <v>76</v>
      </c>
      <c r="AY1082" s="156" t="s">
        <v>265</v>
      </c>
    </row>
    <row r="1083" spans="2:51" s="13" customFormat="1" ht="12">
      <c r="B1083" s="155"/>
      <c r="D1083" s="143" t="s">
        <v>277</v>
      </c>
      <c r="E1083" s="156" t="s">
        <v>19</v>
      </c>
      <c r="F1083" s="157" t="s">
        <v>2685</v>
      </c>
      <c r="H1083" s="158">
        <v>5.384</v>
      </c>
      <c r="I1083" s="159"/>
      <c r="L1083" s="155"/>
      <c r="M1083" s="160"/>
      <c r="T1083" s="161"/>
      <c r="AT1083" s="156" t="s">
        <v>277</v>
      </c>
      <c r="AU1083" s="156" t="s">
        <v>86</v>
      </c>
      <c r="AV1083" s="13" t="s">
        <v>86</v>
      </c>
      <c r="AW1083" s="13" t="s">
        <v>37</v>
      </c>
      <c r="AX1083" s="13" t="s">
        <v>76</v>
      </c>
      <c r="AY1083" s="156" t="s">
        <v>265</v>
      </c>
    </row>
    <row r="1084" spans="2:51" s="13" customFormat="1" ht="12">
      <c r="B1084" s="155"/>
      <c r="D1084" s="143" t="s">
        <v>277</v>
      </c>
      <c r="E1084" s="156" t="s">
        <v>19</v>
      </c>
      <c r="F1084" s="157" t="s">
        <v>2686</v>
      </c>
      <c r="H1084" s="158">
        <v>4.572</v>
      </c>
      <c r="I1084" s="159"/>
      <c r="L1084" s="155"/>
      <c r="M1084" s="160"/>
      <c r="T1084" s="161"/>
      <c r="AT1084" s="156" t="s">
        <v>277</v>
      </c>
      <c r="AU1084" s="156" t="s">
        <v>86</v>
      </c>
      <c r="AV1084" s="13" t="s">
        <v>86</v>
      </c>
      <c r="AW1084" s="13" t="s">
        <v>37</v>
      </c>
      <c r="AX1084" s="13" t="s">
        <v>76</v>
      </c>
      <c r="AY1084" s="156" t="s">
        <v>265</v>
      </c>
    </row>
    <row r="1085" spans="2:51" s="12" customFormat="1" ht="12">
      <c r="B1085" s="149"/>
      <c r="D1085" s="143" t="s">
        <v>277</v>
      </c>
      <c r="E1085" s="150" t="s">
        <v>19</v>
      </c>
      <c r="F1085" s="151" t="s">
        <v>2687</v>
      </c>
      <c r="H1085" s="150" t="s">
        <v>19</v>
      </c>
      <c r="I1085" s="152"/>
      <c r="L1085" s="149"/>
      <c r="M1085" s="153"/>
      <c r="T1085" s="154"/>
      <c r="AT1085" s="150" t="s">
        <v>277</v>
      </c>
      <c r="AU1085" s="150" t="s">
        <v>86</v>
      </c>
      <c r="AV1085" s="12" t="s">
        <v>84</v>
      </c>
      <c r="AW1085" s="12" t="s">
        <v>37</v>
      </c>
      <c r="AX1085" s="12" t="s">
        <v>76</v>
      </c>
      <c r="AY1085" s="150" t="s">
        <v>265</v>
      </c>
    </row>
    <row r="1086" spans="2:51" s="13" customFormat="1" ht="12">
      <c r="B1086" s="155"/>
      <c r="D1086" s="143" t="s">
        <v>277</v>
      </c>
      <c r="E1086" s="156" t="s">
        <v>19</v>
      </c>
      <c r="F1086" s="157" t="s">
        <v>2688</v>
      </c>
      <c r="H1086" s="158">
        <v>-3.749</v>
      </c>
      <c r="I1086" s="159"/>
      <c r="L1086" s="155"/>
      <c r="M1086" s="160"/>
      <c r="T1086" s="161"/>
      <c r="AT1086" s="156" t="s">
        <v>277</v>
      </c>
      <c r="AU1086" s="156" t="s">
        <v>86</v>
      </c>
      <c r="AV1086" s="13" t="s">
        <v>86</v>
      </c>
      <c r="AW1086" s="13" t="s">
        <v>37</v>
      </c>
      <c r="AX1086" s="13" t="s">
        <v>76</v>
      </c>
      <c r="AY1086" s="156" t="s">
        <v>265</v>
      </c>
    </row>
    <row r="1087" spans="2:51" s="15" customFormat="1" ht="12">
      <c r="B1087" s="169"/>
      <c r="D1087" s="143" t="s">
        <v>277</v>
      </c>
      <c r="E1087" s="170" t="s">
        <v>19</v>
      </c>
      <c r="F1087" s="171" t="s">
        <v>397</v>
      </c>
      <c r="H1087" s="172">
        <v>285.46</v>
      </c>
      <c r="I1087" s="173"/>
      <c r="L1087" s="169"/>
      <c r="M1087" s="174"/>
      <c r="T1087" s="175"/>
      <c r="AT1087" s="170" t="s">
        <v>277</v>
      </c>
      <c r="AU1087" s="170" t="s">
        <v>86</v>
      </c>
      <c r="AV1087" s="15" t="s">
        <v>287</v>
      </c>
      <c r="AW1087" s="15" t="s">
        <v>37</v>
      </c>
      <c r="AX1087" s="15" t="s">
        <v>76</v>
      </c>
      <c r="AY1087" s="170" t="s">
        <v>265</v>
      </c>
    </row>
    <row r="1088" spans="2:51" s="12" customFormat="1" ht="12">
      <c r="B1088" s="149"/>
      <c r="D1088" s="143" t="s">
        <v>277</v>
      </c>
      <c r="E1088" s="150" t="s">
        <v>19</v>
      </c>
      <c r="F1088" s="151" t="s">
        <v>2689</v>
      </c>
      <c r="H1088" s="150" t="s">
        <v>19</v>
      </c>
      <c r="I1088" s="152"/>
      <c r="L1088" s="149"/>
      <c r="M1088" s="153"/>
      <c r="T1088" s="154"/>
      <c r="AT1088" s="150" t="s">
        <v>277</v>
      </c>
      <c r="AU1088" s="150" t="s">
        <v>86</v>
      </c>
      <c r="AV1088" s="12" t="s">
        <v>84</v>
      </c>
      <c r="AW1088" s="12" t="s">
        <v>37</v>
      </c>
      <c r="AX1088" s="12" t="s">
        <v>76</v>
      </c>
      <c r="AY1088" s="150" t="s">
        <v>265</v>
      </c>
    </row>
    <row r="1089" spans="2:51" s="13" customFormat="1" ht="12">
      <c r="B1089" s="155"/>
      <c r="D1089" s="143" t="s">
        <v>277</v>
      </c>
      <c r="E1089" s="156" t="s">
        <v>19</v>
      </c>
      <c r="F1089" s="157" t="s">
        <v>2690</v>
      </c>
      <c r="H1089" s="158">
        <v>223.564</v>
      </c>
      <c r="I1089" s="159"/>
      <c r="L1089" s="155"/>
      <c r="M1089" s="160"/>
      <c r="T1089" s="161"/>
      <c r="AT1089" s="156" t="s">
        <v>277</v>
      </c>
      <c r="AU1089" s="156" t="s">
        <v>86</v>
      </c>
      <c r="AV1089" s="13" t="s">
        <v>86</v>
      </c>
      <c r="AW1089" s="13" t="s">
        <v>37</v>
      </c>
      <c r="AX1089" s="13" t="s">
        <v>76</v>
      </c>
      <c r="AY1089" s="156" t="s">
        <v>265</v>
      </c>
    </row>
    <row r="1090" spans="2:51" s="13" customFormat="1" ht="12">
      <c r="B1090" s="155"/>
      <c r="D1090" s="143" t="s">
        <v>277</v>
      </c>
      <c r="E1090" s="156" t="s">
        <v>19</v>
      </c>
      <c r="F1090" s="157" t="s">
        <v>2691</v>
      </c>
      <c r="H1090" s="158">
        <v>1.742</v>
      </c>
      <c r="I1090" s="159"/>
      <c r="L1090" s="155"/>
      <c r="M1090" s="160"/>
      <c r="T1090" s="161"/>
      <c r="AT1090" s="156" t="s">
        <v>277</v>
      </c>
      <c r="AU1090" s="156" t="s">
        <v>86</v>
      </c>
      <c r="AV1090" s="13" t="s">
        <v>86</v>
      </c>
      <c r="AW1090" s="13" t="s">
        <v>37</v>
      </c>
      <c r="AX1090" s="13" t="s">
        <v>76</v>
      </c>
      <c r="AY1090" s="156" t="s">
        <v>265</v>
      </c>
    </row>
    <row r="1091" spans="2:51" s="15" customFormat="1" ht="12">
      <c r="B1091" s="169"/>
      <c r="D1091" s="143" t="s">
        <v>277</v>
      </c>
      <c r="E1091" s="170" t="s">
        <v>19</v>
      </c>
      <c r="F1091" s="171" t="s">
        <v>397</v>
      </c>
      <c r="H1091" s="172">
        <v>225.306</v>
      </c>
      <c r="I1091" s="173"/>
      <c r="L1091" s="169"/>
      <c r="M1091" s="174"/>
      <c r="T1091" s="175"/>
      <c r="AT1091" s="170" t="s">
        <v>277</v>
      </c>
      <c r="AU1091" s="170" t="s">
        <v>86</v>
      </c>
      <c r="AV1091" s="15" t="s">
        <v>287</v>
      </c>
      <c r="AW1091" s="15" t="s">
        <v>37</v>
      </c>
      <c r="AX1091" s="15" t="s">
        <v>76</v>
      </c>
      <c r="AY1091" s="170" t="s">
        <v>265</v>
      </c>
    </row>
    <row r="1092" spans="2:51" s="12" customFormat="1" ht="12">
      <c r="B1092" s="149"/>
      <c r="D1092" s="143" t="s">
        <v>277</v>
      </c>
      <c r="E1092" s="150" t="s">
        <v>19</v>
      </c>
      <c r="F1092" s="151" t="s">
        <v>2692</v>
      </c>
      <c r="H1092" s="150" t="s">
        <v>19</v>
      </c>
      <c r="I1092" s="152"/>
      <c r="L1092" s="149"/>
      <c r="M1092" s="153"/>
      <c r="T1092" s="154"/>
      <c r="AT1092" s="150" t="s">
        <v>277</v>
      </c>
      <c r="AU1092" s="150" t="s">
        <v>86</v>
      </c>
      <c r="AV1092" s="12" t="s">
        <v>84</v>
      </c>
      <c r="AW1092" s="12" t="s">
        <v>37</v>
      </c>
      <c r="AX1092" s="12" t="s">
        <v>76</v>
      </c>
      <c r="AY1092" s="150" t="s">
        <v>265</v>
      </c>
    </row>
    <row r="1093" spans="2:51" s="12" customFormat="1" ht="12">
      <c r="B1093" s="149"/>
      <c r="D1093" s="143" t="s">
        <v>277</v>
      </c>
      <c r="E1093" s="150" t="s">
        <v>19</v>
      </c>
      <c r="F1093" s="151" t="s">
        <v>2693</v>
      </c>
      <c r="H1093" s="150" t="s">
        <v>19</v>
      </c>
      <c r="I1093" s="152"/>
      <c r="L1093" s="149"/>
      <c r="M1093" s="153"/>
      <c r="T1093" s="154"/>
      <c r="AT1093" s="150" t="s">
        <v>277</v>
      </c>
      <c r="AU1093" s="150" t="s">
        <v>86</v>
      </c>
      <c r="AV1093" s="12" t="s">
        <v>84</v>
      </c>
      <c r="AW1093" s="12" t="s">
        <v>37</v>
      </c>
      <c r="AX1093" s="12" t="s">
        <v>76</v>
      </c>
      <c r="AY1093" s="150" t="s">
        <v>265</v>
      </c>
    </row>
    <row r="1094" spans="2:51" s="13" customFormat="1" ht="12">
      <c r="B1094" s="155"/>
      <c r="D1094" s="143" t="s">
        <v>277</v>
      </c>
      <c r="E1094" s="156" t="s">
        <v>19</v>
      </c>
      <c r="F1094" s="157" t="s">
        <v>2694</v>
      </c>
      <c r="H1094" s="158">
        <v>52.646</v>
      </c>
      <c r="I1094" s="159"/>
      <c r="L1094" s="155"/>
      <c r="M1094" s="160"/>
      <c r="T1094" s="161"/>
      <c r="AT1094" s="156" t="s">
        <v>277</v>
      </c>
      <c r="AU1094" s="156" t="s">
        <v>86</v>
      </c>
      <c r="AV1094" s="13" t="s">
        <v>86</v>
      </c>
      <c r="AW1094" s="13" t="s">
        <v>37</v>
      </c>
      <c r="AX1094" s="13" t="s">
        <v>76</v>
      </c>
      <c r="AY1094" s="156" t="s">
        <v>265</v>
      </c>
    </row>
    <row r="1095" spans="2:51" s="12" customFormat="1" ht="12">
      <c r="B1095" s="149"/>
      <c r="D1095" s="143" t="s">
        <v>277</v>
      </c>
      <c r="E1095" s="150" t="s">
        <v>19</v>
      </c>
      <c r="F1095" s="151" t="s">
        <v>2695</v>
      </c>
      <c r="H1095" s="150" t="s">
        <v>19</v>
      </c>
      <c r="I1095" s="152"/>
      <c r="L1095" s="149"/>
      <c r="M1095" s="153"/>
      <c r="T1095" s="154"/>
      <c r="AT1095" s="150" t="s">
        <v>277</v>
      </c>
      <c r="AU1095" s="150" t="s">
        <v>86</v>
      </c>
      <c r="AV1095" s="12" t="s">
        <v>84</v>
      </c>
      <c r="AW1095" s="12" t="s">
        <v>37</v>
      </c>
      <c r="AX1095" s="12" t="s">
        <v>76</v>
      </c>
      <c r="AY1095" s="150" t="s">
        <v>265</v>
      </c>
    </row>
    <row r="1096" spans="2:51" s="13" customFormat="1" ht="12">
      <c r="B1096" s="155"/>
      <c r="D1096" s="143" t="s">
        <v>277</v>
      </c>
      <c r="E1096" s="156" t="s">
        <v>19</v>
      </c>
      <c r="F1096" s="157" t="s">
        <v>2696</v>
      </c>
      <c r="H1096" s="158">
        <v>0.473</v>
      </c>
      <c r="I1096" s="159"/>
      <c r="L1096" s="155"/>
      <c r="M1096" s="160"/>
      <c r="T1096" s="161"/>
      <c r="AT1096" s="156" t="s">
        <v>277</v>
      </c>
      <c r="AU1096" s="156" t="s">
        <v>86</v>
      </c>
      <c r="AV1096" s="13" t="s">
        <v>86</v>
      </c>
      <c r="AW1096" s="13" t="s">
        <v>37</v>
      </c>
      <c r="AX1096" s="13" t="s">
        <v>76</v>
      </c>
      <c r="AY1096" s="156" t="s">
        <v>265</v>
      </c>
    </row>
    <row r="1097" spans="2:51" s="13" customFormat="1" ht="12">
      <c r="B1097" s="155"/>
      <c r="D1097" s="143" t="s">
        <v>277</v>
      </c>
      <c r="E1097" s="156" t="s">
        <v>19</v>
      </c>
      <c r="F1097" s="157" t="s">
        <v>2697</v>
      </c>
      <c r="H1097" s="158">
        <v>-0.484</v>
      </c>
      <c r="I1097" s="159"/>
      <c r="L1097" s="155"/>
      <c r="M1097" s="160"/>
      <c r="T1097" s="161"/>
      <c r="AT1097" s="156" t="s">
        <v>277</v>
      </c>
      <c r="AU1097" s="156" t="s">
        <v>86</v>
      </c>
      <c r="AV1097" s="13" t="s">
        <v>86</v>
      </c>
      <c r="AW1097" s="13" t="s">
        <v>37</v>
      </c>
      <c r="AX1097" s="13" t="s">
        <v>76</v>
      </c>
      <c r="AY1097" s="156" t="s">
        <v>265</v>
      </c>
    </row>
    <row r="1098" spans="2:51" s="15" customFormat="1" ht="12">
      <c r="B1098" s="169"/>
      <c r="D1098" s="143" t="s">
        <v>277</v>
      </c>
      <c r="E1098" s="170" t="s">
        <v>19</v>
      </c>
      <c r="F1098" s="171" t="s">
        <v>397</v>
      </c>
      <c r="H1098" s="172">
        <v>52.635</v>
      </c>
      <c r="I1098" s="173"/>
      <c r="L1098" s="169"/>
      <c r="M1098" s="174"/>
      <c r="T1098" s="175"/>
      <c r="AT1098" s="170" t="s">
        <v>277</v>
      </c>
      <c r="AU1098" s="170" t="s">
        <v>86</v>
      </c>
      <c r="AV1098" s="15" t="s">
        <v>287</v>
      </c>
      <c r="AW1098" s="15" t="s">
        <v>37</v>
      </c>
      <c r="AX1098" s="15" t="s">
        <v>76</v>
      </c>
      <c r="AY1098" s="170" t="s">
        <v>265</v>
      </c>
    </row>
    <row r="1099" spans="2:51" s="12" customFormat="1" ht="12">
      <c r="B1099" s="149"/>
      <c r="D1099" s="143" t="s">
        <v>277</v>
      </c>
      <c r="E1099" s="150" t="s">
        <v>19</v>
      </c>
      <c r="F1099" s="151" t="s">
        <v>2698</v>
      </c>
      <c r="H1099" s="150" t="s">
        <v>19</v>
      </c>
      <c r="I1099" s="152"/>
      <c r="L1099" s="149"/>
      <c r="M1099" s="153"/>
      <c r="T1099" s="154"/>
      <c r="AT1099" s="150" t="s">
        <v>277</v>
      </c>
      <c r="AU1099" s="150" t="s">
        <v>86</v>
      </c>
      <c r="AV1099" s="12" t="s">
        <v>84</v>
      </c>
      <c r="AW1099" s="12" t="s">
        <v>37</v>
      </c>
      <c r="AX1099" s="12" t="s">
        <v>76</v>
      </c>
      <c r="AY1099" s="150" t="s">
        <v>265</v>
      </c>
    </row>
    <row r="1100" spans="2:51" s="13" customFormat="1" ht="12">
      <c r="B1100" s="155"/>
      <c r="D1100" s="143" t="s">
        <v>277</v>
      </c>
      <c r="E1100" s="156" t="s">
        <v>19</v>
      </c>
      <c r="F1100" s="157" t="s">
        <v>2699</v>
      </c>
      <c r="H1100" s="158">
        <v>34.1</v>
      </c>
      <c r="I1100" s="159"/>
      <c r="L1100" s="155"/>
      <c r="M1100" s="160"/>
      <c r="T1100" s="161"/>
      <c r="AT1100" s="156" t="s">
        <v>277</v>
      </c>
      <c r="AU1100" s="156" t="s">
        <v>86</v>
      </c>
      <c r="AV1100" s="13" t="s">
        <v>86</v>
      </c>
      <c r="AW1100" s="13" t="s">
        <v>37</v>
      </c>
      <c r="AX1100" s="13" t="s">
        <v>76</v>
      </c>
      <c r="AY1100" s="156" t="s">
        <v>265</v>
      </c>
    </row>
    <row r="1101" spans="2:51" s="13" customFormat="1" ht="12">
      <c r="B1101" s="155"/>
      <c r="D1101" s="143" t="s">
        <v>277</v>
      </c>
      <c r="E1101" s="156" t="s">
        <v>19</v>
      </c>
      <c r="F1101" s="157" t="s">
        <v>2700</v>
      </c>
      <c r="H1101" s="158">
        <v>109.167</v>
      </c>
      <c r="I1101" s="159"/>
      <c r="L1101" s="155"/>
      <c r="M1101" s="160"/>
      <c r="T1101" s="161"/>
      <c r="AT1101" s="156" t="s">
        <v>277</v>
      </c>
      <c r="AU1101" s="156" t="s">
        <v>86</v>
      </c>
      <c r="AV1101" s="13" t="s">
        <v>86</v>
      </c>
      <c r="AW1101" s="13" t="s">
        <v>37</v>
      </c>
      <c r="AX1101" s="13" t="s">
        <v>76</v>
      </c>
      <c r="AY1101" s="156" t="s">
        <v>265</v>
      </c>
    </row>
    <row r="1102" spans="2:51" s="13" customFormat="1" ht="12">
      <c r="B1102" s="155"/>
      <c r="D1102" s="143" t="s">
        <v>277</v>
      </c>
      <c r="E1102" s="156" t="s">
        <v>19</v>
      </c>
      <c r="F1102" s="157" t="s">
        <v>2701</v>
      </c>
      <c r="H1102" s="158">
        <v>4.731</v>
      </c>
      <c r="I1102" s="159"/>
      <c r="L1102" s="155"/>
      <c r="M1102" s="160"/>
      <c r="T1102" s="161"/>
      <c r="AT1102" s="156" t="s">
        <v>277</v>
      </c>
      <c r="AU1102" s="156" t="s">
        <v>86</v>
      </c>
      <c r="AV1102" s="13" t="s">
        <v>86</v>
      </c>
      <c r="AW1102" s="13" t="s">
        <v>37</v>
      </c>
      <c r="AX1102" s="13" t="s">
        <v>76</v>
      </c>
      <c r="AY1102" s="156" t="s">
        <v>265</v>
      </c>
    </row>
    <row r="1103" spans="2:51" s="13" customFormat="1" ht="12">
      <c r="B1103" s="155"/>
      <c r="D1103" s="143" t="s">
        <v>277</v>
      </c>
      <c r="E1103" s="156" t="s">
        <v>19</v>
      </c>
      <c r="F1103" s="157" t="s">
        <v>2702</v>
      </c>
      <c r="H1103" s="158">
        <v>23.135</v>
      </c>
      <c r="I1103" s="159"/>
      <c r="L1103" s="155"/>
      <c r="M1103" s="160"/>
      <c r="T1103" s="161"/>
      <c r="AT1103" s="156" t="s">
        <v>277</v>
      </c>
      <c r="AU1103" s="156" t="s">
        <v>86</v>
      </c>
      <c r="AV1103" s="13" t="s">
        <v>86</v>
      </c>
      <c r="AW1103" s="13" t="s">
        <v>37</v>
      </c>
      <c r="AX1103" s="13" t="s">
        <v>76</v>
      </c>
      <c r="AY1103" s="156" t="s">
        <v>265</v>
      </c>
    </row>
    <row r="1104" spans="2:51" s="15" customFormat="1" ht="12">
      <c r="B1104" s="169"/>
      <c r="D1104" s="143" t="s">
        <v>277</v>
      </c>
      <c r="E1104" s="170" t="s">
        <v>19</v>
      </c>
      <c r="F1104" s="171" t="s">
        <v>397</v>
      </c>
      <c r="H1104" s="172">
        <v>171.133</v>
      </c>
      <c r="I1104" s="173"/>
      <c r="L1104" s="169"/>
      <c r="M1104" s="174"/>
      <c r="T1104" s="175"/>
      <c r="AT1104" s="170" t="s">
        <v>277</v>
      </c>
      <c r="AU1104" s="170" t="s">
        <v>86</v>
      </c>
      <c r="AV1104" s="15" t="s">
        <v>287</v>
      </c>
      <c r="AW1104" s="15" t="s">
        <v>37</v>
      </c>
      <c r="AX1104" s="15" t="s">
        <v>76</v>
      </c>
      <c r="AY1104" s="170" t="s">
        <v>265</v>
      </c>
    </row>
    <row r="1105" spans="2:51" s="12" customFormat="1" ht="12">
      <c r="B1105" s="149"/>
      <c r="D1105" s="143" t="s">
        <v>277</v>
      </c>
      <c r="E1105" s="150" t="s">
        <v>19</v>
      </c>
      <c r="F1105" s="151" t="s">
        <v>2703</v>
      </c>
      <c r="H1105" s="150" t="s">
        <v>19</v>
      </c>
      <c r="I1105" s="152"/>
      <c r="L1105" s="149"/>
      <c r="M1105" s="153"/>
      <c r="T1105" s="154"/>
      <c r="AT1105" s="150" t="s">
        <v>277</v>
      </c>
      <c r="AU1105" s="150" t="s">
        <v>86</v>
      </c>
      <c r="AV1105" s="12" t="s">
        <v>84</v>
      </c>
      <c r="AW1105" s="12" t="s">
        <v>37</v>
      </c>
      <c r="AX1105" s="12" t="s">
        <v>76</v>
      </c>
      <c r="AY1105" s="150" t="s">
        <v>265</v>
      </c>
    </row>
    <row r="1106" spans="2:51" s="13" customFormat="1" ht="12">
      <c r="B1106" s="155"/>
      <c r="D1106" s="143" t="s">
        <v>277</v>
      </c>
      <c r="E1106" s="156" t="s">
        <v>19</v>
      </c>
      <c r="F1106" s="157" t="s">
        <v>2704</v>
      </c>
      <c r="H1106" s="158">
        <v>128.488</v>
      </c>
      <c r="I1106" s="159"/>
      <c r="L1106" s="155"/>
      <c r="M1106" s="160"/>
      <c r="T1106" s="161"/>
      <c r="AT1106" s="156" t="s">
        <v>277</v>
      </c>
      <c r="AU1106" s="156" t="s">
        <v>86</v>
      </c>
      <c r="AV1106" s="13" t="s">
        <v>86</v>
      </c>
      <c r="AW1106" s="13" t="s">
        <v>37</v>
      </c>
      <c r="AX1106" s="13" t="s">
        <v>76</v>
      </c>
      <c r="AY1106" s="156" t="s">
        <v>265</v>
      </c>
    </row>
    <row r="1107" spans="2:51" s="15" customFormat="1" ht="12">
      <c r="B1107" s="169"/>
      <c r="D1107" s="143" t="s">
        <v>277</v>
      </c>
      <c r="E1107" s="170" t="s">
        <v>19</v>
      </c>
      <c r="F1107" s="171" t="s">
        <v>397</v>
      </c>
      <c r="H1107" s="172">
        <v>128.488</v>
      </c>
      <c r="I1107" s="173"/>
      <c r="L1107" s="169"/>
      <c r="M1107" s="174"/>
      <c r="T1107" s="175"/>
      <c r="AT1107" s="170" t="s">
        <v>277</v>
      </c>
      <c r="AU1107" s="170" t="s">
        <v>86</v>
      </c>
      <c r="AV1107" s="15" t="s">
        <v>287</v>
      </c>
      <c r="AW1107" s="15" t="s">
        <v>37</v>
      </c>
      <c r="AX1107" s="15" t="s">
        <v>76</v>
      </c>
      <c r="AY1107" s="170" t="s">
        <v>265</v>
      </c>
    </row>
    <row r="1108" spans="2:51" s="12" customFormat="1" ht="12">
      <c r="B1108" s="149"/>
      <c r="D1108" s="143" t="s">
        <v>277</v>
      </c>
      <c r="E1108" s="150" t="s">
        <v>19</v>
      </c>
      <c r="F1108" s="151" t="s">
        <v>2705</v>
      </c>
      <c r="H1108" s="150" t="s">
        <v>19</v>
      </c>
      <c r="I1108" s="152"/>
      <c r="L1108" s="149"/>
      <c r="M1108" s="153"/>
      <c r="T1108" s="154"/>
      <c r="AT1108" s="150" t="s">
        <v>277</v>
      </c>
      <c r="AU1108" s="150" t="s">
        <v>86</v>
      </c>
      <c r="AV1108" s="12" t="s">
        <v>84</v>
      </c>
      <c r="AW1108" s="12" t="s">
        <v>37</v>
      </c>
      <c r="AX1108" s="12" t="s">
        <v>76</v>
      </c>
      <c r="AY1108" s="150" t="s">
        <v>265</v>
      </c>
    </row>
    <row r="1109" spans="2:51" s="13" customFormat="1" ht="12">
      <c r="B1109" s="155"/>
      <c r="D1109" s="143" t="s">
        <v>277</v>
      </c>
      <c r="E1109" s="156" t="s">
        <v>19</v>
      </c>
      <c r="F1109" s="157" t="s">
        <v>2706</v>
      </c>
      <c r="H1109" s="158">
        <v>124</v>
      </c>
      <c r="I1109" s="159"/>
      <c r="L1109" s="155"/>
      <c r="M1109" s="160"/>
      <c r="T1109" s="161"/>
      <c r="AT1109" s="156" t="s">
        <v>277</v>
      </c>
      <c r="AU1109" s="156" t="s">
        <v>86</v>
      </c>
      <c r="AV1109" s="13" t="s">
        <v>86</v>
      </c>
      <c r="AW1109" s="13" t="s">
        <v>37</v>
      </c>
      <c r="AX1109" s="13" t="s">
        <v>76</v>
      </c>
      <c r="AY1109" s="156" t="s">
        <v>265</v>
      </c>
    </row>
    <row r="1110" spans="2:51" s="13" customFormat="1" ht="12">
      <c r="B1110" s="155"/>
      <c r="D1110" s="143" t="s">
        <v>277</v>
      </c>
      <c r="E1110" s="156" t="s">
        <v>19</v>
      </c>
      <c r="F1110" s="157" t="s">
        <v>2707</v>
      </c>
      <c r="H1110" s="158">
        <v>27.395</v>
      </c>
      <c r="I1110" s="159"/>
      <c r="L1110" s="155"/>
      <c r="M1110" s="160"/>
      <c r="T1110" s="161"/>
      <c r="AT1110" s="156" t="s">
        <v>277</v>
      </c>
      <c r="AU1110" s="156" t="s">
        <v>86</v>
      </c>
      <c r="AV1110" s="13" t="s">
        <v>86</v>
      </c>
      <c r="AW1110" s="13" t="s">
        <v>37</v>
      </c>
      <c r="AX1110" s="13" t="s">
        <v>76</v>
      </c>
      <c r="AY1110" s="156" t="s">
        <v>265</v>
      </c>
    </row>
    <row r="1111" spans="2:51" s="13" customFormat="1" ht="12">
      <c r="B1111" s="155"/>
      <c r="D1111" s="143" t="s">
        <v>277</v>
      </c>
      <c r="E1111" s="156" t="s">
        <v>19</v>
      </c>
      <c r="F1111" s="157" t="s">
        <v>2708</v>
      </c>
      <c r="H1111" s="158">
        <v>4.541</v>
      </c>
      <c r="I1111" s="159"/>
      <c r="L1111" s="155"/>
      <c r="M1111" s="160"/>
      <c r="T1111" s="161"/>
      <c r="AT1111" s="156" t="s">
        <v>277</v>
      </c>
      <c r="AU1111" s="156" t="s">
        <v>86</v>
      </c>
      <c r="AV1111" s="13" t="s">
        <v>86</v>
      </c>
      <c r="AW1111" s="13" t="s">
        <v>37</v>
      </c>
      <c r="AX1111" s="13" t="s">
        <v>76</v>
      </c>
      <c r="AY1111" s="156" t="s">
        <v>265</v>
      </c>
    </row>
    <row r="1112" spans="2:51" s="13" customFormat="1" ht="12">
      <c r="B1112" s="155"/>
      <c r="D1112" s="143" t="s">
        <v>277</v>
      </c>
      <c r="E1112" s="156" t="s">
        <v>19</v>
      </c>
      <c r="F1112" s="157" t="s">
        <v>2709</v>
      </c>
      <c r="H1112" s="158">
        <v>-28.385</v>
      </c>
      <c r="I1112" s="159"/>
      <c r="L1112" s="155"/>
      <c r="M1112" s="160"/>
      <c r="T1112" s="161"/>
      <c r="AT1112" s="156" t="s">
        <v>277</v>
      </c>
      <c r="AU1112" s="156" t="s">
        <v>86</v>
      </c>
      <c r="AV1112" s="13" t="s">
        <v>86</v>
      </c>
      <c r="AW1112" s="13" t="s">
        <v>37</v>
      </c>
      <c r="AX1112" s="13" t="s">
        <v>76</v>
      </c>
      <c r="AY1112" s="156" t="s">
        <v>265</v>
      </c>
    </row>
    <row r="1113" spans="2:51" s="15" customFormat="1" ht="12">
      <c r="B1113" s="169"/>
      <c r="D1113" s="143" t="s">
        <v>277</v>
      </c>
      <c r="E1113" s="170" t="s">
        <v>19</v>
      </c>
      <c r="F1113" s="171" t="s">
        <v>397</v>
      </c>
      <c r="H1113" s="172">
        <v>127.551</v>
      </c>
      <c r="I1113" s="173"/>
      <c r="L1113" s="169"/>
      <c r="M1113" s="174"/>
      <c r="T1113" s="175"/>
      <c r="AT1113" s="170" t="s">
        <v>277</v>
      </c>
      <c r="AU1113" s="170" t="s">
        <v>86</v>
      </c>
      <c r="AV1113" s="15" t="s">
        <v>287</v>
      </c>
      <c r="AW1113" s="15" t="s">
        <v>37</v>
      </c>
      <c r="AX1113" s="15" t="s">
        <v>76</v>
      </c>
      <c r="AY1113" s="170" t="s">
        <v>265</v>
      </c>
    </row>
    <row r="1114" spans="2:51" s="12" customFormat="1" ht="12">
      <c r="B1114" s="149"/>
      <c r="D1114" s="143" t="s">
        <v>277</v>
      </c>
      <c r="E1114" s="150" t="s">
        <v>19</v>
      </c>
      <c r="F1114" s="151" t="s">
        <v>2710</v>
      </c>
      <c r="H1114" s="150" t="s">
        <v>19</v>
      </c>
      <c r="I1114" s="152"/>
      <c r="L1114" s="149"/>
      <c r="M1114" s="153"/>
      <c r="T1114" s="154"/>
      <c r="AT1114" s="150" t="s">
        <v>277</v>
      </c>
      <c r="AU1114" s="150" t="s">
        <v>86</v>
      </c>
      <c r="AV1114" s="12" t="s">
        <v>84</v>
      </c>
      <c r="AW1114" s="12" t="s">
        <v>37</v>
      </c>
      <c r="AX1114" s="12" t="s">
        <v>76</v>
      </c>
      <c r="AY1114" s="150" t="s">
        <v>265</v>
      </c>
    </row>
    <row r="1115" spans="2:51" s="13" customFormat="1" ht="12">
      <c r="B1115" s="155"/>
      <c r="D1115" s="143" t="s">
        <v>277</v>
      </c>
      <c r="E1115" s="156" t="s">
        <v>19</v>
      </c>
      <c r="F1115" s="157" t="s">
        <v>2711</v>
      </c>
      <c r="H1115" s="158">
        <v>74.514</v>
      </c>
      <c r="I1115" s="159"/>
      <c r="L1115" s="155"/>
      <c r="M1115" s="160"/>
      <c r="T1115" s="161"/>
      <c r="AT1115" s="156" t="s">
        <v>277</v>
      </c>
      <c r="AU1115" s="156" t="s">
        <v>86</v>
      </c>
      <c r="AV1115" s="13" t="s">
        <v>86</v>
      </c>
      <c r="AW1115" s="13" t="s">
        <v>37</v>
      </c>
      <c r="AX1115" s="13" t="s">
        <v>76</v>
      </c>
      <c r="AY1115" s="156" t="s">
        <v>265</v>
      </c>
    </row>
    <row r="1116" spans="2:51" s="13" customFormat="1" ht="12">
      <c r="B1116" s="155"/>
      <c r="D1116" s="143" t="s">
        <v>277</v>
      </c>
      <c r="E1116" s="156" t="s">
        <v>19</v>
      </c>
      <c r="F1116" s="157" t="s">
        <v>2712</v>
      </c>
      <c r="H1116" s="158">
        <v>40.272</v>
      </c>
      <c r="I1116" s="159"/>
      <c r="L1116" s="155"/>
      <c r="M1116" s="160"/>
      <c r="T1116" s="161"/>
      <c r="AT1116" s="156" t="s">
        <v>277</v>
      </c>
      <c r="AU1116" s="156" t="s">
        <v>86</v>
      </c>
      <c r="AV1116" s="13" t="s">
        <v>86</v>
      </c>
      <c r="AW1116" s="13" t="s">
        <v>37</v>
      </c>
      <c r="AX1116" s="13" t="s">
        <v>76</v>
      </c>
      <c r="AY1116" s="156" t="s">
        <v>265</v>
      </c>
    </row>
    <row r="1117" spans="2:51" s="13" customFormat="1" ht="12">
      <c r="B1117" s="155"/>
      <c r="D1117" s="143" t="s">
        <v>277</v>
      </c>
      <c r="E1117" s="156" t="s">
        <v>19</v>
      </c>
      <c r="F1117" s="157" t="s">
        <v>2713</v>
      </c>
      <c r="H1117" s="158">
        <v>13.494</v>
      </c>
      <c r="I1117" s="159"/>
      <c r="L1117" s="155"/>
      <c r="M1117" s="160"/>
      <c r="T1117" s="161"/>
      <c r="AT1117" s="156" t="s">
        <v>277</v>
      </c>
      <c r="AU1117" s="156" t="s">
        <v>86</v>
      </c>
      <c r="AV1117" s="13" t="s">
        <v>86</v>
      </c>
      <c r="AW1117" s="13" t="s">
        <v>37</v>
      </c>
      <c r="AX1117" s="13" t="s">
        <v>76</v>
      </c>
      <c r="AY1117" s="156" t="s">
        <v>265</v>
      </c>
    </row>
    <row r="1118" spans="2:51" s="13" customFormat="1" ht="12">
      <c r="B1118" s="155"/>
      <c r="D1118" s="143" t="s">
        <v>277</v>
      </c>
      <c r="E1118" s="156" t="s">
        <v>19</v>
      </c>
      <c r="F1118" s="157" t="s">
        <v>2714</v>
      </c>
      <c r="H1118" s="158">
        <v>31.243</v>
      </c>
      <c r="I1118" s="159"/>
      <c r="L1118" s="155"/>
      <c r="M1118" s="160"/>
      <c r="T1118" s="161"/>
      <c r="AT1118" s="156" t="s">
        <v>277</v>
      </c>
      <c r="AU1118" s="156" t="s">
        <v>86</v>
      </c>
      <c r="AV1118" s="13" t="s">
        <v>86</v>
      </c>
      <c r="AW1118" s="13" t="s">
        <v>37</v>
      </c>
      <c r="AX1118" s="13" t="s">
        <v>76</v>
      </c>
      <c r="AY1118" s="156" t="s">
        <v>265</v>
      </c>
    </row>
    <row r="1119" spans="2:51" s="13" customFormat="1" ht="12">
      <c r="B1119" s="155"/>
      <c r="D1119" s="143" t="s">
        <v>277</v>
      </c>
      <c r="E1119" s="156" t="s">
        <v>19</v>
      </c>
      <c r="F1119" s="157" t="s">
        <v>2715</v>
      </c>
      <c r="H1119" s="158">
        <v>48.675</v>
      </c>
      <c r="I1119" s="159"/>
      <c r="L1119" s="155"/>
      <c r="M1119" s="160"/>
      <c r="T1119" s="161"/>
      <c r="AT1119" s="156" t="s">
        <v>277</v>
      </c>
      <c r="AU1119" s="156" t="s">
        <v>86</v>
      </c>
      <c r="AV1119" s="13" t="s">
        <v>86</v>
      </c>
      <c r="AW1119" s="13" t="s">
        <v>37</v>
      </c>
      <c r="AX1119" s="13" t="s">
        <v>76</v>
      </c>
      <c r="AY1119" s="156" t="s">
        <v>265</v>
      </c>
    </row>
    <row r="1120" spans="2:51" s="13" customFormat="1" ht="12">
      <c r="B1120" s="155"/>
      <c r="D1120" s="143" t="s">
        <v>277</v>
      </c>
      <c r="E1120" s="156" t="s">
        <v>19</v>
      </c>
      <c r="F1120" s="157" t="s">
        <v>2716</v>
      </c>
      <c r="H1120" s="158">
        <v>0.383</v>
      </c>
      <c r="I1120" s="159"/>
      <c r="L1120" s="155"/>
      <c r="M1120" s="160"/>
      <c r="T1120" s="161"/>
      <c r="AT1120" s="156" t="s">
        <v>277</v>
      </c>
      <c r="AU1120" s="156" t="s">
        <v>86</v>
      </c>
      <c r="AV1120" s="13" t="s">
        <v>86</v>
      </c>
      <c r="AW1120" s="13" t="s">
        <v>37</v>
      </c>
      <c r="AX1120" s="13" t="s">
        <v>76</v>
      </c>
      <c r="AY1120" s="156" t="s">
        <v>265</v>
      </c>
    </row>
    <row r="1121" spans="2:51" s="12" customFormat="1" ht="12">
      <c r="B1121" s="149"/>
      <c r="D1121" s="143" t="s">
        <v>277</v>
      </c>
      <c r="E1121" s="150" t="s">
        <v>19</v>
      </c>
      <c r="F1121" s="151" t="s">
        <v>2717</v>
      </c>
      <c r="H1121" s="150" t="s">
        <v>19</v>
      </c>
      <c r="I1121" s="152"/>
      <c r="L1121" s="149"/>
      <c r="M1121" s="153"/>
      <c r="T1121" s="154"/>
      <c r="AT1121" s="150" t="s">
        <v>277</v>
      </c>
      <c r="AU1121" s="150" t="s">
        <v>86</v>
      </c>
      <c r="AV1121" s="12" t="s">
        <v>84</v>
      </c>
      <c r="AW1121" s="12" t="s">
        <v>37</v>
      </c>
      <c r="AX1121" s="12" t="s">
        <v>76</v>
      </c>
      <c r="AY1121" s="150" t="s">
        <v>265</v>
      </c>
    </row>
    <row r="1122" spans="2:51" s="13" customFormat="1" ht="12">
      <c r="B1122" s="155"/>
      <c r="D1122" s="143" t="s">
        <v>277</v>
      </c>
      <c r="E1122" s="156" t="s">
        <v>19</v>
      </c>
      <c r="F1122" s="157" t="s">
        <v>2718</v>
      </c>
      <c r="H1122" s="158">
        <v>-1.961</v>
      </c>
      <c r="I1122" s="159"/>
      <c r="L1122" s="155"/>
      <c r="M1122" s="160"/>
      <c r="T1122" s="161"/>
      <c r="AT1122" s="156" t="s">
        <v>277</v>
      </c>
      <c r="AU1122" s="156" t="s">
        <v>86</v>
      </c>
      <c r="AV1122" s="13" t="s">
        <v>86</v>
      </c>
      <c r="AW1122" s="13" t="s">
        <v>37</v>
      </c>
      <c r="AX1122" s="13" t="s">
        <v>76</v>
      </c>
      <c r="AY1122" s="156" t="s">
        <v>265</v>
      </c>
    </row>
    <row r="1123" spans="2:51" s="13" customFormat="1" ht="12">
      <c r="B1123" s="155"/>
      <c r="D1123" s="143" t="s">
        <v>277</v>
      </c>
      <c r="E1123" s="156" t="s">
        <v>19</v>
      </c>
      <c r="F1123" s="157" t="s">
        <v>2719</v>
      </c>
      <c r="H1123" s="158">
        <v>-1.789</v>
      </c>
      <c r="I1123" s="159"/>
      <c r="L1123" s="155"/>
      <c r="M1123" s="160"/>
      <c r="T1123" s="161"/>
      <c r="AT1123" s="156" t="s">
        <v>277</v>
      </c>
      <c r="AU1123" s="156" t="s">
        <v>86</v>
      </c>
      <c r="AV1123" s="13" t="s">
        <v>86</v>
      </c>
      <c r="AW1123" s="13" t="s">
        <v>37</v>
      </c>
      <c r="AX1123" s="13" t="s">
        <v>76</v>
      </c>
      <c r="AY1123" s="156" t="s">
        <v>265</v>
      </c>
    </row>
    <row r="1124" spans="2:51" s="13" customFormat="1" ht="12">
      <c r="B1124" s="155"/>
      <c r="D1124" s="143" t="s">
        <v>277</v>
      </c>
      <c r="E1124" s="156" t="s">
        <v>19</v>
      </c>
      <c r="F1124" s="157" t="s">
        <v>2720</v>
      </c>
      <c r="H1124" s="158">
        <v>-4.117</v>
      </c>
      <c r="I1124" s="159"/>
      <c r="L1124" s="155"/>
      <c r="M1124" s="160"/>
      <c r="T1124" s="161"/>
      <c r="AT1124" s="156" t="s">
        <v>277</v>
      </c>
      <c r="AU1124" s="156" t="s">
        <v>86</v>
      </c>
      <c r="AV1124" s="13" t="s">
        <v>86</v>
      </c>
      <c r="AW1124" s="13" t="s">
        <v>37</v>
      </c>
      <c r="AX1124" s="13" t="s">
        <v>76</v>
      </c>
      <c r="AY1124" s="156" t="s">
        <v>265</v>
      </c>
    </row>
    <row r="1125" spans="2:51" s="13" customFormat="1" ht="12">
      <c r="B1125" s="155"/>
      <c r="D1125" s="143" t="s">
        <v>277</v>
      </c>
      <c r="E1125" s="156" t="s">
        <v>19</v>
      </c>
      <c r="F1125" s="157" t="s">
        <v>2721</v>
      </c>
      <c r="H1125" s="158">
        <v>6.893</v>
      </c>
      <c r="I1125" s="159"/>
      <c r="L1125" s="155"/>
      <c r="M1125" s="160"/>
      <c r="T1125" s="161"/>
      <c r="AT1125" s="156" t="s">
        <v>277</v>
      </c>
      <c r="AU1125" s="156" t="s">
        <v>86</v>
      </c>
      <c r="AV1125" s="13" t="s">
        <v>86</v>
      </c>
      <c r="AW1125" s="13" t="s">
        <v>37</v>
      </c>
      <c r="AX1125" s="13" t="s">
        <v>76</v>
      </c>
      <c r="AY1125" s="156" t="s">
        <v>265</v>
      </c>
    </row>
    <row r="1126" spans="2:51" s="12" customFormat="1" ht="12">
      <c r="B1126" s="149"/>
      <c r="D1126" s="143" t="s">
        <v>277</v>
      </c>
      <c r="E1126" s="150" t="s">
        <v>19</v>
      </c>
      <c r="F1126" s="151" t="s">
        <v>2722</v>
      </c>
      <c r="H1126" s="150" t="s">
        <v>19</v>
      </c>
      <c r="I1126" s="152"/>
      <c r="L1126" s="149"/>
      <c r="M1126" s="153"/>
      <c r="T1126" s="154"/>
      <c r="AT1126" s="150" t="s">
        <v>277</v>
      </c>
      <c r="AU1126" s="150" t="s">
        <v>86</v>
      </c>
      <c r="AV1126" s="12" t="s">
        <v>84</v>
      </c>
      <c r="AW1126" s="12" t="s">
        <v>37</v>
      </c>
      <c r="AX1126" s="12" t="s">
        <v>76</v>
      </c>
      <c r="AY1126" s="150" t="s">
        <v>265</v>
      </c>
    </row>
    <row r="1127" spans="2:51" s="13" customFormat="1" ht="12">
      <c r="B1127" s="155"/>
      <c r="D1127" s="143" t="s">
        <v>277</v>
      </c>
      <c r="E1127" s="156" t="s">
        <v>19</v>
      </c>
      <c r="F1127" s="157" t="s">
        <v>2723</v>
      </c>
      <c r="H1127" s="158">
        <v>12.508</v>
      </c>
      <c r="I1127" s="159"/>
      <c r="L1127" s="155"/>
      <c r="M1127" s="160"/>
      <c r="T1127" s="161"/>
      <c r="AT1127" s="156" t="s">
        <v>277</v>
      </c>
      <c r="AU1127" s="156" t="s">
        <v>86</v>
      </c>
      <c r="AV1127" s="13" t="s">
        <v>86</v>
      </c>
      <c r="AW1127" s="13" t="s">
        <v>37</v>
      </c>
      <c r="AX1127" s="13" t="s">
        <v>76</v>
      </c>
      <c r="AY1127" s="156" t="s">
        <v>265</v>
      </c>
    </row>
    <row r="1128" spans="2:51" s="12" customFormat="1" ht="12">
      <c r="B1128" s="149"/>
      <c r="D1128" s="143" t="s">
        <v>277</v>
      </c>
      <c r="E1128" s="150" t="s">
        <v>19</v>
      </c>
      <c r="F1128" s="151" t="s">
        <v>2724</v>
      </c>
      <c r="H1128" s="150" t="s">
        <v>19</v>
      </c>
      <c r="I1128" s="152"/>
      <c r="L1128" s="149"/>
      <c r="M1128" s="153"/>
      <c r="T1128" s="154"/>
      <c r="AT1128" s="150" t="s">
        <v>277</v>
      </c>
      <c r="AU1128" s="150" t="s">
        <v>86</v>
      </c>
      <c r="AV1128" s="12" t="s">
        <v>84</v>
      </c>
      <c r="AW1128" s="12" t="s">
        <v>37</v>
      </c>
      <c r="AX1128" s="12" t="s">
        <v>76</v>
      </c>
      <c r="AY1128" s="150" t="s">
        <v>265</v>
      </c>
    </row>
    <row r="1129" spans="2:51" s="13" customFormat="1" ht="12">
      <c r="B1129" s="155"/>
      <c r="D1129" s="143" t="s">
        <v>277</v>
      </c>
      <c r="E1129" s="156" t="s">
        <v>19</v>
      </c>
      <c r="F1129" s="157" t="s">
        <v>2725</v>
      </c>
      <c r="H1129" s="158">
        <v>-1.705</v>
      </c>
      <c r="I1129" s="159"/>
      <c r="L1129" s="155"/>
      <c r="M1129" s="160"/>
      <c r="T1129" s="161"/>
      <c r="AT1129" s="156" t="s">
        <v>277</v>
      </c>
      <c r="AU1129" s="156" t="s">
        <v>86</v>
      </c>
      <c r="AV1129" s="13" t="s">
        <v>86</v>
      </c>
      <c r="AW1129" s="13" t="s">
        <v>37</v>
      </c>
      <c r="AX1129" s="13" t="s">
        <v>76</v>
      </c>
      <c r="AY1129" s="156" t="s">
        <v>265</v>
      </c>
    </row>
    <row r="1130" spans="2:51" s="15" customFormat="1" ht="12">
      <c r="B1130" s="169"/>
      <c r="D1130" s="143" t="s">
        <v>277</v>
      </c>
      <c r="E1130" s="170" t="s">
        <v>19</v>
      </c>
      <c r="F1130" s="171" t="s">
        <v>397</v>
      </c>
      <c r="H1130" s="172">
        <v>218.41</v>
      </c>
      <c r="I1130" s="173"/>
      <c r="L1130" s="169"/>
      <c r="M1130" s="174"/>
      <c r="T1130" s="175"/>
      <c r="AT1130" s="170" t="s">
        <v>277</v>
      </c>
      <c r="AU1130" s="170" t="s">
        <v>86</v>
      </c>
      <c r="AV1130" s="15" t="s">
        <v>287</v>
      </c>
      <c r="AW1130" s="15" t="s">
        <v>37</v>
      </c>
      <c r="AX1130" s="15" t="s">
        <v>76</v>
      </c>
      <c r="AY1130" s="170" t="s">
        <v>265</v>
      </c>
    </row>
    <row r="1131" spans="2:51" s="12" customFormat="1" ht="12">
      <c r="B1131" s="149"/>
      <c r="D1131" s="143" t="s">
        <v>277</v>
      </c>
      <c r="E1131" s="150" t="s">
        <v>19</v>
      </c>
      <c r="F1131" s="151" t="s">
        <v>2726</v>
      </c>
      <c r="H1131" s="150" t="s">
        <v>19</v>
      </c>
      <c r="I1131" s="152"/>
      <c r="L1131" s="149"/>
      <c r="M1131" s="153"/>
      <c r="T1131" s="154"/>
      <c r="AT1131" s="150" t="s">
        <v>277</v>
      </c>
      <c r="AU1131" s="150" t="s">
        <v>86</v>
      </c>
      <c r="AV1131" s="12" t="s">
        <v>84</v>
      </c>
      <c r="AW1131" s="12" t="s">
        <v>37</v>
      </c>
      <c r="AX1131" s="12" t="s">
        <v>76</v>
      </c>
      <c r="AY1131" s="150" t="s">
        <v>265</v>
      </c>
    </row>
    <row r="1132" spans="2:51" s="13" customFormat="1" ht="12">
      <c r="B1132" s="155"/>
      <c r="D1132" s="143" t="s">
        <v>277</v>
      </c>
      <c r="E1132" s="156" t="s">
        <v>19</v>
      </c>
      <c r="F1132" s="157" t="s">
        <v>2727</v>
      </c>
      <c r="H1132" s="158">
        <v>2.132</v>
      </c>
      <c r="I1132" s="159"/>
      <c r="L1132" s="155"/>
      <c r="M1132" s="160"/>
      <c r="T1132" s="161"/>
      <c r="AT1132" s="156" t="s">
        <v>277</v>
      </c>
      <c r="AU1132" s="156" t="s">
        <v>86</v>
      </c>
      <c r="AV1132" s="13" t="s">
        <v>86</v>
      </c>
      <c r="AW1132" s="13" t="s">
        <v>37</v>
      </c>
      <c r="AX1132" s="13" t="s">
        <v>76</v>
      </c>
      <c r="AY1132" s="156" t="s">
        <v>265</v>
      </c>
    </row>
    <row r="1133" spans="2:51" s="14" customFormat="1" ht="12">
      <c r="B1133" s="162"/>
      <c r="D1133" s="143" t="s">
        <v>277</v>
      </c>
      <c r="E1133" s="163" t="s">
        <v>2728</v>
      </c>
      <c r="F1133" s="164" t="s">
        <v>280</v>
      </c>
      <c r="H1133" s="165">
        <v>2056.573</v>
      </c>
      <c r="I1133" s="166"/>
      <c r="L1133" s="162"/>
      <c r="M1133" s="167"/>
      <c r="T1133" s="168"/>
      <c r="AT1133" s="163" t="s">
        <v>277</v>
      </c>
      <c r="AU1133" s="163" t="s">
        <v>86</v>
      </c>
      <c r="AV1133" s="14" t="s">
        <v>271</v>
      </c>
      <c r="AW1133" s="14" t="s">
        <v>37</v>
      </c>
      <c r="AX1133" s="14" t="s">
        <v>84</v>
      </c>
      <c r="AY1133" s="163" t="s">
        <v>265</v>
      </c>
    </row>
    <row r="1134" spans="2:65" s="1" customFormat="1" ht="16.5" customHeight="1">
      <c r="B1134" s="33"/>
      <c r="C1134" s="130" t="s">
        <v>1077</v>
      </c>
      <c r="D1134" s="130" t="s">
        <v>267</v>
      </c>
      <c r="E1134" s="131" t="s">
        <v>2729</v>
      </c>
      <c r="F1134" s="132" t="s">
        <v>2730</v>
      </c>
      <c r="G1134" s="133" t="s">
        <v>115</v>
      </c>
      <c r="H1134" s="134">
        <v>2070.204</v>
      </c>
      <c r="I1134" s="135"/>
      <c r="J1134" s="136">
        <f>ROUND(I1134*H1134,2)</f>
        <v>0</v>
      </c>
      <c r="K1134" s="132" t="s">
        <v>270</v>
      </c>
      <c r="L1134" s="33"/>
      <c r="M1134" s="137" t="s">
        <v>19</v>
      </c>
      <c r="N1134" s="138" t="s">
        <v>47</v>
      </c>
      <c r="P1134" s="139">
        <f>O1134*H1134</f>
        <v>0</v>
      </c>
      <c r="Q1134" s="139">
        <v>0.00726</v>
      </c>
      <c r="R1134" s="139">
        <f>Q1134*H1134</f>
        <v>15.029681040000002</v>
      </c>
      <c r="S1134" s="139">
        <v>0</v>
      </c>
      <c r="T1134" s="140">
        <f>S1134*H1134</f>
        <v>0</v>
      </c>
      <c r="AR1134" s="141" t="s">
        <v>271</v>
      </c>
      <c r="AT1134" s="141" t="s">
        <v>267</v>
      </c>
      <c r="AU1134" s="141" t="s">
        <v>86</v>
      </c>
      <c r="AY1134" s="18" t="s">
        <v>265</v>
      </c>
      <c r="BE1134" s="142">
        <f>IF(N1134="základní",J1134,0)</f>
        <v>0</v>
      </c>
      <c r="BF1134" s="142">
        <f>IF(N1134="snížená",J1134,0)</f>
        <v>0</v>
      </c>
      <c r="BG1134" s="142">
        <f>IF(N1134="zákl. přenesená",J1134,0)</f>
        <v>0</v>
      </c>
      <c r="BH1134" s="142">
        <f>IF(N1134="sníž. přenesená",J1134,0)</f>
        <v>0</v>
      </c>
      <c r="BI1134" s="142">
        <f>IF(N1134="nulová",J1134,0)</f>
        <v>0</v>
      </c>
      <c r="BJ1134" s="18" t="s">
        <v>84</v>
      </c>
      <c r="BK1134" s="142">
        <f>ROUND(I1134*H1134,2)</f>
        <v>0</v>
      </c>
      <c r="BL1134" s="18" t="s">
        <v>271</v>
      </c>
      <c r="BM1134" s="141" t="s">
        <v>2731</v>
      </c>
    </row>
    <row r="1135" spans="2:47" s="1" customFormat="1" ht="29.25">
      <c r="B1135" s="33"/>
      <c r="D1135" s="143" t="s">
        <v>273</v>
      </c>
      <c r="F1135" s="144" t="s">
        <v>2732</v>
      </c>
      <c r="I1135" s="145"/>
      <c r="L1135" s="33"/>
      <c r="M1135" s="146"/>
      <c r="T1135" s="54"/>
      <c r="AT1135" s="18" t="s">
        <v>273</v>
      </c>
      <c r="AU1135" s="18" t="s">
        <v>86</v>
      </c>
    </row>
    <row r="1136" spans="2:47" s="1" customFormat="1" ht="12">
      <c r="B1136" s="33"/>
      <c r="D1136" s="147" t="s">
        <v>275</v>
      </c>
      <c r="F1136" s="148" t="s">
        <v>2733</v>
      </c>
      <c r="I1136" s="145"/>
      <c r="L1136" s="33"/>
      <c r="M1136" s="146"/>
      <c r="T1136" s="54"/>
      <c r="AT1136" s="18" t="s">
        <v>275</v>
      </c>
      <c r="AU1136" s="18" t="s">
        <v>86</v>
      </c>
    </row>
    <row r="1137" spans="2:47" s="1" customFormat="1" ht="19.5">
      <c r="B1137" s="33"/>
      <c r="D1137" s="143" t="s">
        <v>501</v>
      </c>
      <c r="F1137" s="176" t="s">
        <v>2734</v>
      </c>
      <c r="I1137" s="145"/>
      <c r="L1137" s="33"/>
      <c r="M1137" s="146"/>
      <c r="T1137" s="54"/>
      <c r="AT1137" s="18" t="s">
        <v>501</v>
      </c>
      <c r="AU1137" s="18" t="s">
        <v>86</v>
      </c>
    </row>
    <row r="1138" spans="2:51" s="12" customFormat="1" ht="12">
      <c r="B1138" s="149"/>
      <c r="D1138" s="143" t="s">
        <v>277</v>
      </c>
      <c r="E1138" s="150" t="s">
        <v>19</v>
      </c>
      <c r="F1138" s="151" t="s">
        <v>2735</v>
      </c>
      <c r="H1138" s="150" t="s">
        <v>19</v>
      </c>
      <c r="I1138" s="152"/>
      <c r="L1138" s="149"/>
      <c r="M1138" s="153"/>
      <c r="T1138" s="154"/>
      <c r="AT1138" s="150" t="s">
        <v>277</v>
      </c>
      <c r="AU1138" s="150" t="s">
        <v>86</v>
      </c>
      <c r="AV1138" s="12" t="s">
        <v>84</v>
      </c>
      <c r="AW1138" s="12" t="s">
        <v>37</v>
      </c>
      <c r="AX1138" s="12" t="s">
        <v>76</v>
      </c>
      <c r="AY1138" s="150" t="s">
        <v>265</v>
      </c>
    </row>
    <row r="1139" spans="2:51" s="13" customFormat="1" ht="12">
      <c r="B1139" s="155"/>
      <c r="D1139" s="143" t="s">
        <v>277</v>
      </c>
      <c r="E1139" s="156" t="s">
        <v>19</v>
      </c>
      <c r="F1139" s="157" t="s">
        <v>2736</v>
      </c>
      <c r="H1139" s="158">
        <v>24.9</v>
      </c>
      <c r="I1139" s="159"/>
      <c r="L1139" s="155"/>
      <c r="M1139" s="160"/>
      <c r="T1139" s="161"/>
      <c r="AT1139" s="156" t="s">
        <v>277</v>
      </c>
      <c r="AU1139" s="156" t="s">
        <v>86</v>
      </c>
      <c r="AV1139" s="13" t="s">
        <v>86</v>
      </c>
      <c r="AW1139" s="13" t="s">
        <v>37</v>
      </c>
      <c r="AX1139" s="13" t="s">
        <v>76</v>
      </c>
      <c r="AY1139" s="156" t="s">
        <v>265</v>
      </c>
    </row>
    <row r="1140" spans="2:51" s="13" customFormat="1" ht="12">
      <c r="B1140" s="155"/>
      <c r="D1140" s="143" t="s">
        <v>277</v>
      </c>
      <c r="E1140" s="156" t="s">
        <v>19</v>
      </c>
      <c r="F1140" s="157" t="s">
        <v>2737</v>
      </c>
      <c r="H1140" s="158">
        <v>192.1</v>
      </c>
      <c r="I1140" s="159"/>
      <c r="L1140" s="155"/>
      <c r="M1140" s="160"/>
      <c r="T1140" s="161"/>
      <c r="AT1140" s="156" t="s">
        <v>277</v>
      </c>
      <c r="AU1140" s="156" t="s">
        <v>86</v>
      </c>
      <c r="AV1140" s="13" t="s">
        <v>86</v>
      </c>
      <c r="AW1140" s="13" t="s">
        <v>37</v>
      </c>
      <c r="AX1140" s="13" t="s">
        <v>76</v>
      </c>
      <c r="AY1140" s="156" t="s">
        <v>265</v>
      </c>
    </row>
    <row r="1141" spans="2:51" s="15" customFormat="1" ht="12">
      <c r="B1141" s="169"/>
      <c r="D1141" s="143" t="s">
        <v>277</v>
      </c>
      <c r="E1141" s="170" t="s">
        <v>19</v>
      </c>
      <c r="F1141" s="171" t="s">
        <v>397</v>
      </c>
      <c r="H1141" s="172">
        <v>217</v>
      </c>
      <c r="I1141" s="173"/>
      <c r="L1141" s="169"/>
      <c r="M1141" s="174"/>
      <c r="T1141" s="175"/>
      <c r="AT1141" s="170" t="s">
        <v>277</v>
      </c>
      <c r="AU1141" s="170" t="s">
        <v>86</v>
      </c>
      <c r="AV1141" s="15" t="s">
        <v>287</v>
      </c>
      <c r="AW1141" s="15" t="s">
        <v>37</v>
      </c>
      <c r="AX1141" s="15" t="s">
        <v>76</v>
      </c>
      <c r="AY1141" s="170" t="s">
        <v>265</v>
      </c>
    </row>
    <row r="1142" spans="2:51" s="12" customFormat="1" ht="12">
      <c r="B1142" s="149"/>
      <c r="D1142" s="143" t="s">
        <v>277</v>
      </c>
      <c r="E1142" s="150" t="s">
        <v>19</v>
      </c>
      <c r="F1142" s="151" t="s">
        <v>2738</v>
      </c>
      <c r="H1142" s="150" t="s">
        <v>19</v>
      </c>
      <c r="I1142" s="152"/>
      <c r="L1142" s="149"/>
      <c r="M1142" s="153"/>
      <c r="T1142" s="154"/>
      <c r="AT1142" s="150" t="s">
        <v>277</v>
      </c>
      <c r="AU1142" s="150" t="s">
        <v>86</v>
      </c>
      <c r="AV1142" s="12" t="s">
        <v>84</v>
      </c>
      <c r="AW1142" s="12" t="s">
        <v>37</v>
      </c>
      <c r="AX1142" s="12" t="s">
        <v>76</v>
      </c>
      <c r="AY1142" s="150" t="s">
        <v>265</v>
      </c>
    </row>
    <row r="1143" spans="2:51" s="13" customFormat="1" ht="12">
      <c r="B1143" s="155"/>
      <c r="D1143" s="143" t="s">
        <v>277</v>
      </c>
      <c r="E1143" s="156" t="s">
        <v>19</v>
      </c>
      <c r="F1143" s="157" t="s">
        <v>2739</v>
      </c>
      <c r="H1143" s="158">
        <v>25.3</v>
      </c>
      <c r="I1143" s="159"/>
      <c r="L1143" s="155"/>
      <c r="M1143" s="160"/>
      <c r="T1143" s="161"/>
      <c r="AT1143" s="156" t="s">
        <v>277</v>
      </c>
      <c r="AU1143" s="156" t="s">
        <v>86</v>
      </c>
      <c r="AV1143" s="13" t="s">
        <v>86</v>
      </c>
      <c r="AW1143" s="13" t="s">
        <v>37</v>
      </c>
      <c r="AX1143" s="13" t="s">
        <v>76</v>
      </c>
      <c r="AY1143" s="156" t="s">
        <v>265</v>
      </c>
    </row>
    <row r="1144" spans="2:51" s="13" customFormat="1" ht="12">
      <c r="B1144" s="155"/>
      <c r="D1144" s="143" t="s">
        <v>277</v>
      </c>
      <c r="E1144" s="156" t="s">
        <v>19</v>
      </c>
      <c r="F1144" s="157" t="s">
        <v>2740</v>
      </c>
      <c r="H1144" s="158">
        <v>209</v>
      </c>
      <c r="I1144" s="159"/>
      <c r="L1144" s="155"/>
      <c r="M1144" s="160"/>
      <c r="T1144" s="161"/>
      <c r="AT1144" s="156" t="s">
        <v>277</v>
      </c>
      <c r="AU1144" s="156" t="s">
        <v>86</v>
      </c>
      <c r="AV1144" s="13" t="s">
        <v>86</v>
      </c>
      <c r="AW1144" s="13" t="s">
        <v>37</v>
      </c>
      <c r="AX1144" s="13" t="s">
        <v>76</v>
      </c>
      <c r="AY1144" s="156" t="s">
        <v>265</v>
      </c>
    </row>
    <row r="1145" spans="2:51" s="15" customFormat="1" ht="12">
      <c r="B1145" s="169"/>
      <c r="D1145" s="143" t="s">
        <v>277</v>
      </c>
      <c r="E1145" s="170" t="s">
        <v>19</v>
      </c>
      <c r="F1145" s="171" t="s">
        <v>397</v>
      </c>
      <c r="H1145" s="172">
        <v>234.3</v>
      </c>
      <c r="I1145" s="173"/>
      <c r="L1145" s="169"/>
      <c r="M1145" s="174"/>
      <c r="T1145" s="175"/>
      <c r="AT1145" s="170" t="s">
        <v>277</v>
      </c>
      <c r="AU1145" s="170" t="s">
        <v>86</v>
      </c>
      <c r="AV1145" s="15" t="s">
        <v>287</v>
      </c>
      <c r="AW1145" s="15" t="s">
        <v>37</v>
      </c>
      <c r="AX1145" s="15" t="s">
        <v>76</v>
      </c>
      <c r="AY1145" s="170" t="s">
        <v>265</v>
      </c>
    </row>
    <row r="1146" spans="2:51" s="12" customFormat="1" ht="12">
      <c r="B1146" s="149"/>
      <c r="D1146" s="143" t="s">
        <v>277</v>
      </c>
      <c r="E1146" s="150" t="s">
        <v>19</v>
      </c>
      <c r="F1146" s="151" t="s">
        <v>2741</v>
      </c>
      <c r="H1146" s="150" t="s">
        <v>19</v>
      </c>
      <c r="I1146" s="152"/>
      <c r="L1146" s="149"/>
      <c r="M1146" s="153"/>
      <c r="T1146" s="154"/>
      <c r="AT1146" s="150" t="s">
        <v>277</v>
      </c>
      <c r="AU1146" s="150" t="s">
        <v>86</v>
      </c>
      <c r="AV1146" s="12" t="s">
        <v>84</v>
      </c>
      <c r="AW1146" s="12" t="s">
        <v>37</v>
      </c>
      <c r="AX1146" s="12" t="s">
        <v>76</v>
      </c>
      <c r="AY1146" s="150" t="s">
        <v>265</v>
      </c>
    </row>
    <row r="1147" spans="2:51" s="13" customFormat="1" ht="12">
      <c r="B1147" s="155"/>
      <c r="D1147" s="143" t="s">
        <v>277</v>
      </c>
      <c r="E1147" s="156" t="s">
        <v>19</v>
      </c>
      <c r="F1147" s="157" t="s">
        <v>2742</v>
      </c>
      <c r="H1147" s="158">
        <v>25.9</v>
      </c>
      <c r="I1147" s="159"/>
      <c r="L1147" s="155"/>
      <c r="M1147" s="160"/>
      <c r="T1147" s="161"/>
      <c r="AT1147" s="156" t="s">
        <v>277</v>
      </c>
      <c r="AU1147" s="156" t="s">
        <v>86</v>
      </c>
      <c r="AV1147" s="13" t="s">
        <v>86</v>
      </c>
      <c r="AW1147" s="13" t="s">
        <v>37</v>
      </c>
      <c r="AX1147" s="13" t="s">
        <v>76</v>
      </c>
      <c r="AY1147" s="156" t="s">
        <v>265</v>
      </c>
    </row>
    <row r="1148" spans="2:51" s="13" customFormat="1" ht="12">
      <c r="B1148" s="155"/>
      <c r="D1148" s="143" t="s">
        <v>277</v>
      </c>
      <c r="E1148" s="156" t="s">
        <v>19</v>
      </c>
      <c r="F1148" s="157" t="s">
        <v>2743</v>
      </c>
      <c r="H1148" s="158">
        <v>15.7</v>
      </c>
      <c r="I1148" s="159"/>
      <c r="L1148" s="155"/>
      <c r="M1148" s="160"/>
      <c r="T1148" s="161"/>
      <c r="AT1148" s="156" t="s">
        <v>277</v>
      </c>
      <c r="AU1148" s="156" t="s">
        <v>86</v>
      </c>
      <c r="AV1148" s="13" t="s">
        <v>86</v>
      </c>
      <c r="AW1148" s="13" t="s">
        <v>37</v>
      </c>
      <c r="AX1148" s="13" t="s">
        <v>76</v>
      </c>
      <c r="AY1148" s="156" t="s">
        <v>265</v>
      </c>
    </row>
    <row r="1149" spans="2:51" s="13" customFormat="1" ht="12">
      <c r="B1149" s="155"/>
      <c r="D1149" s="143" t="s">
        <v>277</v>
      </c>
      <c r="E1149" s="156" t="s">
        <v>19</v>
      </c>
      <c r="F1149" s="157" t="s">
        <v>2744</v>
      </c>
      <c r="H1149" s="158">
        <v>147.6</v>
      </c>
      <c r="I1149" s="159"/>
      <c r="L1149" s="155"/>
      <c r="M1149" s="160"/>
      <c r="T1149" s="161"/>
      <c r="AT1149" s="156" t="s">
        <v>277</v>
      </c>
      <c r="AU1149" s="156" t="s">
        <v>86</v>
      </c>
      <c r="AV1149" s="13" t="s">
        <v>86</v>
      </c>
      <c r="AW1149" s="13" t="s">
        <v>37</v>
      </c>
      <c r="AX1149" s="13" t="s">
        <v>76</v>
      </c>
      <c r="AY1149" s="156" t="s">
        <v>265</v>
      </c>
    </row>
    <row r="1150" spans="2:51" s="13" customFormat="1" ht="12">
      <c r="B1150" s="155"/>
      <c r="D1150" s="143" t="s">
        <v>277</v>
      </c>
      <c r="E1150" s="156" t="s">
        <v>19</v>
      </c>
      <c r="F1150" s="157" t="s">
        <v>2745</v>
      </c>
      <c r="H1150" s="158">
        <v>58.1</v>
      </c>
      <c r="I1150" s="159"/>
      <c r="L1150" s="155"/>
      <c r="M1150" s="160"/>
      <c r="T1150" s="161"/>
      <c r="AT1150" s="156" t="s">
        <v>277</v>
      </c>
      <c r="AU1150" s="156" t="s">
        <v>86</v>
      </c>
      <c r="AV1150" s="13" t="s">
        <v>86</v>
      </c>
      <c r="AW1150" s="13" t="s">
        <v>37</v>
      </c>
      <c r="AX1150" s="13" t="s">
        <v>76</v>
      </c>
      <c r="AY1150" s="156" t="s">
        <v>265</v>
      </c>
    </row>
    <row r="1151" spans="2:51" s="13" customFormat="1" ht="12">
      <c r="B1151" s="155"/>
      <c r="D1151" s="143" t="s">
        <v>277</v>
      </c>
      <c r="E1151" s="156" t="s">
        <v>19</v>
      </c>
      <c r="F1151" s="157" t="s">
        <v>2746</v>
      </c>
      <c r="H1151" s="158">
        <v>1.274</v>
      </c>
      <c r="I1151" s="159"/>
      <c r="L1151" s="155"/>
      <c r="M1151" s="160"/>
      <c r="T1151" s="161"/>
      <c r="AT1151" s="156" t="s">
        <v>277</v>
      </c>
      <c r="AU1151" s="156" t="s">
        <v>86</v>
      </c>
      <c r="AV1151" s="13" t="s">
        <v>86</v>
      </c>
      <c r="AW1151" s="13" t="s">
        <v>37</v>
      </c>
      <c r="AX1151" s="13" t="s">
        <v>76</v>
      </c>
      <c r="AY1151" s="156" t="s">
        <v>265</v>
      </c>
    </row>
    <row r="1152" spans="2:51" s="15" customFormat="1" ht="12">
      <c r="B1152" s="169"/>
      <c r="D1152" s="143" t="s">
        <v>277</v>
      </c>
      <c r="E1152" s="170" t="s">
        <v>19</v>
      </c>
      <c r="F1152" s="171" t="s">
        <v>397</v>
      </c>
      <c r="H1152" s="172">
        <v>248.574</v>
      </c>
      <c r="I1152" s="173"/>
      <c r="L1152" s="169"/>
      <c r="M1152" s="174"/>
      <c r="T1152" s="175"/>
      <c r="AT1152" s="170" t="s">
        <v>277</v>
      </c>
      <c r="AU1152" s="170" t="s">
        <v>86</v>
      </c>
      <c r="AV1152" s="15" t="s">
        <v>287</v>
      </c>
      <c r="AW1152" s="15" t="s">
        <v>37</v>
      </c>
      <c r="AX1152" s="15" t="s">
        <v>76</v>
      </c>
      <c r="AY1152" s="170" t="s">
        <v>265</v>
      </c>
    </row>
    <row r="1153" spans="2:51" s="12" customFormat="1" ht="12">
      <c r="B1153" s="149"/>
      <c r="D1153" s="143" t="s">
        <v>277</v>
      </c>
      <c r="E1153" s="150" t="s">
        <v>19</v>
      </c>
      <c r="F1153" s="151" t="s">
        <v>2747</v>
      </c>
      <c r="H1153" s="150" t="s">
        <v>19</v>
      </c>
      <c r="I1153" s="152"/>
      <c r="L1153" s="149"/>
      <c r="M1153" s="153"/>
      <c r="T1153" s="154"/>
      <c r="AT1153" s="150" t="s">
        <v>277</v>
      </c>
      <c r="AU1153" s="150" t="s">
        <v>86</v>
      </c>
      <c r="AV1153" s="12" t="s">
        <v>84</v>
      </c>
      <c r="AW1153" s="12" t="s">
        <v>37</v>
      </c>
      <c r="AX1153" s="12" t="s">
        <v>76</v>
      </c>
      <c r="AY1153" s="150" t="s">
        <v>265</v>
      </c>
    </row>
    <row r="1154" spans="2:51" s="13" customFormat="1" ht="12">
      <c r="B1154" s="155"/>
      <c r="D1154" s="143" t="s">
        <v>277</v>
      </c>
      <c r="E1154" s="156" t="s">
        <v>19</v>
      </c>
      <c r="F1154" s="157" t="s">
        <v>2748</v>
      </c>
      <c r="H1154" s="158">
        <v>21.9</v>
      </c>
      <c r="I1154" s="159"/>
      <c r="L1154" s="155"/>
      <c r="M1154" s="160"/>
      <c r="T1154" s="161"/>
      <c r="AT1154" s="156" t="s">
        <v>277</v>
      </c>
      <c r="AU1154" s="156" t="s">
        <v>86</v>
      </c>
      <c r="AV1154" s="13" t="s">
        <v>86</v>
      </c>
      <c r="AW1154" s="13" t="s">
        <v>37</v>
      </c>
      <c r="AX1154" s="13" t="s">
        <v>76</v>
      </c>
      <c r="AY1154" s="156" t="s">
        <v>265</v>
      </c>
    </row>
    <row r="1155" spans="2:51" s="13" customFormat="1" ht="12">
      <c r="B1155" s="155"/>
      <c r="D1155" s="143" t="s">
        <v>277</v>
      </c>
      <c r="E1155" s="156" t="s">
        <v>19</v>
      </c>
      <c r="F1155" s="157" t="s">
        <v>2749</v>
      </c>
      <c r="H1155" s="158">
        <v>71.2</v>
      </c>
      <c r="I1155" s="159"/>
      <c r="L1155" s="155"/>
      <c r="M1155" s="160"/>
      <c r="T1155" s="161"/>
      <c r="AT1155" s="156" t="s">
        <v>277</v>
      </c>
      <c r="AU1155" s="156" t="s">
        <v>86</v>
      </c>
      <c r="AV1155" s="13" t="s">
        <v>86</v>
      </c>
      <c r="AW1155" s="13" t="s">
        <v>37</v>
      </c>
      <c r="AX1155" s="13" t="s">
        <v>76</v>
      </c>
      <c r="AY1155" s="156" t="s">
        <v>265</v>
      </c>
    </row>
    <row r="1156" spans="2:51" s="15" customFormat="1" ht="12">
      <c r="B1156" s="169"/>
      <c r="D1156" s="143" t="s">
        <v>277</v>
      </c>
      <c r="E1156" s="170" t="s">
        <v>19</v>
      </c>
      <c r="F1156" s="171" t="s">
        <v>397</v>
      </c>
      <c r="H1156" s="172">
        <v>93.1</v>
      </c>
      <c r="I1156" s="173"/>
      <c r="L1156" s="169"/>
      <c r="M1156" s="174"/>
      <c r="T1156" s="175"/>
      <c r="AT1156" s="170" t="s">
        <v>277</v>
      </c>
      <c r="AU1156" s="170" t="s">
        <v>86</v>
      </c>
      <c r="AV1156" s="15" t="s">
        <v>287</v>
      </c>
      <c r="AW1156" s="15" t="s">
        <v>37</v>
      </c>
      <c r="AX1156" s="15" t="s">
        <v>76</v>
      </c>
      <c r="AY1156" s="170" t="s">
        <v>265</v>
      </c>
    </row>
    <row r="1157" spans="2:51" s="12" customFormat="1" ht="12">
      <c r="B1157" s="149"/>
      <c r="D1157" s="143" t="s">
        <v>277</v>
      </c>
      <c r="E1157" s="150" t="s">
        <v>19</v>
      </c>
      <c r="F1157" s="151" t="s">
        <v>2750</v>
      </c>
      <c r="H1157" s="150" t="s">
        <v>19</v>
      </c>
      <c r="I1157" s="152"/>
      <c r="L1157" s="149"/>
      <c r="M1157" s="153"/>
      <c r="T1157" s="154"/>
      <c r="AT1157" s="150" t="s">
        <v>277</v>
      </c>
      <c r="AU1157" s="150" t="s">
        <v>86</v>
      </c>
      <c r="AV1157" s="12" t="s">
        <v>84</v>
      </c>
      <c r="AW1157" s="12" t="s">
        <v>37</v>
      </c>
      <c r="AX1157" s="12" t="s">
        <v>76</v>
      </c>
      <c r="AY1157" s="150" t="s">
        <v>265</v>
      </c>
    </row>
    <row r="1158" spans="2:51" s="13" customFormat="1" ht="12">
      <c r="B1158" s="155"/>
      <c r="D1158" s="143" t="s">
        <v>277</v>
      </c>
      <c r="E1158" s="156" t="s">
        <v>19</v>
      </c>
      <c r="F1158" s="157" t="s">
        <v>2751</v>
      </c>
      <c r="H1158" s="158">
        <v>24.5</v>
      </c>
      <c r="I1158" s="159"/>
      <c r="L1158" s="155"/>
      <c r="M1158" s="160"/>
      <c r="T1158" s="161"/>
      <c r="AT1158" s="156" t="s">
        <v>277</v>
      </c>
      <c r="AU1158" s="156" t="s">
        <v>86</v>
      </c>
      <c r="AV1158" s="13" t="s">
        <v>86</v>
      </c>
      <c r="AW1158" s="13" t="s">
        <v>37</v>
      </c>
      <c r="AX1158" s="13" t="s">
        <v>76</v>
      </c>
      <c r="AY1158" s="156" t="s">
        <v>265</v>
      </c>
    </row>
    <row r="1159" spans="2:51" s="13" customFormat="1" ht="12">
      <c r="B1159" s="155"/>
      <c r="D1159" s="143" t="s">
        <v>277</v>
      </c>
      <c r="E1159" s="156" t="s">
        <v>19</v>
      </c>
      <c r="F1159" s="157" t="s">
        <v>2749</v>
      </c>
      <c r="H1159" s="158">
        <v>71.2</v>
      </c>
      <c r="I1159" s="159"/>
      <c r="L1159" s="155"/>
      <c r="M1159" s="160"/>
      <c r="T1159" s="161"/>
      <c r="AT1159" s="156" t="s">
        <v>277</v>
      </c>
      <c r="AU1159" s="156" t="s">
        <v>86</v>
      </c>
      <c r="AV1159" s="13" t="s">
        <v>86</v>
      </c>
      <c r="AW1159" s="13" t="s">
        <v>37</v>
      </c>
      <c r="AX1159" s="13" t="s">
        <v>76</v>
      </c>
      <c r="AY1159" s="156" t="s">
        <v>265</v>
      </c>
    </row>
    <row r="1160" spans="2:51" s="13" customFormat="1" ht="12">
      <c r="B1160" s="155"/>
      <c r="D1160" s="143" t="s">
        <v>277</v>
      </c>
      <c r="E1160" s="156" t="s">
        <v>19</v>
      </c>
      <c r="F1160" s="157" t="s">
        <v>2752</v>
      </c>
      <c r="H1160" s="158">
        <v>3.5</v>
      </c>
      <c r="I1160" s="159"/>
      <c r="L1160" s="155"/>
      <c r="M1160" s="160"/>
      <c r="T1160" s="161"/>
      <c r="AT1160" s="156" t="s">
        <v>277</v>
      </c>
      <c r="AU1160" s="156" t="s">
        <v>86</v>
      </c>
      <c r="AV1160" s="13" t="s">
        <v>86</v>
      </c>
      <c r="AW1160" s="13" t="s">
        <v>37</v>
      </c>
      <c r="AX1160" s="13" t="s">
        <v>76</v>
      </c>
      <c r="AY1160" s="156" t="s">
        <v>265</v>
      </c>
    </row>
    <row r="1161" spans="2:51" s="15" customFormat="1" ht="12">
      <c r="B1161" s="169"/>
      <c r="D1161" s="143" t="s">
        <v>277</v>
      </c>
      <c r="E1161" s="170" t="s">
        <v>19</v>
      </c>
      <c r="F1161" s="171" t="s">
        <v>397</v>
      </c>
      <c r="H1161" s="172">
        <v>99.2</v>
      </c>
      <c r="I1161" s="173"/>
      <c r="L1161" s="169"/>
      <c r="M1161" s="174"/>
      <c r="T1161" s="175"/>
      <c r="AT1161" s="170" t="s">
        <v>277</v>
      </c>
      <c r="AU1161" s="170" t="s">
        <v>86</v>
      </c>
      <c r="AV1161" s="15" t="s">
        <v>287</v>
      </c>
      <c r="AW1161" s="15" t="s">
        <v>37</v>
      </c>
      <c r="AX1161" s="15" t="s">
        <v>76</v>
      </c>
      <c r="AY1161" s="170" t="s">
        <v>265</v>
      </c>
    </row>
    <row r="1162" spans="2:51" s="12" customFormat="1" ht="12">
      <c r="B1162" s="149"/>
      <c r="D1162" s="143" t="s">
        <v>277</v>
      </c>
      <c r="E1162" s="150" t="s">
        <v>19</v>
      </c>
      <c r="F1162" s="151" t="s">
        <v>2753</v>
      </c>
      <c r="H1162" s="150" t="s">
        <v>19</v>
      </c>
      <c r="I1162" s="152"/>
      <c r="L1162" s="149"/>
      <c r="M1162" s="153"/>
      <c r="T1162" s="154"/>
      <c r="AT1162" s="150" t="s">
        <v>277</v>
      </c>
      <c r="AU1162" s="150" t="s">
        <v>86</v>
      </c>
      <c r="AV1162" s="12" t="s">
        <v>84</v>
      </c>
      <c r="AW1162" s="12" t="s">
        <v>37</v>
      </c>
      <c r="AX1162" s="12" t="s">
        <v>76</v>
      </c>
      <c r="AY1162" s="150" t="s">
        <v>265</v>
      </c>
    </row>
    <row r="1163" spans="2:51" s="13" customFormat="1" ht="12">
      <c r="B1163" s="155"/>
      <c r="D1163" s="143" t="s">
        <v>277</v>
      </c>
      <c r="E1163" s="156" t="s">
        <v>19</v>
      </c>
      <c r="F1163" s="157" t="s">
        <v>2754</v>
      </c>
      <c r="H1163" s="158">
        <v>36.646</v>
      </c>
      <c r="I1163" s="159"/>
      <c r="L1163" s="155"/>
      <c r="M1163" s="160"/>
      <c r="T1163" s="161"/>
      <c r="AT1163" s="156" t="s">
        <v>277</v>
      </c>
      <c r="AU1163" s="156" t="s">
        <v>86</v>
      </c>
      <c r="AV1163" s="13" t="s">
        <v>86</v>
      </c>
      <c r="AW1163" s="13" t="s">
        <v>37</v>
      </c>
      <c r="AX1163" s="13" t="s">
        <v>76</v>
      </c>
      <c r="AY1163" s="156" t="s">
        <v>265</v>
      </c>
    </row>
    <row r="1164" spans="2:51" s="13" customFormat="1" ht="12">
      <c r="B1164" s="155"/>
      <c r="D1164" s="143" t="s">
        <v>277</v>
      </c>
      <c r="E1164" s="156" t="s">
        <v>19</v>
      </c>
      <c r="F1164" s="157" t="s">
        <v>2755</v>
      </c>
      <c r="H1164" s="158">
        <v>45.35</v>
      </c>
      <c r="I1164" s="159"/>
      <c r="L1164" s="155"/>
      <c r="M1164" s="160"/>
      <c r="T1164" s="161"/>
      <c r="AT1164" s="156" t="s">
        <v>277</v>
      </c>
      <c r="AU1164" s="156" t="s">
        <v>86</v>
      </c>
      <c r="AV1164" s="13" t="s">
        <v>86</v>
      </c>
      <c r="AW1164" s="13" t="s">
        <v>37</v>
      </c>
      <c r="AX1164" s="13" t="s">
        <v>76</v>
      </c>
      <c r="AY1164" s="156" t="s">
        <v>265</v>
      </c>
    </row>
    <row r="1165" spans="2:51" s="13" customFormat="1" ht="12">
      <c r="B1165" s="155"/>
      <c r="D1165" s="143" t="s">
        <v>277</v>
      </c>
      <c r="E1165" s="156" t="s">
        <v>19</v>
      </c>
      <c r="F1165" s="157" t="s">
        <v>2756</v>
      </c>
      <c r="H1165" s="158">
        <v>2.2</v>
      </c>
      <c r="I1165" s="159"/>
      <c r="L1165" s="155"/>
      <c r="M1165" s="160"/>
      <c r="T1165" s="161"/>
      <c r="AT1165" s="156" t="s">
        <v>277</v>
      </c>
      <c r="AU1165" s="156" t="s">
        <v>86</v>
      </c>
      <c r="AV1165" s="13" t="s">
        <v>86</v>
      </c>
      <c r="AW1165" s="13" t="s">
        <v>37</v>
      </c>
      <c r="AX1165" s="13" t="s">
        <v>76</v>
      </c>
      <c r="AY1165" s="156" t="s">
        <v>265</v>
      </c>
    </row>
    <row r="1166" spans="2:51" s="15" customFormat="1" ht="12">
      <c r="B1166" s="169"/>
      <c r="D1166" s="143" t="s">
        <v>277</v>
      </c>
      <c r="E1166" s="170" t="s">
        <v>19</v>
      </c>
      <c r="F1166" s="171" t="s">
        <v>397</v>
      </c>
      <c r="H1166" s="172">
        <v>84.196</v>
      </c>
      <c r="I1166" s="173"/>
      <c r="L1166" s="169"/>
      <c r="M1166" s="174"/>
      <c r="T1166" s="175"/>
      <c r="AT1166" s="170" t="s">
        <v>277</v>
      </c>
      <c r="AU1166" s="170" t="s">
        <v>86</v>
      </c>
      <c r="AV1166" s="15" t="s">
        <v>287</v>
      </c>
      <c r="AW1166" s="15" t="s">
        <v>37</v>
      </c>
      <c r="AX1166" s="15" t="s">
        <v>76</v>
      </c>
      <c r="AY1166" s="170" t="s">
        <v>265</v>
      </c>
    </row>
    <row r="1167" spans="2:51" s="12" customFormat="1" ht="12">
      <c r="B1167" s="149"/>
      <c r="D1167" s="143" t="s">
        <v>277</v>
      </c>
      <c r="E1167" s="150" t="s">
        <v>19</v>
      </c>
      <c r="F1167" s="151" t="s">
        <v>2757</v>
      </c>
      <c r="H1167" s="150" t="s">
        <v>19</v>
      </c>
      <c r="I1167" s="152"/>
      <c r="L1167" s="149"/>
      <c r="M1167" s="153"/>
      <c r="T1167" s="154"/>
      <c r="AT1167" s="150" t="s">
        <v>277</v>
      </c>
      <c r="AU1167" s="150" t="s">
        <v>86</v>
      </c>
      <c r="AV1167" s="12" t="s">
        <v>84</v>
      </c>
      <c r="AW1167" s="12" t="s">
        <v>37</v>
      </c>
      <c r="AX1167" s="12" t="s">
        <v>76</v>
      </c>
      <c r="AY1167" s="150" t="s">
        <v>265</v>
      </c>
    </row>
    <row r="1168" spans="2:51" s="13" customFormat="1" ht="12">
      <c r="B1168" s="155"/>
      <c r="D1168" s="143" t="s">
        <v>277</v>
      </c>
      <c r="E1168" s="156" t="s">
        <v>19</v>
      </c>
      <c r="F1168" s="157" t="s">
        <v>2758</v>
      </c>
      <c r="H1168" s="158">
        <v>38.3</v>
      </c>
      <c r="I1168" s="159"/>
      <c r="L1168" s="155"/>
      <c r="M1168" s="160"/>
      <c r="T1168" s="161"/>
      <c r="AT1168" s="156" t="s">
        <v>277</v>
      </c>
      <c r="AU1168" s="156" t="s">
        <v>86</v>
      </c>
      <c r="AV1168" s="13" t="s">
        <v>86</v>
      </c>
      <c r="AW1168" s="13" t="s">
        <v>37</v>
      </c>
      <c r="AX1168" s="13" t="s">
        <v>76</v>
      </c>
      <c r="AY1168" s="156" t="s">
        <v>265</v>
      </c>
    </row>
    <row r="1169" spans="2:51" s="13" customFormat="1" ht="12">
      <c r="B1169" s="155"/>
      <c r="D1169" s="143" t="s">
        <v>277</v>
      </c>
      <c r="E1169" s="156" t="s">
        <v>19</v>
      </c>
      <c r="F1169" s="157" t="s">
        <v>2759</v>
      </c>
      <c r="H1169" s="158">
        <v>19.6</v>
      </c>
      <c r="I1169" s="159"/>
      <c r="L1169" s="155"/>
      <c r="M1169" s="160"/>
      <c r="T1169" s="161"/>
      <c r="AT1169" s="156" t="s">
        <v>277</v>
      </c>
      <c r="AU1169" s="156" t="s">
        <v>86</v>
      </c>
      <c r="AV1169" s="13" t="s">
        <v>86</v>
      </c>
      <c r="AW1169" s="13" t="s">
        <v>37</v>
      </c>
      <c r="AX1169" s="13" t="s">
        <v>76</v>
      </c>
      <c r="AY1169" s="156" t="s">
        <v>265</v>
      </c>
    </row>
    <row r="1170" spans="2:51" s="13" customFormat="1" ht="12">
      <c r="B1170" s="155"/>
      <c r="D1170" s="143" t="s">
        <v>277</v>
      </c>
      <c r="E1170" s="156" t="s">
        <v>19</v>
      </c>
      <c r="F1170" s="157" t="s">
        <v>2760</v>
      </c>
      <c r="H1170" s="158">
        <v>109.7</v>
      </c>
      <c r="I1170" s="159"/>
      <c r="L1170" s="155"/>
      <c r="M1170" s="160"/>
      <c r="T1170" s="161"/>
      <c r="AT1170" s="156" t="s">
        <v>277</v>
      </c>
      <c r="AU1170" s="156" t="s">
        <v>86</v>
      </c>
      <c r="AV1170" s="13" t="s">
        <v>86</v>
      </c>
      <c r="AW1170" s="13" t="s">
        <v>37</v>
      </c>
      <c r="AX1170" s="13" t="s">
        <v>76</v>
      </c>
      <c r="AY1170" s="156" t="s">
        <v>265</v>
      </c>
    </row>
    <row r="1171" spans="2:51" s="13" customFormat="1" ht="12">
      <c r="B1171" s="155"/>
      <c r="D1171" s="143" t="s">
        <v>277</v>
      </c>
      <c r="E1171" s="156" t="s">
        <v>19</v>
      </c>
      <c r="F1171" s="157" t="s">
        <v>2761</v>
      </c>
      <c r="H1171" s="158">
        <v>113.6</v>
      </c>
      <c r="I1171" s="159"/>
      <c r="L1171" s="155"/>
      <c r="M1171" s="160"/>
      <c r="T1171" s="161"/>
      <c r="AT1171" s="156" t="s">
        <v>277</v>
      </c>
      <c r="AU1171" s="156" t="s">
        <v>86</v>
      </c>
      <c r="AV1171" s="13" t="s">
        <v>86</v>
      </c>
      <c r="AW1171" s="13" t="s">
        <v>37</v>
      </c>
      <c r="AX1171" s="13" t="s">
        <v>76</v>
      </c>
      <c r="AY1171" s="156" t="s">
        <v>265</v>
      </c>
    </row>
    <row r="1172" spans="2:51" s="15" customFormat="1" ht="12">
      <c r="B1172" s="169"/>
      <c r="D1172" s="143" t="s">
        <v>277</v>
      </c>
      <c r="E1172" s="170" t="s">
        <v>19</v>
      </c>
      <c r="F1172" s="171" t="s">
        <v>397</v>
      </c>
      <c r="H1172" s="172">
        <v>281.2</v>
      </c>
      <c r="I1172" s="173"/>
      <c r="L1172" s="169"/>
      <c r="M1172" s="174"/>
      <c r="T1172" s="175"/>
      <c r="AT1172" s="170" t="s">
        <v>277</v>
      </c>
      <c r="AU1172" s="170" t="s">
        <v>86</v>
      </c>
      <c r="AV1172" s="15" t="s">
        <v>287</v>
      </c>
      <c r="AW1172" s="15" t="s">
        <v>37</v>
      </c>
      <c r="AX1172" s="15" t="s">
        <v>76</v>
      </c>
      <c r="AY1172" s="170" t="s">
        <v>265</v>
      </c>
    </row>
    <row r="1173" spans="2:51" s="12" customFormat="1" ht="12">
      <c r="B1173" s="149"/>
      <c r="D1173" s="143" t="s">
        <v>277</v>
      </c>
      <c r="E1173" s="150" t="s">
        <v>19</v>
      </c>
      <c r="F1173" s="151" t="s">
        <v>2762</v>
      </c>
      <c r="H1173" s="150" t="s">
        <v>19</v>
      </c>
      <c r="I1173" s="152"/>
      <c r="L1173" s="149"/>
      <c r="M1173" s="153"/>
      <c r="T1173" s="154"/>
      <c r="AT1173" s="150" t="s">
        <v>277</v>
      </c>
      <c r="AU1173" s="150" t="s">
        <v>86</v>
      </c>
      <c r="AV1173" s="12" t="s">
        <v>84</v>
      </c>
      <c r="AW1173" s="12" t="s">
        <v>37</v>
      </c>
      <c r="AX1173" s="12" t="s">
        <v>76</v>
      </c>
      <c r="AY1173" s="150" t="s">
        <v>265</v>
      </c>
    </row>
    <row r="1174" spans="2:51" s="13" customFormat="1" ht="12">
      <c r="B1174" s="155"/>
      <c r="D1174" s="143" t="s">
        <v>277</v>
      </c>
      <c r="E1174" s="156" t="s">
        <v>19</v>
      </c>
      <c r="F1174" s="157" t="s">
        <v>2763</v>
      </c>
      <c r="H1174" s="158">
        <v>16.1</v>
      </c>
      <c r="I1174" s="159"/>
      <c r="L1174" s="155"/>
      <c r="M1174" s="160"/>
      <c r="T1174" s="161"/>
      <c r="AT1174" s="156" t="s">
        <v>277</v>
      </c>
      <c r="AU1174" s="156" t="s">
        <v>86</v>
      </c>
      <c r="AV1174" s="13" t="s">
        <v>86</v>
      </c>
      <c r="AW1174" s="13" t="s">
        <v>37</v>
      </c>
      <c r="AX1174" s="13" t="s">
        <v>76</v>
      </c>
      <c r="AY1174" s="156" t="s">
        <v>265</v>
      </c>
    </row>
    <row r="1175" spans="2:51" s="13" customFormat="1" ht="12">
      <c r="B1175" s="155"/>
      <c r="D1175" s="143" t="s">
        <v>277</v>
      </c>
      <c r="E1175" s="156" t="s">
        <v>19</v>
      </c>
      <c r="F1175" s="157" t="s">
        <v>2764</v>
      </c>
      <c r="H1175" s="158">
        <v>160.4</v>
      </c>
      <c r="I1175" s="159"/>
      <c r="L1175" s="155"/>
      <c r="M1175" s="160"/>
      <c r="T1175" s="161"/>
      <c r="AT1175" s="156" t="s">
        <v>277</v>
      </c>
      <c r="AU1175" s="156" t="s">
        <v>86</v>
      </c>
      <c r="AV1175" s="13" t="s">
        <v>86</v>
      </c>
      <c r="AW1175" s="13" t="s">
        <v>37</v>
      </c>
      <c r="AX1175" s="13" t="s">
        <v>76</v>
      </c>
      <c r="AY1175" s="156" t="s">
        <v>265</v>
      </c>
    </row>
    <row r="1176" spans="2:51" s="15" customFormat="1" ht="12">
      <c r="B1176" s="169"/>
      <c r="D1176" s="143" t="s">
        <v>277</v>
      </c>
      <c r="E1176" s="170" t="s">
        <v>19</v>
      </c>
      <c r="F1176" s="171" t="s">
        <v>397</v>
      </c>
      <c r="H1176" s="172">
        <v>176.5</v>
      </c>
      <c r="I1176" s="173"/>
      <c r="L1176" s="169"/>
      <c r="M1176" s="174"/>
      <c r="T1176" s="175"/>
      <c r="AT1176" s="170" t="s">
        <v>277</v>
      </c>
      <c r="AU1176" s="170" t="s">
        <v>86</v>
      </c>
      <c r="AV1176" s="15" t="s">
        <v>287</v>
      </c>
      <c r="AW1176" s="15" t="s">
        <v>37</v>
      </c>
      <c r="AX1176" s="15" t="s">
        <v>76</v>
      </c>
      <c r="AY1176" s="170" t="s">
        <v>265</v>
      </c>
    </row>
    <row r="1177" spans="2:51" s="12" customFormat="1" ht="12">
      <c r="B1177" s="149"/>
      <c r="D1177" s="143" t="s">
        <v>277</v>
      </c>
      <c r="E1177" s="150" t="s">
        <v>19</v>
      </c>
      <c r="F1177" s="151" t="s">
        <v>2765</v>
      </c>
      <c r="H1177" s="150" t="s">
        <v>19</v>
      </c>
      <c r="I1177" s="152"/>
      <c r="L1177" s="149"/>
      <c r="M1177" s="153"/>
      <c r="T1177" s="154"/>
      <c r="AT1177" s="150" t="s">
        <v>277</v>
      </c>
      <c r="AU1177" s="150" t="s">
        <v>86</v>
      </c>
      <c r="AV1177" s="12" t="s">
        <v>84</v>
      </c>
      <c r="AW1177" s="12" t="s">
        <v>37</v>
      </c>
      <c r="AX1177" s="12" t="s">
        <v>76</v>
      </c>
      <c r="AY1177" s="150" t="s">
        <v>265</v>
      </c>
    </row>
    <row r="1178" spans="2:51" s="13" customFormat="1" ht="12">
      <c r="B1178" s="155"/>
      <c r="D1178" s="143" t="s">
        <v>277</v>
      </c>
      <c r="E1178" s="156" t="s">
        <v>19</v>
      </c>
      <c r="F1178" s="157" t="s">
        <v>2766</v>
      </c>
      <c r="H1178" s="158">
        <v>72.9</v>
      </c>
      <c r="I1178" s="159"/>
      <c r="L1178" s="155"/>
      <c r="M1178" s="160"/>
      <c r="T1178" s="161"/>
      <c r="AT1178" s="156" t="s">
        <v>277</v>
      </c>
      <c r="AU1178" s="156" t="s">
        <v>86</v>
      </c>
      <c r="AV1178" s="13" t="s">
        <v>86</v>
      </c>
      <c r="AW1178" s="13" t="s">
        <v>37</v>
      </c>
      <c r="AX1178" s="13" t="s">
        <v>76</v>
      </c>
      <c r="AY1178" s="156" t="s">
        <v>265</v>
      </c>
    </row>
    <row r="1179" spans="2:51" s="13" customFormat="1" ht="12">
      <c r="B1179" s="155"/>
      <c r="D1179" s="143" t="s">
        <v>277</v>
      </c>
      <c r="E1179" s="156" t="s">
        <v>19</v>
      </c>
      <c r="F1179" s="157" t="s">
        <v>2767</v>
      </c>
      <c r="H1179" s="158">
        <v>95.9</v>
      </c>
      <c r="I1179" s="159"/>
      <c r="L1179" s="155"/>
      <c r="M1179" s="160"/>
      <c r="T1179" s="161"/>
      <c r="AT1179" s="156" t="s">
        <v>277</v>
      </c>
      <c r="AU1179" s="156" t="s">
        <v>86</v>
      </c>
      <c r="AV1179" s="13" t="s">
        <v>86</v>
      </c>
      <c r="AW1179" s="13" t="s">
        <v>37</v>
      </c>
      <c r="AX1179" s="13" t="s">
        <v>76</v>
      </c>
      <c r="AY1179" s="156" t="s">
        <v>265</v>
      </c>
    </row>
    <row r="1180" spans="2:51" s="15" customFormat="1" ht="12">
      <c r="B1180" s="169"/>
      <c r="D1180" s="143" t="s">
        <v>277</v>
      </c>
      <c r="E1180" s="170" t="s">
        <v>19</v>
      </c>
      <c r="F1180" s="171" t="s">
        <v>397</v>
      </c>
      <c r="H1180" s="172">
        <v>168.8</v>
      </c>
      <c r="I1180" s="173"/>
      <c r="L1180" s="169"/>
      <c r="M1180" s="174"/>
      <c r="T1180" s="175"/>
      <c r="AT1180" s="170" t="s">
        <v>277</v>
      </c>
      <c r="AU1180" s="170" t="s">
        <v>86</v>
      </c>
      <c r="AV1180" s="15" t="s">
        <v>287</v>
      </c>
      <c r="AW1180" s="15" t="s">
        <v>37</v>
      </c>
      <c r="AX1180" s="15" t="s">
        <v>76</v>
      </c>
      <c r="AY1180" s="170" t="s">
        <v>265</v>
      </c>
    </row>
    <row r="1181" spans="2:51" s="12" customFormat="1" ht="12">
      <c r="B1181" s="149"/>
      <c r="D1181" s="143" t="s">
        <v>277</v>
      </c>
      <c r="E1181" s="150" t="s">
        <v>19</v>
      </c>
      <c r="F1181" s="151" t="s">
        <v>2768</v>
      </c>
      <c r="H1181" s="150" t="s">
        <v>19</v>
      </c>
      <c r="I1181" s="152"/>
      <c r="L1181" s="149"/>
      <c r="M1181" s="153"/>
      <c r="T1181" s="154"/>
      <c r="AT1181" s="150" t="s">
        <v>277</v>
      </c>
      <c r="AU1181" s="150" t="s">
        <v>86</v>
      </c>
      <c r="AV1181" s="12" t="s">
        <v>84</v>
      </c>
      <c r="AW1181" s="12" t="s">
        <v>37</v>
      </c>
      <c r="AX1181" s="12" t="s">
        <v>76</v>
      </c>
      <c r="AY1181" s="150" t="s">
        <v>265</v>
      </c>
    </row>
    <row r="1182" spans="2:51" s="13" customFormat="1" ht="12">
      <c r="B1182" s="155"/>
      <c r="D1182" s="143" t="s">
        <v>277</v>
      </c>
      <c r="E1182" s="156" t="s">
        <v>19</v>
      </c>
      <c r="F1182" s="157" t="s">
        <v>2769</v>
      </c>
      <c r="H1182" s="158">
        <v>56.8</v>
      </c>
      <c r="I1182" s="159"/>
      <c r="L1182" s="155"/>
      <c r="M1182" s="160"/>
      <c r="T1182" s="161"/>
      <c r="AT1182" s="156" t="s">
        <v>277</v>
      </c>
      <c r="AU1182" s="156" t="s">
        <v>86</v>
      </c>
      <c r="AV1182" s="13" t="s">
        <v>86</v>
      </c>
      <c r="AW1182" s="13" t="s">
        <v>37</v>
      </c>
      <c r="AX1182" s="13" t="s">
        <v>76</v>
      </c>
      <c r="AY1182" s="156" t="s">
        <v>265</v>
      </c>
    </row>
    <row r="1183" spans="2:51" s="13" customFormat="1" ht="12">
      <c r="B1183" s="155"/>
      <c r="D1183" s="143" t="s">
        <v>277</v>
      </c>
      <c r="E1183" s="156" t="s">
        <v>19</v>
      </c>
      <c r="F1183" s="157" t="s">
        <v>2770</v>
      </c>
      <c r="H1183" s="158">
        <v>56.2</v>
      </c>
      <c r="I1183" s="159"/>
      <c r="L1183" s="155"/>
      <c r="M1183" s="160"/>
      <c r="T1183" s="161"/>
      <c r="AT1183" s="156" t="s">
        <v>277</v>
      </c>
      <c r="AU1183" s="156" t="s">
        <v>86</v>
      </c>
      <c r="AV1183" s="13" t="s">
        <v>86</v>
      </c>
      <c r="AW1183" s="13" t="s">
        <v>37</v>
      </c>
      <c r="AX1183" s="13" t="s">
        <v>76</v>
      </c>
      <c r="AY1183" s="156" t="s">
        <v>265</v>
      </c>
    </row>
    <row r="1184" spans="2:51" s="13" customFormat="1" ht="12">
      <c r="B1184" s="155"/>
      <c r="D1184" s="143" t="s">
        <v>277</v>
      </c>
      <c r="E1184" s="156" t="s">
        <v>19</v>
      </c>
      <c r="F1184" s="157" t="s">
        <v>2771</v>
      </c>
      <c r="H1184" s="158">
        <v>55.5</v>
      </c>
      <c r="I1184" s="159"/>
      <c r="L1184" s="155"/>
      <c r="M1184" s="160"/>
      <c r="T1184" s="161"/>
      <c r="AT1184" s="156" t="s">
        <v>277</v>
      </c>
      <c r="AU1184" s="156" t="s">
        <v>86</v>
      </c>
      <c r="AV1184" s="13" t="s">
        <v>86</v>
      </c>
      <c r="AW1184" s="13" t="s">
        <v>37</v>
      </c>
      <c r="AX1184" s="13" t="s">
        <v>76</v>
      </c>
      <c r="AY1184" s="156" t="s">
        <v>265</v>
      </c>
    </row>
    <row r="1185" spans="2:51" s="13" customFormat="1" ht="12">
      <c r="B1185" s="155"/>
      <c r="D1185" s="143" t="s">
        <v>277</v>
      </c>
      <c r="E1185" s="156" t="s">
        <v>19</v>
      </c>
      <c r="F1185" s="157" t="s">
        <v>2772</v>
      </c>
      <c r="H1185" s="158">
        <v>5</v>
      </c>
      <c r="I1185" s="159"/>
      <c r="L1185" s="155"/>
      <c r="M1185" s="160"/>
      <c r="T1185" s="161"/>
      <c r="AT1185" s="156" t="s">
        <v>277</v>
      </c>
      <c r="AU1185" s="156" t="s">
        <v>86</v>
      </c>
      <c r="AV1185" s="13" t="s">
        <v>86</v>
      </c>
      <c r="AW1185" s="13" t="s">
        <v>37</v>
      </c>
      <c r="AX1185" s="13" t="s">
        <v>76</v>
      </c>
      <c r="AY1185" s="156" t="s">
        <v>265</v>
      </c>
    </row>
    <row r="1186" spans="2:51" s="13" customFormat="1" ht="12">
      <c r="B1186" s="155"/>
      <c r="D1186" s="143" t="s">
        <v>277</v>
      </c>
      <c r="E1186" s="156" t="s">
        <v>19</v>
      </c>
      <c r="F1186" s="157" t="s">
        <v>2773</v>
      </c>
      <c r="H1186" s="158">
        <v>61.5</v>
      </c>
      <c r="I1186" s="159"/>
      <c r="L1186" s="155"/>
      <c r="M1186" s="160"/>
      <c r="T1186" s="161"/>
      <c r="AT1186" s="156" t="s">
        <v>277</v>
      </c>
      <c r="AU1186" s="156" t="s">
        <v>86</v>
      </c>
      <c r="AV1186" s="13" t="s">
        <v>86</v>
      </c>
      <c r="AW1186" s="13" t="s">
        <v>37</v>
      </c>
      <c r="AX1186" s="13" t="s">
        <v>76</v>
      </c>
      <c r="AY1186" s="156" t="s">
        <v>265</v>
      </c>
    </row>
    <row r="1187" spans="2:51" s="13" customFormat="1" ht="12">
      <c r="B1187" s="155"/>
      <c r="D1187" s="143" t="s">
        <v>277</v>
      </c>
      <c r="E1187" s="156" t="s">
        <v>19</v>
      </c>
      <c r="F1187" s="157" t="s">
        <v>2774</v>
      </c>
      <c r="H1187" s="158">
        <v>2.048</v>
      </c>
      <c r="I1187" s="159"/>
      <c r="L1187" s="155"/>
      <c r="M1187" s="160"/>
      <c r="T1187" s="161"/>
      <c r="AT1187" s="156" t="s">
        <v>277</v>
      </c>
      <c r="AU1187" s="156" t="s">
        <v>86</v>
      </c>
      <c r="AV1187" s="13" t="s">
        <v>86</v>
      </c>
      <c r="AW1187" s="13" t="s">
        <v>37</v>
      </c>
      <c r="AX1187" s="13" t="s">
        <v>76</v>
      </c>
      <c r="AY1187" s="156" t="s">
        <v>265</v>
      </c>
    </row>
    <row r="1188" spans="2:51" s="13" customFormat="1" ht="12">
      <c r="B1188" s="155"/>
      <c r="D1188" s="143" t="s">
        <v>277</v>
      </c>
      <c r="E1188" s="156" t="s">
        <v>19</v>
      </c>
      <c r="F1188" s="157" t="s">
        <v>2775</v>
      </c>
      <c r="H1188" s="158">
        <v>53.3</v>
      </c>
      <c r="I1188" s="159"/>
      <c r="L1188" s="155"/>
      <c r="M1188" s="160"/>
      <c r="T1188" s="161"/>
      <c r="AT1188" s="156" t="s">
        <v>277</v>
      </c>
      <c r="AU1188" s="156" t="s">
        <v>86</v>
      </c>
      <c r="AV1188" s="13" t="s">
        <v>86</v>
      </c>
      <c r="AW1188" s="13" t="s">
        <v>37</v>
      </c>
      <c r="AX1188" s="13" t="s">
        <v>76</v>
      </c>
      <c r="AY1188" s="156" t="s">
        <v>265</v>
      </c>
    </row>
    <row r="1189" spans="2:51" s="13" customFormat="1" ht="12">
      <c r="B1189" s="155"/>
      <c r="D1189" s="143" t="s">
        <v>277</v>
      </c>
      <c r="E1189" s="156" t="s">
        <v>19</v>
      </c>
      <c r="F1189" s="157" t="s">
        <v>2776</v>
      </c>
      <c r="H1189" s="158">
        <v>40.5</v>
      </c>
      <c r="I1189" s="159"/>
      <c r="L1189" s="155"/>
      <c r="M1189" s="160"/>
      <c r="T1189" s="161"/>
      <c r="AT1189" s="156" t="s">
        <v>277</v>
      </c>
      <c r="AU1189" s="156" t="s">
        <v>86</v>
      </c>
      <c r="AV1189" s="13" t="s">
        <v>86</v>
      </c>
      <c r="AW1189" s="13" t="s">
        <v>37</v>
      </c>
      <c r="AX1189" s="13" t="s">
        <v>76</v>
      </c>
      <c r="AY1189" s="156" t="s">
        <v>265</v>
      </c>
    </row>
    <row r="1190" spans="2:51" s="12" customFormat="1" ht="12">
      <c r="B1190" s="149"/>
      <c r="D1190" s="143" t="s">
        <v>277</v>
      </c>
      <c r="E1190" s="150" t="s">
        <v>19</v>
      </c>
      <c r="F1190" s="151" t="s">
        <v>2777</v>
      </c>
      <c r="H1190" s="150" t="s">
        <v>19</v>
      </c>
      <c r="I1190" s="152"/>
      <c r="L1190" s="149"/>
      <c r="M1190" s="153"/>
      <c r="T1190" s="154"/>
      <c r="AT1190" s="150" t="s">
        <v>277</v>
      </c>
      <c r="AU1190" s="150" t="s">
        <v>86</v>
      </c>
      <c r="AV1190" s="12" t="s">
        <v>84</v>
      </c>
      <c r="AW1190" s="12" t="s">
        <v>37</v>
      </c>
      <c r="AX1190" s="12" t="s">
        <v>76</v>
      </c>
      <c r="AY1190" s="150" t="s">
        <v>265</v>
      </c>
    </row>
    <row r="1191" spans="2:51" s="13" customFormat="1" ht="12">
      <c r="B1191" s="155"/>
      <c r="D1191" s="143" t="s">
        <v>277</v>
      </c>
      <c r="E1191" s="156" t="s">
        <v>19</v>
      </c>
      <c r="F1191" s="157" t="s">
        <v>2778</v>
      </c>
      <c r="H1191" s="158">
        <v>4.15</v>
      </c>
      <c r="I1191" s="159"/>
      <c r="L1191" s="155"/>
      <c r="M1191" s="160"/>
      <c r="T1191" s="161"/>
      <c r="AT1191" s="156" t="s">
        <v>277</v>
      </c>
      <c r="AU1191" s="156" t="s">
        <v>86</v>
      </c>
      <c r="AV1191" s="13" t="s">
        <v>86</v>
      </c>
      <c r="AW1191" s="13" t="s">
        <v>37</v>
      </c>
      <c r="AX1191" s="13" t="s">
        <v>76</v>
      </c>
      <c r="AY1191" s="156" t="s">
        <v>265</v>
      </c>
    </row>
    <row r="1192" spans="2:51" s="15" customFormat="1" ht="12">
      <c r="B1192" s="169"/>
      <c r="D1192" s="143" t="s">
        <v>277</v>
      </c>
      <c r="E1192" s="170" t="s">
        <v>19</v>
      </c>
      <c r="F1192" s="171" t="s">
        <v>397</v>
      </c>
      <c r="H1192" s="172">
        <v>334.998</v>
      </c>
      <c r="I1192" s="173"/>
      <c r="L1192" s="169"/>
      <c r="M1192" s="174"/>
      <c r="T1192" s="175"/>
      <c r="AT1192" s="170" t="s">
        <v>277</v>
      </c>
      <c r="AU1192" s="170" t="s">
        <v>86</v>
      </c>
      <c r="AV1192" s="15" t="s">
        <v>287</v>
      </c>
      <c r="AW1192" s="15" t="s">
        <v>37</v>
      </c>
      <c r="AX1192" s="15" t="s">
        <v>76</v>
      </c>
      <c r="AY1192" s="170" t="s">
        <v>265</v>
      </c>
    </row>
    <row r="1193" spans="2:51" s="12" customFormat="1" ht="12">
      <c r="B1193" s="149"/>
      <c r="D1193" s="143" t="s">
        <v>277</v>
      </c>
      <c r="E1193" s="150" t="s">
        <v>19</v>
      </c>
      <c r="F1193" s="151" t="s">
        <v>2726</v>
      </c>
      <c r="H1193" s="150" t="s">
        <v>19</v>
      </c>
      <c r="I1193" s="152"/>
      <c r="L1193" s="149"/>
      <c r="M1193" s="153"/>
      <c r="T1193" s="154"/>
      <c r="AT1193" s="150" t="s">
        <v>277</v>
      </c>
      <c r="AU1193" s="150" t="s">
        <v>86</v>
      </c>
      <c r="AV1193" s="12" t="s">
        <v>84</v>
      </c>
      <c r="AW1193" s="12" t="s">
        <v>37</v>
      </c>
      <c r="AX1193" s="12" t="s">
        <v>76</v>
      </c>
      <c r="AY1193" s="150" t="s">
        <v>265</v>
      </c>
    </row>
    <row r="1194" spans="2:51" s="13" customFormat="1" ht="12">
      <c r="B1194" s="155"/>
      <c r="D1194" s="143" t="s">
        <v>277</v>
      </c>
      <c r="E1194" s="156" t="s">
        <v>19</v>
      </c>
      <c r="F1194" s="157" t="s">
        <v>2779</v>
      </c>
      <c r="H1194" s="158">
        <v>8.42</v>
      </c>
      <c r="I1194" s="159"/>
      <c r="L1194" s="155"/>
      <c r="M1194" s="160"/>
      <c r="T1194" s="161"/>
      <c r="AT1194" s="156" t="s">
        <v>277</v>
      </c>
      <c r="AU1194" s="156" t="s">
        <v>86</v>
      </c>
      <c r="AV1194" s="13" t="s">
        <v>86</v>
      </c>
      <c r="AW1194" s="13" t="s">
        <v>37</v>
      </c>
      <c r="AX1194" s="13" t="s">
        <v>76</v>
      </c>
      <c r="AY1194" s="156" t="s">
        <v>265</v>
      </c>
    </row>
    <row r="1195" spans="2:51" s="15" customFormat="1" ht="12">
      <c r="B1195" s="169"/>
      <c r="D1195" s="143" t="s">
        <v>277</v>
      </c>
      <c r="E1195" s="170" t="s">
        <v>19</v>
      </c>
      <c r="F1195" s="171" t="s">
        <v>397</v>
      </c>
      <c r="H1195" s="172">
        <v>8.42</v>
      </c>
      <c r="I1195" s="173"/>
      <c r="L1195" s="169"/>
      <c r="M1195" s="174"/>
      <c r="T1195" s="175"/>
      <c r="AT1195" s="170" t="s">
        <v>277</v>
      </c>
      <c r="AU1195" s="170" t="s">
        <v>86</v>
      </c>
      <c r="AV1195" s="15" t="s">
        <v>287</v>
      </c>
      <c r="AW1195" s="15" t="s">
        <v>37</v>
      </c>
      <c r="AX1195" s="15" t="s">
        <v>76</v>
      </c>
      <c r="AY1195" s="170" t="s">
        <v>265</v>
      </c>
    </row>
    <row r="1196" spans="2:51" s="12" customFormat="1" ht="12">
      <c r="B1196" s="149"/>
      <c r="D1196" s="143" t="s">
        <v>277</v>
      </c>
      <c r="E1196" s="150" t="s">
        <v>19</v>
      </c>
      <c r="F1196" s="151" t="s">
        <v>2780</v>
      </c>
      <c r="H1196" s="150" t="s">
        <v>19</v>
      </c>
      <c r="I1196" s="152"/>
      <c r="L1196" s="149"/>
      <c r="M1196" s="153"/>
      <c r="T1196" s="154"/>
      <c r="AT1196" s="150" t="s">
        <v>277</v>
      </c>
      <c r="AU1196" s="150" t="s">
        <v>86</v>
      </c>
      <c r="AV1196" s="12" t="s">
        <v>84</v>
      </c>
      <c r="AW1196" s="12" t="s">
        <v>37</v>
      </c>
      <c r="AX1196" s="12" t="s">
        <v>76</v>
      </c>
      <c r="AY1196" s="150" t="s">
        <v>265</v>
      </c>
    </row>
    <row r="1197" spans="2:51" s="13" customFormat="1" ht="12">
      <c r="B1197" s="155"/>
      <c r="D1197" s="143" t="s">
        <v>277</v>
      </c>
      <c r="E1197" s="156" t="s">
        <v>19</v>
      </c>
      <c r="F1197" s="157" t="s">
        <v>2781</v>
      </c>
      <c r="H1197" s="158">
        <v>22.767</v>
      </c>
      <c r="I1197" s="159"/>
      <c r="L1197" s="155"/>
      <c r="M1197" s="160"/>
      <c r="T1197" s="161"/>
      <c r="AT1197" s="156" t="s">
        <v>277</v>
      </c>
      <c r="AU1197" s="156" t="s">
        <v>86</v>
      </c>
      <c r="AV1197" s="13" t="s">
        <v>86</v>
      </c>
      <c r="AW1197" s="13" t="s">
        <v>37</v>
      </c>
      <c r="AX1197" s="13" t="s">
        <v>76</v>
      </c>
      <c r="AY1197" s="156" t="s">
        <v>265</v>
      </c>
    </row>
    <row r="1198" spans="2:51" s="13" customFormat="1" ht="12">
      <c r="B1198" s="155"/>
      <c r="D1198" s="143" t="s">
        <v>277</v>
      </c>
      <c r="E1198" s="156" t="s">
        <v>19</v>
      </c>
      <c r="F1198" s="157" t="s">
        <v>2782</v>
      </c>
      <c r="H1198" s="158">
        <v>9.45</v>
      </c>
      <c r="I1198" s="159"/>
      <c r="L1198" s="155"/>
      <c r="M1198" s="160"/>
      <c r="T1198" s="161"/>
      <c r="AT1198" s="156" t="s">
        <v>277</v>
      </c>
      <c r="AU1198" s="156" t="s">
        <v>86</v>
      </c>
      <c r="AV1198" s="13" t="s">
        <v>86</v>
      </c>
      <c r="AW1198" s="13" t="s">
        <v>37</v>
      </c>
      <c r="AX1198" s="13" t="s">
        <v>76</v>
      </c>
      <c r="AY1198" s="156" t="s">
        <v>265</v>
      </c>
    </row>
    <row r="1199" spans="2:51" s="13" customFormat="1" ht="12">
      <c r="B1199" s="155"/>
      <c r="D1199" s="143" t="s">
        <v>277</v>
      </c>
      <c r="E1199" s="156" t="s">
        <v>19</v>
      </c>
      <c r="F1199" s="157" t="s">
        <v>2783</v>
      </c>
      <c r="H1199" s="158">
        <v>5.27</v>
      </c>
      <c r="I1199" s="159"/>
      <c r="L1199" s="155"/>
      <c r="M1199" s="160"/>
      <c r="T1199" s="161"/>
      <c r="AT1199" s="156" t="s">
        <v>277</v>
      </c>
      <c r="AU1199" s="156" t="s">
        <v>86</v>
      </c>
      <c r="AV1199" s="13" t="s">
        <v>86</v>
      </c>
      <c r="AW1199" s="13" t="s">
        <v>37</v>
      </c>
      <c r="AX1199" s="13" t="s">
        <v>76</v>
      </c>
      <c r="AY1199" s="156" t="s">
        <v>265</v>
      </c>
    </row>
    <row r="1200" spans="2:51" s="12" customFormat="1" ht="12">
      <c r="B1200" s="149"/>
      <c r="D1200" s="143" t="s">
        <v>277</v>
      </c>
      <c r="E1200" s="150" t="s">
        <v>19</v>
      </c>
      <c r="F1200" s="151" t="s">
        <v>2784</v>
      </c>
      <c r="H1200" s="150" t="s">
        <v>19</v>
      </c>
      <c r="I1200" s="152"/>
      <c r="L1200" s="149"/>
      <c r="M1200" s="153"/>
      <c r="T1200" s="154"/>
      <c r="AT1200" s="150" t="s">
        <v>277</v>
      </c>
      <c r="AU1200" s="150" t="s">
        <v>86</v>
      </c>
      <c r="AV1200" s="12" t="s">
        <v>84</v>
      </c>
      <c r="AW1200" s="12" t="s">
        <v>37</v>
      </c>
      <c r="AX1200" s="12" t="s">
        <v>76</v>
      </c>
      <c r="AY1200" s="150" t="s">
        <v>265</v>
      </c>
    </row>
    <row r="1201" spans="2:51" s="13" customFormat="1" ht="12">
      <c r="B1201" s="155"/>
      <c r="D1201" s="143" t="s">
        <v>277</v>
      </c>
      <c r="E1201" s="156" t="s">
        <v>19</v>
      </c>
      <c r="F1201" s="157" t="s">
        <v>2785</v>
      </c>
      <c r="H1201" s="158">
        <v>8.484</v>
      </c>
      <c r="I1201" s="159"/>
      <c r="L1201" s="155"/>
      <c r="M1201" s="160"/>
      <c r="T1201" s="161"/>
      <c r="AT1201" s="156" t="s">
        <v>277</v>
      </c>
      <c r="AU1201" s="156" t="s">
        <v>86</v>
      </c>
      <c r="AV1201" s="13" t="s">
        <v>86</v>
      </c>
      <c r="AW1201" s="13" t="s">
        <v>37</v>
      </c>
      <c r="AX1201" s="13" t="s">
        <v>76</v>
      </c>
      <c r="AY1201" s="156" t="s">
        <v>265</v>
      </c>
    </row>
    <row r="1202" spans="2:51" s="13" customFormat="1" ht="12">
      <c r="B1202" s="155"/>
      <c r="D1202" s="143" t="s">
        <v>277</v>
      </c>
      <c r="E1202" s="156" t="s">
        <v>19</v>
      </c>
      <c r="F1202" s="157" t="s">
        <v>2786</v>
      </c>
      <c r="H1202" s="158">
        <v>32.8</v>
      </c>
      <c r="I1202" s="159"/>
      <c r="L1202" s="155"/>
      <c r="M1202" s="160"/>
      <c r="T1202" s="161"/>
      <c r="AT1202" s="156" t="s">
        <v>277</v>
      </c>
      <c r="AU1202" s="156" t="s">
        <v>86</v>
      </c>
      <c r="AV1202" s="13" t="s">
        <v>86</v>
      </c>
      <c r="AW1202" s="13" t="s">
        <v>37</v>
      </c>
      <c r="AX1202" s="13" t="s">
        <v>76</v>
      </c>
      <c r="AY1202" s="156" t="s">
        <v>265</v>
      </c>
    </row>
    <row r="1203" spans="2:51" s="15" customFormat="1" ht="12">
      <c r="B1203" s="169"/>
      <c r="D1203" s="143" t="s">
        <v>277</v>
      </c>
      <c r="E1203" s="170" t="s">
        <v>19</v>
      </c>
      <c r="F1203" s="171" t="s">
        <v>397</v>
      </c>
      <c r="H1203" s="172">
        <v>78.771</v>
      </c>
      <c r="I1203" s="173"/>
      <c r="L1203" s="169"/>
      <c r="M1203" s="174"/>
      <c r="T1203" s="175"/>
      <c r="AT1203" s="170" t="s">
        <v>277</v>
      </c>
      <c r="AU1203" s="170" t="s">
        <v>86</v>
      </c>
      <c r="AV1203" s="15" t="s">
        <v>287</v>
      </c>
      <c r="AW1203" s="15" t="s">
        <v>37</v>
      </c>
      <c r="AX1203" s="15" t="s">
        <v>76</v>
      </c>
      <c r="AY1203" s="170" t="s">
        <v>265</v>
      </c>
    </row>
    <row r="1204" spans="2:51" s="12" customFormat="1" ht="12">
      <c r="B1204" s="149"/>
      <c r="D1204" s="143" t="s">
        <v>277</v>
      </c>
      <c r="E1204" s="150" t="s">
        <v>19</v>
      </c>
      <c r="F1204" s="151" t="s">
        <v>2451</v>
      </c>
      <c r="H1204" s="150" t="s">
        <v>19</v>
      </c>
      <c r="I1204" s="152"/>
      <c r="L1204" s="149"/>
      <c r="M1204" s="153"/>
      <c r="T1204" s="154"/>
      <c r="AT1204" s="150" t="s">
        <v>277</v>
      </c>
      <c r="AU1204" s="150" t="s">
        <v>86</v>
      </c>
      <c r="AV1204" s="12" t="s">
        <v>84</v>
      </c>
      <c r="AW1204" s="12" t="s">
        <v>37</v>
      </c>
      <c r="AX1204" s="12" t="s">
        <v>76</v>
      </c>
      <c r="AY1204" s="150" t="s">
        <v>265</v>
      </c>
    </row>
    <row r="1205" spans="2:51" s="13" customFormat="1" ht="12">
      <c r="B1205" s="155"/>
      <c r="D1205" s="143" t="s">
        <v>277</v>
      </c>
      <c r="E1205" s="156" t="s">
        <v>19</v>
      </c>
      <c r="F1205" s="157" t="s">
        <v>2787</v>
      </c>
      <c r="H1205" s="158">
        <v>8.88</v>
      </c>
      <c r="I1205" s="159"/>
      <c r="L1205" s="155"/>
      <c r="M1205" s="160"/>
      <c r="T1205" s="161"/>
      <c r="AT1205" s="156" t="s">
        <v>277</v>
      </c>
      <c r="AU1205" s="156" t="s">
        <v>86</v>
      </c>
      <c r="AV1205" s="13" t="s">
        <v>86</v>
      </c>
      <c r="AW1205" s="13" t="s">
        <v>37</v>
      </c>
      <c r="AX1205" s="13" t="s">
        <v>76</v>
      </c>
      <c r="AY1205" s="156" t="s">
        <v>265</v>
      </c>
    </row>
    <row r="1206" spans="2:51" s="12" customFormat="1" ht="12">
      <c r="B1206" s="149"/>
      <c r="D1206" s="143" t="s">
        <v>277</v>
      </c>
      <c r="E1206" s="150" t="s">
        <v>19</v>
      </c>
      <c r="F1206" s="151" t="s">
        <v>1961</v>
      </c>
      <c r="H1206" s="150" t="s">
        <v>19</v>
      </c>
      <c r="I1206" s="152"/>
      <c r="L1206" s="149"/>
      <c r="M1206" s="153"/>
      <c r="T1206" s="154"/>
      <c r="AT1206" s="150" t="s">
        <v>277</v>
      </c>
      <c r="AU1206" s="150" t="s">
        <v>86</v>
      </c>
      <c r="AV1206" s="12" t="s">
        <v>84</v>
      </c>
      <c r="AW1206" s="12" t="s">
        <v>37</v>
      </c>
      <c r="AX1206" s="12" t="s">
        <v>76</v>
      </c>
      <c r="AY1206" s="150" t="s">
        <v>265</v>
      </c>
    </row>
    <row r="1207" spans="2:51" s="13" customFormat="1" ht="12">
      <c r="B1207" s="155"/>
      <c r="D1207" s="143" t="s">
        <v>277</v>
      </c>
      <c r="E1207" s="156" t="s">
        <v>19</v>
      </c>
      <c r="F1207" s="157" t="s">
        <v>2788</v>
      </c>
      <c r="H1207" s="158">
        <v>17.288</v>
      </c>
      <c r="I1207" s="159"/>
      <c r="L1207" s="155"/>
      <c r="M1207" s="160"/>
      <c r="T1207" s="161"/>
      <c r="AT1207" s="156" t="s">
        <v>277</v>
      </c>
      <c r="AU1207" s="156" t="s">
        <v>86</v>
      </c>
      <c r="AV1207" s="13" t="s">
        <v>86</v>
      </c>
      <c r="AW1207" s="13" t="s">
        <v>37</v>
      </c>
      <c r="AX1207" s="13" t="s">
        <v>76</v>
      </c>
      <c r="AY1207" s="156" t="s">
        <v>265</v>
      </c>
    </row>
    <row r="1208" spans="2:51" s="12" customFormat="1" ht="12">
      <c r="B1208" s="149"/>
      <c r="D1208" s="143" t="s">
        <v>277</v>
      </c>
      <c r="E1208" s="150" t="s">
        <v>19</v>
      </c>
      <c r="F1208" s="151" t="s">
        <v>2299</v>
      </c>
      <c r="H1208" s="150" t="s">
        <v>19</v>
      </c>
      <c r="I1208" s="152"/>
      <c r="L1208" s="149"/>
      <c r="M1208" s="153"/>
      <c r="T1208" s="154"/>
      <c r="AT1208" s="150" t="s">
        <v>277</v>
      </c>
      <c r="AU1208" s="150" t="s">
        <v>86</v>
      </c>
      <c r="AV1208" s="12" t="s">
        <v>84</v>
      </c>
      <c r="AW1208" s="12" t="s">
        <v>37</v>
      </c>
      <c r="AX1208" s="12" t="s">
        <v>76</v>
      </c>
      <c r="AY1208" s="150" t="s">
        <v>265</v>
      </c>
    </row>
    <row r="1209" spans="2:51" s="13" customFormat="1" ht="12">
      <c r="B1209" s="155"/>
      <c r="D1209" s="143" t="s">
        <v>277</v>
      </c>
      <c r="E1209" s="156" t="s">
        <v>19</v>
      </c>
      <c r="F1209" s="157" t="s">
        <v>2789</v>
      </c>
      <c r="H1209" s="158">
        <v>4.777</v>
      </c>
      <c r="I1209" s="159"/>
      <c r="L1209" s="155"/>
      <c r="M1209" s="160"/>
      <c r="T1209" s="161"/>
      <c r="AT1209" s="156" t="s">
        <v>277</v>
      </c>
      <c r="AU1209" s="156" t="s">
        <v>86</v>
      </c>
      <c r="AV1209" s="13" t="s">
        <v>86</v>
      </c>
      <c r="AW1209" s="13" t="s">
        <v>37</v>
      </c>
      <c r="AX1209" s="13" t="s">
        <v>76</v>
      </c>
      <c r="AY1209" s="156" t="s">
        <v>265</v>
      </c>
    </row>
    <row r="1210" spans="2:51" s="12" customFormat="1" ht="12">
      <c r="B1210" s="149"/>
      <c r="D1210" s="143" t="s">
        <v>277</v>
      </c>
      <c r="E1210" s="150" t="s">
        <v>19</v>
      </c>
      <c r="F1210" s="151" t="s">
        <v>1965</v>
      </c>
      <c r="H1210" s="150" t="s">
        <v>19</v>
      </c>
      <c r="I1210" s="152"/>
      <c r="L1210" s="149"/>
      <c r="M1210" s="153"/>
      <c r="T1210" s="154"/>
      <c r="AT1210" s="150" t="s">
        <v>277</v>
      </c>
      <c r="AU1210" s="150" t="s">
        <v>86</v>
      </c>
      <c r="AV1210" s="12" t="s">
        <v>84</v>
      </c>
      <c r="AW1210" s="12" t="s">
        <v>37</v>
      </c>
      <c r="AX1210" s="12" t="s">
        <v>76</v>
      </c>
      <c r="AY1210" s="150" t="s">
        <v>265</v>
      </c>
    </row>
    <row r="1211" spans="2:51" s="13" customFormat="1" ht="12">
      <c r="B1211" s="155"/>
      <c r="D1211" s="143" t="s">
        <v>277</v>
      </c>
      <c r="E1211" s="156" t="s">
        <v>19</v>
      </c>
      <c r="F1211" s="157" t="s">
        <v>2790</v>
      </c>
      <c r="H1211" s="158">
        <v>8.64</v>
      </c>
      <c r="I1211" s="159"/>
      <c r="L1211" s="155"/>
      <c r="M1211" s="160"/>
      <c r="T1211" s="161"/>
      <c r="AT1211" s="156" t="s">
        <v>277</v>
      </c>
      <c r="AU1211" s="156" t="s">
        <v>86</v>
      </c>
      <c r="AV1211" s="13" t="s">
        <v>86</v>
      </c>
      <c r="AW1211" s="13" t="s">
        <v>37</v>
      </c>
      <c r="AX1211" s="13" t="s">
        <v>76</v>
      </c>
      <c r="AY1211" s="156" t="s">
        <v>265</v>
      </c>
    </row>
    <row r="1212" spans="2:51" s="12" customFormat="1" ht="12">
      <c r="B1212" s="149"/>
      <c r="D1212" s="143" t="s">
        <v>277</v>
      </c>
      <c r="E1212" s="150" t="s">
        <v>19</v>
      </c>
      <c r="F1212" s="151" t="s">
        <v>1967</v>
      </c>
      <c r="H1212" s="150" t="s">
        <v>19</v>
      </c>
      <c r="I1212" s="152"/>
      <c r="L1212" s="149"/>
      <c r="M1212" s="153"/>
      <c r="T1212" s="154"/>
      <c r="AT1212" s="150" t="s">
        <v>277</v>
      </c>
      <c r="AU1212" s="150" t="s">
        <v>86</v>
      </c>
      <c r="AV1212" s="12" t="s">
        <v>84</v>
      </c>
      <c r="AW1212" s="12" t="s">
        <v>37</v>
      </c>
      <c r="AX1212" s="12" t="s">
        <v>76</v>
      </c>
      <c r="AY1212" s="150" t="s">
        <v>265</v>
      </c>
    </row>
    <row r="1213" spans="2:51" s="13" customFormat="1" ht="12">
      <c r="B1213" s="155"/>
      <c r="D1213" s="143" t="s">
        <v>277</v>
      </c>
      <c r="E1213" s="156" t="s">
        <v>19</v>
      </c>
      <c r="F1213" s="157" t="s">
        <v>2791</v>
      </c>
      <c r="H1213" s="158">
        <v>2.96</v>
      </c>
      <c r="I1213" s="159"/>
      <c r="L1213" s="155"/>
      <c r="M1213" s="160"/>
      <c r="T1213" s="161"/>
      <c r="AT1213" s="156" t="s">
        <v>277</v>
      </c>
      <c r="AU1213" s="156" t="s">
        <v>86</v>
      </c>
      <c r="AV1213" s="13" t="s">
        <v>86</v>
      </c>
      <c r="AW1213" s="13" t="s">
        <v>37</v>
      </c>
      <c r="AX1213" s="13" t="s">
        <v>76</v>
      </c>
      <c r="AY1213" s="156" t="s">
        <v>265</v>
      </c>
    </row>
    <row r="1214" spans="2:51" s="12" customFormat="1" ht="12">
      <c r="B1214" s="149"/>
      <c r="D1214" s="143" t="s">
        <v>277</v>
      </c>
      <c r="E1214" s="150" t="s">
        <v>19</v>
      </c>
      <c r="F1214" s="151" t="s">
        <v>1969</v>
      </c>
      <c r="H1214" s="150" t="s">
        <v>19</v>
      </c>
      <c r="I1214" s="152"/>
      <c r="L1214" s="149"/>
      <c r="M1214" s="153"/>
      <c r="T1214" s="154"/>
      <c r="AT1214" s="150" t="s">
        <v>277</v>
      </c>
      <c r="AU1214" s="150" t="s">
        <v>86</v>
      </c>
      <c r="AV1214" s="12" t="s">
        <v>84</v>
      </c>
      <c r="AW1214" s="12" t="s">
        <v>37</v>
      </c>
      <c r="AX1214" s="12" t="s">
        <v>76</v>
      </c>
      <c r="AY1214" s="150" t="s">
        <v>265</v>
      </c>
    </row>
    <row r="1215" spans="2:51" s="13" customFormat="1" ht="12">
      <c r="B1215" s="155"/>
      <c r="D1215" s="143" t="s">
        <v>277</v>
      </c>
      <c r="E1215" s="156" t="s">
        <v>19</v>
      </c>
      <c r="F1215" s="157" t="s">
        <v>2792</v>
      </c>
      <c r="H1215" s="158">
        <v>2.6</v>
      </c>
      <c r="I1215" s="159"/>
      <c r="L1215" s="155"/>
      <c r="M1215" s="160"/>
      <c r="T1215" s="161"/>
      <c r="AT1215" s="156" t="s">
        <v>277</v>
      </c>
      <c r="AU1215" s="156" t="s">
        <v>86</v>
      </c>
      <c r="AV1215" s="13" t="s">
        <v>86</v>
      </c>
      <c r="AW1215" s="13" t="s">
        <v>37</v>
      </c>
      <c r="AX1215" s="13" t="s">
        <v>76</v>
      </c>
      <c r="AY1215" s="156" t="s">
        <v>265</v>
      </c>
    </row>
    <row r="1216" spans="2:51" s="15" customFormat="1" ht="12">
      <c r="B1216" s="169"/>
      <c r="D1216" s="143" t="s">
        <v>277</v>
      </c>
      <c r="E1216" s="170" t="s">
        <v>19</v>
      </c>
      <c r="F1216" s="171" t="s">
        <v>397</v>
      </c>
      <c r="H1216" s="172">
        <v>45.145</v>
      </c>
      <c r="I1216" s="173"/>
      <c r="L1216" s="169"/>
      <c r="M1216" s="174"/>
      <c r="T1216" s="175"/>
      <c r="AT1216" s="170" t="s">
        <v>277</v>
      </c>
      <c r="AU1216" s="170" t="s">
        <v>86</v>
      </c>
      <c r="AV1216" s="15" t="s">
        <v>287</v>
      </c>
      <c r="AW1216" s="15" t="s">
        <v>37</v>
      </c>
      <c r="AX1216" s="15" t="s">
        <v>76</v>
      </c>
      <c r="AY1216" s="170" t="s">
        <v>265</v>
      </c>
    </row>
    <row r="1217" spans="2:51" s="14" customFormat="1" ht="12">
      <c r="B1217" s="162"/>
      <c r="D1217" s="143" t="s">
        <v>277</v>
      </c>
      <c r="E1217" s="163" t="s">
        <v>1559</v>
      </c>
      <c r="F1217" s="164" t="s">
        <v>280</v>
      </c>
      <c r="H1217" s="165">
        <v>2070.204</v>
      </c>
      <c r="I1217" s="166"/>
      <c r="L1217" s="162"/>
      <c r="M1217" s="167"/>
      <c r="T1217" s="168"/>
      <c r="AT1217" s="163" t="s">
        <v>277</v>
      </c>
      <c r="AU1217" s="163" t="s">
        <v>86</v>
      </c>
      <c r="AV1217" s="14" t="s">
        <v>271</v>
      </c>
      <c r="AW1217" s="14" t="s">
        <v>37</v>
      </c>
      <c r="AX1217" s="14" t="s">
        <v>84</v>
      </c>
      <c r="AY1217" s="163" t="s">
        <v>265</v>
      </c>
    </row>
    <row r="1218" spans="2:65" s="1" customFormat="1" ht="16.5" customHeight="1">
      <c r="B1218" s="33"/>
      <c r="C1218" s="130" t="s">
        <v>1085</v>
      </c>
      <c r="D1218" s="130" t="s">
        <v>267</v>
      </c>
      <c r="E1218" s="131" t="s">
        <v>2793</v>
      </c>
      <c r="F1218" s="132" t="s">
        <v>2794</v>
      </c>
      <c r="G1218" s="133" t="s">
        <v>115</v>
      </c>
      <c r="H1218" s="134">
        <v>11.842</v>
      </c>
      <c r="I1218" s="135"/>
      <c r="J1218" s="136">
        <f>ROUND(I1218*H1218,2)</f>
        <v>0</v>
      </c>
      <c r="K1218" s="132" t="s">
        <v>270</v>
      </c>
      <c r="L1218" s="33"/>
      <c r="M1218" s="137" t="s">
        <v>19</v>
      </c>
      <c r="N1218" s="138" t="s">
        <v>47</v>
      </c>
      <c r="P1218" s="139">
        <f>O1218*H1218</f>
        <v>0</v>
      </c>
      <c r="Q1218" s="139">
        <v>0.00888</v>
      </c>
      <c r="R1218" s="139">
        <f>Q1218*H1218</f>
        <v>0.10515696000000001</v>
      </c>
      <c r="S1218" s="139">
        <v>0</v>
      </c>
      <c r="T1218" s="140">
        <f>S1218*H1218</f>
        <v>0</v>
      </c>
      <c r="AR1218" s="141" t="s">
        <v>271</v>
      </c>
      <c r="AT1218" s="141" t="s">
        <v>267</v>
      </c>
      <c r="AU1218" s="141" t="s">
        <v>86</v>
      </c>
      <c r="AY1218" s="18" t="s">
        <v>265</v>
      </c>
      <c r="BE1218" s="142">
        <f>IF(N1218="základní",J1218,0)</f>
        <v>0</v>
      </c>
      <c r="BF1218" s="142">
        <f>IF(N1218="snížená",J1218,0)</f>
        <v>0</v>
      </c>
      <c r="BG1218" s="142">
        <f>IF(N1218="zákl. přenesená",J1218,0)</f>
        <v>0</v>
      </c>
      <c r="BH1218" s="142">
        <f>IF(N1218="sníž. přenesená",J1218,0)</f>
        <v>0</v>
      </c>
      <c r="BI1218" s="142">
        <f>IF(N1218="nulová",J1218,0)</f>
        <v>0</v>
      </c>
      <c r="BJ1218" s="18" t="s">
        <v>84</v>
      </c>
      <c r="BK1218" s="142">
        <f>ROUND(I1218*H1218,2)</f>
        <v>0</v>
      </c>
      <c r="BL1218" s="18" t="s">
        <v>271</v>
      </c>
      <c r="BM1218" s="141" t="s">
        <v>2795</v>
      </c>
    </row>
    <row r="1219" spans="2:47" s="1" customFormat="1" ht="29.25">
      <c r="B1219" s="33"/>
      <c r="D1219" s="143" t="s">
        <v>273</v>
      </c>
      <c r="F1219" s="144" t="s">
        <v>2796</v>
      </c>
      <c r="I1219" s="145"/>
      <c r="L1219" s="33"/>
      <c r="M1219" s="146"/>
      <c r="T1219" s="54"/>
      <c r="AT1219" s="18" t="s">
        <v>273</v>
      </c>
      <c r="AU1219" s="18" t="s">
        <v>86</v>
      </c>
    </row>
    <row r="1220" spans="2:47" s="1" customFormat="1" ht="12">
      <c r="B1220" s="33"/>
      <c r="D1220" s="147" t="s">
        <v>275</v>
      </c>
      <c r="F1220" s="148" t="s">
        <v>2797</v>
      </c>
      <c r="I1220" s="145"/>
      <c r="L1220" s="33"/>
      <c r="M1220" s="146"/>
      <c r="T1220" s="54"/>
      <c r="AT1220" s="18" t="s">
        <v>275</v>
      </c>
      <c r="AU1220" s="18" t="s">
        <v>86</v>
      </c>
    </row>
    <row r="1221" spans="2:51" s="12" customFormat="1" ht="12">
      <c r="B1221" s="149"/>
      <c r="D1221" s="143" t="s">
        <v>277</v>
      </c>
      <c r="E1221" s="150" t="s">
        <v>19</v>
      </c>
      <c r="F1221" s="151" t="s">
        <v>2735</v>
      </c>
      <c r="H1221" s="150" t="s">
        <v>19</v>
      </c>
      <c r="I1221" s="152"/>
      <c r="L1221" s="149"/>
      <c r="M1221" s="153"/>
      <c r="T1221" s="154"/>
      <c r="AT1221" s="150" t="s">
        <v>277</v>
      </c>
      <c r="AU1221" s="150" t="s">
        <v>86</v>
      </c>
      <c r="AV1221" s="12" t="s">
        <v>84</v>
      </c>
      <c r="AW1221" s="12" t="s">
        <v>37</v>
      </c>
      <c r="AX1221" s="12" t="s">
        <v>76</v>
      </c>
      <c r="AY1221" s="150" t="s">
        <v>265</v>
      </c>
    </row>
    <row r="1222" spans="2:51" s="13" customFormat="1" ht="12">
      <c r="B1222" s="155"/>
      <c r="D1222" s="143" t="s">
        <v>277</v>
      </c>
      <c r="E1222" s="156" t="s">
        <v>19</v>
      </c>
      <c r="F1222" s="157" t="s">
        <v>2798</v>
      </c>
      <c r="H1222" s="158">
        <v>6.88</v>
      </c>
      <c r="I1222" s="159"/>
      <c r="L1222" s="155"/>
      <c r="M1222" s="160"/>
      <c r="T1222" s="161"/>
      <c r="AT1222" s="156" t="s">
        <v>277</v>
      </c>
      <c r="AU1222" s="156" t="s">
        <v>86</v>
      </c>
      <c r="AV1222" s="13" t="s">
        <v>86</v>
      </c>
      <c r="AW1222" s="13" t="s">
        <v>37</v>
      </c>
      <c r="AX1222" s="13" t="s">
        <v>76</v>
      </c>
      <c r="AY1222" s="156" t="s">
        <v>265</v>
      </c>
    </row>
    <row r="1223" spans="2:51" s="12" customFormat="1" ht="12">
      <c r="B1223" s="149"/>
      <c r="D1223" s="143" t="s">
        <v>277</v>
      </c>
      <c r="E1223" s="150" t="s">
        <v>19</v>
      </c>
      <c r="F1223" s="151" t="s">
        <v>2741</v>
      </c>
      <c r="H1223" s="150" t="s">
        <v>19</v>
      </c>
      <c r="I1223" s="152"/>
      <c r="L1223" s="149"/>
      <c r="M1223" s="153"/>
      <c r="T1223" s="154"/>
      <c r="AT1223" s="150" t="s">
        <v>277</v>
      </c>
      <c r="AU1223" s="150" t="s">
        <v>86</v>
      </c>
      <c r="AV1223" s="12" t="s">
        <v>84</v>
      </c>
      <c r="AW1223" s="12" t="s">
        <v>37</v>
      </c>
      <c r="AX1223" s="12" t="s">
        <v>76</v>
      </c>
      <c r="AY1223" s="150" t="s">
        <v>265</v>
      </c>
    </row>
    <row r="1224" spans="2:51" s="13" customFormat="1" ht="12">
      <c r="B1224" s="155"/>
      <c r="D1224" s="143" t="s">
        <v>277</v>
      </c>
      <c r="E1224" s="156" t="s">
        <v>19</v>
      </c>
      <c r="F1224" s="157" t="s">
        <v>2799</v>
      </c>
      <c r="H1224" s="158">
        <v>3.232</v>
      </c>
      <c r="I1224" s="159"/>
      <c r="L1224" s="155"/>
      <c r="M1224" s="160"/>
      <c r="T1224" s="161"/>
      <c r="AT1224" s="156" t="s">
        <v>277</v>
      </c>
      <c r="AU1224" s="156" t="s">
        <v>86</v>
      </c>
      <c r="AV1224" s="13" t="s">
        <v>86</v>
      </c>
      <c r="AW1224" s="13" t="s">
        <v>37</v>
      </c>
      <c r="AX1224" s="13" t="s">
        <v>76</v>
      </c>
      <c r="AY1224" s="156" t="s">
        <v>265</v>
      </c>
    </row>
    <row r="1225" spans="2:51" s="13" customFormat="1" ht="12">
      <c r="B1225" s="155"/>
      <c r="D1225" s="143" t="s">
        <v>277</v>
      </c>
      <c r="E1225" s="156" t="s">
        <v>19</v>
      </c>
      <c r="F1225" s="157" t="s">
        <v>2800</v>
      </c>
      <c r="H1225" s="158">
        <v>1.506</v>
      </c>
      <c r="I1225" s="159"/>
      <c r="L1225" s="155"/>
      <c r="M1225" s="160"/>
      <c r="T1225" s="161"/>
      <c r="AT1225" s="156" t="s">
        <v>277</v>
      </c>
      <c r="AU1225" s="156" t="s">
        <v>86</v>
      </c>
      <c r="AV1225" s="13" t="s">
        <v>86</v>
      </c>
      <c r="AW1225" s="13" t="s">
        <v>37</v>
      </c>
      <c r="AX1225" s="13" t="s">
        <v>76</v>
      </c>
      <c r="AY1225" s="156" t="s">
        <v>265</v>
      </c>
    </row>
    <row r="1226" spans="2:51" s="13" customFormat="1" ht="12">
      <c r="B1226" s="155"/>
      <c r="D1226" s="143" t="s">
        <v>277</v>
      </c>
      <c r="E1226" s="156" t="s">
        <v>19</v>
      </c>
      <c r="F1226" s="157" t="s">
        <v>2801</v>
      </c>
      <c r="H1226" s="158">
        <v>0.224</v>
      </c>
      <c r="I1226" s="159"/>
      <c r="L1226" s="155"/>
      <c r="M1226" s="160"/>
      <c r="T1226" s="161"/>
      <c r="AT1226" s="156" t="s">
        <v>277</v>
      </c>
      <c r="AU1226" s="156" t="s">
        <v>86</v>
      </c>
      <c r="AV1226" s="13" t="s">
        <v>86</v>
      </c>
      <c r="AW1226" s="13" t="s">
        <v>37</v>
      </c>
      <c r="AX1226" s="13" t="s">
        <v>76</v>
      </c>
      <c r="AY1226" s="156" t="s">
        <v>265</v>
      </c>
    </row>
    <row r="1227" spans="2:51" s="14" customFormat="1" ht="12">
      <c r="B1227" s="162"/>
      <c r="D1227" s="143" t="s">
        <v>277</v>
      </c>
      <c r="E1227" s="163" t="s">
        <v>1562</v>
      </c>
      <c r="F1227" s="164" t="s">
        <v>280</v>
      </c>
      <c r="H1227" s="165">
        <v>11.842</v>
      </c>
      <c r="I1227" s="166"/>
      <c r="L1227" s="162"/>
      <c r="M1227" s="167"/>
      <c r="T1227" s="168"/>
      <c r="AT1227" s="163" t="s">
        <v>277</v>
      </c>
      <c r="AU1227" s="163" t="s">
        <v>86</v>
      </c>
      <c r="AV1227" s="14" t="s">
        <v>271</v>
      </c>
      <c r="AW1227" s="14" t="s">
        <v>37</v>
      </c>
      <c r="AX1227" s="14" t="s">
        <v>84</v>
      </c>
      <c r="AY1227" s="163" t="s">
        <v>265</v>
      </c>
    </row>
    <row r="1228" spans="2:65" s="1" customFormat="1" ht="16.5" customHeight="1">
      <c r="B1228" s="33"/>
      <c r="C1228" s="130" t="s">
        <v>1092</v>
      </c>
      <c r="D1228" s="130" t="s">
        <v>267</v>
      </c>
      <c r="E1228" s="131" t="s">
        <v>2802</v>
      </c>
      <c r="F1228" s="132" t="s">
        <v>2803</v>
      </c>
      <c r="G1228" s="133" t="s">
        <v>115</v>
      </c>
      <c r="H1228" s="134">
        <v>2070.204</v>
      </c>
      <c r="I1228" s="135"/>
      <c r="J1228" s="136">
        <f>ROUND(I1228*H1228,2)</f>
        <v>0</v>
      </c>
      <c r="K1228" s="132" t="s">
        <v>270</v>
      </c>
      <c r="L1228" s="33"/>
      <c r="M1228" s="137" t="s">
        <v>19</v>
      </c>
      <c r="N1228" s="138" t="s">
        <v>47</v>
      </c>
      <c r="P1228" s="139">
        <f>O1228*H1228</f>
        <v>0</v>
      </c>
      <c r="Q1228" s="139">
        <v>0.00086</v>
      </c>
      <c r="R1228" s="139">
        <f>Q1228*H1228</f>
        <v>1.78037544</v>
      </c>
      <c r="S1228" s="139">
        <v>0</v>
      </c>
      <c r="T1228" s="140">
        <f>S1228*H1228</f>
        <v>0</v>
      </c>
      <c r="AR1228" s="141" t="s">
        <v>271</v>
      </c>
      <c r="AT1228" s="141" t="s">
        <v>267</v>
      </c>
      <c r="AU1228" s="141" t="s">
        <v>86</v>
      </c>
      <c r="AY1228" s="18" t="s">
        <v>265</v>
      </c>
      <c r="BE1228" s="142">
        <f>IF(N1228="základní",J1228,0)</f>
        <v>0</v>
      </c>
      <c r="BF1228" s="142">
        <f>IF(N1228="snížená",J1228,0)</f>
        <v>0</v>
      </c>
      <c r="BG1228" s="142">
        <f>IF(N1228="zákl. přenesená",J1228,0)</f>
        <v>0</v>
      </c>
      <c r="BH1228" s="142">
        <f>IF(N1228="sníž. přenesená",J1228,0)</f>
        <v>0</v>
      </c>
      <c r="BI1228" s="142">
        <f>IF(N1228="nulová",J1228,0)</f>
        <v>0</v>
      </c>
      <c r="BJ1228" s="18" t="s">
        <v>84</v>
      </c>
      <c r="BK1228" s="142">
        <f>ROUND(I1228*H1228,2)</f>
        <v>0</v>
      </c>
      <c r="BL1228" s="18" t="s">
        <v>271</v>
      </c>
      <c r="BM1228" s="141" t="s">
        <v>2804</v>
      </c>
    </row>
    <row r="1229" spans="2:47" s="1" customFormat="1" ht="29.25">
      <c r="B1229" s="33"/>
      <c r="D1229" s="143" t="s">
        <v>273</v>
      </c>
      <c r="F1229" s="144" t="s">
        <v>2805</v>
      </c>
      <c r="I1229" s="145"/>
      <c r="L1229" s="33"/>
      <c r="M1229" s="146"/>
      <c r="T1229" s="54"/>
      <c r="AT1229" s="18" t="s">
        <v>273</v>
      </c>
      <c r="AU1229" s="18" t="s">
        <v>86</v>
      </c>
    </row>
    <row r="1230" spans="2:47" s="1" customFormat="1" ht="12">
      <c r="B1230" s="33"/>
      <c r="D1230" s="147" t="s">
        <v>275</v>
      </c>
      <c r="F1230" s="148" t="s">
        <v>2806</v>
      </c>
      <c r="I1230" s="145"/>
      <c r="L1230" s="33"/>
      <c r="M1230" s="146"/>
      <c r="T1230" s="54"/>
      <c r="AT1230" s="18" t="s">
        <v>275</v>
      </c>
      <c r="AU1230" s="18" t="s">
        <v>86</v>
      </c>
    </row>
    <row r="1231" spans="2:51" s="13" customFormat="1" ht="12">
      <c r="B1231" s="155"/>
      <c r="D1231" s="143" t="s">
        <v>277</v>
      </c>
      <c r="E1231" s="156" t="s">
        <v>19</v>
      </c>
      <c r="F1231" s="157" t="s">
        <v>1559</v>
      </c>
      <c r="H1231" s="158">
        <v>2070.204</v>
      </c>
      <c r="I1231" s="159"/>
      <c r="L1231" s="155"/>
      <c r="M1231" s="160"/>
      <c r="T1231" s="161"/>
      <c r="AT1231" s="156" t="s">
        <v>277</v>
      </c>
      <c r="AU1231" s="156" t="s">
        <v>86</v>
      </c>
      <c r="AV1231" s="13" t="s">
        <v>86</v>
      </c>
      <c r="AW1231" s="13" t="s">
        <v>37</v>
      </c>
      <c r="AX1231" s="13" t="s">
        <v>84</v>
      </c>
      <c r="AY1231" s="156" t="s">
        <v>265</v>
      </c>
    </row>
    <row r="1232" spans="2:65" s="1" customFormat="1" ht="16.5" customHeight="1">
      <c r="B1232" s="33"/>
      <c r="C1232" s="130" t="s">
        <v>1102</v>
      </c>
      <c r="D1232" s="130" t="s">
        <v>267</v>
      </c>
      <c r="E1232" s="131" t="s">
        <v>2807</v>
      </c>
      <c r="F1232" s="132" t="s">
        <v>2808</v>
      </c>
      <c r="G1232" s="133" t="s">
        <v>115</v>
      </c>
      <c r="H1232" s="134">
        <v>11.842</v>
      </c>
      <c r="I1232" s="135"/>
      <c r="J1232" s="136">
        <f>ROUND(I1232*H1232,2)</f>
        <v>0</v>
      </c>
      <c r="K1232" s="132" t="s">
        <v>270</v>
      </c>
      <c r="L1232" s="33"/>
      <c r="M1232" s="137" t="s">
        <v>19</v>
      </c>
      <c r="N1232" s="138" t="s">
        <v>47</v>
      </c>
      <c r="P1232" s="139">
        <f>O1232*H1232</f>
        <v>0</v>
      </c>
      <c r="Q1232" s="139">
        <v>0.00102</v>
      </c>
      <c r="R1232" s="139">
        <f>Q1232*H1232</f>
        <v>0.012078840000000002</v>
      </c>
      <c r="S1232" s="139">
        <v>0</v>
      </c>
      <c r="T1232" s="140">
        <f>S1232*H1232</f>
        <v>0</v>
      </c>
      <c r="AR1232" s="141" t="s">
        <v>271</v>
      </c>
      <c r="AT1232" s="141" t="s">
        <v>267</v>
      </c>
      <c r="AU1232" s="141" t="s">
        <v>86</v>
      </c>
      <c r="AY1232" s="18" t="s">
        <v>265</v>
      </c>
      <c r="BE1232" s="142">
        <f>IF(N1232="základní",J1232,0)</f>
        <v>0</v>
      </c>
      <c r="BF1232" s="142">
        <f>IF(N1232="snížená",J1232,0)</f>
        <v>0</v>
      </c>
      <c r="BG1232" s="142">
        <f>IF(N1232="zákl. přenesená",J1232,0)</f>
        <v>0</v>
      </c>
      <c r="BH1232" s="142">
        <f>IF(N1232="sníž. přenesená",J1232,0)</f>
        <v>0</v>
      </c>
      <c r="BI1232" s="142">
        <f>IF(N1232="nulová",J1232,0)</f>
        <v>0</v>
      </c>
      <c r="BJ1232" s="18" t="s">
        <v>84</v>
      </c>
      <c r="BK1232" s="142">
        <f>ROUND(I1232*H1232,2)</f>
        <v>0</v>
      </c>
      <c r="BL1232" s="18" t="s">
        <v>271</v>
      </c>
      <c r="BM1232" s="141" t="s">
        <v>2809</v>
      </c>
    </row>
    <row r="1233" spans="2:47" s="1" customFormat="1" ht="29.25">
      <c r="B1233" s="33"/>
      <c r="D1233" s="143" t="s">
        <v>273</v>
      </c>
      <c r="F1233" s="144" t="s">
        <v>2810</v>
      </c>
      <c r="I1233" s="145"/>
      <c r="L1233" s="33"/>
      <c r="M1233" s="146"/>
      <c r="T1233" s="54"/>
      <c r="AT1233" s="18" t="s">
        <v>273</v>
      </c>
      <c r="AU1233" s="18" t="s">
        <v>86</v>
      </c>
    </row>
    <row r="1234" spans="2:47" s="1" customFormat="1" ht="12">
      <c r="B1234" s="33"/>
      <c r="D1234" s="147" t="s">
        <v>275</v>
      </c>
      <c r="F1234" s="148" t="s">
        <v>2811</v>
      </c>
      <c r="I1234" s="145"/>
      <c r="L1234" s="33"/>
      <c r="M1234" s="146"/>
      <c r="T1234" s="54"/>
      <c r="AT1234" s="18" t="s">
        <v>275</v>
      </c>
      <c r="AU1234" s="18" t="s">
        <v>86</v>
      </c>
    </row>
    <row r="1235" spans="2:51" s="13" customFormat="1" ht="12">
      <c r="B1235" s="155"/>
      <c r="D1235" s="143" t="s">
        <v>277</v>
      </c>
      <c r="E1235" s="156" t="s">
        <v>19</v>
      </c>
      <c r="F1235" s="157" t="s">
        <v>1562</v>
      </c>
      <c r="H1235" s="158">
        <v>11.842</v>
      </c>
      <c r="I1235" s="159"/>
      <c r="L1235" s="155"/>
      <c r="M1235" s="160"/>
      <c r="T1235" s="161"/>
      <c r="AT1235" s="156" t="s">
        <v>277</v>
      </c>
      <c r="AU1235" s="156" t="s">
        <v>86</v>
      </c>
      <c r="AV1235" s="13" t="s">
        <v>86</v>
      </c>
      <c r="AW1235" s="13" t="s">
        <v>37</v>
      </c>
      <c r="AX1235" s="13" t="s">
        <v>84</v>
      </c>
      <c r="AY1235" s="156" t="s">
        <v>265</v>
      </c>
    </row>
    <row r="1236" spans="2:65" s="1" customFormat="1" ht="16.5" customHeight="1">
      <c r="B1236" s="33"/>
      <c r="C1236" s="130" t="s">
        <v>1110</v>
      </c>
      <c r="D1236" s="130" t="s">
        <v>267</v>
      </c>
      <c r="E1236" s="131" t="s">
        <v>2812</v>
      </c>
      <c r="F1236" s="132" t="s">
        <v>2813</v>
      </c>
      <c r="G1236" s="133" t="s">
        <v>115</v>
      </c>
      <c r="H1236" s="134">
        <v>965.417</v>
      </c>
      <c r="I1236" s="135"/>
      <c r="J1236" s="136">
        <f>ROUND(I1236*H1236,2)</f>
        <v>0</v>
      </c>
      <c r="K1236" s="132" t="s">
        <v>19</v>
      </c>
      <c r="L1236" s="33"/>
      <c r="M1236" s="137" t="s">
        <v>19</v>
      </c>
      <c r="N1236" s="138" t="s">
        <v>47</v>
      </c>
      <c r="P1236" s="139">
        <f>O1236*H1236</f>
        <v>0</v>
      </c>
      <c r="Q1236" s="139">
        <v>0.00726</v>
      </c>
      <c r="R1236" s="139">
        <f>Q1236*H1236</f>
        <v>7.00892742</v>
      </c>
      <c r="S1236" s="139">
        <v>0</v>
      </c>
      <c r="T1236" s="140">
        <f>S1236*H1236</f>
        <v>0</v>
      </c>
      <c r="AR1236" s="141" t="s">
        <v>271</v>
      </c>
      <c r="AT1236" s="141" t="s">
        <v>267</v>
      </c>
      <c r="AU1236" s="141" t="s">
        <v>86</v>
      </c>
      <c r="AY1236" s="18" t="s">
        <v>265</v>
      </c>
      <c r="BE1236" s="142">
        <f>IF(N1236="základní",J1236,0)</f>
        <v>0</v>
      </c>
      <c r="BF1236" s="142">
        <f>IF(N1236="snížená",J1236,0)</f>
        <v>0</v>
      </c>
      <c r="BG1236" s="142">
        <f>IF(N1236="zákl. přenesená",J1236,0)</f>
        <v>0</v>
      </c>
      <c r="BH1236" s="142">
        <f>IF(N1236="sníž. přenesená",J1236,0)</f>
        <v>0</v>
      </c>
      <c r="BI1236" s="142">
        <f>IF(N1236="nulová",J1236,0)</f>
        <v>0</v>
      </c>
      <c r="BJ1236" s="18" t="s">
        <v>84</v>
      </c>
      <c r="BK1236" s="142">
        <f>ROUND(I1236*H1236,2)</f>
        <v>0</v>
      </c>
      <c r="BL1236" s="18" t="s">
        <v>271</v>
      </c>
      <c r="BM1236" s="141" t="s">
        <v>2814</v>
      </c>
    </row>
    <row r="1237" spans="2:47" s="1" customFormat="1" ht="29.25">
      <c r="B1237" s="33"/>
      <c r="D1237" s="143" t="s">
        <v>273</v>
      </c>
      <c r="F1237" s="144" t="s">
        <v>2732</v>
      </c>
      <c r="I1237" s="145"/>
      <c r="L1237" s="33"/>
      <c r="M1237" s="146"/>
      <c r="T1237" s="54"/>
      <c r="AT1237" s="18" t="s">
        <v>273</v>
      </c>
      <c r="AU1237" s="18" t="s">
        <v>86</v>
      </c>
    </row>
    <row r="1238" spans="2:47" s="1" customFormat="1" ht="19.5">
      <c r="B1238" s="33"/>
      <c r="D1238" s="143" t="s">
        <v>501</v>
      </c>
      <c r="F1238" s="176" t="s">
        <v>2734</v>
      </c>
      <c r="I1238" s="145"/>
      <c r="L1238" s="33"/>
      <c r="M1238" s="146"/>
      <c r="T1238" s="54"/>
      <c r="AT1238" s="18" t="s">
        <v>501</v>
      </c>
      <c r="AU1238" s="18" t="s">
        <v>86</v>
      </c>
    </row>
    <row r="1239" spans="2:51" s="12" customFormat="1" ht="12">
      <c r="B1239" s="149"/>
      <c r="D1239" s="143" t="s">
        <v>277</v>
      </c>
      <c r="E1239" s="150" t="s">
        <v>19</v>
      </c>
      <c r="F1239" s="151" t="s">
        <v>2735</v>
      </c>
      <c r="H1239" s="150" t="s">
        <v>19</v>
      </c>
      <c r="I1239" s="152"/>
      <c r="L1239" s="149"/>
      <c r="M1239" s="153"/>
      <c r="T1239" s="154"/>
      <c r="AT1239" s="150" t="s">
        <v>277</v>
      </c>
      <c r="AU1239" s="150" t="s">
        <v>86</v>
      </c>
      <c r="AV1239" s="12" t="s">
        <v>84</v>
      </c>
      <c r="AW1239" s="12" t="s">
        <v>37</v>
      </c>
      <c r="AX1239" s="12" t="s">
        <v>76</v>
      </c>
      <c r="AY1239" s="150" t="s">
        <v>265</v>
      </c>
    </row>
    <row r="1240" spans="2:51" s="13" customFormat="1" ht="12">
      <c r="B1240" s="155"/>
      <c r="D1240" s="143" t="s">
        <v>277</v>
      </c>
      <c r="E1240" s="156" t="s">
        <v>19</v>
      </c>
      <c r="F1240" s="157" t="s">
        <v>2815</v>
      </c>
      <c r="H1240" s="158">
        <v>144.84</v>
      </c>
      <c r="I1240" s="159"/>
      <c r="L1240" s="155"/>
      <c r="M1240" s="160"/>
      <c r="T1240" s="161"/>
      <c r="AT1240" s="156" t="s">
        <v>277</v>
      </c>
      <c r="AU1240" s="156" t="s">
        <v>86</v>
      </c>
      <c r="AV1240" s="13" t="s">
        <v>86</v>
      </c>
      <c r="AW1240" s="13" t="s">
        <v>37</v>
      </c>
      <c r="AX1240" s="13" t="s">
        <v>76</v>
      </c>
      <c r="AY1240" s="156" t="s">
        <v>265</v>
      </c>
    </row>
    <row r="1241" spans="2:51" s="15" customFormat="1" ht="12">
      <c r="B1241" s="169"/>
      <c r="D1241" s="143" t="s">
        <v>277</v>
      </c>
      <c r="E1241" s="170" t="s">
        <v>19</v>
      </c>
      <c r="F1241" s="171" t="s">
        <v>397</v>
      </c>
      <c r="H1241" s="172">
        <v>144.84</v>
      </c>
      <c r="I1241" s="173"/>
      <c r="L1241" s="169"/>
      <c r="M1241" s="174"/>
      <c r="T1241" s="175"/>
      <c r="AT1241" s="170" t="s">
        <v>277</v>
      </c>
      <c r="AU1241" s="170" t="s">
        <v>86</v>
      </c>
      <c r="AV1241" s="15" t="s">
        <v>287</v>
      </c>
      <c r="AW1241" s="15" t="s">
        <v>37</v>
      </c>
      <c r="AX1241" s="15" t="s">
        <v>76</v>
      </c>
      <c r="AY1241" s="170" t="s">
        <v>265</v>
      </c>
    </row>
    <row r="1242" spans="2:51" s="12" customFormat="1" ht="12">
      <c r="B1242" s="149"/>
      <c r="D1242" s="143" t="s">
        <v>277</v>
      </c>
      <c r="E1242" s="150" t="s">
        <v>19</v>
      </c>
      <c r="F1242" s="151" t="s">
        <v>2738</v>
      </c>
      <c r="H1242" s="150" t="s">
        <v>19</v>
      </c>
      <c r="I1242" s="152"/>
      <c r="L1242" s="149"/>
      <c r="M1242" s="153"/>
      <c r="T1242" s="154"/>
      <c r="AT1242" s="150" t="s">
        <v>277</v>
      </c>
      <c r="AU1242" s="150" t="s">
        <v>86</v>
      </c>
      <c r="AV1242" s="12" t="s">
        <v>84</v>
      </c>
      <c r="AW1242" s="12" t="s">
        <v>37</v>
      </c>
      <c r="AX1242" s="12" t="s">
        <v>76</v>
      </c>
      <c r="AY1242" s="150" t="s">
        <v>265</v>
      </c>
    </row>
    <row r="1243" spans="2:51" s="13" customFormat="1" ht="12">
      <c r="B1243" s="155"/>
      <c r="D1243" s="143" t="s">
        <v>277</v>
      </c>
      <c r="E1243" s="156" t="s">
        <v>19</v>
      </c>
      <c r="F1243" s="157" t="s">
        <v>2816</v>
      </c>
      <c r="H1243" s="158">
        <v>119.136</v>
      </c>
      <c r="I1243" s="159"/>
      <c r="L1243" s="155"/>
      <c r="M1243" s="160"/>
      <c r="T1243" s="161"/>
      <c r="AT1243" s="156" t="s">
        <v>277</v>
      </c>
      <c r="AU1243" s="156" t="s">
        <v>86</v>
      </c>
      <c r="AV1243" s="13" t="s">
        <v>86</v>
      </c>
      <c r="AW1243" s="13" t="s">
        <v>37</v>
      </c>
      <c r="AX1243" s="13" t="s">
        <v>76</v>
      </c>
      <c r="AY1243" s="156" t="s">
        <v>265</v>
      </c>
    </row>
    <row r="1244" spans="2:51" s="15" customFormat="1" ht="12">
      <c r="B1244" s="169"/>
      <c r="D1244" s="143" t="s">
        <v>277</v>
      </c>
      <c r="E1244" s="170" t="s">
        <v>19</v>
      </c>
      <c r="F1244" s="171" t="s">
        <v>397</v>
      </c>
      <c r="H1244" s="172">
        <v>119.136</v>
      </c>
      <c r="I1244" s="173"/>
      <c r="L1244" s="169"/>
      <c r="M1244" s="174"/>
      <c r="T1244" s="175"/>
      <c r="AT1244" s="170" t="s">
        <v>277</v>
      </c>
      <c r="AU1244" s="170" t="s">
        <v>86</v>
      </c>
      <c r="AV1244" s="15" t="s">
        <v>287</v>
      </c>
      <c r="AW1244" s="15" t="s">
        <v>37</v>
      </c>
      <c r="AX1244" s="15" t="s">
        <v>76</v>
      </c>
      <c r="AY1244" s="170" t="s">
        <v>265</v>
      </c>
    </row>
    <row r="1245" spans="2:51" s="12" customFormat="1" ht="12">
      <c r="B1245" s="149"/>
      <c r="D1245" s="143" t="s">
        <v>277</v>
      </c>
      <c r="E1245" s="150" t="s">
        <v>19</v>
      </c>
      <c r="F1245" s="151" t="s">
        <v>2741</v>
      </c>
      <c r="H1245" s="150" t="s">
        <v>19</v>
      </c>
      <c r="I1245" s="152"/>
      <c r="L1245" s="149"/>
      <c r="M1245" s="153"/>
      <c r="T1245" s="154"/>
      <c r="AT1245" s="150" t="s">
        <v>277</v>
      </c>
      <c r="AU1245" s="150" t="s">
        <v>86</v>
      </c>
      <c r="AV1245" s="12" t="s">
        <v>84</v>
      </c>
      <c r="AW1245" s="12" t="s">
        <v>37</v>
      </c>
      <c r="AX1245" s="12" t="s">
        <v>76</v>
      </c>
      <c r="AY1245" s="150" t="s">
        <v>265</v>
      </c>
    </row>
    <row r="1246" spans="2:51" s="13" customFormat="1" ht="12">
      <c r="B1246" s="155"/>
      <c r="D1246" s="143" t="s">
        <v>277</v>
      </c>
      <c r="E1246" s="156" t="s">
        <v>19</v>
      </c>
      <c r="F1246" s="157" t="s">
        <v>2817</v>
      </c>
      <c r="H1246" s="158">
        <v>66.199</v>
      </c>
      <c r="I1246" s="159"/>
      <c r="L1246" s="155"/>
      <c r="M1246" s="160"/>
      <c r="T1246" s="161"/>
      <c r="AT1246" s="156" t="s">
        <v>277</v>
      </c>
      <c r="AU1246" s="156" t="s">
        <v>86</v>
      </c>
      <c r="AV1246" s="13" t="s">
        <v>86</v>
      </c>
      <c r="AW1246" s="13" t="s">
        <v>37</v>
      </c>
      <c r="AX1246" s="13" t="s">
        <v>76</v>
      </c>
      <c r="AY1246" s="156" t="s">
        <v>265</v>
      </c>
    </row>
    <row r="1247" spans="2:51" s="13" customFormat="1" ht="12">
      <c r="B1247" s="155"/>
      <c r="D1247" s="143" t="s">
        <v>277</v>
      </c>
      <c r="E1247" s="156" t="s">
        <v>19</v>
      </c>
      <c r="F1247" s="157" t="s">
        <v>2818</v>
      </c>
      <c r="H1247" s="158">
        <v>40.935</v>
      </c>
      <c r="I1247" s="159"/>
      <c r="L1247" s="155"/>
      <c r="M1247" s="160"/>
      <c r="T1247" s="161"/>
      <c r="AT1247" s="156" t="s">
        <v>277</v>
      </c>
      <c r="AU1247" s="156" t="s">
        <v>86</v>
      </c>
      <c r="AV1247" s="13" t="s">
        <v>86</v>
      </c>
      <c r="AW1247" s="13" t="s">
        <v>37</v>
      </c>
      <c r="AX1247" s="13" t="s">
        <v>76</v>
      </c>
      <c r="AY1247" s="156" t="s">
        <v>265</v>
      </c>
    </row>
    <row r="1248" spans="2:51" s="13" customFormat="1" ht="12">
      <c r="B1248" s="155"/>
      <c r="D1248" s="143" t="s">
        <v>277</v>
      </c>
      <c r="E1248" s="156" t="s">
        <v>19</v>
      </c>
      <c r="F1248" s="157" t="s">
        <v>2819</v>
      </c>
      <c r="H1248" s="158">
        <v>25.58</v>
      </c>
      <c r="I1248" s="159"/>
      <c r="L1248" s="155"/>
      <c r="M1248" s="160"/>
      <c r="T1248" s="161"/>
      <c r="AT1248" s="156" t="s">
        <v>277</v>
      </c>
      <c r="AU1248" s="156" t="s">
        <v>86</v>
      </c>
      <c r="AV1248" s="13" t="s">
        <v>86</v>
      </c>
      <c r="AW1248" s="13" t="s">
        <v>37</v>
      </c>
      <c r="AX1248" s="13" t="s">
        <v>76</v>
      </c>
      <c r="AY1248" s="156" t="s">
        <v>265</v>
      </c>
    </row>
    <row r="1249" spans="2:51" s="13" customFormat="1" ht="12">
      <c r="B1249" s="155"/>
      <c r="D1249" s="143" t="s">
        <v>277</v>
      </c>
      <c r="E1249" s="156" t="s">
        <v>19</v>
      </c>
      <c r="F1249" s="157" t="s">
        <v>2820</v>
      </c>
      <c r="H1249" s="158">
        <v>0.3</v>
      </c>
      <c r="I1249" s="159"/>
      <c r="L1249" s="155"/>
      <c r="M1249" s="160"/>
      <c r="T1249" s="161"/>
      <c r="AT1249" s="156" t="s">
        <v>277</v>
      </c>
      <c r="AU1249" s="156" t="s">
        <v>86</v>
      </c>
      <c r="AV1249" s="13" t="s">
        <v>86</v>
      </c>
      <c r="AW1249" s="13" t="s">
        <v>37</v>
      </c>
      <c r="AX1249" s="13" t="s">
        <v>76</v>
      </c>
      <c r="AY1249" s="156" t="s">
        <v>265</v>
      </c>
    </row>
    <row r="1250" spans="2:51" s="15" customFormat="1" ht="12">
      <c r="B1250" s="169"/>
      <c r="D1250" s="143" t="s">
        <v>277</v>
      </c>
      <c r="E1250" s="170" t="s">
        <v>19</v>
      </c>
      <c r="F1250" s="171" t="s">
        <v>397</v>
      </c>
      <c r="H1250" s="172">
        <v>133.014</v>
      </c>
      <c r="I1250" s="173"/>
      <c r="L1250" s="169"/>
      <c r="M1250" s="174"/>
      <c r="T1250" s="175"/>
      <c r="AT1250" s="170" t="s">
        <v>277</v>
      </c>
      <c r="AU1250" s="170" t="s">
        <v>86</v>
      </c>
      <c r="AV1250" s="15" t="s">
        <v>287</v>
      </c>
      <c r="AW1250" s="15" t="s">
        <v>37</v>
      </c>
      <c r="AX1250" s="15" t="s">
        <v>76</v>
      </c>
      <c r="AY1250" s="170" t="s">
        <v>265</v>
      </c>
    </row>
    <row r="1251" spans="2:51" s="12" customFormat="1" ht="12">
      <c r="B1251" s="149"/>
      <c r="D1251" s="143" t="s">
        <v>277</v>
      </c>
      <c r="E1251" s="150" t="s">
        <v>19</v>
      </c>
      <c r="F1251" s="151" t="s">
        <v>2747</v>
      </c>
      <c r="H1251" s="150" t="s">
        <v>19</v>
      </c>
      <c r="I1251" s="152"/>
      <c r="L1251" s="149"/>
      <c r="M1251" s="153"/>
      <c r="T1251" s="154"/>
      <c r="AT1251" s="150" t="s">
        <v>277</v>
      </c>
      <c r="AU1251" s="150" t="s">
        <v>86</v>
      </c>
      <c r="AV1251" s="12" t="s">
        <v>84</v>
      </c>
      <c r="AW1251" s="12" t="s">
        <v>37</v>
      </c>
      <c r="AX1251" s="12" t="s">
        <v>76</v>
      </c>
      <c r="AY1251" s="150" t="s">
        <v>265</v>
      </c>
    </row>
    <row r="1252" spans="2:51" s="13" customFormat="1" ht="12">
      <c r="B1252" s="155"/>
      <c r="D1252" s="143" t="s">
        <v>277</v>
      </c>
      <c r="E1252" s="156" t="s">
        <v>19</v>
      </c>
      <c r="F1252" s="157" t="s">
        <v>2821</v>
      </c>
      <c r="H1252" s="158">
        <v>114.696</v>
      </c>
      <c r="I1252" s="159"/>
      <c r="L1252" s="155"/>
      <c r="M1252" s="160"/>
      <c r="T1252" s="161"/>
      <c r="AT1252" s="156" t="s">
        <v>277</v>
      </c>
      <c r="AU1252" s="156" t="s">
        <v>86</v>
      </c>
      <c r="AV1252" s="13" t="s">
        <v>86</v>
      </c>
      <c r="AW1252" s="13" t="s">
        <v>37</v>
      </c>
      <c r="AX1252" s="13" t="s">
        <v>76</v>
      </c>
      <c r="AY1252" s="156" t="s">
        <v>265</v>
      </c>
    </row>
    <row r="1253" spans="2:51" s="13" customFormat="1" ht="12">
      <c r="B1253" s="155"/>
      <c r="D1253" s="143" t="s">
        <v>277</v>
      </c>
      <c r="E1253" s="156" t="s">
        <v>19</v>
      </c>
      <c r="F1253" s="157" t="s">
        <v>2822</v>
      </c>
      <c r="H1253" s="158">
        <v>79.871</v>
      </c>
      <c r="I1253" s="159"/>
      <c r="L1253" s="155"/>
      <c r="M1253" s="160"/>
      <c r="T1253" s="161"/>
      <c r="AT1253" s="156" t="s">
        <v>277</v>
      </c>
      <c r="AU1253" s="156" t="s">
        <v>86</v>
      </c>
      <c r="AV1253" s="13" t="s">
        <v>86</v>
      </c>
      <c r="AW1253" s="13" t="s">
        <v>37</v>
      </c>
      <c r="AX1253" s="13" t="s">
        <v>76</v>
      </c>
      <c r="AY1253" s="156" t="s">
        <v>265</v>
      </c>
    </row>
    <row r="1254" spans="2:51" s="13" customFormat="1" ht="12">
      <c r="B1254" s="155"/>
      <c r="D1254" s="143" t="s">
        <v>277</v>
      </c>
      <c r="E1254" s="156" t="s">
        <v>19</v>
      </c>
      <c r="F1254" s="157" t="s">
        <v>2823</v>
      </c>
      <c r="H1254" s="158">
        <v>30.6</v>
      </c>
      <c r="I1254" s="159"/>
      <c r="L1254" s="155"/>
      <c r="M1254" s="160"/>
      <c r="T1254" s="161"/>
      <c r="AT1254" s="156" t="s">
        <v>277</v>
      </c>
      <c r="AU1254" s="156" t="s">
        <v>86</v>
      </c>
      <c r="AV1254" s="13" t="s">
        <v>86</v>
      </c>
      <c r="AW1254" s="13" t="s">
        <v>37</v>
      </c>
      <c r="AX1254" s="13" t="s">
        <v>76</v>
      </c>
      <c r="AY1254" s="156" t="s">
        <v>265</v>
      </c>
    </row>
    <row r="1255" spans="2:51" s="15" customFormat="1" ht="12">
      <c r="B1255" s="169"/>
      <c r="D1255" s="143" t="s">
        <v>277</v>
      </c>
      <c r="E1255" s="170" t="s">
        <v>19</v>
      </c>
      <c r="F1255" s="171" t="s">
        <v>397</v>
      </c>
      <c r="H1255" s="172">
        <v>225.167</v>
      </c>
      <c r="I1255" s="173"/>
      <c r="L1255" s="169"/>
      <c r="M1255" s="174"/>
      <c r="T1255" s="175"/>
      <c r="AT1255" s="170" t="s">
        <v>277</v>
      </c>
      <c r="AU1255" s="170" t="s">
        <v>86</v>
      </c>
      <c r="AV1255" s="15" t="s">
        <v>287</v>
      </c>
      <c r="AW1255" s="15" t="s">
        <v>37</v>
      </c>
      <c r="AX1255" s="15" t="s">
        <v>76</v>
      </c>
      <c r="AY1255" s="170" t="s">
        <v>265</v>
      </c>
    </row>
    <row r="1256" spans="2:51" s="12" customFormat="1" ht="12">
      <c r="B1256" s="149"/>
      <c r="D1256" s="143" t="s">
        <v>277</v>
      </c>
      <c r="E1256" s="150" t="s">
        <v>19</v>
      </c>
      <c r="F1256" s="151" t="s">
        <v>2750</v>
      </c>
      <c r="H1256" s="150" t="s">
        <v>19</v>
      </c>
      <c r="I1256" s="152"/>
      <c r="L1256" s="149"/>
      <c r="M1256" s="153"/>
      <c r="T1256" s="154"/>
      <c r="AT1256" s="150" t="s">
        <v>277</v>
      </c>
      <c r="AU1256" s="150" t="s">
        <v>86</v>
      </c>
      <c r="AV1256" s="12" t="s">
        <v>84</v>
      </c>
      <c r="AW1256" s="12" t="s">
        <v>37</v>
      </c>
      <c r="AX1256" s="12" t="s">
        <v>76</v>
      </c>
      <c r="AY1256" s="150" t="s">
        <v>265</v>
      </c>
    </row>
    <row r="1257" spans="2:51" s="13" customFormat="1" ht="12">
      <c r="B1257" s="155"/>
      <c r="D1257" s="143" t="s">
        <v>277</v>
      </c>
      <c r="E1257" s="156" t="s">
        <v>19</v>
      </c>
      <c r="F1257" s="157" t="s">
        <v>2824</v>
      </c>
      <c r="H1257" s="158">
        <v>130.205</v>
      </c>
      <c r="I1257" s="159"/>
      <c r="L1257" s="155"/>
      <c r="M1257" s="160"/>
      <c r="T1257" s="161"/>
      <c r="AT1257" s="156" t="s">
        <v>277</v>
      </c>
      <c r="AU1257" s="156" t="s">
        <v>86</v>
      </c>
      <c r="AV1257" s="13" t="s">
        <v>86</v>
      </c>
      <c r="AW1257" s="13" t="s">
        <v>37</v>
      </c>
      <c r="AX1257" s="13" t="s">
        <v>76</v>
      </c>
      <c r="AY1257" s="156" t="s">
        <v>265</v>
      </c>
    </row>
    <row r="1258" spans="2:51" s="13" customFormat="1" ht="12">
      <c r="B1258" s="155"/>
      <c r="D1258" s="143" t="s">
        <v>277</v>
      </c>
      <c r="E1258" s="156" t="s">
        <v>19</v>
      </c>
      <c r="F1258" s="157" t="s">
        <v>2823</v>
      </c>
      <c r="H1258" s="158">
        <v>30.6</v>
      </c>
      <c r="I1258" s="159"/>
      <c r="L1258" s="155"/>
      <c r="M1258" s="160"/>
      <c r="T1258" s="161"/>
      <c r="AT1258" s="156" t="s">
        <v>277</v>
      </c>
      <c r="AU1258" s="156" t="s">
        <v>86</v>
      </c>
      <c r="AV1258" s="13" t="s">
        <v>86</v>
      </c>
      <c r="AW1258" s="13" t="s">
        <v>37</v>
      </c>
      <c r="AX1258" s="13" t="s">
        <v>76</v>
      </c>
      <c r="AY1258" s="156" t="s">
        <v>265</v>
      </c>
    </row>
    <row r="1259" spans="2:51" s="15" customFormat="1" ht="12">
      <c r="B1259" s="169"/>
      <c r="D1259" s="143" t="s">
        <v>277</v>
      </c>
      <c r="E1259" s="170" t="s">
        <v>19</v>
      </c>
      <c r="F1259" s="171" t="s">
        <v>397</v>
      </c>
      <c r="H1259" s="172">
        <v>160.805</v>
      </c>
      <c r="I1259" s="173"/>
      <c r="L1259" s="169"/>
      <c r="M1259" s="174"/>
      <c r="T1259" s="175"/>
      <c r="AT1259" s="170" t="s">
        <v>277</v>
      </c>
      <c r="AU1259" s="170" t="s">
        <v>86</v>
      </c>
      <c r="AV1259" s="15" t="s">
        <v>287</v>
      </c>
      <c r="AW1259" s="15" t="s">
        <v>37</v>
      </c>
      <c r="AX1259" s="15" t="s">
        <v>76</v>
      </c>
      <c r="AY1259" s="170" t="s">
        <v>265</v>
      </c>
    </row>
    <row r="1260" spans="2:51" s="12" customFormat="1" ht="12">
      <c r="B1260" s="149"/>
      <c r="D1260" s="143" t="s">
        <v>277</v>
      </c>
      <c r="E1260" s="150" t="s">
        <v>19</v>
      </c>
      <c r="F1260" s="151" t="s">
        <v>2753</v>
      </c>
      <c r="H1260" s="150" t="s">
        <v>19</v>
      </c>
      <c r="I1260" s="152"/>
      <c r="L1260" s="149"/>
      <c r="M1260" s="153"/>
      <c r="T1260" s="154"/>
      <c r="AT1260" s="150" t="s">
        <v>277</v>
      </c>
      <c r="AU1260" s="150" t="s">
        <v>86</v>
      </c>
      <c r="AV1260" s="12" t="s">
        <v>84</v>
      </c>
      <c r="AW1260" s="12" t="s">
        <v>37</v>
      </c>
      <c r="AX1260" s="12" t="s">
        <v>76</v>
      </c>
      <c r="AY1260" s="150" t="s">
        <v>265</v>
      </c>
    </row>
    <row r="1261" spans="2:51" s="13" customFormat="1" ht="12">
      <c r="B1261" s="155"/>
      <c r="D1261" s="143" t="s">
        <v>277</v>
      </c>
      <c r="E1261" s="156" t="s">
        <v>19</v>
      </c>
      <c r="F1261" s="157" t="s">
        <v>2825</v>
      </c>
      <c r="H1261" s="158">
        <v>6.696</v>
      </c>
      <c r="I1261" s="159"/>
      <c r="L1261" s="155"/>
      <c r="M1261" s="160"/>
      <c r="T1261" s="161"/>
      <c r="AT1261" s="156" t="s">
        <v>277</v>
      </c>
      <c r="AU1261" s="156" t="s">
        <v>86</v>
      </c>
      <c r="AV1261" s="13" t="s">
        <v>86</v>
      </c>
      <c r="AW1261" s="13" t="s">
        <v>37</v>
      </c>
      <c r="AX1261" s="13" t="s">
        <v>76</v>
      </c>
      <c r="AY1261" s="156" t="s">
        <v>265</v>
      </c>
    </row>
    <row r="1262" spans="2:51" s="13" customFormat="1" ht="12">
      <c r="B1262" s="155"/>
      <c r="D1262" s="143" t="s">
        <v>277</v>
      </c>
      <c r="E1262" s="156" t="s">
        <v>19</v>
      </c>
      <c r="F1262" s="157" t="s">
        <v>2826</v>
      </c>
      <c r="H1262" s="158">
        <v>0.2</v>
      </c>
      <c r="I1262" s="159"/>
      <c r="L1262" s="155"/>
      <c r="M1262" s="160"/>
      <c r="T1262" s="161"/>
      <c r="AT1262" s="156" t="s">
        <v>277</v>
      </c>
      <c r="AU1262" s="156" t="s">
        <v>86</v>
      </c>
      <c r="AV1262" s="13" t="s">
        <v>86</v>
      </c>
      <c r="AW1262" s="13" t="s">
        <v>37</v>
      </c>
      <c r="AX1262" s="13" t="s">
        <v>76</v>
      </c>
      <c r="AY1262" s="156" t="s">
        <v>265</v>
      </c>
    </row>
    <row r="1263" spans="2:51" s="15" customFormat="1" ht="12">
      <c r="B1263" s="169"/>
      <c r="D1263" s="143" t="s">
        <v>277</v>
      </c>
      <c r="E1263" s="170" t="s">
        <v>19</v>
      </c>
      <c r="F1263" s="171" t="s">
        <v>397</v>
      </c>
      <c r="H1263" s="172">
        <v>6.896</v>
      </c>
      <c r="I1263" s="173"/>
      <c r="L1263" s="169"/>
      <c r="M1263" s="174"/>
      <c r="T1263" s="175"/>
      <c r="AT1263" s="170" t="s">
        <v>277</v>
      </c>
      <c r="AU1263" s="170" t="s">
        <v>86</v>
      </c>
      <c r="AV1263" s="15" t="s">
        <v>287</v>
      </c>
      <c r="AW1263" s="15" t="s">
        <v>37</v>
      </c>
      <c r="AX1263" s="15" t="s">
        <v>76</v>
      </c>
      <c r="AY1263" s="170" t="s">
        <v>265</v>
      </c>
    </row>
    <row r="1264" spans="2:51" s="12" customFormat="1" ht="12">
      <c r="B1264" s="149"/>
      <c r="D1264" s="143" t="s">
        <v>277</v>
      </c>
      <c r="E1264" s="150" t="s">
        <v>19</v>
      </c>
      <c r="F1264" s="151" t="s">
        <v>2757</v>
      </c>
      <c r="H1264" s="150" t="s">
        <v>19</v>
      </c>
      <c r="I1264" s="152"/>
      <c r="L1264" s="149"/>
      <c r="M1264" s="153"/>
      <c r="T1264" s="154"/>
      <c r="AT1264" s="150" t="s">
        <v>277</v>
      </c>
      <c r="AU1264" s="150" t="s">
        <v>86</v>
      </c>
      <c r="AV1264" s="12" t="s">
        <v>84</v>
      </c>
      <c r="AW1264" s="12" t="s">
        <v>37</v>
      </c>
      <c r="AX1264" s="12" t="s">
        <v>76</v>
      </c>
      <c r="AY1264" s="150" t="s">
        <v>265</v>
      </c>
    </row>
    <row r="1265" spans="2:51" s="13" customFormat="1" ht="12">
      <c r="B1265" s="155"/>
      <c r="D1265" s="143" t="s">
        <v>277</v>
      </c>
      <c r="E1265" s="156" t="s">
        <v>19</v>
      </c>
      <c r="F1265" s="157" t="s">
        <v>2827</v>
      </c>
      <c r="H1265" s="158">
        <v>1.6</v>
      </c>
      <c r="I1265" s="159"/>
      <c r="L1265" s="155"/>
      <c r="M1265" s="160"/>
      <c r="T1265" s="161"/>
      <c r="AT1265" s="156" t="s">
        <v>277</v>
      </c>
      <c r="AU1265" s="156" t="s">
        <v>86</v>
      </c>
      <c r="AV1265" s="13" t="s">
        <v>86</v>
      </c>
      <c r="AW1265" s="13" t="s">
        <v>37</v>
      </c>
      <c r="AX1265" s="13" t="s">
        <v>76</v>
      </c>
      <c r="AY1265" s="156" t="s">
        <v>265</v>
      </c>
    </row>
    <row r="1266" spans="2:51" s="15" customFormat="1" ht="12">
      <c r="B1266" s="169"/>
      <c r="D1266" s="143" t="s">
        <v>277</v>
      </c>
      <c r="E1266" s="170" t="s">
        <v>19</v>
      </c>
      <c r="F1266" s="171" t="s">
        <v>397</v>
      </c>
      <c r="H1266" s="172">
        <v>1.6</v>
      </c>
      <c r="I1266" s="173"/>
      <c r="L1266" s="169"/>
      <c r="M1266" s="174"/>
      <c r="T1266" s="175"/>
      <c r="AT1266" s="170" t="s">
        <v>277</v>
      </c>
      <c r="AU1266" s="170" t="s">
        <v>86</v>
      </c>
      <c r="AV1266" s="15" t="s">
        <v>287</v>
      </c>
      <c r="AW1266" s="15" t="s">
        <v>37</v>
      </c>
      <c r="AX1266" s="15" t="s">
        <v>76</v>
      </c>
      <c r="AY1266" s="170" t="s">
        <v>265</v>
      </c>
    </row>
    <row r="1267" spans="2:51" s="12" customFormat="1" ht="12">
      <c r="B1267" s="149"/>
      <c r="D1267" s="143" t="s">
        <v>277</v>
      </c>
      <c r="E1267" s="150" t="s">
        <v>19</v>
      </c>
      <c r="F1267" s="151" t="s">
        <v>2762</v>
      </c>
      <c r="H1267" s="150" t="s">
        <v>19</v>
      </c>
      <c r="I1267" s="152"/>
      <c r="L1267" s="149"/>
      <c r="M1267" s="153"/>
      <c r="T1267" s="154"/>
      <c r="AT1267" s="150" t="s">
        <v>277</v>
      </c>
      <c r="AU1267" s="150" t="s">
        <v>86</v>
      </c>
      <c r="AV1267" s="12" t="s">
        <v>84</v>
      </c>
      <c r="AW1267" s="12" t="s">
        <v>37</v>
      </c>
      <c r="AX1267" s="12" t="s">
        <v>76</v>
      </c>
      <c r="AY1267" s="150" t="s">
        <v>265</v>
      </c>
    </row>
    <row r="1268" spans="2:51" s="13" customFormat="1" ht="12">
      <c r="B1268" s="155"/>
      <c r="D1268" s="143" t="s">
        <v>277</v>
      </c>
      <c r="E1268" s="156" t="s">
        <v>19</v>
      </c>
      <c r="F1268" s="157" t="s">
        <v>2828</v>
      </c>
      <c r="H1268" s="158">
        <v>1.4</v>
      </c>
      <c r="I1268" s="159"/>
      <c r="L1268" s="155"/>
      <c r="M1268" s="160"/>
      <c r="T1268" s="161"/>
      <c r="AT1268" s="156" t="s">
        <v>277</v>
      </c>
      <c r="AU1268" s="156" t="s">
        <v>86</v>
      </c>
      <c r="AV1268" s="13" t="s">
        <v>86</v>
      </c>
      <c r="AW1268" s="13" t="s">
        <v>37</v>
      </c>
      <c r="AX1268" s="13" t="s">
        <v>76</v>
      </c>
      <c r="AY1268" s="156" t="s">
        <v>265</v>
      </c>
    </row>
    <row r="1269" spans="2:51" s="15" customFormat="1" ht="12">
      <c r="B1269" s="169"/>
      <c r="D1269" s="143" t="s">
        <v>277</v>
      </c>
      <c r="E1269" s="170" t="s">
        <v>19</v>
      </c>
      <c r="F1269" s="171" t="s">
        <v>397</v>
      </c>
      <c r="H1269" s="172">
        <v>1.4</v>
      </c>
      <c r="I1269" s="173"/>
      <c r="L1269" s="169"/>
      <c r="M1269" s="174"/>
      <c r="T1269" s="175"/>
      <c r="AT1269" s="170" t="s">
        <v>277</v>
      </c>
      <c r="AU1269" s="170" t="s">
        <v>86</v>
      </c>
      <c r="AV1269" s="15" t="s">
        <v>287</v>
      </c>
      <c r="AW1269" s="15" t="s">
        <v>37</v>
      </c>
      <c r="AX1269" s="15" t="s">
        <v>76</v>
      </c>
      <c r="AY1269" s="170" t="s">
        <v>265</v>
      </c>
    </row>
    <row r="1270" spans="2:51" s="12" customFormat="1" ht="12">
      <c r="B1270" s="149"/>
      <c r="D1270" s="143" t="s">
        <v>277</v>
      </c>
      <c r="E1270" s="150" t="s">
        <v>19</v>
      </c>
      <c r="F1270" s="151" t="s">
        <v>2765</v>
      </c>
      <c r="H1270" s="150" t="s">
        <v>19</v>
      </c>
      <c r="I1270" s="152"/>
      <c r="L1270" s="149"/>
      <c r="M1270" s="153"/>
      <c r="T1270" s="154"/>
      <c r="AT1270" s="150" t="s">
        <v>277</v>
      </c>
      <c r="AU1270" s="150" t="s">
        <v>86</v>
      </c>
      <c r="AV1270" s="12" t="s">
        <v>84</v>
      </c>
      <c r="AW1270" s="12" t="s">
        <v>37</v>
      </c>
      <c r="AX1270" s="12" t="s">
        <v>76</v>
      </c>
      <c r="AY1270" s="150" t="s">
        <v>265</v>
      </c>
    </row>
    <row r="1271" spans="2:51" s="13" customFormat="1" ht="12">
      <c r="B1271" s="155"/>
      <c r="D1271" s="143" t="s">
        <v>277</v>
      </c>
      <c r="E1271" s="156" t="s">
        <v>19</v>
      </c>
      <c r="F1271" s="157" t="s">
        <v>2827</v>
      </c>
      <c r="H1271" s="158">
        <v>1.6</v>
      </c>
      <c r="I1271" s="159"/>
      <c r="L1271" s="155"/>
      <c r="M1271" s="160"/>
      <c r="T1271" s="161"/>
      <c r="AT1271" s="156" t="s">
        <v>277</v>
      </c>
      <c r="AU1271" s="156" t="s">
        <v>86</v>
      </c>
      <c r="AV1271" s="13" t="s">
        <v>86</v>
      </c>
      <c r="AW1271" s="13" t="s">
        <v>37</v>
      </c>
      <c r="AX1271" s="13" t="s">
        <v>76</v>
      </c>
      <c r="AY1271" s="156" t="s">
        <v>265</v>
      </c>
    </row>
    <row r="1272" spans="2:51" s="15" customFormat="1" ht="12">
      <c r="B1272" s="169"/>
      <c r="D1272" s="143" t="s">
        <v>277</v>
      </c>
      <c r="E1272" s="170" t="s">
        <v>19</v>
      </c>
      <c r="F1272" s="171" t="s">
        <v>397</v>
      </c>
      <c r="H1272" s="172">
        <v>1.6</v>
      </c>
      <c r="I1272" s="173"/>
      <c r="L1272" s="169"/>
      <c r="M1272" s="174"/>
      <c r="T1272" s="175"/>
      <c r="AT1272" s="170" t="s">
        <v>277</v>
      </c>
      <c r="AU1272" s="170" t="s">
        <v>86</v>
      </c>
      <c r="AV1272" s="15" t="s">
        <v>287</v>
      </c>
      <c r="AW1272" s="15" t="s">
        <v>37</v>
      </c>
      <c r="AX1272" s="15" t="s">
        <v>76</v>
      </c>
      <c r="AY1272" s="170" t="s">
        <v>265</v>
      </c>
    </row>
    <row r="1273" spans="2:51" s="12" customFormat="1" ht="12">
      <c r="B1273" s="149"/>
      <c r="D1273" s="143" t="s">
        <v>277</v>
      </c>
      <c r="E1273" s="150" t="s">
        <v>19</v>
      </c>
      <c r="F1273" s="151" t="s">
        <v>2768</v>
      </c>
      <c r="H1273" s="150" t="s">
        <v>19</v>
      </c>
      <c r="I1273" s="152"/>
      <c r="L1273" s="149"/>
      <c r="M1273" s="153"/>
      <c r="T1273" s="154"/>
      <c r="AT1273" s="150" t="s">
        <v>277</v>
      </c>
      <c r="AU1273" s="150" t="s">
        <v>86</v>
      </c>
      <c r="AV1273" s="12" t="s">
        <v>84</v>
      </c>
      <c r="AW1273" s="12" t="s">
        <v>37</v>
      </c>
      <c r="AX1273" s="12" t="s">
        <v>76</v>
      </c>
      <c r="AY1273" s="150" t="s">
        <v>265</v>
      </c>
    </row>
    <row r="1274" spans="2:51" s="13" customFormat="1" ht="12">
      <c r="B1274" s="155"/>
      <c r="D1274" s="143" t="s">
        <v>277</v>
      </c>
      <c r="E1274" s="156" t="s">
        <v>19</v>
      </c>
      <c r="F1274" s="157" t="s">
        <v>2829</v>
      </c>
      <c r="H1274" s="158">
        <v>132.104</v>
      </c>
      <c r="I1274" s="159"/>
      <c r="L1274" s="155"/>
      <c r="M1274" s="160"/>
      <c r="T1274" s="161"/>
      <c r="AT1274" s="156" t="s">
        <v>277</v>
      </c>
      <c r="AU1274" s="156" t="s">
        <v>86</v>
      </c>
      <c r="AV1274" s="13" t="s">
        <v>86</v>
      </c>
      <c r="AW1274" s="13" t="s">
        <v>37</v>
      </c>
      <c r="AX1274" s="13" t="s">
        <v>76</v>
      </c>
      <c r="AY1274" s="156" t="s">
        <v>265</v>
      </c>
    </row>
    <row r="1275" spans="2:51" s="13" customFormat="1" ht="12">
      <c r="B1275" s="155"/>
      <c r="D1275" s="143" t="s">
        <v>277</v>
      </c>
      <c r="E1275" s="156" t="s">
        <v>19</v>
      </c>
      <c r="F1275" s="157" t="s">
        <v>2830</v>
      </c>
      <c r="H1275" s="158">
        <v>3.3</v>
      </c>
      <c r="I1275" s="159"/>
      <c r="L1275" s="155"/>
      <c r="M1275" s="160"/>
      <c r="T1275" s="161"/>
      <c r="AT1275" s="156" t="s">
        <v>277</v>
      </c>
      <c r="AU1275" s="156" t="s">
        <v>86</v>
      </c>
      <c r="AV1275" s="13" t="s">
        <v>86</v>
      </c>
      <c r="AW1275" s="13" t="s">
        <v>37</v>
      </c>
      <c r="AX1275" s="13" t="s">
        <v>76</v>
      </c>
      <c r="AY1275" s="156" t="s">
        <v>265</v>
      </c>
    </row>
    <row r="1276" spans="2:51" s="12" customFormat="1" ht="12">
      <c r="B1276" s="149"/>
      <c r="D1276" s="143" t="s">
        <v>277</v>
      </c>
      <c r="E1276" s="150" t="s">
        <v>19</v>
      </c>
      <c r="F1276" s="151" t="s">
        <v>2831</v>
      </c>
      <c r="H1276" s="150" t="s">
        <v>19</v>
      </c>
      <c r="I1276" s="152"/>
      <c r="L1276" s="149"/>
      <c r="M1276" s="153"/>
      <c r="T1276" s="154"/>
      <c r="AT1276" s="150" t="s">
        <v>277</v>
      </c>
      <c r="AU1276" s="150" t="s">
        <v>86</v>
      </c>
      <c r="AV1276" s="12" t="s">
        <v>84</v>
      </c>
      <c r="AW1276" s="12" t="s">
        <v>37</v>
      </c>
      <c r="AX1276" s="12" t="s">
        <v>76</v>
      </c>
      <c r="AY1276" s="150" t="s">
        <v>265</v>
      </c>
    </row>
    <row r="1277" spans="2:51" s="13" customFormat="1" ht="12">
      <c r="B1277" s="155"/>
      <c r="D1277" s="143" t="s">
        <v>277</v>
      </c>
      <c r="E1277" s="156" t="s">
        <v>19</v>
      </c>
      <c r="F1277" s="157" t="s">
        <v>2832</v>
      </c>
      <c r="H1277" s="158">
        <v>5.7</v>
      </c>
      <c r="I1277" s="159"/>
      <c r="L1277" s="155"/>
      <c r="M1277" s="160"/>
      <c r="T1277" s="161"/>
      <c r="AT1277" s="156" t="s">
        <v>277</v>
      </c>
      <c r="AU1277" s="156" t="s">
        <v>86</v>
      </c>
      <c r="AV1277" s="13" t="s">
        <v>86</v>
      </c>
      <c r="AW1277" s="13" t="s">
        <v>37</v>
      </c>
      <c r="AX1277" s="13" t="s">
        <v>76</v>
      </c>
      <c r="AY1277" s="156" t="s">
        <v>265</v>
      </c>
    </row>
    <row r="1278" spans="2:51" s="13" customFormat="1" ht="12">
      <c r="B1278" s="155"/>
      <c r="D1278" s="143" t="s">
        <v>277</v>
      </c>
      <c r="E1278" s="156" t="s">
        <v>19</v>
      </c>
      <c r="F1278" s="157" t="s">
        <v>2833</v>
      </c>
      <c r="H1278" s="158">
        <v>4.9</v>
      </c>
      <c r="I1278" s="159"/>
      <c r="L1278" s="155"/>
      <c r="M1278" s="160"/>
      <c r="T1278" s="161"/>
      <c r="AT1278" s="156" t="s">
        <v>277</v>
      </c>
      <c r="AU1278" s="156" t="s">
        <v>86</v>
      </c>
      <c r="AV1278" s="13" t="s">
        <v>86</v>
      </c>
      <c r="AW1278" s="13" t="s">
        <v>37</v>
      </c>
      <c r="AX1278" s="13" t="s">
        <v>76</v>
      </c>
      <c r="AY1278" s="156" t="s">
        <v>265</v>
      </c>
    </row>
    <row r="1279" spans="2:51" s="12" customFormat="1" ht="12">
      <c r="B1279" s="149"/>
      <c r="D1279" s="143" t="s">
        <v>277</v>
      </c>
      <c r="E1279" s="150" t="s">
        <v>19</v>
      </c>
      <c r="F1279" s="151" t="s">
        <v>2834</v>
      </c>
      <c r="H1279" s="150" t="s">
        <v>19</v>
      </c>
      <c r="I1279" s="152"/>
      <c r="L1279" s="149"/>
      <c r="M1279" s="153"/>
      <c r="T1279" s="154"/>
      <c r="AT1279" s="150" t="s">
        <v>277</v>
      </c>
      <c r="AU1279" s="150" t="s">
        <v>86</v>
      </c>
      <c r="AV1279" s="12" t="s">
        <v>84</v>
      </c>
      <c r="AW1279" s="12" t="s">
        <v>37</v>
      </c>
      <c r="AX1279" s="12" t="s">
        <v>76</v>
      </c>
      <c r="AY1279" s="150" t="s">
        <v>265</v>
      </c>
    </row>
    <row r="1280" spans="2:51" s="13" customFormat="1" ht="12">
      <c r="B1280" s="155"/>
      <c r="D1280" s="143" t="s">
        <v>277</v>
      </c>
      <c r="E1280" s="156" t="s">
        <v>19</v>
      </c>
      <c r="F1280" s="157" t="s">
        <v>2835</v>
      </c>
      <c r="H1280" s="158">
        <v>3.835</v>
      </c>
      <c r="I1280" s="159"/>
      <c r="L1280" s="155"/>
      <c r="M1280" s="160"/>
      <c r="T1280" s="161"/>
      <c r="AT1280" s="156" t="s">
        <v>277</v>
      </c>
      <c r="AU1280" s="156" t="s">
        <v>86</v>
      </c>
      <c r="AV1280" s="13" t="s">
        <v>86</v>
      </c>
      <c r="AW1280" s="13" t="s">
        <v>37</v>
      </c>
      <c r="AX1280" s="13" t="s">
        <v>76</v>
      </c>
      <c r="AY1280" s="156" t="s">
        <v>265</v>
      </c>
    </row>
    <row r="1281" spans="2:51" s="15" customFormat="1" ht="12">
      <c r="B1281" s="169"/>
      <c r="D1281" s="143" t="s">
        <v>277</v>
      </c>
      <c r="E1281" s="170" t="s">
        <v>19</v>
      </c>
      <c r="F1281" s="171" t="s">
        <v>397</v>
      </c>
      <c r="H1281" s="172">
        <v>149.839</v>
      </c>
      <c r="I1281" s="173"/>
      <c r="L1281" s="169"/>
      <c r="M1281" s="174"/>
      <c r="T1281" s="175"/>
      <c r="AT1281" s="170" t="s">
        <v>277</v>
      </c>
      <c r="AU1281" s="170" t="s">
        <v>86</v>
      </c>
      <c r="AV1281" s="15" t="s">
        <v>287</v>
      </c>
      <c r="AW1281" s="15" t="s">
        <v>37</v>
      </c>
      <c r="AX1281" s="15" t="s">
        <v>76</v>
      </c>
      <c r="AY1281" s="170" t="s">
        <v>265</v>
      </c>
    </row>
    <row r="1282" spans="2:51" s="13" customFormat="1" ht="12">
      <c r="B1282" s="155"/>
      <c r="D1282" s="143" t="s">
        <v>277</v>
      </c>
      <c r="E1282" s="156" t="s">
        <v>19</v>
      </c>
      <c r="F1282" s="157" t="s">
        <v>2225</v>
      </c>
      <c r="H1282" s="158">
        <v>3.84</v>
      </c>
      <c r="I1282" s="159"/>
      <c r="L1282" s="155"/>
      <c r="M1282" s="160"/>
      <c r="T1282" s="161"/>
      <c r="AT1282" s="156" t="s">
        <v>277</v>
      </c>
      <c r="AU1282" s="156" t="s">
        <v>86</v>
      </c>
      <c r="AV1282" s="13" t="s">
        <v>86</v>
      </c>
      <c r="AW1282" s="13" t="s">
        <v>37</v>
      </c>
      <c r="AX1282" s="13" t="s">
        <v>76</v>
      </c>
      <c r="AY1282" s="156" t="s">
        <v>265</v>
      </c>
    </row>
    <row r="1283" spans="2:51" s="13" customFormat="1" ht="12">
      <c r="B1283" s="155"/>
      <c r="D1283" s="143" t="s">
        <v>277</v>
      </c>
      <c r="E1283" s="156" t="s">
        <v>19</v>
      </c>
      <c r="F1283" s="157" t="s">
        <v>2836</v>
      </c>
      <c r="H1283" s="158">
        <v>12.48</v>
      </c>
      <c r="I1283" s="159"/>
      <c r="L1283" s="155"/>
      <c r="M1283" s="160"/>
      <c r="T1283" s="161"/>
      <c r="AT1283" s="156" t="s">
        <v>277</v>
      </c>
      <c r="AU1283" s="156" t="s">
        <v>86</v>
      </c>
      <c r="AV1283" s="13" t="s">
        <v>86</v>
      </c>
      <c r="AW1283" s="13" t="s">
        <v>37</v>
      </c>
      <c r="AX1283" s="13" t="s">
        <v>76</v>
      </c>
      <c r="AY1283" s="156" t="s">
        <v>265</v>
      </c>
    </row>
    <row r="1284" spans="2:51" s="15" customFormat="1" ht="12">
      <c r="B1284" s="169"/>
      <c r="D1284" s="143" t="s">
        <v>277</v>
      </c>
      <c r="E1284" s="170" t="s">
        <v>19</v>
      </c>
      <c r="F1284" s="171" t="s">
        <v>397</v>
      </c>
      <c r="H1284" s="172">
        <v>16.32</v>
      </c>
      <c r="I1284" s="173"/>
      <c r="L1284" s="169"/>
      <c r="M1284" s="174"/>
      <c r="T1284" s="175"/>
      <c r="AT1284" s="170" t="s">
        <v>277</v>
      </c>
      <c r="AU1284" s="170" t="s">
        <v>86</v>
      </c>
      <c r="AV1284" s="15" t="s">
        <v>287</v>
      </c>
      <c r="AW1284" s="15" t="s">
        <v>37</v>
      </c>
      <c r="AX1284" s="15" t="s">
        <v>76</v>
      </c>
      <c r="AY1284" s="170" t="s">
        <v>265</v>
      </c>
    </row>
    <row r="1285" spans="2:51" s="12" customFormat="1" ht="12">
      <c r="B1285" s="149"/>
      <c r="D1285" s="143" t="s">
        <v>277</v>
      </c>
      <c r="E1285" s="150" t="s">
        <v>19</v>
      </c>
      <c r="F1285" s="151" t="s">
        <v>2837</v>
      </c>
      <c r="H1285" s="150" t="s">
        <v>19</v>
      </c>
      <c r="I1285" s="152"/>
      <c r="L1285" s="149"/>
      <c r="M1285" s="153"/>
      <c r="T1285" s="154"/>
      <c r="AT1285" s="150" t="s">
        <v>277</v>
      </c>
      <c r="AU1285" s="150" t="s">
        <v>86</v>
      </c>
      <c r="AV1285" s="12" t="s">
        <v>84</v>
      </c>
      <c r="AW1285" s="12" t="s">
        <v>37</v>
      </c>
      <c r="AX1285" s="12" t="s">
        <v>76</v>
      </c>
      <c r="AY1285" s="150" t="s">
        <v>265</v>
      </c>
    </row>
    <row r="1286" spans="2:51" s="13" customFormat="1" ht="12">
      <c r="B1286" s="155"/>
      <c r="D1286" s="143" t="s">
        <v>277</v>
      </c>
      <c r="E1286" s="156" t="s">
        <v>19</v>
      </c>
      <c r="F1286" s="157" t="s">
        <v>2838</v>
      </c>
      <c r="H1286" s="158">
        <v>4.8</v>
      </c>
      <c r="I1286" s="159"/>
      <c r="L1286" s="155"/>
      <c r="M1286" s="160"/>
      <c r="T1286" s="161"/>
      <c r="AT1286" s="156" t="s">
        <v>277</v>
      </c>
      <c r="AU1286" s="156" t="s">
        <v>86</v>
      </c>
      <c r="AV1286" s="13" t="s">
        <v>86</v>
      </c>
      <c r="AW1286" s="13" t="s">
        <v>37</v>
      </c>
      <c r="AX1286" s="13" t="s">
        <v>76</v>
      </c>
      <c r="AY1286" s="156" t="s">
        <v>265</v>
      </c>
    </row>
    <row r="1287" spans="2:51" s="14" customFormat="1" ht="12">
      <c r="B1287" s="162"/>
      <c r="D1287" s="143" t="s">
        <v>277</v>
      </c>
      <c r="E1287" s="163" t="s">
        <v>1550</v>
      </c>
      <c r="F1287" s="164" t="s">
        <v>280</v>
      </c>
      <c r="H1287" s="165">
        <v>965.417</v>
      </c>
      <c r="I1287" s="166"/>
      <c r="L1287" s="162"/>
      <c r="M1287" s="167"/>
      <c r="T1287" s="168"/>
      <c r="AT1287" s="163" t="s">
        <v>277</v>
      </c>
      <c r="AU1287" s="163" t="s">
        <v>86</v>
      </c>
      <c r="AV1287" s="14" t="s">
        <v>271</v>
      </c>
      <c r="AW1287" s="14" t="s">
        <v>37</v>
      </c>
      <c r="AX1287" s="14" t="s">
        <v>84</v>
      </c>
      <c r="AY1287" s="163" t="s">
        <v>265</v>
      </c>
    </row>
    <row r="1288" spans="2:65" s="1" customFormat="1" ht="16.5" customHeight="1">
      <c r="B1288" s="33"/>
      <c r="C1288" s="130" t="s">
        <v>1119</v>
      </c>
      <c r="D1288" s="130" t="s">
        <v>267</v>
      </c>
      <c r="E1288" s="131" t="s">
        <v>2839</v>
      </c>
      <c r="F1288" s="132" t="s">
        <v>2840</v>
      </c>
      <c r="G1288" s="133" t="s">
        <v>115</v>
      </c>
      <c r="H1288" s="134">
        <v>965.417</v>
      </c>
      <c r="I1288" s="135"/>
      <c r="J1288" s="136">
        <f>ROUND(I1288*H1288,2)</f>
        <v>0</v>
      </c>
      <c r="K1288" s="132" t="s">
        <v>19</v>
      </c>
      <c r="L1288" s="33"/>
      <c r="M1288" s="137" t="s">
        <v>19</v>
      </c>
      <c r="N1288" s="138" t="s">
        <v>47</v>
      </c>
      <c r="P1288" s="139">
        <f>O1288*H1288</f>
        <v>0</v>
      </c>
      <c r="Q1288" s="139">
        <v>0.00086</v>
      </c>
      <c r="R1288" s="139">
        <f>Q1288*H1288</f>
        <v>0.8302586200000001</v>
      </c>
      <c r="S1288" s="139">
        <v>0</v>
      </c>
      <c r="T1288" s="140">
        <f>S1288*H1288</f>
        <v>0</v>
      </c>
      <c r="AR1288" s="141" t="s">
        <v>271</v>
      </c>
      <c r="AT1288" s="141" t="s">
        <v>267</v>
      </c>
      <c r="AU1288" s="141" t="s">
        <v>86</v>
      </c>
      <c r="AY1288" s="18" t="s">
        <v>265</v>
      </c>
      <c r="BE1288" s="142">
        <f>IF(N1288="základní",J1288,0)</f>
        <v>0</v>
      </c>
      <c r="BF1288" s="142">
        <f>IF(N1288="snížená",J1288,0)</f>
        <v>0</v>
      </c>
      <c r="BG1288" s="142">
        <f>IF(N1288="zákl. přenesená",J1288,0)</f>
        <v>0</v>
      </c>
      <c r="BH1288" s="142">
        <f>IF(N1288="sníž. přenesená",J1288,0)</f>
        <v>0</v>
      </c>
      <c r="BI1288" s="142">
        <f>IF(N1288="nulová",J1288,0)</f>
        <v>0</v>
      </c>
      <c r="BJ1288" s="18" t="s">
        <v>84</v>
      </c>
      <c r="BK1288" s="142">
        <f>ROUND(I1288*H1288,2)</f>
        <v>0</v>
      </c>
      <c r="BL1288" s="18" t="s">
        <v>271</v>
      </c>
      <c r="BM1288" s="141" t="s">
        <v>2841</v>
      </c>
    </row>
    <row r="1289" spans="2:47" s="1" customFormat="1" ht="29.25">
      <c r="B1289" s="33"/>
      <c r="D1289" s="143" t="s">
        <v>273</v>
      </c>
      <c r="F1289" s="144" t="s">
        <v>2805</v>
      </c>
      <c r="I1289" s="145"/>
      <c r="L1289" s="33"/>
      <c r="M1289" s="146"/>
      <c r="T1289" s="54"/>
      <c r="AT1289" s="18" t="s">
        <v>273</v>
      </c>
      <c r="AU1289" s="18" t="s">
        <v>86</v>
      </c>
    </row>
    <row r="1290" spans="2:51" s="13" customFormat="1" ht="12">
      <c r="B1290" s="155"/>
      <c r="D1290" s="143" t="s">
        <v>277</v>
      </c>
      <c r="E1290" s="156" t="s">
        <v>19</v>
      </c>
      <c r="F1290" s="157" t="s">
        <v>1550</v>
      </c>
      <c r="H1290" s="158">
        <v>965.417</v>
      </c>
      <c r="I1290" s="159"/>
      <c r="L1290" s="155"/>
      <c r="M1290" s="160"/>
      <c r="T1290" s="161"/>
      <c r="AT1290" s="156" t="s">
        <v>277</v>
      </c>
      <c r="AU1290" s="156" t="s">
        <v>86</v>
      </c>
      <c r="AV1290" s="13" t="s">
        <v>86</v>
      </c>
      <c r="AW1290" s="13" t="s">
        <v>37</v>
      </c>
      <c r="AX1290" s="13" t="s">
        <v>84</v>
      </c>
      <c r="AY1290" s="156" t="s">
        <v>265</v>
      </c>
    </row>
    <row r="1291" spans="2:65" s="1" customFormat="1" ht="16.5" customHeight="1">
      <c r="B1291" s="33"/>
      <c r="C1291" s="130" t="s">
        <v>1127</v>
      </c>
      <c r="D1291" s="130" t="s">
        <v>267</v>
      </c>
      <c r="E1291" s="131" t="s">
        <v>2842</v>
      </c>
      <c r="F1291" s="132" t="s">
        <v>2843</v>
      </c>
      <c r="G1291" s="133" t="s">
        <v>115</v>
      </c>
      <c r="H1291" s="134">
        <v>67.826</v>
      </c>
      <c r="I1291" s="135"/>
      <c r="J1291" s="136">
        <f>ROUND(I1291*H1291,2)</f>
        <v>0</v>
      </c>
      <c r="K1291" s="132" t="s">
        <v>19</v>
      </c>
      <c r="L1291" s="33"/>
      <c r="M1291" s="137" t="s">
        <v>19</v>
      </c>
      <c r="N1291" s="138" t="s">
        <v>47</v>
      </c>
      <c r="P1291" s="139">
        <f>O1291*H1291</f>
        <v>0</v>
      </c>
      <c r="Q1291" s="139">
        <v>0.08702</v>
      </c>
      <c r="R1291" s="139">
        <f>Q1291*H1291</f>
        <v>5.902218519999999</v>
      </c>
      <c r="S1291" s="139">
        <v>0</v>
      </c>
      <c r="T1291" s="140">
        <f>S1291*H1291</f>
        <v>0</v>
      </c>
      <c r="AR1291" s="141" t="s">
        <v>271</v>
      </c>
      <c r="AT1291" s="141" t="s">
        <v>267</v>
      </c>
      <c r="AU1291" s="141" t="s">
        <v>86</v>
      </c>
      <c r="AY1291" s="18" t="s">
        <v>265</v>
      </c>
      <c r="BE1291" s="142">
        <f>IF(N1291="základní",J1291,0)</f>
        <v>0</v>
      </c>
      <c r="BF1291" s="142">
        <f>IF(N1291="snížená",J1291,0)</f>
        <v>0</v>
      </c>
      <c r="BG1291" s="142">
        <f>IF(N1291="zákl. přenesená",J1291,0)</f>
        <v>0</v>
      </c>
      <c r="BH1291" s="142">
        <f>IF(N1291="sníž. přenesená",J1291,0)</f>
        <v>0</v>
      </c>
      <c r="BI1291" s="142">
        <f>IF(N1291="nulová",J1291,0)</f>
        <v>0</v>
      </c>
      <c r="BJ1291" s="18" t="s">
        <v>84</v>
      </c>
      <c r="BK1291" s="142">
        <f>ROUND(I1291*H1291,2)</f>
        <v>0</v>
      </c>
      <c r="BL1291" s="18" t="s">
        <v>271</v>
      </c>
      <c r="BM1291" s="141" t="s">
        <v>2844</v>
      </c>
    </row>
    <row r="1292" spans="2:47" s="1" customFormat="1" ht="29.25">
      <c r="B1292" s="33"/>
      <c r="D1292" s="143" t="s">
        <v>273</v>
      </c>
      <c r="F1292" s="144" t="s">
        <v>2845</v>
      </c>
      <c r="I1292" s="145"/>
      <c r="L1292" s="33"/>
      <c r="M1292" s="146"/>
      <c r="T1292" s="54"/>
      <c r="AT1292" s="18" t="s">
        <v>273</v>
      </c>
      <c r="AU1292" s="18" t="s">
        <v>86</v>
      </c>
    </row>
    <row r="1293" spans="2:47" s="1" customFormat="1" ht="39">
      <c r="B1293" s="33"/>
      <c r="D1293" s="143" t="s">
        <v>501</v>
      </c>
      <c r="F1293" s="176" t="s">
        <v>2846</v>
      </c>
      <c r="I1293" s="145"/>
      <c r="L1293" s="33"/>
      <c r="M1293" s="146"/>
      <c r="T1293" s="54"/>
      <c r="AT1293" s="18" t="s">
        <v>501</v>
      </c>
      <c r="AU1293" s="18" t="s">
        <v>86</v>
      </c>
    </row>
    <row r="1294" spans="2:51" s="12" customFormat="1" ht="12">
      <c r="B1294" s="149"/>
      <c r="D1294" s="143" t="s">
        <v>277</v>
      </c>
      <c r="E1294" s="150" t="s">
        <v>19</v>
      </c>
      <c r="F1294" s="151" t="s">
        <v>2847</v>
      </c>
      <c r="H1294" s="150" t="s">
        <v>19</v>
      </c>
      <c r="I1294" s="152"/>
      <c r="L1294" s="149"/>
      <c r="M1294" s="153"/>
      <c r="T1294" s="154"/>
      <c r="AT1294" s="150" t="s">
        <v>277</v>
      </c>
      <c r="AU1294" s="150" t="s">
        <v>86</v>
      </c>
      <c r="AV1294" s="12" t="s">
        <v>84</v>
      </c>
      <c r="AW1294" s="12" t="s">
        <v>37</v>
      </c>
      <c r="AX1294" s="12" t="s">
        <v>76</v>
      </c>
      <c r="AY1294" s="150" t="s">
        <v>265</v>
      </c>
    </row>
    <row r="1295" spans="2:51" s="12" customFormat="1" ht="12">
      <c r="B1295" s="149"/>
      <c r="D1295" s="143" t="s">
        <v>277</v>
      </c>
      <c r="E1295" s="150" t="s">
        <v>19</v>
      </c>
      <c r="F1295" s="151" t="s">
        <v>2735</v>
      </c>
      <c r="H1295" s="150" t="s">
        <v>19</v>
      </c>
      <c r="I1295" s="152"/>
      <c r="L1295" s="149"/>
      <c r="M1295" s="153"/>
      <c r="T1295" s="154"/>
      <c r="AT1295" s="150" t="s">
        <v>277</v>
      </c>
      <c r="AU1295" s="150" t="s">
        <v>86</v>
      </c>
      <c r="AV1295" s="12" t="s">
        <v>84</v>
      </c>
      <c r="AW1295" s="12" t="s">
        <v>37</v>
      </c>
      <c r="AX1295" s="12" t="s">
        <v>76</v>
      </c>
      <c r="AY1295" s="150" t="s">
        <v>265</v>
      </c>
    </row>
    <row r="1296" spans="2:51" s="13" customFormat="1" ht="12">
      <c r="B1296" s="155"/>
      <c r="D1296" s="143" t="s">
        <v>277</v>
      </c>
      <c r="E1296" s="156" t="s">
        <v>19</v>
      </c>
      <c r="F1296" s="157" t="s">
        <v>2848</v>
      </c>
      <c r="H1296" s="158">
        <v>20.586</v>
      </c>
      <c r="I1296" s="159"/>
      <c r="L1296" s="155"/>
      <c r="M1296" s="160"/>
      <c r="T1296" s="161"/>
      <c r="AT1296" s="156" t="s">
        <v>277</v>
      </c>
      <c r="AU1296" s="156" t="s">
        <v>86</v>
      </c>
      <c r="AV1296" s="13" t="s">
        <v>86</v>
      </c>
      <c r="AW1296" s="13" t="s">
        <v>37</v>
      </c>
      <c r="AX1296" s="13" t="s">
        <v>76</v>
      </c>
      <c r="AY1296" s="156" t="s">
        <v>265</v>
      </c>
    </row>
    <row r="1297" spans="2:51" s="12" customFormat="1" ht="12">
      <c r="B1297" s="149"/>
      <c r="D1297" s="143" t="s">
        <v>277</v>
      </c>
      <c r="E1297" s="150" t="s">
        <v>19</v>
      </c>
      <c r="F1297" s="151" t="s">
        <v>2738</v>
      </c>
      <c r="H1297" s="150" t="s">
        <v>19</v>
      </c>
      <c r="I1297" s="152"/>
      <c r="L1297" s="149"/>
      <c r="M1297" s="153"/>
      <c r="T1297" s="154"/>
      <c r="AT1297" s="150" t="s">
        <v>277</v>
      </c>
      <c r="AU1297" s="150" t="s">
        <v>86</v>
      </c>
      <c r="AV1297" s="12" t="s">
        <v>84</v>
      </c>
      <c r="AW1297" s="12" t="s">
        <v>37</v>
      </c>
      <c r="AX1297" s="12" t="s">
        <v>76</v>
      </c>
      <c r="AY1297" s="150" t="s">
        <v>265</v>
      </c>
    </row>
    <row r="1298" spans="2:51" s="13" customFormat="1" ht="12">
      <c r="B1298" s="155"/>
      <c r="D1298" s="143" t="s">
        <v>277</v>
      </c>
      <c r="E1298" s="156" t="s">
        <v>19</v>
      </c>
      <c r="F1298" s="157" t="s">
        <v>2849</v>
      </c>
      <c r="H1298" s="158">
        <v>19.74</v>
      </c>
      <c r="I1298" s="159"/>
      <c r="L1298" s="155"/>
      <c r="M1298" s="160"/>
      <c r="T1298" s="161"/>
      <c r="AT1298" s="156" t="s">
        <v>277</v>
      </c>
      <c r="AU1298" s="156" t="s">
        <v>86</v>
      </c>
      <c r="AV1298" s="13" t="s">
        <v>86</v>
      </c>
      <c r="AW1298" s="13" t="s">
        <v>37</v>
      </c>
      <c r="AX1298" s="13" t="s">
        <v>76</v>
      </c>
      <c r="AY1298" s="156" t="s">
        <v>265</v>
      </c>
    </row>
    <row r="1299" spans="2:51" s="12" customFormat="1" ht="12">
      <c r="B1299" s="149"/>
      <c r="D1299" s="143" t="s">
        <v>277</v>
      </c>
      <c r="E1299" s="150" t="s">
        <v>19</v>
      </c>
      <c r="F1299" s="151" t="s">
        <v>2741</v>
      </c>
      <c r="H1299" s="150" t="s">
        <v>19</v>
      </c>
      <c r="I1299" s="152"/>
      <c r="L1299" s="149"/>
      <c r="M1299" s="153"/>
      <c r="T1299" s="154"/>
      <c r="AT1299" s="150" t="s">
        <v>277</v>
      </c>
      <c r="AU1299" s="150" t="s">
        <v>86</v>
      </c>
      <c r="AV1299" s="12" t="s">
        <v>84</v>
      </c>
      <c r="AW1299" s="12" t="s">
        <v>37</v>
      </c>
      <c r="AX1299" s="12" t="s">
        <v>76</v>
      </c>
      <c r="AY1299" s="150" t="s">
        <v>265</v>
      </c>
    </row>
    <row r="1300" spans="2:51" s="13" customFormat="1" ht="12">
      <c r="B1300" s="155"/>
      <c r="D1300" s="143" t="s">
        <v>277</v>
      </c>
      <c r="E1300" s="156" t="s">
        <v>19</v>
      </c>
      <c r="F1300" s="157" t="s">
        <v>2850</v>
      </c>
      <c r="H1300" s="158">
        <v>20.962</v>
      </c>
      <c r="I1300" s="159"/>
      <c r="L1300" s="155"/>
      <c r="M1300" s="160"/>
      <c r="T1300" s="161"/>
      <c r="AT1300" s="156" t="s">
        <v>277</v>
      </c>
      <c r="AU1300" s="156" t="s">
        <v>86</v>
      </c>
      <c r="AV1300" s="13" t="s">
        <v>86</v>
      </c>
      <c r="AW1300" s="13" t="s">
        <v>37</v>
      </c>
      <c r="AX1300" s="13" t="s">
        <v>76</v>
      </c>
      <c r="AY1300" s="156" t="s">
        <v>265</v>
      </c>
    </row>
    <row r="1301" spans="2:51" s="13" customFormat="1" ht="12">
      <c r="B1301" s="155"/>
      <c r="D1301" s="143" t="s">
        <v>277</v>
      </c>
      <c r="E1301" s="156" t="s">
        <v>19</v>
      </c>
      <c r="F1301" s="157" t="s">
        <v>2851</v>
      </c>
      <c r="H1301" s="158">
        <v>5.85</v>
      </c>
      <c r="I1301" s="159"/>
      <c r="L1301" s="155"/>
      <c r="M1301" s="160"/>
      <c r="T1301" s="161"/>
      <c r="AT1301" s="156" t="s">
        <v>277</v>
      </c>
      <c r="AU1301" s="156" t="s">
        <v>86</v>
      </c>
      <c r="AV1301" s="13" t="s">
        <v>86</v>
      </c>
      <c r="AW1301" s="13" t="s">
        <v>37</v>
      </c>
      <c r="AX1301" s="13" t="s">
        <v>76</v>
      </c>
      <c r="AY1301" s="156" t="s">
        <v>265</v>
      </c>
    </row>
    <row r="1302" spans="2:51" s="13" customFormat="1" ht="12">
      <c r="B1302" s="155"/>
      <c r="D1302" s="143" t="s">
        <v>277</v>
      </c>
      <c r="E1302" s="156" t="s">
        <v>19</v>
      </c>
      <c r="F1302" s="157" t="s">
        <v>2852</v>
      </c>
      <c r="H1302" s="158">
        <v>0.688</v>
      </c>
      <c r="I1302" s="159"/>
      <c r="L1302" s="155"/>
      <c r="M1302" s="160"/>
      <c r="T1302" s="161"/>
      <c r="AT1302" s="156" t="s">
        <v>277</v>
      </c>
      <c r="AU1302" s="156" t="s">
        <v>86</v>
      </c>
      <c r="AV1302" s="13" t="s">
        <v>86</v>
      </c>
      <c r="AW1302" s="13" t="s">
        <v>37</v>
      </c>
      <c r="AX1302" s="13" t="s">
        <v>76</v>
      </c>
      <c r="AY1302" s="156" t="s">
        <v>265</v>
      </c>
    </row>
    <row r="1303" spans="2:51" s="14" customFormat="1" ht="12">
      <c r="B1303" s="162"/>
      <c r="D1303" s="143" t="s">
        <v>277</v>
      </c>
      <c r="E1303" s="163" t="s">
        <v>1553</v>
      </c>
      <c r="F1303" s="164" t="s">
        <v>280</v>
      </c>
      <c r="H1303" s="165">
        <v>67.826</v>
      </c>
      <c r="I1303" s="166"/>
      <c r="L1303" s="162"/>
      <c r="M1303" s="167"/>
      <c r="T1303" s="168"/>
      <c r="AT1303" s="163" t="s">
        <v>277</v>
      </c>
      <c r="AU1303" s="163" t="s">
        <v>86</v>
      </c>
      <c r="AV1303" s="14" t="s">
        <v>271</v>
      </c>
      <c r="AW1303" s="14" t="s">
        <v>37</v>
      </c>
      <c r="AX1303" s="14" t="s">
        <v>84</v>
      </c>
      <c r="AY1303" s="163" t="s">
        <v>265</v>
      </c>
    </row>
    <row r="1304" spans="2:65" s="1" customFormat="1" ht="16.5" customHeight="1">
      <c r="B1304" s="33"/>
      <c r="C1304" s="130" t="s">
        <v>1134</v>
      </c>
      <c r="D1304" s="130" t="s">
        <v>267</v>
      </c>
      <c r="E1304" s="131" t="s">
        <v>2853</v>
      </c>
      <c r="F1304" s="132" t="s">
        <v>2854</v>
      </c>
      <c r="G1304" s="133" t="s">
        <v>115</v>
      </c>
      <c r="H1304" s="134">
        <v>67.826</v>
      </c>
      <c r="I1304" s="135"/>
      <c r="J1304" s="136">
        <f>ROUND(I1304*H1304,2)</f>
        <v>0</v>
      </c>
      <c r="K1304" s="132" t="s">
        <v>19</v>
      </c>
      <c r="L1304" s="33"/>
      <c r="M1304" s="137" t="s">
        <v>19</v>
      </c>
      <c r="N1304" s="138" t="s">
        <v>47</v>
      </c>
      <c r="P1304" s="139">
        <f>O1304*H1304</f>
        <v>0</v>
      </c>
      <c r="Q1304" s="139">
        <v>0</v>
      </c>
      <c r="R1304" s="139">
        <f>Q1304*H1304</f>
        <v>0</v>
      </c>
      <c r="S1304" s="139">
        <v>0</v>
      </c>
      <c r="T1304" s="140">
        <f>S1304*H1304</f>
        <v>0</v>
      </c>
      <c r="AR1304" s="141" t="s">
        <v>271</v>
      </c>
      <c r="AT1304" s="141" t="s">
        <v>267</v>
      </c>
      <c r="AU1304" s="141" t="s">
        <v>86</v>
      </c>
      <c r="AY1304" s="18" t="s">
        <v>265</v>
      </c>
      <c r="BE1304" s="142">
        <f>IF(N1304="základní",J1304,0)</f>
        <v>0</v>
      </c>
      <c r="BF1304" s="142">
        <f>IF(N1304="snížená",J1304,0)</f>
        <v>0</v>
      </c>
      <c r="BG1304" s="142">
        <f>IF(N1304="zákl. přenesená",J1304,0)</f>
        <v>0</v>
      </c>
      <c r="BH1304" s="142">
        <f>IF(N1304="sníž. přenesená",J1304,0)</f>
        <v>0</v>
      </c>
      <c r="BI1304" s="142">
        <f>IF(N1304="nulová",J1304,0)</f>
        <v>0</v>
      </c>
      <c r="BJ1304" s="18" t="s">
        <v>84</v>
      </c>
      <c r="BK1304" s="142">
        <f>ROUND(I1304*H1304,2)</f>
        <v>0</v>
      </c>
      <c r="BL1304" s="18" t="s">
        <v>271</v>
      </c>
      <c r="BM1304" s="141" t="s">
        <v>2855</v>
      </c>
    </row>
    <row r="1305" spans="2:47" s="1" customFormat="1" ht="29.25">
      <c r="B1305" s="33"/>
      <c r="D1305" s="143" t="s">
        <v>273</v>
      </c>
      <c r="F1305" s="144" t="s">
        <v>2856</v>
      </c>
      <c r="I1305" s="145"/>
      <c r="L1305" s="33"/>
      <c r="M1305" s="146"/>
      <c r="T1305" s="54"/>
      <c r="AT1305" s="18" t="s">
        <v>273</v>
      </c>
      <c r="AU1305" s="18" t="s">
        <v>86</v>
      </c>
    </row>
    <row r="1306" spans="2:51" s="13" customFormat="1" ht="12">
      <c r="B1306" s="155"/>
      <c r="D1306" s="143" t="s">
        <v>277</v>
      </c>
      <c r="E1306" s="156" t="s">
        <v>19</v>
      </c>
      <c r="F1306" s="157" t="s">
        <v>1553</v>
      </c>
      <c r="H1306" s="158">
        <v>67.826</v>
      </c>
      <c r="I1306" s="159"/>
      <c r="L1306" s="155"/>
      <c r="M1306" s="160"/>
      <c r="T1306" s="161"/>
      <c r="AT1306" s="156" t="s">
        <v>277</v>
      </c>
      <c r="AU1306" s="156" t="s">
        <v>86</v>
      </c>
      <c r="AV1306" s="13" t="s">
        <v>86</v>
      </c>
      <c r="AW1306" s="13" t="s">
        <v>37</v>
      </c>
      <c r="AX1306" s="13" t="s">
        <v>84</v>
      </c>
      <c r="AY1306" s="156" t="s">
        <v>265</v>
      </c>
    </row>
    <row r="1307" spans="2:65" s="1" customFormat="1" ht="16.5" customHeight="1">
      <c r="B1307" s="33"/>
      <c r="C1307" s="130" t="s">
        <v>1144</v>
      </c>
      <c r="D1307" s="130" t="s">
        <v>267</v>
      </c>
      <c r="E1307" s="131" t="s">
        <v>2857</v>
      </c>
      <c r="F1307" s="132" t="s">
        <v>2858</v>
      </c>
      <c r="G1307" s="133" t="s">
        <v>130</v>
      </c>
      <c r="H1307" s="134">
        <v>21.599</v>
      </c>
      <c r="I1307" s="135"/>
      <c r="J1307" s="136">
        <f>ROUND(I1307*H1307,2)</f>
        <v>0</v>
      </c>
      <c r="K1307" s="132" t="s">
        <v>270</v>
      </c>
      <c r="L1307" s="33"/>
      <c r="M1307" s="137" t="s">
        <v>19</v>
      </c>
      <c r="N1307" s="138" t="s">
        <v>47</v>
      </c>
      <c r="P1307" s="139">
        <f>O1307*H1307</f>
        <v>0</v>
      </c>
      <c r="Q1307" s="139">
        <v>1.09528</v>
      </c>
      <c r="R1307" s="139">
        <f>Q1307*H1307</f>
        <v>23.65695272</v>
      </c>
      <c r="S1307" s="139">
        <v>0</v>
      </c>
      <c r="T1307" s="140">
        <f>S1307*H1307</f>
        <v>0</v>
      </c>
      <c r="AR1307" s="141" t="s">
        <v>271</v>
      </c>
      <c r="AT1307" s="141" t="s">
        <v>267</v>
      </c>
      <c r="AU1307" s="141" t="s">
        <v>86</v>
      </c>
      <c r="AY1307" s="18" t="s">
        <v>265</v>
      </c>
      <c r="BE1307" s="142">
        <f>IF(N1307="základní",J1307,0)</f>
        <v>0</v>
      </c>
      <c r="BF1307" s="142">
        <f>IF(N1307="snížená",J1307,0)</f>
        <v>0</v>
      </c>
      <c r="BG1307" s="142">
        <f>IF(N1307="zákl. přenesená",J1307,0)</f>
        <v>0</v>
      </c>
      <c r="BH1307" s="142">
        <f>IF(N1307="sníž. přenesená",J1307,0)</f>
        <v>0</v>
      </c>
      <c r="BI1307" s="142">
        <f>IF(N1307="nulová",J1307,0)</f>
        <v>0</v>
      </c>
      <c r="BJ1307" s="18" t="s">
        <v>84</v>
      </c>
      <c r="BK1307" s="142">
        <f>ROUND(I1307*H1307,2)</f>
        <v>0</v>
      </c>
      <c r="BL1307" s="18" t="s">
        <v>271</v>
      </c>
      <c r="BM1307" s="141" t="s">
        <v>2859</v>
      </c>
    </row>
    <row r="1308" spans="2:47" s="1" customFormat="1" ht="29.25">
      <c r="B1308" s="33"/>
      <c r="D1308" s="143" t="s">
        <v>273</v>
      </c>
      <c r="F1308" s="144" t="s">
        <v>2860</v>
      </c>
      <c r="I1308" s="145"/>
      <c r="L1308" s="33"/>
      <c r="M1308" s="146"/>
      <c r="T1308" s="54"/>
      <c r="AT1308" s="18" t="s">
        <v>273</v>
      </c>
      <c r="AU1308" s="18" t="s">
        <v>86</v>
      </c>
    </row>
    <row r="1309" spans="2:47" s="1" customFormat="1" ht="12">
      <c r="B1309" s="33"/>
      <c r="D1309" s="147" t="s">
        <v>275</v>
      </c>
      <c r="F1309" s="148" t="s">
        <v>2861</v>
      </c>
      <c r="I1309" s="145"/>
      <c r="L1309" s="33"/>
      <c r="M1309" s="146"/>
      <c r="T1309" s="54"/>
      <c r="AT1309" s="18" t="s">
        <v>275</v>
      </c>
      <c r="AU1309" s="18" t="s">
        <v>86</v>
      </c>
    </row>
    <row r="1310" spans="2:51" s="13" customFormat="1" ht="12">
      <c r="B1310" s="155"/>
      <c r="D1310" s="143" t="s">
        <v>277</v>
      </c>
      <c r="E1310" s="156" t="s">
        <v>19</v>
      </c>
      <c r="F1310" s="157" t="s">
        <v>2862</v>
      </c>
      <c r="H1310" s="158">
        <v>0.035</v>
      </c>
      <c r="I1310" s="159"/>
      <c r="L1310" s="155"/>
      <c r="M1310" s="160"/>
      <c r="T1310" s="161"/>
      <c r="AT1310" s="156" t="s">
        <v>277</v>
      </c>
      <c r="AU1310" s="156" t="s">
        <v>86</v>
      </c>
      <c r="AV1310" s="13" t="s">
        <v>86</v>
      </c>
      <c r="AW1310" s="13" t="s">
        <v>37</v>
      </c>
      <c r="AX1310" s="13" t="s">
        <v>76</v>
      </c>
      <c r="AY1310" s="156" t="s">
        <v>265</v>
      </c>
    </row>
    <row r="1311" spans="2:51" s="15" customFormat="1" ht="12">
      <c r="B1311" s="169"/>
      <c r="D1311" s="143" t="s">
        <v>277</v>
      </c>
      <c r="E1311" s="170" t="s">
        <v>19</v>
      </c>
      <c r="F1311" s="171" t="s">
        <v>397</v>
      </c>
      <c r="H1311" s="172">
        <v>0.035</v>
      </c>
      <c r="I1311" s="173"/>
      <c r="L1311" s="169"/>
      <c r="M1311" s="174"/>
      <c r="T1311" s="175"/>
      <c r="AT1311" s="170" t="s">
        <v>277</v>
      </c>
      <c r="AU1311" s="170" t="s">
        <v>86</v>
      </c>
      <c r="AV1311" s="15" t="s">
        <v>287</v>
      </c>
      <c r="AW1311" s="15" t="s">
        <v>37</v>
      </c>
      <c r="AX1311" s="15" t="s">
        <v>76</v>
      </c>
      <c r="AY1311" s="170" t="s">
        <v>265</v>
      </c>
    </row>
    <row r="1312" spans="2:51" s="13" customFormat="1" ht="12">
      <c r="B1312" s="155"/>
      <c r="D1312" s="143" t="s">
        <v>277</v>
      </c>
      <c r="E1312" s="156" t="s">
        <v>19</v>
      </c>
      <c r="F1312" s="157" t="s">
        <v>2863</v>
      </c>
      <c r="H1312" s="158">
        <v>2.634</v>
      </c>
      <c r="I1312" s="159"/>
      <c r="L1312" s="155"/>
      <c r="M1312" s="160"/>
      <c r="T1312" s="161"/>
      <c r="AT1312" s="156" t="s">
        <v>277</v>
      </c>
      <c r="AU1312" s="156" t="s">
        <v>86</v>
      </c>
      <c r="AV1312" s="13" t="s">
        <v>86</v>
      </c>
      <c r="AW1312" s="13" t="s">
        <v>37</v>
      </c>
      <c r="AX1312" s="13" t="s">
        <v>76</v>
      </c>
      <c r="AY1312" s="156" t="s">
        <v>265</v>
      </c>
    </row>
    <row r="1313" spans="2:51" s="13" customFormat="1" ht="12">
      <c r="B1313" s="155"/>
      <c r="D1313" s="143" t="s">
        <v>277</v>
      </c>
      <c r="E1313" s="156" t="s">
        <v>19</v>
      </c>
      <c r="F1313" s="157" t="s">
        <v>2864</v>
      </c>
      <c r="H1313" s="158">
        <v>2.767</v>
      </c>
      <c r="I1313" s="159"/>
      <c r="L1313" s="155"/>
      <c r="M1313" s="160"/>
      <c r="T1313" s="161"/>
      <c r="AT1313" s="156" t="s">
        <v>277</v>
      </c>
      <c r="AU1313" s="156" t="s">
        <v>86</v>
      </c>
      <c r="AV1313" s="13" t="s">
        <v>86</v>
      </c>
      <c r="AW1313" s="13" t="s">
        <v>37</v>
      </c>
      <c r="AX1313" s="13" t="s">
        <v>76</v>
      </c>
      <c r="AY1313" s="156" t="s">
        <v>265</v>
      </c>
    </row>
    <row r="1314" spans="2:51" s="13" customFormat="1" ht="12">
      <c r="B1314" s="155"/>
      <c r="D1314" s="143" t="s">
        <v>277</v>
      </c>
      <c r="E1314" s="156" t="s">
        <v>19</v>
      </c>
      <c r="F1314" s="157" t="s">
        <v>2865</v>
      </c>
      <c r="H1314" s="158">
        <v>2.251</v>
      </c>
      <c r="I1314" s="159"/>
      <c r="L1314" s="155"/>
      <c r="M1314" s="160"/>
      <c r="T1314" s="161"/>
      <c r="AT1314" s="156" t="s">
        <v>277</v>
      </c>
      <c r="AU1314" s="156" t="s">
        <v>86</v>
      </c>
      <c r="AV1314" s="13" t="s">
        <v>86</v>
      </c>
      <c r="AW1314" s="13" t="s">
        <v>37</v>
      </c>
      <c r="AX1314" s="13" t="s">
        <v>76</v>
      </c>
      <c r="AY1314" s="156" t="s">
        <v>265</v>
      </c>
    </row>
    <row r="1315" spans="2:51" s="13" customFormat="1" ht="12">
      <c r="B1315" s="155"/>
      <c r="D1315" s="143" t="s">
        <v>277</v>
      </c>
      <c r="E1315" s="156" t="s">
        <v>19</v>
      </c>
      <c r="F1315" s="157" t="s">
        <v>2866</v>
      </c>
      <c r="H1315" s="158">
        <v>3.575</v>
      </c>
      <c r="I1315" s="159"/>
      <c r="L1315" s="155"/>
      <c r="M1315" s="160"/>
      <c r="T1315" s="161"/>
      <c r="AT1315" s="156" t="s">
        <v>277</v>
      </c>
      <c r="AU1315" s="156" t="s">
        <v>86</v>
      </c>
      <c r="AV1315" s="13" t="s">
        <v>86</v>
      </c>
      <c r="AW1315" s="13" t="s">
        <v>37</v>
      </c>
      <c r="AX1315" s="13" t="s">
        <v>76</v>
      </c>
      <c r="AY1315" s="156" t="s">
        <v>265</v>
      </c>
    </row>
    <row r="1316" spans="2:51" s="13" customFormat="1" ht="12">
      <c r="B1316" s="155"/>
      <c r="D1316" s="143" t="s">
        <v>277</v>
      </c>
      <c r="E1316" s="156" t="s">
        <v>19</v>
      </c>
      <c r="F1316" s="157" t="s">
        <v>2867</v>
      </c>
      <c r="H1316" s="158">
        <v>3.632</v>
      </c>
      <c r="I1316" s="159"/>
      <c r="L1316" s="155"/>
      <c r="M1316" s="160"/>
      <c r="T1316" s="161"/>
      <c r="AT1316" s="156" t="s">
        <v>277</v>
      </c>
      <c r="AU1316" s="156" t="s">
        <v>86</v>
      </c>
      <c r="AV1316" s="13" t="s">
        <v>86</v>
      </c>
      <c r="AW1316" s="13" t="s">
        <v>37</v>
      </c>
      <c r="AX1316" s="13" t="s">
        <v>76</v>
      </c>
      <c r="AY1316" s="156" t="s">
        <v>265</v>
      </c>
    </row>
    <row r="1317" spans="2:51" s="13" customFormat="1" ht="12">
      <c r="B1317" s="155"/>
      <c r="D1317" s="143" t="s">
        <v>277</v>
      </c>
      <c r="E1317" s="156" t="s">
        <v>19</v>
      </c>
      <c r="F1317" s="157" t="s">
        <v>2868</v>
      </c>
      <c r="H1317" s="158">
        <v>0.721</v>
      </c>
      <c r="I1317" s="159"/>
      <c r="L1317" s="155"/>
      <c r="M1317" s="160"/>
      <c r="T1317" s="161"/>
      <c r="AT1317" s="156" t="s">
        <v>277</v>
      </c>
      <c r="AU1317" s="156" t="s">
        <v>86</v>
      </c>
      <c r="AV1317" s="13" t="s">
        <v>86</v>
      </c>
      <c r="AW1317" s="13" t="s">
        <v>37</v>
      </c>
      <c r="AX1317" s="13" t="s">
        <v>76</v>
      </c>
      <c r="AY1317" s="156" t="s">
        <v>265</v>
      </c>
    </row>
    <row r="1318" spans="2:51" s="13" customFormat="1" ht="12">
      <c r="B1318" s="155"/>
      <c r="D1318" s="143" t="s">
        <v>277</v>
      </c>
      <c r="E1318" s="156" t="s">
        <v>19</v>
      </c>
      <c r="F1318" s="157" t="s">
        <v>2869</v>
      </c>
      <c r="H1318" s="158">
        <v>1.491</v>
      </c>
      <c r="I1318" s="159"/>
      <c r="L1318" s="155"/>
      <c r="M1318" s="160"/>
      <c r="T1318" s="161"/>
      <c r="AT1318" s="156" t="s">
        <v>277</v>
      </c>
      <c r="AU1318" s="156" t="s">
        <v>86</v>
      </c>
      <c r="AV1318" s="13" t="s">
        <v>86</v>
      </c>
      <c r="AW1318" s="13" t="s">
        <v>37</v>
      </c>
      <c r="AX1318" s="13" t="s">
        <v>76</v>
      </c>
      <c r="AY1318" s="156" t="s">
        <v>265</v>
      </c>
    </row>
    <row r="1319" spans="2:51" s="13" customFormat="1" ht="12">
      <c r="B1319" s="155"/>
      <c r="D1319" s="143" t="s">
        <v>277</v>
      </c>
      <c r="E1319" s="156" t="s">
        <v>19</v>
      </c>
      <c r="F1319" s="157" t="s">
        <v>2870</v>
      </c>
      <c r="H1319" s="158">
        <v>1.518</v>
      </c>
      <c r="I1319" s="159"/>
      <c r="L1319" s="155"/>
      <c r="M1319" s="160"/>
      <c r="T1319" s="161"/>
      <c r="AT1319" s="156" t="s">
        <v>277</v>
      </c>
      <c r="AU1319" s="156" t="s">
        <v>86</v>
      </c>
      <c r="AV1319" s="13" t="s">
        <v>86</v>
      </c>
      <c r="AW1319" s="13" t="s">
        <v>37</v>
      </c>
      <c r="AX1319" s="13" t="s">
        <v>76</v>
      </c>
      <c r="AY1319" s="156" t="s">
        <v>265</v>
      </c>
    </row>
    <row r="1320" spans="2:51" s="13" customFormat="1" ht="12">
      <c r="B1320" s="155"/>
      <c r="D1320" s="143" t="s">
        <v>277</v>
      </c>
      <c r="E1320" s="156" t="s">
        <v>19</v>
      </c>
      <c r="F1320" s="157" t="s">
        <v>2871</v>
      </c>
      <c r="H1320" s="158">
        <v>1.332</v>
      </c>
      <c r="I1320" s="159"/>
      <c r="L1320" s="155"/>
      <c r="M1320" s="160"/>
      <c r="T1320" s="161"/>
      <c r="AT1320" s="156" t="s">
        <v>277</v>
      </c>
      <c r="AU1320" s="156" t="s">
        <v>86</v>
      </c>
      <c r="AV1320" s="13" t="s">
        <v>86</v>
      </c>
      <c r="AW1320" s="13" t="s">
        <v>37</v>
      </c>
      <c r="AX1320" s="13" t="s">
        <v>76</v>
      </c>
      <c r="AY1320" s="156" t="s">
        <v>265</v>
      </c>
    </row>
    <row r="1321" spans="2:51" s="13" customFormat="1" ht="12">
      <c r="B1321" s="155"/>
      <c r="D1321" s="143" t="s">
        <v>277</v>
      </c>
      <c r="E1321" s="156" t="s">
        <v>19</v>
      </c>
      <c r="F1321" s="157" t="s">
        <v>2872</v>
      </c>
      <c r="H1321" s="158">
        <v>1.606</v>
      </c>
      <c r="I1321" s="159"/>
      <c r="L1321" s="155"/>
      <c r="M1321" s="160"/>
      <c r="T1321" s="161"/>
      <c r="AT1321" s="156" t="s">
        <v>277</v>
      </c>
      <c r="AU1321" s="156" t="s">
        <v>86</v>
      </c>
      <c r="AV1321" s="13" t="s">
        <v>86</v>
      </c>
      <c r="AW1321" s="13" t="s">
        <v>37</v>
      </c>
      <c r="AX1321" s="13" t="s">
        <v>76</v>
      </c>
      <c r="AY1321" s="156" t="s">
        <v>265</v>
      </c>
    </row>
    <row r="1322" spans="2:51" s="13" customFormat="1" ht="12">
      <c r="B1322" s="155"/>
      <c r="D1322" s="143" t="s">
        <v>277</v>
      </c>
      <c r="E1322" s="156" t="s">
        <v>19</v>
      </c>
      <c r="F1322" s="157" t="s">
        <v>2873</v>
      </c>
      <c r="H1322" s="158">
        <v>0.037</v>
      </c>
      <c r="I1322" s="159"/>
      <c r="L1322" s="155"/>
      <c r="M1322" s="160"/>
      <c r="T1322" s="161"/>
      <c r="AT1322" s="156" t="s">
        <v>277</v>
      </c>
      <c r="AU1322" s="156" t="s">
        <v>86</v>
      </c>
      <c r="AV1322" s="13" t="s">
        <v>86</v>
      </c>
      <c r="AW1322" s="13" t="s">
        <v>37</v>
      </c>
      <c r="AX1322" s="13" t="s">
        <v>76</v>
      </c>
      <c r="AY1322" s="156" t="s">
        <v>265</v>
      </c>
    </row>
    <row r="1323" spans="2:51" s="15" customFormat="1" ht="12">
      <c r="B1323" s="169"/>
      <c r="D1323" s="143" t="s">
        <v>277</v>
      </c>
      <c r="E1323" s="170" t="s">
        <v>19</v>
      </c>
      <c r="F1323" s="171" t="s">
        <v>397</v>
      </c>
      <c r="H1323" s="172">
        <v>21.564</v>
      </c>
      <c r="I1323" s="173"/>
      <c r="L1323" s="169"/>
      <c r="M1323" s="174"/>
      <c r="T1323" s="175"/>
      <c r="AT1323" s="170" t="s">
        <v>277</v>
      </c>
      <c r="AU1323" s="170" t="s">
        <v>86</v>
      </c>
      <c r="AV1323" s="15" t="s">
        <v>287</v>
      </c>
      <c r="AW1323" s="15" t="s">
        <v>37</v>
      </c>
      <c r="AX1323" s="15" t="s">
        <v>76</v>
      </c>
      <c r="AY1323" s="170" t="s">
        <v>265</v>
      </c>
    </row>
    <row r="1324" spans="2:51" s="14" customFormat="1" ht="12">
      <c r="B1324" s="162"/>
      <c r="D1324" s="143" t="s">
        <v>277</v>
      </c>
      <c r="E1324" s="163" t="s">
        <v>19</v>
      </c>
      <c r="F1324" s="164" t="s">
        <v>280</v>
      </c>
      <c r="H1324" s="165">
        <v>21.599</v>
      </c>
      <c r="I1324" s="166"/>
      <c r="L1324" s="162"/>
      <c r="M1324" s="167"/>
      <c r="T1324" s="168"/>
      <c r="AT1324" s="163" t="s">
        <v>277</v>
      </c>
      <c r="AU1324" s="163" t="s">
        <v>86</v>
      </c>
      <c r="AV1324" s="14" t="s">
        <v>271</v>
      </c>
      <c r="AW1324" s="14" t="s">
        <v>37</v>
      </c>
      <c r="AX1324" s="14" t="s">
        <v>84</v>
      </c>
      <c r="AY1324" s="163" t="s">
        <v>265</v>
      </c>
    </row>
    <row r="1325" spans="2:65" s="1" customFormat="1" ht="16.5" customHeight="1">
      <c r="B1325" s="33"/>
      <c r="C1325" s="130" t="s">
        <v>1152</v>
      </c>
      <c r="D1325" s="130" t="s">
        <v>267</v>
      </c>
      <c r="E1325" s="131" t="s">
        <v>2874</v>
      </c>
      <c r="F1325" s="132" t="s">
        <v>2875</v>
      </c>
      <c r="G1325" s="133" t="s">
        <v>130</v>
      </c>
      <c r="H1325" s="134">
        <v>270.148</v>
      </c>
      <c r="I1325" s="135"/>
      <c r="J1325" s="136">
        <f>ROUND(I1325*H1325,2)</f>
        <v>0</v>
      </c>
      <c r="K1325" s="132" t="s">
        <v>270</v>
      </c>
      <c r="L1325" s="33"/>
      <c r="M1325" s="137" t="s">
        <v>19</v>
      </c>
      <c r="N1325" s="138" t="s">
        <v>47</v>
      </c>
      <c r="P1325" s="139">
        <f>O1325*H1325</f>
        <v>0</v>
      </c>
      <c r="Q1325" s="139">
        <v>1.0556</v>
      </c>
      <c r="R1325" s="139">
        <f>Q1325*H1325</f>
        <v>285.16822880000007</v>
      </c>
      <c r="S1325" s="139">
        <v>0</v>
      </c>
      <c r="T1325" s="140">
        <f>S1325*H1325</f>
        <v>0</v>
      </c>
      <c r="AR1325" s="141" t="s">
        <v>271</v>
      </c>
      <c r="AT1325" s="141" t="s">
        <v>267</v>
      </c>
      <c r="AU1325" s="141" t="s">
        <v>86</v>
      </c>
      <c r="AY1325" s="18" t="s">
        <v>265</v>
      </c>
      <c r="BE1325" s="142">
        <f>IF(N1325="základní",J1325,0)</f>
        <v>0</v>
      </c>
      <c r="BF1325" s="142">
        <f>IF(N1325="snížená",J1325,0)</f>
        <v>0</v>
      </c>
      <c r="BG1325" s="142">
        <f>IF(N1325="zákl. přenesená",J1325,0)</f>
        <v>0</v>
      </c>
      <c r="BH1325" s="142">
        <f>IF(N1325="sníž. přenesená",J1325,0)</f>
        <v>0</v>
      </c>
      <c r="BI1325" s="142">
        <f>IF(N1325="nulová",J1325,0)</f>
        <v>0</v>
      </c>
      <c r="BJ1325" s="18" t="s">
        <v>84</v>
      </c>
      <c r="BK1325" s="142">
        <f>ROUND(I1325*H1325,2)</f>
        <v>0</v>
      </c>
      <c r="BL1325" s="18" t="s">
        <v>271</v>
      </c>
      <c r="BM1325" s="141" t="s">
        <v>2876</v>
      </c>
    </row>
    <row r="1326" spans="2:47" s="1" customFormat="1" ht="29.25">
      <c r="B1326" s="33"/>
      <c r="D1326" s="143" t="s">
        <v>273</v>
      </c>
      <c r="F1326" s="144" t="s">
        <v>2877</v>
      </c>
      <c r="I1326" s="145"/>
      <c r="L1326" s="33"/>
      <c r="M1326" s="146"/>
      <c r="T1326" s="54"/>
      <c r="AT1326" s="18" t="s">
        <v>273</v>
      </c>
      <c r="AU1326" s="18" t="s">
        <v>86</v>
      </c>
    </row>
    <row r="1327" spans="2:47" s="1" customFormat="1" ht="12">
      <c r="B1327" s="33"/>
      <c r="D1327" s="147" t="s">
        <v>275</v>
      </c>
      <c r="F1327" s="148" t="s">
        <v>2878</v>
      </c>
      <c r="I1327" s="145"/>
      <c r="L1327" s="33"/>
      <c r="M1327" s="146"/>
      <c r="T1327" s="54"/>
      <c r="AT1327" s="18" t="s">
        <v>275</v>
      </c>
      <c r="AU1327" s="18" t="s">
        <v>86</v>
      </c>
    </row>
    <row r="1328" spans="2:51" s="13" customFormat="1" ht="12">
      <c r="B1328" s="155"/>
      <c r="D1328" s="143" t="s">
        <v>277</v>
      </c>
      <c r="E1328" s="156" t="s">
        <v>19</v>
      </c>
      <c r="F1328" s="157" t="s">
        <v>2879</v>
      </c>
      <c r="H1328" s="158">
        <v>61.857</v>
      </c>
      <c r="I1328" s="159"/>
      <c r="L1328" s="155"/>
      <c r="M1328" s="160"/>
      <c r="T1328" s="161"/>
      <c r="AT1328" s="156" t="s">
        <v>277</v>
      </c>
      <c r="AU1328" s="156" t="s">
        <v>86</v>
      </c>
      <c r="AV1328" s="13" t="s">
        <v>86</v>
      </c>
      <c r="AW1328" s="13" t="s">
        <v>37</v>
      </c>
      <c r="AX1328" s="13" t="s">
        <v>76</v>
      </c>
      <c r="AY1328" s="156" t="s">
        <v>265</v>
      </c>
    </row>
    <row r="1329" spans="2:51" s="15" customFormat="1" ht="12">
      <c r="B1329" s="169"/>
      <c r="D1329" s="143" t="s">
        <v>277</v>
      </c>
      <c r="E1329" s="170" t="s">
        <v>19</v>
      </c>
      <c r="F1329" s="171" t="s">
        <v>397</v>
      </c>
      <c r="H1329" s="172">
        <v>61.857</v>
      </c>
      <c r="I1329" s="173"/>
      <c r="L1329" s="169"/>
      <c r="M1329" s="174"/>
      <c r="T1329" s="175"/>
      <c r="AT1329" s="170" t="s">
        <v>277</v>
      </c>
      <c r="AU1329" s="170" t="s">
        <v>86</v>
      </c>
      <c r="AV1329" s="15" t="s">
        <v>287</v>
      </c>
      <c r="AW1329" s="15" t="s">
        <v>37</v>
      </c>
      <c r="AX1329" s="15" t="s">
        <v>76</v>
      </c>
      <c r="AY1329" s="170" t="s">
        <v>265</v>
      </c>
    </row>
    <row r="1330" spans="2:51" s="13" customFormat="1" ht="12">
      <c r="B1330" s="155"/>
      <c r="D1330" s="143" t="s">
        <v>277</v>
      </c>
      <c r="E1330" s="156" t="s">
        <v>19</v>
      </c>
      <c r="F1330" s="157" t="s">
        <v>2880</v>
      </c>
      <c r="H1330" s="158">
        <v>28.006</v>
      </c>
      <c r="I1330" s="159"/>
      <c r="L1330" s="155"/>
      <c r="M1330" s="160"/>
      <c r="T1330" s="161"/>
      <c r="AT1330" s="156" t="s">
        <v>277</v>
      </c>
      <c r="AU1330" s="156" t="s">
        <v>86</v>
      </c>
      <c r="AV1330" s="13" t="s">
        <v>86</v>
      </c>
      <c r="AW1330" s="13" t="s">
        <v>37</v>
      </c>
      <c r="AX1330" s="13" t="s">
        <v>76</v>
      </c>
      <c r="AY1330" s="156" t="s">
        <v>265</v>
      </c>
    </row>
    <row r="1331" spans="2:51" s="13" customFormat="1" ht="12">
      <c r="B1331" s="155"/>
      <c r="D1331" s="143" t="s">
        <v>277</v>
      </c>
      <c r="E1331" s="156" t="s">
        <v>19</v>
      </c>
      <c r="F1331" s="157" t="s">
        <v>2881</v>
      </c>
      <c r="H1331" s="158">
        <v>25.275</v>
      </c>
      <c r="I1331" s="159"/>
      <c r="L1331" s="155"/>
      <c r="M1331" s="160"/>
      <c r="T1331" s="161"/>
      <c r="AT1331" s="156" t="s">
        <v>277</v>
      </c>
      <c r="AU1331" s="156" t="s">
        <v>86</v>
      </c>
      <c r="AV1331" s="13" t="s">
        <v>86</v>
      </c>
      <c r="AW1331" s="13" t="s">
        <v>37</v>
      </c>
      <c r="AX1331" s="13" t="s">
        <v>76</v>
      </c>
      <c r="AY1331" s="156" t="s">
        <v>265</v>
      </c>
    </row>
    <row r="1332" spans="2:51" s="13" customFormat="1" ht="12">
      <c r="B1332" s="155"/>
      <c r="D1332" s="143" t="s">
        <v>277</v>
      </c>
      <c r="E1332" s="156" t="s">
        <v>19</v>
      </c>
      <c r="F1332" s="157" t="s">
        <v>2882</v>
      </c>
      <c r="H1332" s="158">
        <v>32.185</v>
      </c>
      <c r="I1332" s="159"/>
      <c r="L1332" s="155"/>
      <c r="M1332" s="160"/>
      <c r="T1332" s="161"/>
      <c r="AT1332" s="156" t="s">
        <v>277</v>
      </c>
      <c r="AU1332" s="156" t="s">
        <v>86</v>
      </c>
      <c r="AV1332" s="13" t="s">
        <v>86</v>
      </c>
      <c r="AW1332" s="13" t="s">
        <v>37</v>
      </c>
      <c r="AX1332" s="13" t="s">
        <v>76</v>
      </c>
      <c r="AY1332" s="156" t="s">
        <v>265</v>
      </c>
    </row>
    <row r="1333" spans="2:51" s="13" customFormat="1" ht="12">
      <c r="B1333" s="155"/>
      <c r="D1333" s="143" t="s">
        <v>277</v>
      </c>
      <c r="E1333" s="156" t="s">
        <v>19</v>
      </c>
      <c r="F1333" s="157" t="s">
        <v>2883</v>
      </c>
      <c r="H1333" s="158">
        <v>24.117</v>
      </c>
      <c r="I1333" s="159"/>
      <c r="L1333" s="155"/>
      <c r="M1333" s="160"/>
      <c r="T1333" s="161"/>
      <c r="AT1333" s="156" t="s">
        <v>277</v>
      </c>
      <c r="AU1333" s="156" t="s">
        <v>86</v>
      </c>
      <c r="AV1333" s="13" t="s">
        <v>86</v>
      </c>
      <c r="AW1333" s="13" t="s">
        <v>37</v>
      </c>
      <c r="AX1333" s="13" t="s">
        <v>76</v>
      </c>
      <c r="AY1333" s="156" t="s">
        <v>265</v>
      </c>
    </row>
    <row r="1334" spans="2:51" s="13" customFormat="1" ht="12">
      <c r="B1334" s="155"/>
      <c r="D1334" s="143" t="s">
        <v>277</v>
      </c>
      <c r="E1334" s="156" t="s">
        <v>19</v>
      </c>
      <c r="F1334" s="157" t="s">
        <v>2884</v>
      </c>
      <c r="H1334" s="158">
        <v>19.221</v>
      </c>
      <c r="I1334" s="159"/>
      <c r="L1334" s="155"/>
      <c r="M1334" s="160"/>
      <c r="T1334" s="161"/>
      <c r="AT1334" s="156" t="s">
        <v>277</v>
      </c>
      <c r="AU1334" s="156" t="s">
        <v>86</v>
      </c>
      <c r="AV1334" s="13" t="s">
        <v>86</v>
      </c>
      <c r="AW1334" s="13" t="s">
        <v>37</v>
      </c>
      <c r="AX1334" s="13" t="s">
        <v>76</v>
      </c>
      <c r="AY1334" s="156" t="s">
        <v>265</v>
      </c>
    </row>
    <row r="1335" spans="2:51" s="13" customFormat="1" ht="12">
      <c r="B1335" s="155"/>
      <c r="D1335" s="143" t="s">
        <v>277</v>
      </c>
      <c r="E1335" s="156" t="s">
        <v>19</v>
      </c>
      <c r="F1335" s="157" t="s">
        <v>2885</v>
      </c>
      <c r="H1335" s="158">
        <v>6.676</v>
      </c>
      <c r="I1335" s="159"/>
      <c r="L1335" s="155"/>
      <c r="M1335" s="160"/>
      <c r="T1335" s="161"/>
      <c r="AT1335" s="156" t="s">
        <v>277</v>
      </c>
      <c r="AU1335" s="156" t="s">
        <v>86</v>
      </c>
      <c r="AV1335" s="13" t="s">
        <v>86</v>
      </c>
      <c r="AW1335" s="13" t="s">
        <v>37</v>
      </c>
      <c r="AX1335" s="13" t="s">
        <v>76</v>
      </c>
      <c r="AY1335" s="156" t="s">
        <v>265</v>
      </c>
    </row>
    <row r="1336" spans="2:51" s="13" customFormat="1" ht="12">
      <c r="B1336" s="155"/>
      <c r="D1336" s="143" t="s">
        <v>277</v>
      </c>
      <c r="E1336" s="156" t="s">
        <v>19</v>
      </c>
      <c r="F1336" s="157" t="s">
        <v>2886</v>
      </c>
      <c r="H1336" s="158">
        <v>16.555</v>
      </c>
      <c r="I1336" s="159"/>
      <c r="L1336" s="155"/>
      <c r="M1336" s="160"/>
      <c r="T1336" s="161"/>
      <c r="AT1336" s="156" t="s">
        <v>277</v>
      </c>
      <c r="AU1336" s="156" t="s">
        <v>86</v>
      </c>
      <c r="AV1336" s="13" t="s">
        <v>86</v>
      </c>
      <c r="AW1336" s="13" t="s">
        <v>37</v>
      </c>
      <c r="AX1336" s="13" t="s">
        <v>76</v>
      </c>
      <c r="AY1336" s="156" t="s">
        <v>265</v>
      </c>
    </row>
    <row r="1337" spans="2:51" s="13" customFormat="1" ht="12">
      <c r="B1337" s="155"/>
      <c r="D1337" s="143" t="s">
        <v>277</v>
      </c>
      <c r="E1337" s="156" t="s">
        <v>19</v>
      </c>
      <c r="F1337" s="157" t="s">
        <v>2887</v>
      </c>
      <c r="H1337" s="158">
        <v>11.522</v>
      </c>
      <c r="I1337" s="159"/>
      <c r="L1337" s="155"/>
      <c r="M1337" s="160"/>
      <c r="T1337" s="161"/>
      <c r="AT1337" s="156" t="s">
        <v>277</v>
      </c>
      <c r="AU1337" s="156" t="s">
        <v>86</v>
      </c>
      <c r="AV1337" s="13" t="s">
        <v>86</v>
      </c>
      <c r="AW1337" s="13" t="s">
        <v>37</v>
      </c>
      <c r="AX1337" s="13" t="s">
        <v>76</v>
      </c>
      <c r="AY1337" s="156" t="s">
        <v>265</v>
      </c>
    </row>
    <row r="1338" spans="2:51" s="13" customFormat="1" ht="12">
      <c r="B1338" s="155"/>
      <c r="D1338" s="143" t="s">
        <v>277</v>
      </c>
      <c r="E1338" s="156" t="s">
        <v>19</v>
      </c>
      <c r="F1338" s="157" t="s">
        <v>2888</v>
      </c>
      <c r="H1338" s="158">
        <v>14.383</v>
      </c>
      <c r="I1338" s="159"/>
      <c r="L1338" s="155"/>
      <c r="M1338" s="160"/>
      <c r="T1338" s="161"/>
      <c r="AT1338" s="156" t="s">
        <v>277</v>
      </c>
      <c r="AU1338" s="156" t="s">
        <v>86</v>
      </c>
      <c r="AV1338" s="13" t="s">
        <v>86</v>
      </c>
      <c r="AW1338" s="13" t="s">
        <v>37</v>
      </c>
      <c r="AX1338" s="13" t="s">
        <v>76</v>
      </c>
      <c r="AY1338" s="156" t="s">
        <v>265</v>
      </c>
    </row>
    <row r="1339" spans="2:51" s="13" customFormat="1" ht="12">
      <c r="B1339" s="155"/>
      <c r="D1339" s="143" t="s">
        <v>277</v>
      </c>
      <c r="E1339" s="156" t="s">
        <v>19</v>
      </c>
      <c r="F1339" s="157" t="s">
        <v>2889</v>
      </c>
      <c r="H1339" s="158">
        <v>30.124</v>
      </c>
      <c r="I1339" s="159"/>
      <c r="L1339" s="155"/>
      <c r="M1339" s="160"/>
      <c r="T1339" s="161"/>
      <c r="AT1339" s="156" t="s">
        <v>277</v>
      </c>
      <c r="AU1339" s="156" t="s">
        <v>86</v>
      </c>
      <c r="AV1339" s="13" t="s">
        <v>86</v>
      </c>
      <c r="AW1339" s="13" t="s">
        <v>37</v>
      </c>
      <c r="AX1339" s="13" t="s">
        <v>76</v>
      </c>
      <c r="AY1339" s="156" t="s">
        <v>265</v>
      </c>
    </row>
    <row r="1340" spans="2:51" s="13" customFormat="1" ht="12">
      <c r="B1340" s="155"/>
      <c r="D1340" s="143" t="s">
        <v>277</v>
      </c>
      <c r="E1340" s="156" t="s">
        <v>19</v>
      </c>
      <c r="F1340" s="157" t="s">
        <v>2890</v>
      </c>
      <c r="H1340" s="158">
        <v>0.227</v>
      </c>
      <c r="I1340" s="159"/>
      <c r="L1340" s="155"/>
      <c r="M1340" s="160"/>
      <c r="T1340" s="161"/>
      <c r="AT1340" s="156" t="s">
        <v>277</v>
      </c>
      <c r="AU1340" s="156" t="s">
        <v>86</v>
      </c>
      <c r="AV1340" s="13" t="s">
        <v>86</v>
      </c>
      <c r="AW1340" s="13" t="s">
        <v>37</v>
      </c>
      <c r="AX1340" s="13" t="s">
        <v>76</v>
      </c>
      <c r="AY1340" s="156" t="s">
        <v>265</v>
      </c>
    </row>
    <row r="1341" spans="2:51" s="15" customFormat="1" ht="12">
      <c r="B1341" s="169"/>
      <c r="D1341" s="143" t="s">
        <v>277</v>
      </c>
      <c r="E1341" s="170" t="s">
        <v>19</v>
      </c>
      <c r="F1341" s="171" t="s">
        <v>397</v>
      </c>
      <c r="H1341" s="172">
        <v>208.291</v>
      </c>
      <c r="I1341" s="173"/>
      <c r="L1341" s="169"/>
      <c r="M1341" s="174"/>
      <c r="T1341" s="175"/>
      <c r="AT1341" s="170" t="s">
        <v>277</v>
      </c>
      <c r="AU1341" s="170" t="s">
        <v>86</v>
      </c>
      <c r="AV1341" s="15" t="s">
        <v>287</v>
      </c>
      <c r="AW1341" s="15" t="s">
        <v>37</v>
      </c>
      <c r="AX1341" s="15" t="s">
        <v>76</v>
      </c>
      <c r="AY1341" s="170" t="s">
        <v>265</v>
      </c>
    </row>
    <row r="1342" spans="2:51" s="14" customFormat="1" ht="12">
      <c r="B1342" s="162"/>
      <c r="D1342" s="143" t="s">
        <v>277</v>
      </c>
      <c r="E1342" s="163" t="s">
        <v>19</v>
      </c>
      <c r="F1342" s="164" t="s">
        <v>280</v>
      </c>
      <c r="H1342" s="165">
        <v>270.148</v>
      </c>
      <c r="I1342" s="166"/>
      <c r="L1342" s="162"/>
      <c r="M1342" s="167"/>
      <c r="T1342" s="168"/>
      <c r="AT1342" s="163" t="s">
        <v>277</v>
      </c>
      <c r="AU1342" s="163" t="s">
        <v>86</v>
      </c>
      <c r="AV1342" s="14" t="s">
        <v>271</v>
      </c>
      <c r="AW1342" s="14" t="s">
        <v>37</v>
      </c>
      <c r="AX1342" s="14" t="s">
        <v>84</v>
      </c>
      <c r="AY1342" s="163" t="s">
        <v>265</v>
      </c>
    </row>
    <row r="1343" spans="2:65" s="1" customFormat="1" ht="16.5" customHeight="1">
      <c r="B1343" s="33"/>
      <c r="C1343" s="130" t="s">
        <v>1163</v>
      </c>
      <c r="D1343" s="130" t="s">
        <v>267</v>
      </c>
      <c r="E1343" s="131" t="s">
        <v>2891</v>
      </c>
      <c r="F1343" s="132" t="s">
        <v>2892</v>
      </c>
      <c r="G1343" s="133" t="s">
        <v>130</v>
      </c>
      <c r="H1343" s="134">
        <v>2.742</v>
      </c>
      <c r="I1343" s="135"/>
      <c r="J1343" s="136">
        <f>ROUND(I1343*H1343,2)</f>
        <v>0</v>
      </c>
      <c r="K1343" s="132" t="s">
        <v>270</v>
      </c>
      <c r="L1343" s="33"/>
      <c r="M1343" s="137" t="s">
        <v>19</v>
      </c>
      <c r="N1343" s="138" t="s">
        <v>47</v>
      </c>
      <c r="P1343" s="139">
        <f>O1343*H1343</f>
        <v>0</v>
      </c>
      <c r="Q1343" s="139">
        <v>1.03955</v>
      </c>
      <c r="R1343" s="139">
        <f>Q1343*H1343</f>
        <v>2.8504461</v>
      </c>
      <c r="S1343" s="139">
        <v>0</v>
      </c>
      <c r="T1343" s="140">
        <f>S1343*H1343</f>
        <v>0</v>
      </c>
      <c r="AR1343" s="141" t="s">
        <v>271</v>
      </c>
      <c r="AT1343" s="141" t="s">
        <v>267</v>
      </c>
      <c r="AU1343" s="141" t="s">
        <v>86</v>
      </c>
      <c r="AY1343" s="18" t="s">
        <v>265</v>
      </c>
      <c r="BE1343" s="142">
        <f>IF(N1343="základní",J1343,0)</f>
        <v>0</v>
      </c>
      <c r="BF1343" s="142">
        <f>IF(N1343="snížená",J1343,0)</f>
        <v>0</v>
      </c>
      <c r="BG1343" s="142">
        <f>IF(N1343="zákl. přenesená",J1343,0)</f>
        <v>0</v>
      </c>
      <c r="BH1343" s="142">
        <f>IF(N1343="sníž. přenesená",J1343,0)</f>
        <v>0</v>
      </c>
      <c r="BI1343" s="142">
        <f>IF(N1343="nulová",J1343,0)</f>
        <v>0</v>
      </c>
      <c r="BJ1343" s="18" t="s">
        <v>84</v>
      </c>
      <c r="BK1343" s="142">
        <f>ROUND(I1343*H1343,2)</f>
        <v>0</v>
      </c>
      <c r="BL1343" s="18" t="s">
        <v>271</v>
      </c>
      <c r="BM1343" s="141" t="s">
        <v>2893</v>
      </c>
    </row>
    <row r="1344" spans="2:47" s="1" customFormat="1" ht="29.25">
      <c r="B1344" s="33"/>
      <c r="D1344" s="143" t="s">
        <v>273</v>
      </c>
      <c r="F1344" s="144" t="s">
        <v>2894</v>
      </c>
      <c r="I1344" s="145"/>
      <c r="L1344" s="33"/>
      <c r="M1344" s="146"/>
      <c r="T1344" s="54"/>
      <c r="AT1344" s="18" t="s">
        <v>273</v>
      </c>
      <c r="AU1344" s="18" t="s">
        <v>86</v>
      </c>
    </row>
    <row r="1345" spans="2:47" s="1" customFormat="1" ht="12">
      <c r="B1345" s="33"/>
      <c r="D1345" s="147" t="s">
        <v>275</v>
      </c>
      <c r="F1345" s="148" t="s">
        <v>2895</v>
      </c>
      <c r="I1345" s="145"/>
      <c r="L1345" s="33"/>
      <c r="M1345" s="146"/>
      <c r="T1345" s="54"/>
      <c r="AT1345" s="18" t="s">
        <v>275</v>
      </c>
      <c r="AU1345" s="18" t="s">
        <v>86</v>
      </c>
    </row>
    <row r="1346" spans="2:51" s="12" customFormat="1" ht="12">
      <c r="B1346" s="149"/>
      <c r="D1346" s="143" t="s">
        <v>277</v>
      </c>
      <c r="E1346" s="150" t="s">
        <v>19</v>
      </c>
      <c r="F1346" s="151" t="s">
        <v>2896</v>
      </c>
      <c r="H1346" s="150" t="s">
        <v>19</v>
      </c>
      <c r="I1346" s="152"/>
      <c r="L1346" s="149"/>
      <c r="M1346" s="153"/>
      <c r="T1346" s="154"/>
      <c r="AT1346" s="150" t="s">
        <v>277</v>
      </c>
      <c r="AU1346" s="150" t="s">
        <v>86</v>
      </c>
      <c r="AV1346" s="12" t="s">
        <v>84</v>
      </c>
      <c r="AW1346" s="12" t="s">
        <v>37</v>
      </c>
      <c r="AX1346" s="12" t="s">
        <v>76</v>
      </c>
      <c r="AY1346" s="150" t="s">
        <v>265</v>
      </c>
    </row>
    <row r="1347" spans="2:51" s="12" customFormat="1" ht="12">
      <c r="B1347" s="149"/>
      <c r="D1347" s="143" t="s">
        <v>277</v>
      </c>
      <c r="E1347" s="150" t="s">
        <v>19</v>
      </c>
      <c r="F1347" s="151" t="s">
        <v>2451</v>
      </c>
      <c r="H1347" s="150" t="s">
        <v>19</v>
      </c>
      <c r="I1347" s="152"/>
      <c r="L1347" s="149"/>
      <c r="M1347" s="153"/>
      <c r="T1347" s="154"/>
      <c r="AT1347" s="150" t="s">
        <v>277</v>
      </c>
      <c r="AU1347" s="150" t="s">
        <v>86</v>
      </c>
      <c r="AV1347" s="12" t="s">
        <v>84</v>
      </c>
      <c r="AW1347" s="12" t="s">
        <v>37</v>
      </c>
      <c r="AX1347" s="12" t="s">
        <v>76</v>
      </c>
      <c r="AY1347" s="150" t="s">
        <v>265</v>
      </c>
    </row>
    <row r="1348" spans="2:51" s="13" customFormat="1" ht="12">
      <c r="B1348" s="155"/>
      <c r="D1348" s="143" t="s">
        <v>277</v>
      </c>
      <c r="E1348" s="156" t="s">
        <v>19</v>
      </c>
      <c r="F1348" s="157" t="s">
        <v>2897</v>
      </c>
      <c r="H1348" s="158">
        <v>0.195</v>
      </c>
      <c r="I1348" s="159"/>
      <c r="L1348" s="155"/>
      <c r="M1348" s="160"/>
      <c r="T1348" s="161"/>
      <c r="AT1348" s="156" t="s">
        <v>277</v>
      </c>
      <c r="AU1348" s="156" t="s">
        <v>86</v>
      </c>
      <c r="AV1348" s="13" t="s">
        <v>86</v>
      </c>
      <c r="AW1348" s="13" t="s">
        <v>37</v>
      </c>
      <c r="AX1348" s="13" t="s">
        <v>76</v>
      </c>
      <c r="AY1348" s="156" t="s">
        <v>265</v>
      </c>
    </row>
    <row r="1349" spans="2:51" s="12" customFormat="1" ht="12">
      <c r="B1349" s="149"/>
      <c r="D1349" s="143" t="s">
        <v>277</v>
      </c>
      <c r="E1349" s="150" t="s">
        <v>19</v>
      </c>
      <c r="F1349" s="151" t="s">
        <v>1961</v>
      </c>
      <c r="H1349" s="150" t="s">
        <v>19</v>
      </c>
      <c r="I1349" s="152"/>
      <c r="L1349" s="149"/>
      <c r="M1349" s="153"/>
      <c r="T1349" s="154"/>
      <c r="AT1349" s="150" t="s">
        <v>277</v>
      </c>
      <c r="AU1349" s="150" t="s">
        <v>86</v>
      </c>
      <c r="AV1349" s="12" t="s">
        <v>84</v>
      </c>
      <c r="AW1349" s="12" t="s">
        <v>37</v>
      </c>
      <c r="AX1349" s="12" t="s">
        <v>76</v>
      </c>
      <c r="AY1349" s="150" t="s">
        <v>265</v>
      </c>
    </row>
    <row r="1350" spans="2:51" s="13" customFormat="1" ht="12">
      <c r="B1350" s="155"/>
      <c r="D1350" s="143" t="s">
        <v>277</v>
      </c>
      <c r="E1350" s="156" t="s">
        <v>19</v>
      </c>
      <c r="F1350" s="157" t="s">
        <v>2898</v>
      </c>
      <c r="H1350" s="158">
        <v>0.531</v>
      </c>
      <c r="I1350" s="159"/>
      <c r="L1350" s="155"/>
      <c r="M1350" s="160"/>
      <c r="T1350" s="161"/>
      <c r="AT1350" s="156" t="s">
        <v>277</v>
      </c>
      <c r="AU1350" s="156" t="s">
        <v>86</v>
      </c>
      <c r="AV1350" s="13" t="s">
        <v>86</v>
      </c>
      <c r="AW1350" s="13" t="s">
        <v>37</v>
      </c>
      <c r="AX1350" s="13" t="s">
        <v>76</v>
      </c>
      <c r="AY1350" s="156" t="s">
        <v>265</v>
      </c>
    </row>
    <row r="1351" spans="2:51" s="12" customFormat="1" ht="12">
      <c r="B1351" s="149"/>
      <c r="D1351" s="143" t="s">
        <v>277</v>
      </c>
      <c r="E1351" s="150" t="s">
        <v>19</v>
      </c>
      <c r="F1351" s="151" t="s">
        <v>2299</v>
      </c>
      <c r="H1351" s="150" t="s">
        <v>19</v>
      </c>
      <c r="I1351" s="152"/>
      <c r="L1351" s="149"/>
      <c r="M1351" s="153"/>
      <c r="T1351" s="154"/>
      <c r="AT1351" s="150" t="s">
        <v>277</v>
      </c>
      <c r="AU1351" s="150" t="s">
        <v>86</v>
      </c>
      <c r="AV1351" s="12" t="s">
        <v>84</v>
      </c>
      <c r="AW1351" s="12" t="s">
        <v>37</v>
      </c>
      <c r="AX1351" s="12" t="s">
        <v>76</v>
      </c>
      <c r="AY1351" s="150" t="s">
        <v>265</v>
      </c>
    </row>
    <row r="1352" spans="2:51" s="13" customFormat="1" ht="12">
      <c r="B1352" s="155"/>
      <c r="D1352" s="143" t="s">
        <v>277</v>
      </c>
      <c r="E1352" s="156" t="s">
        <v>19</v>
      </c>
      <c r="F1352" s="157" t="s">
        <v>2899</v>
      </c>
      <c r="H1352" s="158">
        <v>0.28</v>
      </c>
      <c r="I1352" s="159"/>
      <c r="L1352" s="155"/>
      <c r="M1352" s="160"/>
      <c r="T1352" s="161"/>
      <c r="AT1352" s="156" t="s">
        <v>277</v>
      </c>
      <c r="AU1352" s="156" t="s">
        <v>86</v>
      </c>
      <c r="AV1352" s="13" t="s">
        <v>86</v>
      </c>
      <c r="AW1352" s="13" t="s">
        <v>37</v>
      </c>
      <c r="AX1352" s="13" t="s">
        <v>76</v>
      </c>
      <c r="AY1352" s="156" t="s">
        <v>265</v>
      </c>
    </row>
    <row r="1353" spans="2:51" s="12" customFormat="1" ht="12">
      <c r="B1353" s="149"/>
      <c r="D1353" s="143" t="s">
        <v>277</v>
      </c>
      <c r="E1353" s="150" t="s">
        <v>19</v>
      </c>
      <c r="F1353" s="151" t="s">
        <v>1965</v>
      </c>
      <c r="H1353" s="150" t="s">
        <v>19</v>
      </c>
      <c r="I1353" s="152"/>
      <c r="L1353" s="149"/>
      <c r="M1353" s="153"/>
      <c r="T1353" s="154"/>
      <c r="AT1353" s="150" t="s">
        <v>277</v>
      </c>
      <c r="AU1353" s="150" t="s">
        <v>86</v>
      </c>
      <c r="AV1353" s="12" t="s">
        <v>84</v>
      </c>
      <c r="AW1353" s="12" t="s">
        <v>37</v>
      </c>
      <c r="AX1353" s="12" t="s">
        <v>76</v>
      </c>
      <c r="AY1353" s="150" t="s">
        <v>265</v>
      </c>
    </row>
    <row r="1354" spans="2:51" s="13" customFormat="1" ht="12">
      <c r="B1354" s="155"/>
      <c r="D1354" s="143" t="s">
        <v>277</v>
      </c>
      <c r="E1354" s="156" t="s">
        <v>19</v>
      </c>
      <c r="F1354" s="157" t="s">
        <v>2900</v>
      </c>
      <c r="H1354" s="158">
        <v>0.435</v>
      </c>
      <c r="I1354" s="159"/>
      <c r="L1354" s="155"/>
      <c r="M1354" s="160"/>
      <c r="T1354" s="161"/>
      <c r="AT1354" s="156" t="s">
        <v>277</v>
      </c>
      <c r="AU1354" s="156" t="s">
        <v>86</v>
      </c>
      <c r="AV1354" s="13" t="s">
        <v>86</v>
      </c>
      <c r="AW1354" s="13" t="s">
        <v>37</v>
      </c>
      <c r="AX1354" s="13" t="s">
        <v>76</v>
      </c>
      <c r="AY1354" s="156" t="s">
        <v>265</v>
      </c>
    </row>
    <row r="1355" spans="2:51" s="12" customFormat="1" ht="12">
      <c r="B1355" s="149"/>
      <c r="D1355" s="143" t="s">
        <v>277</v>
      </c>
      <c r="E1355" s="150" t="s">
        <v>19</v>
      </c>
      <c r="F1355" s="151" t="s">
        <v>1967</v>
      </c>
      <c r="H1355" s="150" t="s">
        <v>19</v>
      </c>
      <c r="I1355" s="152"/>
      <c r="L1355" s="149"/>
      <c r="M1355" s="153"/>
      <c r="T1355" s="154"/>
      <c r="AT1355" s="150" t="s">
        <v>277</v>
      </c>
      <c r="AU1355" s="150" t="s">
        <v>86</v>
      </c>
      <c r="AV1355" s="12" t="s">
        <v>84</v>
      </c>
      <c r="AW1355" s="12" t="s">
        <v>37</v>
      </c>
      <c r="AX1355" s="12" t="s">
        <v>76</v>
      </c>
      <c r="AY1355" s="150" t="s">
        <v>265</v>
      </c>
    </row>
    <row r="1356" spans="2:51" s="13" customFormat="1" ht="12">
      <c r="B1356" s="155"/>
      <c r="D1356" s="143" t="s">
        <v>277</v>
      </c>
      <c r="E1356" s="156" t="s">
        <v>19</v>
      </c>
      <c r="F1356" s="157" t="s">
        <v>2901</v>
      </c>
      <c r="H1356" s="158">
        <v>0.217</v>
      </c>
      <c r="I1356" s="159"/>
      <c r="L1356" s="155"/>
      <c r="M1356" s="160"/>
      <c r="T1356" s="161"/>
      <c r="AT1356" s="156" t="s">
        <v>277</v>
      </c>
      <c r="AU1356" s="156" t="s">
        <v>86</v>
      </c>
      <c r="AV1356" s="13" t="s">
        <v>86</v>
      </c>
      <c r="AW1356" s="13" t="s">
        <v>37</v>
      </c>
      <c r="AX1356" s="13" t="s">
        <v>76</v>
      </c>
      <c r="AY1356" s="156" t="s">
        <v>265</v>
      </c>
    </row>
    <row r="1357" spans="2:51" s="12" customFormat="1" ht="12">
      <c r="B1357" s="149"/>
      <c r="D1357" s="143" t="s">
        <v>277</v>
      </c>
      <c r="E1357" s="150" t="s">
        <v>19</v>
      </c>
      <c r="F1357" s="151" t="s">
        <v>1969</v>
      </c>
      <c r="H1357" s="150" t="s">
        <v>19</v>
      </c>
      <c r="I1357" s="152"/>
      <c r="L1357" s="149"/>
      <c r="M1357" s="153"/>
      <c r="T1357" s="154"/>
      <c r="AT1357" s="150" t="s">
        <v>277</v>
      </c>
      <c r="AU1357" s="150" t="s">
        <v>86</v>
      </c>
      <c r="AV1357" s="12" t="s">
        <v>84</v>
      </c>
      <c r="AW1357" s="12" t="s">
        <v>37</v>
      </c>
      <c r="AX1357" s="12" t="s">
        <v>76</v>
      </c>
      <c r="AY1357" s="150" t="s">
        <v>265</v>
      </c>
    </row>
    <row r="1358" spans="2:51" s="13" customFormat="1" ht="12">
      <c r="B1358" s="155"/>
      <c r="D1358" s="143" t="s">
        <v>277</v>
      </c>
      <c r="E1358" s="156" t="s">
        <v>19</v>
      </c>
      <c r="F1358" s="157" t="s">
        <v>2902</v>
      </c>
      <c r="H1358" s="158">
        <v>0.21</v>
      </c>
      <c r="I1358" s="159"/>
      <c r="L1358" s="155"/>
      <c r="M1358" s="160"/>
      <c r="T1358" s="161"/>
      <c r="AT1358" s="156" t="s">
        <v>277</v>
      </c>
      <c r="AU1358" s="156" t="s">
        <v>86</v>
      </c>
      <c r="AV1358" s="13" t="s">
        <v>86</v>
      </c>
      <c r="AW1358" s="13" t="s">
        <v>37</v>
      </c>
      <c r="AX1358" s="13" t="s">
        <v>76</v>
      </c>
      <c r="AY1358" s="156" t="s">
        <v>265</v>
      </c>
    </row>
    <row r="1359" spans="2:51" s="12" customFormat="1" ht="12">
      <c r="B1359" s="149"/>
      <c r="D1359" s="143" t="s">
        <v>277</v>
      </c>
      <c r="E1359" s="150" t="s">
        <v>19</v>
      </c>
      <c r="F1359" s="151" t="s">
        <v>2903</v>
      </c>
      <c r="H1359" s="150" t="s">
        <v>19</v>
      </c>
      <c r="I1359" s="152"/>
      <c r="L1359" s="149"/>
      <c r="M1359" s="153"/>
      <c r="T1359" s="154"/>
      <c r="AT1359" s="150" t="s">
        <v>277</v>
      </c>
      <c r="AU1359" s="150" t="s">
        <v>86</v>
      </c>
      <c r="AV1359" s="12" t="s">
        <v>84</v>
      </c>
      <c r="AW1359" s="12" t="s">
        <v>37</v>
      </c>
      <c r="AX1359" s="12" t="s">
        <v>76</v>
      </c>
      <c r="AY1359" s="150" t="s">
        <v>265</v>
      </c>
    </row>
    <row r="1360" spans="2:51" s="13" customFormat="1" ht="12">
      <c r="B1360" s="155"/>
      <c r="D1360" s="143" t="s">
        <v>277</v>
      </c>
      <c r="E1360" s="156" t="s">
        <v>19</v>
      </c>
      <c r="F1360" s="157" t="s">
        <v>2904</v>
      </c>
      <c r="H1360" s="158">
        <v>0.74</v>
      </c>
      <c r="I1360" s="159"/>
      <c r="L1360" s="155"/>
      <c r="M1360" s="160"/>
      <c r="T1360" s="161"/>
      <c r="AT1360" s="156" t="s">
        <v>277</v>
      </c>
      <c r="AU1360" s="156" t="s">
        <v>86</v>
      </c>
      <c r="AV1360" s="13" t="s">
        <v>86</v>
      </c>
      <c r="AW1360" s="13" t="s">
        <v>37</v>
      </c>
      <c r="AX1360" s="13" t="s">
        <v>76</v>
      </c>
      <c r="AY1360" s="156" t="s">
        <v>265</v>
      </c>
    </row>
    <row r="1361" spans="2:51" s="12" customFormat="1" ht="12">
      <c r="B1361" s="149"/>
      <c r="D1361" s="143" t="s">
        <v>277</v>
      </c>
      <c r="E1361" s="150" t="s">
        <v>19</v>
      </c>
      <c r="F1361" s="151" t="s">
        <v>2905</v>
      </c>
      <c r="H1361" s="150" t="s">
        <v>19</v>
      </c>
      <c r="I1361" s="152"/>
      <c r="L1361" s="149"/>
      <c r="M1361" s="153"/>
      <c r="T1361" s="154"/>
      <c r="AT1361" s="150" t="s">
        <v>277</v>
      </c>
      <c r="AU1361" s="150" t="s">
        <v>86</v>
      </c>
      <c r="AV1361" s="12" t="s">
        <v>84</v>
      </c>
      <c r="AW1361" s="12" t="s">
        <v>37</v>
      </c>
      <c r="AX1361" s="12" t="s">
        <v>76</v>
      </c>
      <c r="AY1361" s="150" t="s">
        <v>265</v>
      </c>
    </row>
    <row r="1362" spans="2:51" s="13" customFormat="1" ht="12">
      <c r="B1362" s="155"/>
      <c r="D1362" s="143" t="s">
        <v>277</v>
      </c>
      <c r="E1362" s="156" t="s">
        <v>19</v>
      </c>
      <c r="F1362" s="157" t="s">
        <v>2906</v>
      </c>
      <c r="H1362" s="158">
        <v>0.134</v>
      </c>
      <c r="I1362" s="159"/>
      <c r="L1362" s="155"/>
      <c r="M1362" s="160"/>
      <c r="T1362" s="161"/>
      <c r="AT1362" s="156" t="s">
        <v>277</v>
      </c>
      <c r="AU1362" s="156" t="s">
        <v>86</v>
      </c>
      <c r="AV1362" s="13" t="s">
        <v>86</v>
      </c>
      <c r="AW1362" s="13" t="s">
        <v>37</v>
      </c>
      <c r="AX1362" s="13" t="s">
        <v>76</v>
      </c>
      <c r="AY1362" s="156" t="s">
        <v>265</v>
      </c>
    </row>
    <row r="1363" spans="2:51" s="14" customFormat="1" ht="12">
      <c r="B1363" s="162"/>
      <c r="D1363" s="143" t="s">
        <v>277</v>
      </c>
      <c r="E1363" s="163" t="s">
        <v>19</v>
      </c>
      <c r="F1363" s="164" t="s">
        <v>280</v>
      </c>
      <c r="H1363" s="165">
        <v>2.742</v>
      </c>
      <c r="I1363" s="166"/>
      <c r="L1363" s="162"/>
      <c r="M1363" s="167"/>
      <c r="T1363" s="168"/>
      <c r="AT1363" s="163" t="s">
        <v>277</v>
      </c>
      <c r="AU1363" s="163" t="s">
        <v>86</v>
      </c>
      <c r="AV1363" s="14" t="s">
        <v>271</v>
      </c>
      <c r="AW1363" s="14" t="s">
        <v>37</v>
      </c>
      <c r="AX1363" s="14" t="s">
        <v>84</v>
      </c>
      <c r="AY1363" s="163" t="s">
        <v>265</v>
      </c>
    </row>
    <row r="1364" spans="2:65" s="1" customFormat="1" ht="16.5" customHeight="1">
      <c r="B1364" s="33"/>
      <c r="C1364" s="130" t="s">
        <v>1171</v>
      </c>
      <c r="D1364" s="130" t="s">
        <v>267</v>
      </c>
      <c r="E1364" s="131" t="s">
        <v>2907</v>
      </c>
      <c r="F1364" s="132" t="s">
        <v>2908</v>
      </c>
      <c r="G1364" s="133" t="s">
        <v>134</v>
      </c>
      <c r="H1364" s="134">
        <v>1</v>
      </c>
      <c r="I1364" s="135"/>
      <c r="J1364" s="136">
        <f>ROUND(I1364*H1364,2)</f>
        <v>0</v>
      </c>
      <c r="K1364" s="132" t="s">
        <v>270</v>
      </c>
      <c r="L1364" s="33"/>
      <c r="M1364" s="137" t="s">
        <v>19</v>
      </c>
      <c r="N1364" s="138" t="s">
        <v>47</v>
      </c>
      <c r="P1364" s="139">
        <f>O1364*H1364</f>
        <v>0</v>
      </c>
      <c r="Q1364" s="139">
        <v>0</v>
      </c>
      <c r="R1364" s="139">
        <f>Q1364*H1364</f>
        <v>0</v>
      </c>
      <c r="S1364" s="139">
        <v>0</v>
      </c>
      <c r="T1364" s="140">
        <f>S1364*H1364</f>
        <v>0</v>
      </c>
      <c r="AR1364" s="141" t="s">
        <v>271</v>
      </c>
      <c r="AT1364" s="141" t="s">
        <v>267</v>
      </c>
      <c r="AU1364" s="141" t="s">
        <v>86</v>
      </c>
      <c r="AY1364" s="18" t="s">
        <v>265</v>
      </c>
      <c r="BE1364" s="142">
        <f>IF(N1364="základní",J1364,0)</f>
        <v>0</v>
      </c>
      <c r="BF1364" s="142">
        <f>IF(N1364="snížená",J1364,0)</f>
        <v>0</v>
      </c>
      <c r="BG1364" s="142">
        <f>IF(N1364="zákl. přenesená",J1364,0)</f>
        <v>0</v>
      </c>
      <c r="BH1364" s="142">
        <f>IF(N1364="sníž. přenesená",J1364,0)</f>
        <v>0</v>
      </c>
      <c r="BI1364" s="142">
        <f>IF(N1364="nulová",J1364,0)</f>
        <v>0</v>
      </c>
      <c r="BJ1364" s="18" t="s">
        <v>84</v>
      </c>
      <c r="BK1364" s="142">
        <f>ROUND(I1364*H1364,2)</f>
        <v>0</v>
      </c>
      <c r="BL1364" s="18" t="s">
        <v>271</v>
      </c>
      <c r="BM1364" s="141" t="s">
        <v>2909</v>
      </c>
    </row>
    <row r="1365" spans="2:47" s="1" customFormat="1" ht="12">
      <c r="B1365" s="33"/>
      <c r="D1365" s="143" t="s">
        <v>273</v>
      </c>
      <c r="F1365" s="144" t="s">
        <v>2910</v>
      </c>
      <c r="I1365" s="145"/>
      <c r="L1365" s="33"/>
      <c r="M1365" s="146"/>
      <c r="T1365" s="54"/>
      <c r="AT1365" s="18" t="s">
        <v>273</v>
      </c>
      <c r="AU1365" s="18" t="s">
        <v>86</v>
      </c>
    </row>
    <row r="1366" spans="2:47" s="1" customFormat="1" ht="12">
      <c r="B1366" s="33"/>
      <c r="D1366" s="147" t="s">
        <v>275</v>
      </c>
      <c r="F1366" s="148" t="s">
        <v>2911</v>
      </c>
      <c r="I1366" s="145"/>
      <c r="L1366" s="33"/>
      <c r="M1366" s="146"/>
      <c r="T1366" s="54"/>
      <c r="AT1366" s="18" t="s">
        <v>275</v>
      </c>
      <c r="AU1366" s="18" t="s">
        <v>86</v>
      </c>
    </row>
    <row r="1367" spans="2:51" s="13" customFormat="1" ht="12">
      <c r="B1367" s="155"/>
      <c r="D1367" s="143" t="s">
        <v>277</v>
      </c>
      <c r="E1367" s="156" t="s">
        <v>19</v>
      </c>
      <c r="F1367" s="157" t="s">
        <v>2912</v>
      </c>
      <c r="H1367" s="158">
        <v>1</v>
      </c>
      <c r="I1367" s="159"/>
      <c r="L1367" s="155"/>
      <c r="M1367" s="160"/>
      <c r="T1367" s="161"/>
      <c r="AT1367" s="156" t="s">
        <v>277</v>
      </c>
      <c r="AU1367" s="156" t="s">
        <v>86</v>
      </c>
      <c r="AV1367" s="13" t="s">
        <v>86</v>
      </c>
      <c r="AW1367" s="13" t="s">
        <v>37</v>
      </c>
      <c r="AX1367" s="13" t="s">
        <v>84</v>
      </c>
      <c r="AY1367" s="156" t="s">
        <v>265</v>
      </c>
    </row>
    <row r="1368" spans="2:65" s="1" customFormat="1" ht="16.5" customHeight="1">
      <c r="B1368" s="33"/>
      <c r="C1368" s="177" t="s">
        <v>1179</v>
      </c>
      <c r="D1368" s="177" t="s">
        <v>504</v>
      </c>
      <c r="E1368" s="178" t="s">
        <v>2913</v>
      </c>
      <c r="F1368" s="179" t="s">
        <v>2914</v>
      </c>
      <c r="G1368" s="180" t="s">
        <v>134</v>
      </c>
      <c r="H1368" s="181">
        <v>1</v>
      </c>
      <c r="I1368" s="182"/>
      <c r="J1368" s="183">
        <f>ROUND(I1368*H1368,2)</f>
        <v>0</v>
      </c>
      <c r="K1368" s="179" t="s">
        <v>19</v>
      </c>
      <c r="L1368" s="184"/>
      <c r="M1368" s="185" t="s">
        <v>19</v>
      </c>
      <c r="N1368" s="186" t="s">
        <v>47</v>
      </c>
      <c r="P1368" s="139">
        <f>O1368*H1368</f>
        <v>0</v>
      </c>
      <c r="Q1368" s="139">
        <v>0.05</v>
      </c>
      <c r="R1368" s="139">
        <f>Q1368*H1368</f>
        <v>0.05</v>
      </c>
      <c r="S1368" s="139">
        <v>0</v>
      </c>
      <c r="T1368" s="140">
        <f>S1368*H1368</f>
        <v>0</v>
      </c>
      <c r="AR1368" s="141" t="s">
        <v>323</v>
      </c>
      <c r="AT1368" s="141" t="s">
        <v>504</v>
      </c>
      <c r="AU1368" s="141" t="s">
        <v>86</v>
      </c>
      <c r="AY1368" s="18" t="s">
        <v>265</v>
      </c>
      <c r="BE1368" s="142">
        <f>IF(N1368="základní",J1368,0)</f>
        <v>0</v>
      </c>
      <c r="BF1368" s="142">
        <f>IF(N1368="snížená",J1368,0)</f>
        <v>0</v>
      </c>
      <c r="BG1368" s="142">
        <f>IF(N1368="zákl. přenesená",J1368,0)</f>
        <v>0</v>
      </c>
      <c r="BH1368" s="142">
        <f>IF(N1368="sníž. přenesená",J1368,0)</f>
        <v>0</v>
      </c>
      <c r="BI1368" s="142">
        <f>IF(N1368="nulová",J1368,0)</f>
        <v>0</v>
      </c>
      <c r="BJ1368" s="18" t="s">
        <v>84</v>
      </c>
      <c r="BK1368" s="142">
        <f>ROUND(I1368*H1368,2)</f>
        <v>0</v>
      </c>
      <c r="BL1368" s="18" t="s">
        <v>271</v>
      </c>
      <c r="BM1368" s="141" t="s">
        <v>2915</v>
      </c>
    </row>
    <row r="1369" spans="2:47" s="1" customFormat="1" ht="12">
      <c r="B1369" s="33"/>
      <c r="D1369" s="143" t="s">
        <v>273</v>
      </c>
      <c r="F1369" s="144" t="s">
        <v>2914</v>
      </c>
      <c r="I1369" s="145"/>
      <c r="L1369" s="33"/>
      <c r="M1369" s="146"/>
      <c r="T1369" s="54"/>
      <c r="AT1369" s="18" t="s">
        <v>273</v>
      </c>
      <c r="AU1369" s="18" t="s">
        <v>86</v>
      </c>
    </row>
    <row r="1370" spans="2:65" s="1" customFormat="1" ht="16.5" customHeight="1">
      <c r="B1370" s="33"/>
      <c r="C1370" s="130" t="s">
        <v>1187</v>
      </c>
      <c r="D1370" s="130" t="s">
        <v>267</v>
      </c>
      <c r="E1370" s="131" t="s">
        <v>2916</v>
      </c>
      <c r="F1370" s="132" t="s">
        <v>2917</v>
      </c>
      <c r="G1370" s="133" t="s">
        <v>134</v>
      </c>
      <c r="H1370" s="134">
        <v>10</v>
      </c>
      <c r="I1370" s="135"/>
      <c r="J1370" s="136">
        <f>ROUND(I1370*H1370,2)</f>
        <v>0</v>
      </c>
      <c r="K1370" s="132" t="s">
        <v>270</v>
      </c>
      <c r="L1370" s="33"/>
      <c r="M1370" s="137" t="s">
        <v>19</v>
      </c>
      <c r="N1370" s="138" t="s">
        <v>47</v>
      </c>
      <c r="P1370" s="139">
        <f>O1370*H1370</f>
        <v>0</v>
      </c>
      <c r="Q1370" s="139">
        <v>0.20716</v>
      </c>
      <c r="R1370" s="139">
        <f>Q1370*H1370</f>
        <v>2.0716</v>
      </c>
      <c r="S1370" s="139">
        <v>0</v>
      </c>
      <c r="T1370" s="140">
        <f>S1370*H1370</f>
        <v>0</v>
      </c>
      <c r="AR1370" s="141" t="s">
        <v>271</v>
      </c>
      <c r="AT1370" s="141" t="s">
        <v>267</v>
      </c>
      <c r="AU1370" s="141" t="s">
        <v>86</v>
      </c>
      <c r="AY1370" s="18" t="s">
        <v>265</v>
      </c>
      <c r="BE1370" s="142">
        <f>IF(N1370="základní",J1370,0)</f>
        <v>0</v>
      </c>
      <c r="BF1370" s="142">
        <f>IF(N1370="snížená",J1370,0)</f>
        <v>0</v>
      </c>
      <c r="BG1370" s="142">
        <f>IF(N1370="zákl. přenesená",J1370,0)</f>
        <v>0</v>
      </c>
      <c r="BH1370" s="142">
        <f>IF(N1370="sníž. přenesená",J1370,0)</f>
        <v>0</v>
      </c>
      <c r="BI1370" s="142">
        <f>IF(N1370="nulová",J1370,0)</f>
        <v>0</v>
      </c>
      <c r="BJ1370" s="18" t="s">
        <v>84</v>
      </c>
      <c r="BK1370" s="142">
        <f>ROUND(I1370*H1370,2)</f>
        <v>0</v>
      </c>
      <c r="BL1370" s="18" t="s">
        <v>271</v>
      </c>
      <c r="BM1370" s="141" t="s">
        <v>2918</v>
      </c>
    </row>
    <row r="1371" spans="2:47" s="1" customFormat="1" ht="12">
      <c r="B1371" s="33"/>
      <c r="D1371" s="143" t="s">
        <v>273</v>
      </c>
      <c r="F1371" s="144" t="s">
        <v>2919</v>
      </c>
      <c r="I1371" s="145"/>
      <c r="L1371" s="33"/>
      <c r="M1371" s="146"/>
      <c r="T1371" s="54"/>
      <c r="AT1371" s="18" t="s">
        <v>273</v>
      </c>
      <c r="AU1371" s="18" t="s">
        <v>86</v>
      </c>
    </row>
    <row r="1372" spans="2:47" s="1" customFormat="1" ht="12">
      <c r="B1372" s="33"/>
      <c r="D1372" s="147" t="s">
        <v>275</v>
      </c>
      <c r="F1372" s="148" t="s">
        <v>2920</v>
      </c>
      <c r="I1372" s="145"/>
      <c r="L1372" s="33"/>
      <c r="M1372" s="146"/>
      <c r="T1372" s="54"/>
      <c r="AT1372" s="18" t="s">
        <v>275</v>
      </c>
      <c r="AU1372" s="18" t="s">
        <v>86</v>
      </c>
    </row>
    <row r="1373" spans="2:51" s="13" customFormat="1" ht="12">
      <c r="B1373" s="155"/>
      <c r="D1373" s="143" t="s">
        <v>277</v>
      </c>
      <c r="E1373" s="156" t="s">
        <v>19</v>
      </c>
      <c r="F1373" s="157" t="s">
        <v>2921</v>
      </c>
      <c r="H1373" s="158">
        <v>10</v>
      </c>
      <c r="I1373" s="159"/>
      <c r="L1373" s="155"/>
      <c r="M1373" s="160"/>
      <c r="T1373" s="161"/>
      <c r="AT1373" s="156" t="s">
        <v>277</v>
      </c>
      <c r="AU1373" s="156" t="s">
        <v>86</v>
      </c>
      <c r="AV1373" s="13" t="s">
        <v>86</v>
      </c>
      <c r="AW1373" s="13" t="s">
        <v>37</v>
      </c>
      <c r="AX1373" s="13" t="s">
        <v>84</v>
      </c>
      <c r="AY1373" s="156" t="s">
        <v>265</v>
      </c>
    </row>
    <row r="1374" spans="2:65" s="1" customFormat="1" ht="16.5" customHeight="1">
      <c r="B1374" s="33"/>
      <c r="C1374" s="177" t="s">
        <v>1194</v>
      </c>
      <c r="D1374" s="177" t="s">
        <v>504</v>
      </c>
      <c r="E1374" s="178" t="s">
        <v>2922</v>
      </c>
      <c r="F1374" s="179" t="s">
        <v>2923</v>
      </c>
      <c r="G1374" s="180" t="s">
        <v>134</v>
      </c>
      <c r="H1374" s="181">
        <v>2</v>
      </c>
      <c r="I1374" s="182"/>
      <c r="J1374" s="183">
        <f>ROUND(I1374*H1374,2)</f>
        <v>0</v>
      </c>
      <c r="K1374" s="179" t="s">
        <v>19</v>
      </c>
      <c r="L1374" s="184"/>
      <c r="M1374" s="185" t="s">
        <v>19</v>
      </c>
      <c r="N1374" s="186" t="s">
        <v>47</v>
      </c>
      <c r="P1374" s="139">
        <f>O1374*H1374</f>
        <v>0</v>
      </c>
      <c r="Q1374" s="139">
        <v>5.938</v>
      </c>
      <c r="R1374" s="139">
        <f>Q1374*H1374</f>
        <v>11.876</v>
      </c>
      <c r="S1374" s="139">
        <v>0</v>
      </c>
      <c r="T1374" s="140">
        <f>S1374*H1374</f>
        <v>0</v>
      </c>
      <c r="AR1374" s="141" t="s">
        <v>323</v>
      </c>
      <c r="AT1374" s="141" t="s">
        <v>504</v>
      </c>
      <c r="AU1374" s="141" t="s">
        <v>86</v>
      </c>
      <c r="AY1374" s="18" t="s">
        <v>265</v>
      </c>
      <c r="BE1374" s="142">
        <f>IF(N1374="základní",J1374,0)</f>
        <v>0</v>
      </c>
      <c r="BF1374" s="142">
        <f>IF(N1374="snížená",J1374,0)</f>
        <v>0</v>
      </c>
      <c r="BG1374" s="142">
        <f>IF(N1374="zákl. přenesená",J1374,0)</f>
        <v>0</v>
      </c>
      <c r="BH1374" s="142">
        <f>IF(N1374="sníž. přenesená",J1374,0)</f>
        <v>0</v>
      </c>
      <c r="BI1374" s="142">
        <f>IF(N1374="nulová",J1374,0)</f>
        <v>0</v>
      </c>
      <c r="BJ1374" s="18" t="s">
        <v>84</v>
      </c>
      <c r="BK1374" s="142">
        <f>ROUND(I1374*H1374,2)</f>
        <v>0</v>
      </c>
      <c r="BL1374" s="18" t="s">
        <v>271</v>
      </c>
      <c r="BM1374" s="141" t="s">
        <v>2924</v>
      </c>
    </row>
    <row r="1375" spans="2:47" s="1" customFormat="1" ht="12">
      <c r="B1375" s="33"/>
      <c r="D1375" s="143" t="s">
        <v>273</v>
      </c>
      <c r="F1375" s="144" t="s">
        <v>2923</v>
      </c>
      <c r="I1375" s="145"/>
      <c r="L1375" s="33"/>
      <c r="M1375" s="146"/>
      <c r="T1375" s="54"/>
      <c r="AT1375" s="18" t="s">
        <v>273</v>
      </c>
      <c r="AU1375" s="18" t="s">
        <v>86</v>
      </c>
    </row>
    <row r="1376" spans="2:65" s="1" customFormat="1" ht="16.5" customHeight="1">
      <c r="B1376" s="33"/>
      <c r="C1376" s="177" t="s">
        <v>1203</v>
      </c>
      <c r="D1376" s="177" t="s">
        <v>504</v>
      </c>
      <c r="E1376" s="178" t="s">
        <v>2925</v>
      </c>
      <c r="F1376" s="179" t="s">
        <v>2926</v>
      </c>
      <c r="G1376" s="180" t="s">
        <v>134</v>
      </c>
      <c r="H1376" s="181">
        <v>8</v>
      </c>
      <c r="I1376" s="182"/>
      <c r="J1376" s="183">
        <f>ROUND(I1376*H1376,2)</f>
        <v>0</v>
      </c>
      <c r="K1376" s="179" t="s">
        <v>19</v>
      </c>
      <c r="L1376" s="184"/>
      <c r="M1376" s="185" t="s">
        <v>19</v>
      </c>
      <c r="N1376" s="186" t="s">
        <v>47</v>
      </c>
      <c r="P1376" s="139">
        <f>O1376*H1376</f>
        <v>0</v>
      </c>
      <c r="Q1376" s="139">
        <v>5.938</v>
      </c>
      <c r="R1376" s="139">
        <f>Q1376*H1376</f>
        <v>47.504</v>
      </c>
      <c r="S1376" s="139">
        <v>0</v>
      </c>
      <c r="T1376" s="140">
        <f>S1376*H1376</f>
        <v>0</v>
      </c>
      <c r="AR1376" s="141" t="s">
        <v>323</v>
      </c>
      <c r="AT1376" s="141" t="s">
        <v>504</v>
      </c>
      <c r="AU1376" s="141" t="s">
        <v>86</v>
      </c>
      <c r="AY1376" s="18" t="s">
        <v>265</v>
      </c>
      <c r="BE1376" s="142">
        <f>IF(N1376="základní",J1376,0)</f>
        <v>0</v>
      </c>
      <c r="BF1376" s="142">
        <f>IF(N1376="snížená",J1376,0)</f>
        <v>0</v>
      </c>
      <c r="BG1376" s="142">
        <f>IF(N1376="zákl. přenesená",J1376,0)</f>
        <v>0</v>
      </c>
      <c r="BH1376" s="142">
        <f>IF(N1376="sníž. přenesená",J1376,0)</f>
        <v>0</v>
      </c>
      <c r="BI1376" s="142">
        <f>IF(N1376="nulová",J1376,0)</f>
        <v>0</v>
      </c>
      <c r="BJ1376" s="18" t="s">
        <v>84</v>
      </c>
      <c r="BK1376" s="142">
        <f>ROUND(I1376*H1376,2)</f>
        <v>0</v>
      </c>
      <c r="BL1376" s="18" t="s">
        <v>271</v>
      </c>
      <c r="BM1376" s="141" t="s">
        <v>2927</v>
      </c>
    </row>
    <row r="1377" spans="2:47" s="1" customFormat="1" ht="48.75">
      <c r="B1377" s="33"/>
      <c r="D1377" s="143" t="s">
        <v>273</v>
      </c>
      <c r="F1377" s="144" t="s">
        <v>2928</v>
      </c>
      <c r="I1377" s="145"/>
      <c r="L1377" s="33"/>
      <c r="M1377" s="146"/>
      <c r="T1377" s="54"/>
      <c r="AT1377" s="18" t="s">
        <v>273</v>
      </c>
      <c r="AU1377" s="18" t="s">
        <v>86</v>
      </c>
    </row>
    <row r="1378" spans="2:65" s="1" customFormat="1" ht="16.5" customHeight="1">
      <c r="B1378" s="33"/>
      <c r="C1378" s="130" t="s">
        <v>1209</v>
      </c>
      <c r="D1378" s="130" t="s">
        <v>267</v>
      </c>
      <c r="E1378" s="131" t="s">
        <v>2929</v>
      </c>
      <c r="F1378" s="132" t="s">
        <v>2930</v>
      </c>
      <c r="G1378" s="133" t="s">
        <v>134</v>
      </c>
      <c r="H1378" s="134">
        <v>10</v>
      </c>
      <c r="I1378" s="135"/>
      <c r="J1378" s="136">
        <f>ROUND(I1378*H1378,2)</f>
        <v>0</v>
      </c>
      <c r="K1378" s="132" t="s">
        <v>19</v>
      </c>
      <c r="L1378" s="33"/>
      <c r="M1378" s="137" t="s">
        <v>19</v>
      </c>
      <c r="N1378" s="138" t="s">
        <v>47</v>
      </c>
      <c r="P1378" s="139">
        <f>O1378*H1378</f>
        <v>0</v>
      </c>
      <c r="Q1378" s="139">
        <v>0.20716</v>
      </c>
      <c r="R1378" s="139">
        <f>Q1378*H1378</f>
        <v>2.0716</v>
      </c>
      <c r="S1378" s="139">
        <v>0</v>
      </c>
      <c r="T1378" s="140">
        <f>S1378*H1378</f>
        <v>0</v>
      </c>
      <c r="AR1378" s="141" t="s">
        <v>271</v>
      </c>
      <c r="AT1378" s="141" t="s">
        <v>267</v>
      </c>
      <c r="AU1378" s="141" t="s">
        <v>86</v>
      </c>
      <c r="AY1378" s="18" t="s">
        <v>265</v>
      </c>
      <c r="BE1378" s="142">
        <f>IF(N1378="základní",J1378,0)</f>
        <v>0</v>
      </c>
      <c r="BF1378" s="142">
        <f>IF(N1378="snížená",J1378,0)</f>
        <v>0</v>
      </c>
      <c r="BG1378" s="142">
        <f>IF(N1378="zákl. přenesená",J1378,0)</f>
        <v>0</v>
      </c>
      <c r="BH1378" s="142">
        <f>IF(N1378="sníž. přenesená",J1378,0)</f>
        <v>0</v>
      </c>
      <c r="BI1378" s="142">
        <f>IF(N1378="nulová",J1378,0)</f>
        <v>0</v>
      </c>
      <c r="BJ1378" s="18" t="s">
        <v>84</v>
      </c>
      <c r="BK1378" s="142">
        <f>ROUND(I1378*H1378,2)</f>
        <v>0</v>
      </c>
      <c r="BL1378" s="18" t="s">
        <v>271</v>
      </c>
      <c r="BM1378" s="141" t="s">
        <v>2931</v>
      </c>
    </row>
    <row r="1379" spans="2:47" s="1" customFormat="1" ht="12">
      <c r="B1379" s="33"/>
      <c r="D1379" s="143" t="s">
        <v>273</v>
      </c>
      <c r="F1379" s="144" t="s">
        <v>2930</v>
      </c>
      <c r="I1379" s="145"/>
      <c r="L1379" s="33"/>
      <c r="M1379" s="146"/>
      <c r="T1379" s="54"/>
      <c r="AT1379" s="18" t="s">
        <v>273</v>
      </c>
      <c r="AU1379" s="18" t="s">
        <v>86</v>
      </c>
    </row>
    <row r="1380" spans="2:63" s="11" customFormat="1" ht="22.9" customHeight="1">
      <c r="B1380" s="118"/>
      <c r="D1380" s="119" t="s">
        <v>75</v>
      </c>
      <c r="E1380" s="128" t="s">
        <v>271</v>
      </c>
      <c r="F1380" s="128" t="s">
        <v>1070</v>
      </c>
      <c r="I1380" s="121"/>
      <c r="J1380" s="129">
        <f>BK1380</f>
        <v>0</v>
      </c>
      <c r="L1380" s="118"/>
      <c r="M1380" s="123"/>
      <c r="P1380" s="124">
        <f>SUM(P1381:P1665)</f>
        <v>0</v>
      </c>
      <c r="R1380" s="124">
        <f>SUM(R1381:R1665)</f>
        <v>5063.167872320004</v>
      </c>
      <c r="T1380" s="125">
        <f>SUM(T1381:T1665)</f>
        <v>0</v>
      </c>
      <c r="AR1380" s="119" t="s">
        <v>84</v>
      </c>
      <c r="AT1380" s="126" t="s">
        <v>75</v>
      </c>
      <c r="AU1380" s="126" t="s">
        <v>84</v>
      </c>
      <c r="AY1380" s="119" t="s">
        <v>265</v>
      </c>
      <c r="BK1380" s="127">
        <f>SUM(BK1381:BK1665)</f>
        <v>0</v>
      </c>
    </row>
    <row r="1381" spans="2:65" s="1" customFormat="1" ht="16.5" customHeight="1">
      <c r="B1381" s="33"/>
      <c r="C1381" s="130" t="s">
        <v>1216</v>
      </c>
      <c r="D1381" s="130" t="s">
        <v>267</v>
      </c>
      <c r="E1381" s="131" t="s">
        <v>1072</v>
      </c>
      <c r="F1381" s="132" t="s">
        <v>1073</v>
      </c>
      <c r="G1381" s="133" t="s">
        <v>115</v>
      </c>
      <c r="H1381" s="134">
        <v>116.973</v>
      </c>
      <c r="I1381" s="135"/>
      <c r="J1381" s="136">
        <f>ROUND(I1381*H1381,2)</f>
        <v>0</v>
      </c>
      <c r="K1381" s="132" t="s">
        <v>270</v>
      </c>
      <c r="L1381" s="33"/>
      <c r="M1381" s="137" t="s">
        <v>19</v>
      </c>
      <c r="N1381" s="138" t="s">
        <v>47</v>
      </c>
      <c r="P1381" s="139">
        <f>O1381*H1381</f>
        <v>0</v>
      </c>
      <c r="Q1381" s="139">
        <v>0</v>
      </c>
      <c r="R1381" s="139">
        <f>Q1381*H1381</f>
        <v>0</v>
      </c>
      <c r="S1381" s="139">
        <v>0</v>
      </c>
      <c r="T1381" s="140">
        <f>S1381*H1381</f>
        <v>0</v>
      </c>
      <c r="AR1381" s="141" t="s">
        <v>271</v>
      </c>
      <c r="AT1381" s="141" t="s">
        <v>267</v>
      </c>
      <c r="AU1381" s="141" t="s">
        <v>86</v>
      </c>
      <c r="AY1381" s="18" t="s">
        <v>265</v>
      </c>
      <c r="BE1381" s="142">
        <f>IF(N1381="základní",J1381,0)</f>
        <v>0</v>
      </c>
      <c r="BF1381" s="142">
        <f>IF(N1381="snížená",J1381,0)</f>
        <v>0</v>
      </c>
      <c r="BG1381" s="142">
        <f>IF(N1381="zákl. přenesená",J1381,0)</f>
        <v>0</v>
      </c>
      <c r="BH1381" s="142">
        <f>IF(N1381="sníž. přenesená",J1381,0)</f>
        <v>0</v>
      </c>
      <c r="BI1381" s="142">
        <f>IF(N1381="nulová",J1381,0)</f>
        <v>0</v>
      </c>
      <c r="BJ1381" s="18" t="s">
        <v>84</v>
      </c>
      <c r="BK1381" s="142">
        <f>ROUND(I1381*H1381,2)</f>
        <v>0</v>
      </c>
      <c r="BL1381" s="18" t="s">
        <v>271</v>
      </c>
      <c r="BM1381" s="141" t="s">
        <v>2932</v>
      </c>
    </row>
    <row r="1382" spans="2:47" s="1" customFormat="1" ht="12">
      <c r="B1382" s="33"/>
      <c r="D1382" s="143" t="s">
        <v>273</v>
      </c>
      <c r="F1382" s="144" t="s">
        <v>1075</v>
      </c>
      <c r="I1382" s="145"/>
      <c r="L1382" s="33"/>
      <c r="M1382" s="146"/>
      <c r="T1382" s="54"/>
      <c r="AT1382" s="18" t="s">
        <v>273</v>
      </c>
      <c r="AU1382" s="18" t="s">
        <v>86</v>
      </c>
    </row>
    <row r="1383" spans="2:47" s="1" customFormat="1" ht="12">
      <c r="B1383" s="33"/>
      <c r="D1383" s="147" t="s">
        <v>275</v>
      </c>
      <c r="F1383" s="148" t="s">
        <v>1076</v>
      </c>
      <c r="I1383" s="145"/>
      <c r="L1383" s="33"/>
      <c r="M1383" s="146"/>
      <c r="T1383" s="54"/>
      <c r="AT1383" s="18" t="s">
        <v>275</v>
      </c>
      <c r="AU1383" s="18" t="s">
        <v>86</v>
      </c>
    </row>
    <row r="1384" spans="2:47" s="1" customFormat="1" ht="19.5">
      <c r="B1384" s="33"/>
      <c r="D1384" s="143" t="s">
        <v>501</v>
      </c>
      <c r="F1384" s="176" t="s">
        <v>2630</v>
      </c>
      <c r="I1384" s="145"/>
      <c r="L1384" s="33"/>
      <c r="M1384" s="146"/>
      <c r="T1384" s="54"/>
      <c r="AT1384" s="18" t="s">
        <v>501</v>
      </c>
      <c r="AU1384" s="18" t="s">
        <v>86</v>
      </c>
    </row>
    <row r="1385" spans="2:51" s="13" customFormat="1" ht="12">
      <c r="B1385" s="155"/>
      <c r="D1385" s="143" t="s">
        <v>277</v>
      </c>
      <c r="E1385" s="156" t="s">
        <v>19</v>
      </c>
      <c r="F1385" s="157" t="s">
        <v>113</v>
      </c>
      <c r="H1385" s="158">
        <v>12.1</v>
      </c>
      <c r="I1385" s="159"/>
      <c r="L1385" s="155"/>
      <c r="M1385" s="160"/>
      <c r="T1385" s="161"/>
      <c r="AT1385" s="156" t="s">
        <v>277</v>
      </c>
      <c r="AU1385" s="156" t="s">
        <v>86</v>
      </c>
      <c r="AV1385" s="13" t="s">
        <v>86</v>
      </c>
      <c r="AW1385" s="13" t="s">
        <v>37</v>
      </c>
      <c r="AX1385" s="13" t="s">
        <v>76</v>
      </c>
      <c r="AY1385" s="156" t="s">
        <v>265</v>
      </c>
    </row>
    <row r="1386" spans="2:51" s="13" customFormat="1" ht="12">
      <c r="B1386" s="155"/>
      <c r="D1386" s="143" t="s">
        <v>277</v>
      </c>
      <c r="E1386" s="156" t="s">
        <v>19</v>
      </c>
      <c r="F1386" s="157" t="s">
        <v>117</v>
      </c>
      <c r="H1386" s="158">
        <v>78.373</v>
      </c>
      <c r="I1386" s="159"/>
      <c r="L1386" s="155"/>
      <c r="M1386" s="160"/>
      <c r="T1386" s="161"/>
      <c r="AT1386" s="156" t="s">
        <v>277</v>
      </c>
      <c r="AU1386" s="156" t="s">
        <v>86</v>
      </c>
      <c r="AV1386" s="13" t="s">
        <v>86</v>
      </c>
      <c r="AW1386" s="13" t="s">
        <v>37</v>
      </c>
      <c r="AX1386" s="13" t="s">
        <v>76</v>
      </c>
      <c r="AY1386" s="156" t="s">
        <v>265</v>
      </c>
    </row>
    <row r="1387" spans="2:51" s="13" customFormat="1" ht="12">
      <c r="B1387" s="155"/>
      <c r="D1387" s="143" t="s">
        <v>277</v>
      </c>
      <c r="E1387" s="156" t="s">
        <v>19</v>
      </c>
      <c r="F1387" s="157" t="s">
        <v>1600</v>
      </c>
      <c r="H1387" s="158">
        <v>26.5</v>
      </c>
      <c r="I1387" s="159"/>
      <c r="L1387" s="155"/>
      <c r="M1387" s="160"/>
      <c r="T1387" s="161"/>
      <c r="AT1387" s="156" t="s">
        <v>277</v>
      </c>
      <c r="AU1387" s="156" t="s">
        <v>86</v>
      </c>
      <c r="AV1387" s="13" t="s">
        <v>86</v>
      </c>
      <c r="AW1387" s="13" t="s">
        <v>37</v>
      </c>
      <c r="AX1387" s="13" t="s">
        <v>76</v>
      </c>
      <c r="AY1387" s="156" t="s">
        <v>265</v>
      </c>
    </row>
    <row r="1388" spans="2:51" s="14" customFormat="1" ht="12">
      <c r="B1388" s="162"/>
      <c r="D1388" s="143" t="s">
        <v>277</v>
      </c>
      <c r="E1388" s="163" t="s">
        <v>19</v>
      </c>
      <c r="F1388" s="164" t="s">
        <v>280</v>
      </c>
      <c r="H1388" s="165">
        <v>116.973</v>
      </c>
      <c r="I1388" s="166"/>
      <c r="L1388" s="162"/>
      <c r="M1388" s="167"/>
      <c r="T1388" s="168"/>
      <c r="AT1388" s="163" t="s">
        <v>277</v>
      </c>
      <c r="AU1388" s="163" t="s">
        <v>86</v>
      </c>
      <c r="AV1388" s="14" t="s">
        <v>271</v>
      </c>
      <c r="AW1388" s="14" t="s">
        <v>37</v>
      </c>
      <c r="AX1388" s="14" t="s">
        <v>84</v>
      </c>
      <c r="AY1388" s="163" t="s">
        <v>265</v>
      </c>
    </row>
    <row r="1389" spans="2:65" s="1" customFormat="1" ht="21.75" customHeight="1">
      <c r="B1389" s="33"/>
      <c r="C1389" s="130" t="s">
        <v>1224</v>
      </c>
      <c r="D1389" s="130" t="s">
        <v>267</v>
      </c>
      <c r="E1389" s="131" t="s">
        <v>2933</v>
      </c>
      <c r="F1389" s="132" t="s">
        <v>2934</v>
      </c>
      <c r="G1389" s="133" t="s">
        <v>115</v>
      </c>
      <c r="H1389" s="134">
        <v>28.216</v>
      </c>
      <c r="I1389" s="135"/>
      <c r="J1389" s="136">
        <f>ROUND(I1389*H1389,2)</f>
        <v>0</v>
      </c>
      <c r="K1389" s="132" t="s">
        <v>270</v>
      </c>
      <c r="L1389" s="33"/>
      <c r="M1389" s="137" t="s">
        <v>19</v>
      </c>
      <c r="N1389" s="138" t="s">
        <v>47</v>
      </c>
      <c r="P1389" s="139">
        <f>O1389*H1389</f>
        <v>0</v>
      </c>
      <c r="Q1389" s="139">
        <v>0</v>
      </c>
      <c r="R1389" s="139">
        <f>Q1389*H1389</f>
        <v>0</v>
      </c>
      <c r="S1389" s="139">
        <v>0</v>
      </c>
      <c r="T1389" s="140">
        <f>S1389*H1389</f>
        <v>0</v>
      </c>
      <c r="AR1389" s="141" t="s">
        <v>271</v>
      </c>
      <c r="AT1389" s="141" t="s">
        <v>267</v>
      </c>
      <c r="AU1389" s="141" t="s">
        <v>86</v>
      </c>
      <c r="AY1389" s="18" t="s">
        <v>265</v>
      </c>
      <c r="BE1389" s="142">
        <f>IF(N1389="základní",J1389,0)</f>
        <v>0</v>
      </c>
      <c r="BF1389" s="142">
        <f>IF(N1389="snížená",J1389,0)</f>
        <v>0</v>
      </c>
      <c r="BG1389" s="142">
        <f>IF(N1389="zákl. přenesená",J1389,0)</f>
        <v>0</v>
      </c>
      <c r="BH1389" s="142">
        <f>IF(N1389="sníž. přenesená",J1389,0)</f>
        <v>0</v>
      </c>
      <c r="BI1389" s="142">
        <f>IF(N1389="nulová",J1389,0)</f>
        <v>0</v>
      </c>
      <c r="BJ1389" s="18" t="s">
        <v>84</v>
      </c>
      <c r="BK1389" s="142">
        <f>ROUND(I1389*H1389,2)</f>
        <v>0</v>
      </c>
      <c r="BL1389" s="18" t="s">
        <v>271</v>
      </c>
      <c r="BM1389" s="141" t="s">
        <v>2935</v>
      </c>
    </row>
    <row r="1390" spans="2:47" s="1" customFormat="1" ht="12">
      <c r="B1390" s="33"/>
      <c r="D1390" s="143" t="s">
        <v>273</v>
      </c>
      <c r="F1390" s="144" t="s">
        <v>2936</v>
      </c>
      <c r="I1390" s="145"/>
      <c r="L1390" s="33"/>
      <c r="M1390" s="146"/>
      <c r="T1390" s="54"/>
      <c r="AT1390" s="18" t="s">
        <v>273</v>
      </c>
      <c r="AU1390" s="18" t="s">
        <v>86</v>
      </c>
    </row>
    <row r="1391" spans="2:47" s="1" customFormat="1" ht="12">
      <c r="B1391" s="33"/>
      <c r="D1391" s="147" t="s">
        <v>275</v>
      </c>
      <c r="F1391" s="148" t="s">
        <v>2937</v>
      </c>
      <c r="I1391" s="145"/>
      <c r="L1391" s="33"/>
      <c r="M1391" s="146"/>
      <c r="T1391" s="54"/>
      <c r="AT1391" s="18" t="s">
        <v>275</v>
      </c>
      <c r="AU1391" s="18" t="s">
        <v>86</v>
      </c>
    </row>
    <row r="1392" spans="2:51" s="12" customFormat="1" ht="12">
      <c r="B1392" s="149"/>
      <c r="D1392" s="143" t="s">
        <v>277</v>
      </c>
      <c r="E1392" s="150" t="s">
        <v>19</v>
      </c>
      <c r="F1392" s="151" t="s">
        <v>2938</v>
      </c>
      <c r="H1392" s="150" t="s">
        <v>19</v>
      </c>
      <c r="I1392" s="152"/>
      <c r="L1392" s="149"/>
      <c r="M1392" s="153"/>
      <c r="T1392" s="154"/>
      <c r="AT1392" s="150" t="s">
        <v>277</v>
      </c>
      <c r="AU1392" s="150" t="s">
        <v>86</v>
      </c>
      <c r="AV1392" s="12" t="s">
        <v>84</v>
      </c>
      <c r="AW1392" s="12" t="s">
        <v>37</v>
      </c>
      <c r="AX1392" s="12" t="s">
        <v>76</v>
      </c>
      <c r="AY1392" s="150" t="s">
        <v>265</v>
      </c>
    </row>
    <row r="1393" spans="2:51" s="13" customFormat="1" ht="12">
      <c r="B1393" s="155"/>
      <c r="D1393" s="143" t="s">
        <v>277</v>
      </c>
      <c r="E1393" s="156" t="s">
        <v>19</v>
      </c>
      <c r="F1393" s="157" t="s">
        <v>2939</v>
      </c>
      <c r="H1393" s="158">
        <v>6.476</v>
      </c>
      <c r="I1393" s="159"/>
      <c r="L1393" s="155"/>
      <c r="M1393" s="160"/>
      <c r="T1393" s="161"/>
      <c r="AT1393" s="156" t="s">
        <v>277</v>
      </c>
      <c r="AU1393" s="156" t="s">
        <v>86</v>
      </c>
      <c r="AV1393" s="13" t="s">
        <v>86</v>
      </c>
      <c r="AW1393" s="13" t="s">
        <v>37</v>
      </c>
      <c r="AX1393" s="13" t="s">
        <v>76</v>
      </c>
      <c r="AY1393" s="156" t="s">
        <v>265</v>
      </c>
    </row>
    <row r="1394" spans="2:51" s="12" customFormat="1" ht="12">
      <c r="B1394" s="149"/>
      <c r="D1394" s="143" t="s">
        <v>277</v>
      </c>
      <c r="E1394" s="150" t="s">
        <v>19</v>
      </c>
      <c r="F1394" s="151" t="s">
        <v>2940</v>
      </c>
      <c r="H1394" s="150" t="s">
        <v>19</v>
      </c>
      <c r="I1394" s="152"/>
      <c r="L1394" s="149"/>
      <c r="M1394" s="153"/>
      <c r="T1394" s="154"/>
      <c r="AT1394" s="150" t="s">
        <v>277</v>
      </c>
      <c r="AU1394" s="150" t="s">
        <v>86</v>
      </c>
      <c r="AV1394" s="12" t="s">
        <v>84</v>
      </c>
      <c r="AW1394" s="12" t="s">
        <v>37</v>
      </c>
      <c r="AX1394" s="12" t="s">
        <v>76</v>
      </c>
      <c r="AY1394" s="150" t="s">
        <v>265</v>
      </c>
    </row>
    <row r="1395" spans="2:51" s="13" customFormat="1" ht="12">
      <c r="B1395" s="155"/>
      <c r="D1395" s="143" t="s">
        <v>277</v>
      </c>
      <c r="E1395" s="156" t="s">
        <v>19</v>
      </c>
      <c r="F1395" s="157" t="s">
        <v>2941</v>
      </c>
      <c r="H1395" s="158">
        <v>11.04</v>
      </c>
      <c r="I1395" s="159"/>
      <c r="L1395" s="155"/>
      <c r="M1395" s="160"/>
      <c r="T1395" s="161"/>
      <c r="AT1395" s="156" t="s">
        <v>277</v>
      </c>
      <c r="AU1395" s="156" t="s">
        <v>86</v>
      </c>
      <c r="AV1395" s="13" t="s">
        <v>86</v>
      </c>
      <c r="AW1395" s="13" t="s">
        <v>37</v>
      </c>
      <c r="AX1395" s="13" t="s">
        <v>76</v>
      </c>
      <c r="AY1395" s="156" t="s">
        <v>265</v>
      </c>
    </row>
    <row r="1396" spans="2:51" s="12" customFormat="1" ht="12">
      <c r="B1396" s="149"/>
      <c r="D1396" s="143" t="s">
        <v>277</v>
      </c>
      <c r="E1396" s="150" t="s">
        <v>19</v>
      </c>
      <c r="F1396" s="151" t="s">
        <v>2942</v>
      </c>
      <c r="H1396" s="150" t="s">
        <v>19</v>
      </c>
      <c r="I1396" s="152"/>
      <c r="L1396" s="149"/>
      <c r="M1396" s="153"/>
      <c r="T1396" s="154"/>
      <c r="AT1396" s="150" t="s">
        <v>277</v>
      </c>
      <c r="AU1396" s="150" t="s">
        <v>86</v>
      </c>
      <c r="AV1396" s="12" t="s">
        <v>84</v>
      </c>
      <c r="AW1396" s="12" t="s">
        <v>37</v>
      </c>
      <c r="AX1396" s="12" t="s">
        <v>76</v>
      </c>
      <c r="AY1396" s="150" t="s">
        <v>265</v>
      </c>
    </row>
    <row r="1397" spans="2:51" s="13" customFormat="1" ht="12">
      <c r="B1397" s="155"/>
      <c r="D1397" s="143" t="s">
        <v>277</v>
      </c>
      <c r="E1397" s="156" t="s">
        <v>19</v>
      </c>
      <c r="F1397" s="157" t="s">
        <v>2943</v>
      </c>
      <c r="H1397" s="158">
        <v>5.6</v>
      </c>
      <c r="I1397" s="159"/>
      <c r="L1397" s="155"/>
      <c r="M1397" s="160"/>
      <c r="T1397" s="161"/>
      <c r="AT1397" s="156" t="s">
        <v>277</v>
      </c>
      <c r="AU1397" s="156" t="s">
        <v>86</v>
      </c>
      <c r="AV1397" s="13" t="s">
        <v>86</v>
      </c>
      <c r="AW1397" s="13" t="s">
        <v>37</v>
      </c>
      <c r="AX1397" s="13" t="s">
        <v>76</v>
      </c>
      <c r="AY1397" s="156" t="s">
        <v>265</v>
      </c>
    </row>
    <row r="1398" spans="2:51" s="12" customFormat="1" ht="12">
      <c r="B1398" s="149"/>
      <c r="D1398" s="143" t="s">
        <v>277</v>
      </c>
      <c r="E1398" s="150" t="s">
        <v>19</v>
      </c>
      <c r="F1398" s="151" t="s">
        <v>2944</v>
      </c>
      <c r="H1398" s="150" t="s">
        <v>19</v>
      </c>
      <c r="I1398" s="152"/>
      <c r="L1398" s="149"/>
      <c r="M1398" s="153"/>
      <c r="T1398" s="154"/>
      <c r="AT1398" s="150" t="s">
        <v>277</v>
      </c>
      <c r="AU1398" s="150" t="s">
        <v>86</v>
      </c>
      <c r="AV1398" s="12" t="s">
        <v>84</v>
      </c>
      <c r="AW1398" s="12" t="s">
        <v>37</v>
      </c>
      <c r="AX1398" s="12" t="s">
        <v>76</v>
      </c>
      <c r="AY1398" s="150" t="s">
        <v>265</v>
      </c>
    </row>
    <row r="1399" spans="2:51" s="13" customFormat="1" ht="12">
      <c r="B1399" s="155"/>
      <c r="D1399" s="143" t="s">
        <v>277</v>
      </c>
      <c r="E1399" s="156" t="s">
        <v>19</v>
      </c>
      <c r="F1399" s="157" t="s">
        <v>2945</v>
      </c>
      <c r="H1399" s="158">
        <v>5.1</v>
      </c>
      <c r="I1399" s="159"/>
      <c r="L1399" s="155"/>
      <c r="M1399" s="160"/>
      <c r="T1399" s="161"/>
      <c r="AT1399" s="156" t="s">
        <v>277</v>
      </c>
      <c r="AU1399" s="156" t="s">
        <v>86</v>
      </c>
      <c r="AV1399" s="13" t="s">
        <v>86</v>
      </c>
      <c r="AW1399" s="13" t="s">
        <v>37</v>
      </c>
      <c r="AX1399" s="13" t="s">
        <v>76</v>
      </c>
      <c r="AY1399" s="156" t="s">
        <v>265</v>
      </c>
    </row>
    <row r="1400" spans="2:51" s="14" customFormat="1" ht="12">
      <c r="B1400" s="162"/>
      <c r="D1400" s="143" t="s">
        <v>277</v>
      </c>
      <c r="E1400" s="163" t="s">
        <v>19</v>
      </c>
      <c r="F1400" s="164" t="s">
        <v>280</v>
      </c>
      <c r="H1400" s="165">
        <v>28.216</v>
      </c>
      <c r="I1400" s="166"/>
      <c r="L1400" s="162"/>
      <c r="M1400" s="167"/>
      <c r="T1400" s="168"/>
      <c r="AT1400" s="163" t="s">
        <v>277</v>
      </c>
      <c r="AU1400" s="163" t="s">
        <v>86</v>
      </c>
      <c r="AV1400" s="14" t="s">
        <v>271</v>
      </c>
      <c r="AW1400" s="14" t="s">
        <v>37</v>
      </c>
      <c r="AX1400" s="14" t="s">
        <v>84</v>
      </c>
      <c r="AY1400" s="163" t="s">
        <v>265</v>
      </c>
    </row>
    <row r="1401" spans="2:65" s="1" customFormat="1" ht="16.5" customHeight="1">
      <c r="B1401" s="33"/>
      <c r="C1401" s="130" t="s">
        <v>1233</v>
      </c>
      <c r="D1401" s="130" t="s">
        <v>267</v>
      </c>
      <c r="E1401" s="131" t="s">
        <v>2946</v>
      </c>
      <c r="F1401" s="132" t="s">
        <v>2947</v>
      </c>
      <c r="G1401" s="133" t="s">
        <v>115</v>
      </c>
      <c r="H1401" s="134">
        <v>290.6</v>
      </c>
      <c r="I1401" s="135"/>
      <c r="J1401" s="136">
        <f>ROUND(I1401*H1401,2)</f>
        <v>0</v>
      </c>
      <c r="K1401" s="132" t="s">
        <v>270</v>
      </c>
      <c r="L1401" s="33"/>
      <c r="M1401" s="137" t="s">
        <v>19</v>
      </c>
      <c r="N1401" s="138" t="s">
        <v>47</v>
      </c>
      <c r="P1401" s="139">
        <f>O1401*H1401</f>
        <v>0</v>
      </c>
      <c r="Q1401" s="139">
        <v>0.20266</v>
      </c>
      <c r="R1401" s="139">
        <f>Q1401*H1401</f>
        <v>58.892996000000004</v>
      </c>
      <c r="S1401" s="139">
        <v>0</v>
      </c>
      <c r="T1401" s="140">
        <f>S1401*H1401</f>
        <v>0</v>
      </c>
      <c r="AR1401" s="141" t="s">
        <v>271</v>
      </c>
      <c r="AT1401" s="141" t="s">
        <v>267</v>
      </c>
      <c r="AU1401" s="141" t="s">
        <v>86</v>
      </c>
      <c r="AY1401" s="18" t="s">
        <v>265</v>
      </c>
      <c r="BE1401" s="142">
        <f>IF(N1401="základní",J1401,0)</f>
        <v>0</v>
      </c>
      <c r="BF1401" s="142">
        <f>IF(N1401="snížená",J1401,0)</f>
        <v>0</v>
      </c>
      <c r="BG1401" s="142">
        <f>IF(N1401="zákl. přenesená",J1401,0)</f>
        <v>0</v>
      </c>
      <c r="BH1401" s="142">
        <f>IF(N1401="sníž. přenesená",J1401,0)</f>
        <v>0</v>
      </c>
      <c r="BI1401" s="142">
        <f>IF(N1401="nulová",J1401,0)</f>
        <v>0</v>
      </c>
      <c r="BJ1401" s="18" t="s">
        <v>84</v>
      </c>
      <c r="BK1401" s="142">
        <f>ROUND(I1401*H1401,2)</f>
        <v>0</v>
      </c>
      <c r="BL1401" s="18" t="s">
        <v>271</v>
      </c>
      <c r="BM1401" s="141" t="s">
        <v>2948</v>
      </c>
    </row>
    <row r="1402" spans="2:47" s="1" customFormat="1" ht="12">
      <c r="B1402" s="33"/>
      <c r="D1402" s="143" t="s">
        <v>273</v>
      </c>
      <c r="F1402" s="144" t="s">
        <v>2949</v>
      </c>
      <c r="I1402" s="145"/>
      <c r="L1402" s="33"/>
      <c r="M1402" s="146"/>
      <c r="T1402" s="54"/>
      <c r="AT1402" s="18" t="s">
        <v>273</v>
      </c>
      <c r="AU1402" s="18" t="s">
        <v>86</v>
      </c>
    </row>
    <row r="1403" spans="2:47" s="1" customFormat="1" ht="12">
      <c r="B1403" s="33"/>
      <c r="D1403" s="147" t="s">
        <v>275</v>
      </c>
      <c r="F1403" s="148" t="s">
        <v>2950</v>
      </c>
      <c r="I1403" s="145"/>
      <c r="L1403" s="33"/>
      <c r="M1403" s="146"/>
      <c r="T1403" s="54"/>
      <c r="AT1403" s="18" t="s">
        <v>275</v>
      </c>
      <c r="AU1403" s="18" t="s">
        <v>86</v>
      </c>
    </row>
    <row r="1404" spans="2:47" s="1" customFormat="1" ht="19.5">
      <c r="B1404" s="33"/>
      <c r="D1404" s="143" t="s">
        <v>501</v>
      </c>
      <c r="F1404" s="176" t="s">
        <v>2951</v>
      </c>
      <c r="I1404" s="145"/>
      <c r="L1404" s="33"/>
      <c r="M1404" s="146"/>
      <c r="T1404" s="54"/>
      <c r="AT1404" s="18" t="s">
        <v>501</v>
      </c>
      <c r="AU1404" s="18" t="s">
        <v>86</v>
      </c>
    </row>
    <row r="1405" spans="2:51" s="13" customFormat="1" ht="12">
      <c r="B1405" s="155"/>
      <c r="D1405" s="143" t="s">
        <v>277</v>
      </c>
      <c r="E1405" s="156" t="s">
        <v>19</v>
      </c>
      <c r="F1405" s="157" t="s">
        <v>1595</v>
      </c>
      <c r="H1405" s="158">
        <v>290.6</v>
      </c>
      <c r="I1405" s="159"/>
      <c r="L1405" s="155"/>
      <c r="M1405" s="160"/>
      <c r="T1405" s="161"/>
      <c r="AT1405" s="156" t="s">
        <v>277</v>
      </c>
      <c r="AU1405" s="156" t="s">
        <v>86</v>
      </c>
      <c r="AV1405" s="13" t="s">
        <v>86</v>
      </c>
      <c r="AW1405" s="13" t="s">
        <v>37</v>
      </c>
      <c r="AX1405" s="13" t="s">
        <v>84</v>
      </c>
      <c r="AY1405" s="156" t="s">
        <v>265</v>
      </c>
    </row>
    <row r="1406" spans="2:65" s="1" customFormat="1" ht="16.5" customHeight="1">
      <c r="B1406" s="33"/>
      <c r="C1406" s="130" t="s">
        <v>1239</v>
      </c>
      <c r="D1406" s="130" t="s">
        <v>267</v>
      </c>
      <c r="E1406" s="131" t="s">
        <v>2952</v>
      </c>
      <c r="F1406" s="132" t="s">
        <v>2953</v>
      </c>
      <c r="G1406" s="133" t="s">
        <v>115</v>
      </c>
      <c r="H1406" s="134">
        <v>25</v>
      </c>
      <c r="I1406" s="135"/>
      <c r="J1406" s="136">
        <f>ROUND(I1406*H1406,2)</f>
        <v>0</v>
      </c>
      <c r="K1406" s="132" t="s">
        <v>270</v>
      </c>
      <c r="L1406" s="33"/>
      <c r="M1406" s="137" t="s">
        <v>19</v>
      </c>
      <c r="N1406" s="138" t="s">
        <v>47</v>
      </c>
      <c r="P1406" s="139">
        <f>O1406*H1406</f>
        <v>0</v>
      </c>
      <c r="Q1406" s="139">
        <v>0.4</v>
      </c>
      <c r="R1406" s="139">
        <f>Q1406*H1406</f>
        <v>10</v>
      </c>
      <c r="S1406" s="139">
        <v>0</v>
      </c>
      <c r="T1406" s="140">
        <f>S1406*H1406</f>
        <v>0</v>
      </c>
      <c r="AR1406" s="141" t="s">
        <v>271</v>
      </c>
      <c r="AT1406" s="141" t="s">
        <v>267</v>
      </c>
      <c r="AU1406" s="141" t="s">
        <v>86</v>
      </c>
      <c r="AY1406" s="18" t="s">
        <v>265</v>
      </c>
      <c r="BE1406" s="142">
        <f>IF(N1406="základní",J1406,0)</f>
        <v>0</v>
      </c>
      <c r="BF1406" s="142">
        <f>IF(N1406="snížená",J1406,0)</f>
        <v>0</v>
      </c>
      <c r="BG1406" s="142">
        <f>IF(N1406="zákl. přenesená",J1406,0)</f>
        <v>0</v>
      </c>
      <c r="BH1406" s="142">
        <f>IF(N1406="sníž. přenesená",J1406,0)</f>
        <v>0</v>
      </c>
      <c r="BI1406" s="142">
        <f>IF(N1406="nulová",J1406,0)</f>
        <v>0</v>
      </c>
      <c r="BJ1406" s="18" t="s">
        <v>84</v>
      </c>
      <c r="BK1406" s="142">
        <f>ROUND(I1406*H1406,2)</f>
        <v>0</v>
      </c>
      <c r="BL1406" s="18" t="s">
        <v>271</v>
      </c>
      <c r="BM1406" s="141" t="s">
        <v>2954</v>
      </c>
    </row>
    <row r="1407" spans="2:47" s="1" customFormat="1" ht="12">
      <c r="B1407" s="33"/>
      <c r="D1407" s="143" t="s">
        <v>273</v>
      </c>
      <c r="F1407" s="144" t="s">
        <v>2955</v>
      </c>
      <c r="I1407" s="145"/>
      <c r="L1407" s="33"/>
      <c r="M1407" s="146"/>
      <c r="T1407" s="54"/>
      <c r="AT1407" s="18" t="s">
        <v>273</v>
      </c>
      <c r="AU1407" s="18" t="s">
        <v>86</v>
      </c>
    </row>
    <row r="1408" spans="2:47" s="1" customFormat="1" ht="12">
      <c r="B1408" s="33"/>
      <c r="D1408" s="147" t="s">
        <v>275</v>
      </c>
      <c r="F1408" s="148" t="s">
        <v>2956</v>
      </c>
      <c r="I1408" s="145"/>
      <c r="L1408" s="33"/>
      <c r="M1408" s="146"/>
      <c r="T1408" s="54"/>
      <c r="AT1408" s="18" t="s">
        <v>275</v>
      </c>
      <c r="AU1408" s="18" t="s">
        <v>86</v>
      </c>
    </row>
    <row r="1409" spans="2:51" s="13" customFormat="1" ht="12">
      <c r="B1409" s="155"/>
      <c r="D1409" s="143" t="s">
        <v>277</v>
      </c>
      <c r="E1409" s="156" t="s">
        <v>19</v>
      </c>
      <c r="F1409" s="157" t="s">
        <v>2957</v>
      </c>
      <c r="H1409" s="158">
        <v>25</v>
      </c>
      <c r="I1409" s="159"/>
      <c r="L1409" s="155"/>
      <c r="M1409" s="160"/>
      <c r="T1409" s="161"/>
      <c r="AT1409" s="156" t="s">
        <v>277</v>
      </c>
      <c r="AU1409" s="156" t="s">
        <v>86</v>
      </c>
      <c r="AV1409" s="13" t="s">
        <v>86</v>
      </c>
      <c r="AW1409" s="13" t="s">
        <v>37</v>
      </c>
      <c r="AX1409" s="13" t="s">
        <v>76</v>
      </c>
      <c r="AY1409" s="156" t="s">
        <v>265</v>
      </c>
    </row>
    <row r="1410" spans="2:51" s="14" customFormat="1" ht="12">
      <c r="B1410" s="162"/>
      <c r="D1410" s="143" t="s">
        <v>277</v>
      </c>
      <c r="E1410" s="163" t="s">
        <v>1704</v>
      </c>
      <c r="F1410" s="164" t="s">
        <v>280</v>
      </c>
      <c r="H1410" s="165">
        <v>25</v>
      </c>
      <c r="I1410" s="166"/>
      <c r="L1410" s="162"/>
      <c r="M1410" s="167"/>
      <c r="T1410" s="168"/>
      <c r="AT1410" s="163" t="s">
        <v>277</v>
      </c>
      <c r="AU1410" s="163" t="s">
        <v>86</v>
      </c>
      <c r="AV1410" s="14" t="s">
        <v>271</v>
      </c>
      <c r="AW1410" s="14" t="s">
        <v>37</v>
      </c>
      <c r="AX1410" s="14" t="s">
        <v>84</v>
      </c>
      <c r="AY1410" s="163" t="s">
        <v>265</v>
      </c>
    </row>
    <row r="1411" spans="2:65" s="1" customFormat="1" ht="16.5" customHeight="1">
      <c r="B1411" s="33"/>
      <c r="C1411" s="130" t="s">
        <v>1246</v>
      </c>
      <c r="D1411" s="130" t="s">
        <v>267</v>
      </c>
      <c r="E1411" s="131" t="s">
        <v>2958</v>
      </c>
      <c r="F1411" s="132" t="s">
        <v>2959</v>
      </c>
      <c r="G1411" s="133" t="s">
        <v>134</v>
      </c>
      <c r="H1411" s="134">
        <v>6</v>
      </c>
      <c r="I1411" s="135"/>
      <c r="J1411" s="136">
        <f>ROUND(I1411*H1411,2)</f>
        <v>0</v>
      </c>
      <c r="K1411" s="132" t="s">
        <v>270</v>
      </c>
      <c r="L1411" s="33"/>
      <c r="M1411" s="137" t="s">
        <v>19</v>
      </c>
      <c r="N1411" s="138" t="s">
        <v>47</v>
      </c>
      <c r="P1411" s="139">
        <f>O1411*H1411</f>
        <v>0</v>
      </c>
      <c r="Q1411" s="139">
        <v>0.22394</v>
      </c>
      <c r="R1411" s="139">
        <f>Q1411*H1411</f>
        <v>1.34364</v>
      </c>
      <c r="S1411" s="139">
        <v>0</v>
      </c>
      <c r="T1411" s="140">
        <f>S1411*H1411</f>
        <v>0</v>
      </c>
      <c r="AR1411" s="141" t="s">
        <v>271</v>
      </c>
      <c r="AT1411" s="141" t="s">
        <v>267</v>
      </c>
      <c r="AU1411" s="141" t="s">
        <v>86</v>
      </c>
      <c r="AY1411" s="18" t="s">
        <v>265</v>
      </c>
      <c r="BE1411" s="142">
        <f>IF(N1411="základní",J1411,0)</f>
        <v>0</v>
      </c>
      <c r="BF1411" s="142">
        <f>IF(N1411="snížená",J1411,0)</f>
        <v>0</v>
      </c>
      <c r="BG1411" s="142">
        <f>IF(N1411="zákl. přenesená",J1411,0)</f>
        <v>0</v>
      </c>
      <c r="BH1411" s="142">
        <f>IF(N1411="sníž. přenesená",J1411,0)</f>
        <v>0</v>
      </c>
      <c r="BI1411" s="142">
        <f>IF(N1411="nulová",J1411,0)</f>
        <v>0</v>
      </c>
      <c r="BJ1411" s="18" t="s">
        <v>84</v>
      </c>
      <c r="BK1411" s="142">
        <f>ROUND(I1411*H1411,2)</f>
        <v>0</v>
      </c>
      <c r="BL1411" s="18" t="s">
        <v>271</v>
      </c>
      <c r="BM1411" s="141" t="s">
        <v>2960</v>
      </c>
    </row>
    <row r="1412" spans="2:47" s="1" customFormat="1" ht="12">
      <c r="B1412" s="33"/>
      <c r="D1412" s="143" t="s">
        <v>273</v>
      </c>
      <c r="F1412" s="144" t="s">
        <v>2961</v>
      </c>
      <c r="I1412" s="145"/>
      <c r="L1412" s="33"/>
      <c r="M1412" s="146"/>
      <c r="T1412" s="54"/>
      <c r="AT1412" s="18" t="s">
        <v>273</v>
      </c>
      <c r="AU1412" s="18" t="s">
        <v>86</v>
      </c>
    </row>
    <row r="1413" spans="2:47" s="1" customFormat="1" ht="12">
      <c r="B1413" s="33"/>
      <c r="D1413" s="147" t="s">
        <v>275</v>
      </c>
      <c r="F1413" s="148" t="s">
        <v>2962</v>
      </c>
      <c r="I1413" s="145"/>
      <c r="L1413" s="33"/>
      <c r="M1413" s="146"/>
      <c r="T1413" s="54"/>
      <c r="AT1413" s="18" t="s">
        <v>275</v>
      </c>
      <c r="AU1413" s="18" t="s">
        <v>86</v>
      </c>
    </row>
    <row r="1414" spans="2:51" s="13" customFormat="1" ht="12">
      <c r="B1414" s="155"/>
      <c r="D1414" s="143" t="s">
        <v>277</v>
      </c>
      <c r="E1414" s="156" t="s">
        <v>19</v>
      </c>
      <c r="F1414" s="157" t="s">
        <v>2963</v>
      </c>
      <c r="H1414" s="158">
        <v>2</v>
      </c>
      <c r="I1414" s="159"/>
      <c r="L1414" s="155"/>
      <c r="M1414" s="160"/>
      <c r="T1414" s="161"/>
      <c r="AT1414" s="156" t="s">
        <v>277</v>
      </c>
      <c r="AU1414" s="156" t="s">
        <v>86</v>
      </c>
      <c r="AV1414" s="13" t="s">
        <v>86</v>
      </c>
      <c r="AW1414" s="13" t="s">
        <v>37</v>
      </c>
      <c r="AX1414" s="13" t="s">
        <v>76</v>
      </c>
      <c r="AY1414" s="156" t="s">
        <v>265</v>
      </c>
    </row>
    <row r="1415" spans="2:51" s="13" customFormat="1" ht="12">
      <c r="B1415" s="155"/>
      <c r="D1415" s="143" t="s">
        <v>277</v>
      </c>
      <c r="E1415" s="156" t="s">
        <v>19</v>
      </c>
      <c r="F1415" s="157" t="s">
        <v>2964</v>
      </c>
      <c r="H1415" s="158">
        <v>2</v>
      </c>
      <c r="I1415" s="159"/>
      <c r="L1415" s="155"/>
      <c r="M1415" s="160"/>
      <c r="T1415" s="161"/>
      <c r="AT1415" s="156" t="s">
        <v>277</v>
      </c>
      <c r="AU1415" s="156" t="s">
        <v>86</v>
      </c>
      <c r="AV1415" s="13" t="s">
        <v>86</v>
      </c>
      <c r="AW1415" s="13" t="s">
        <v>37</v>
      </c>
      <c r="AX1415" s="13" t="s">
        <v>76</v>
      </c>
      <c r="AY1415" s="156" t="s">
        <v>265</v>
      </c>
    </row>
    <row r="1416" spans="2:51" s="13" customFormat="1" ht="12">
      <c r="B1416" s="155"/>
      <c r="D1416" s="143" t="s">
        <v>277</v>
      </c>
      <c r="E1416" s="156" t="s">
        <v>19</v>
      </c>
      <c r="F1416" s="157" t="s">
        <v>2965</v>
      </c>
      <c r="H1416" s="158">
        <v>2</v>
      </c>
      <c r="I1416" s="159"/>
      <c r="L1416" s="155"/>
      <c r="M1416" s="160"/>
      <c r="T1416" s="161"/>
      <c r="AT1416" s="156" t="s">
        <v>277</v>
      </c>
      <c r="AU1416" s="156" t="s">
        <v>86</v>
      </c>
      <c r="AV1416" s="13" t="s">
        <v>86</v>
      </c>
      <c r="AW1416" s="13" t="s">
        <v>37</v>
      </c>
      <c r="AX1416" s="13" t="s">
        <v>76</v>
      </c>
      <c r="AY1416" s="156" t="s">
        <v>265</v>
      </c>
    </row>
    <row r="1417" spans="2:51" s="14" customFormat="1" ht="12">
      <c r="B1417" s="162"/>
      <c r="D1417" s="143" t="s">
        <v>277</v>
      </c>
      <c r="E1417" s="163" t="s">
        <v>19</v>
      </c>
      <c r="F1417" s="164" t="s">
        <v>280</v>
      </c>
      <c r="H1417" s="165">
        <v>6</v>
      </c>
      <c r="I1417" s="166"/>
      <c r="L1417" s="162"/>
      <c r="M1417" s="167"/>
      <c r="T1417" s="168"/>
      <c r="AT1417" s="163" t="s">
        <v>277</v>
      </c>
      <c r="AU1417" s="163" t="s">
        <v>86</v>
      </c>
      <c r="AV1417" s="14" t="s">
        <v>271</v>
      </c>
      <c r="AW1417" s="14" t="s">
        <v>37</v>
      </c>
      <c r="AX1417" s="14" t="s">
        <v>84</v>
      </c>
      <c r="AY1417" s="163" t="s">
        <v>265</v>
      </c>
    </row>
    <row r="1418" spans="2:65" s="1" customFormat="1" ht="16.5" customHeight="1">
      <c r="B1418" s="33"/>
      <c r="C1418" s="177" t="s">
        <v>1252</v>
      </c>
      <c r="D1418" s="177" t="s">
        <v>504</v>
      </c>
      <c r="E1418" s="178" t="s">
        <v>2966</v>
      </c>
      <c r="F1418" s="179" t="s">
        <v>2967</v>
      </c>
      <c r="G1418" s="180" t="s">
        <v>134</v>
      </c>
      <c r="H1418" s="181">
        <v>1</v>
      </c>
      <c r="I1418" s="182"/>
      <c r="J1418" s="183">
        <f>ROUND(I1418*H1418,2)</f>
        <v>0</v>
      </c>
      <c r="K1418" s="179" t="s">
        <v>270</v>
      </c>
      <c r="L1418" s="184"/>
      <c r="M1418" s="185" t="s">
        <v>19</v>
      </c>
      <c r="N1418" s="186" t="s">
        <v>47</v>
      </c>
      <c r="P1418" s="139">
        <f>O1418*H1418</f>
        <v>0</v>
      </c>
      <c r="Q1418" s="139">
        <v>0.04</v>
      </c>
      <c r="R1418" s="139">
        <f>Q1418*H1418</f>
        <v>0.04</v>
      </c>
      <c r="S1418" s="139">
        <v>0</v>
      </c>
      <c r="T1418" s="140">
        <f>S1418*H1418</f>
        <v>0</v>
      </c>
      <c r="AR1418" s="141" t="s">
        <v>323</v>
      </c>
      <c r="AT1418" s="141" t="s">
        <v>504</v>
      </c>
      <c r="AU1418" s="141" t="s">
        <v>86</v>
      </c>
      <c r="AY1418" s="18" t="s">
        <v>265</v>
      </c>
      <c r="BE1418" s="142">
        <f>IF(N1418="základní",J1418,0)</f>
        <v>0</v>
      </c>
      <c r="BF1418" s="142">
        <f>IF(N1418="snížená",J1418,0)</f>
        <v>0</v>
      </c>
      <c r="BG1418" s="142">
        <f>IF(N1418="zákl. přenesená",J1418,0)</f>
        <v>0</v>
      </c>
      <c r="BH1418" s="142">
        <f>IF(N1418="sníž. přenesená",J1418,0)</f>
        <v>0</v>
      </c>
      <c r="BI1418" s="142">
        <f>IF(N1418="nulová",J1418,0)</f>
        <v>0</v>
      </c>
      <c r="BJ1418" s="18" t="s">
        <v>84</v>
      </c>
      <c r="BK1418" s="142">
        <f>ROUND(I1418*H1418,2)</f>
        <v>0</v>
      </c>
      <c r="BL1418" s="18" t="s">
        <v>271</v>
      </c>
      <c r="BM1418" s="141" t="s">
        <v>2968</v>
      </c>
    </row>
    <row r="1419" spans="2:47" s="1" customFormat="1" ht="12">
      <c r="B1419" s="33"/>
      <c r="D1419" s="143" t="s">
        <v>273</v>
      </c>
      <c r="F1419" s="144" t="s">
        <v>2967</v>
      </c>
      <c r="I1419" s="145"/>
      <c r="L1419" s="33"/>
      <c r="M1419" s="146"/>
      <c r="T1419" s="54"/>
      <c r="AT1419" s="18" t="s">
        <v>273</v>
      </c>
      <c r="AU1419" s="18" t="s">
        <v>86</v>
      </c>
    </row>
    <row r="1420" spans="2:51" s="13" customFormat="1" ht="12">
      <c r="B1420" s="155"/>
      <c r="D1420" s="143" t="s">
        <v>277</v>
      </c>
      <c r="E1420" s="156" t="s">
        <v>19</v>
      </c>
      <c r="F1420" s="157" t="s">
        <v>2969</v>
      </c>
      <c r="H1420" s="158">
        <v>1</v>
      </c>
      <c r="I1420" s="159"/>
      <c r="L1420" s="155"/>
      <c r="M1420" s="160"/>
      <c r="T1420" s="161"/>
      <c r="AT1420" s="156" t="s">
        <v>277</v>
      </c>
      <c r="AU1420" s="156" t="s">
        <v>86</v>
      </c>
      <c r="AV1420" s="13" t="s">
        <v>86</v>
      </c>
      <c r="AW1420" s="13" t="s">
        <v>37</v>
      </c>
      <c r="AX1420" s="13" t="s">
        <v>84</v>
      </c>
      <c r="AY1420" s="156" t="s">
        <v>265</v>
      </c>
    </row>
    <row r="1421" spans="2:65" s="1" customFormat="1" ht="16.5" customHeight="1">
      <c r="B1421" s="33"/>
      <c r="C1421" s="177" t="s">
        <v>1261</v>
      </c>
      <c r="D1421" s="177" t="s">
        <v>504</v>
      </c>
      <c r="E1421" s="178" t="s">
        <v>2970</v>
      </c>
      <c r="F1421" s="179" t="s">
        <v>2971</v>
      </c>
      <c r="G1421" s="180" t="s">
        <v>134</v>
      </c>
      <c r="H1421" s="181">
        <v>1</v>
      </c>
      <c r="I1421" s="182"/>
      <c r="J1421" s="183">
        <f>ROUND(I1421*H1421,2)</f>
        <v>0</v>
      </c>
      <c r="K1421" s="179" t="s">
        <v>270</v>
      </c>
      <c r="L1421" s="184"/>
      <c r="M1421" s="185" t="s">
        <v>19</v>
      </c>
      <c r="N1421" s="186" t="s">
        <v>47</v>
      </c>
      <c r="P1421" s="139">
        <f>O1421*H1421</f>
        <v>0</v>
      </c>
      <c r="Q1421" s="139">
        <v>0.051</v>
      </c>
      <c r="R1421" s="139">
        <f>Q1421*H1421</f>
        <v>0.051</v>
      </c>
      <c r="S1421" s="139">
        <v>0</v>
      </c>
      <c r="T1421" s="140">
        <f>S1421*H1421</f>
        <v>0</v>
      </c>
      <c r="AR1421" s="141" t="s">
        <v>323</v>
      </c>
      <c r="AT1421" s="141" t="s">
        <v>504</v>
      </c>
      <c r="AU1421" s="141" t="s">
        <v>86</v>
      </c>
      <c r="AY1421" s="18" t="s">
        <v>265</v>
      </c>
      <c r="BE1421" s="142">
        <f>IF(N1421="základní",J1421,0)</f>
        <v>0</v>
      </c>
      <c r="BF1421" s="142">
        <f>IF(N1421="snížená",J1421,0)</f>
        <v>0</v>
      </c>
      <c r="BG1421" s="142">
        <f>IF(N1421="zákl. přenesená",J1421,0)</f>
        <v>0</v>
      </c>
      <c r="BH1421" s="142">
        <f>IF(N1421="sníž. přenesená",J1421,0)</f>
        <v>0</v>
      </c>
      <c r="BI1421" s="142">
        <f>IF(N1421="nulová",J1421,0)</f>
        <v>0</v>
      </c>
      <c r="BJ1421" s="18" t="s">
        <v>84</v>
      </c>
      <c r="BK1421" s="142">
        <f>ROUND(I1421*H1421,2)</f>
        <v>0</v>
      </c>
      <c r="BL1421" s="18" t="s">
        <v>271</v>
      </c>
      <c r="BM1421" s="141" t="s">
        <v>2972</v>
      </c>
    </row>
    <row r="1422" spans="2:47" s="1" customFormat="1" ht="12">
      <c r="B1422" s="33"/>
      <c r="D1422" s="143" t="s">
        <v>273</v>
      </c>
      <c r="F1422" s="144" t="s">
        <v>2971</v>
      </c>
      <c r="I1422" s="145"/>
      <c r="L1422" s="33"/>
      <c r="M1422" s="146"/>
      <c r="T1422" s="54"/>
      <c r="AT1422" s="18" t="s">
        <v>273</v>
      </c>
      <c r="AU1422" s="18" t="s">
        <v>86</v>
      </c>
    </row>
    <row r="1423" spans="2:51" s="13" customFormat="1" ht="12">
      <c r="B1423" s="155"/>
      <c r="D1423" s="143" t="s">
        <v>277</v>
      </c>
      <c r="E1423" s="156" t="s">
        <v>19</v>
      </c>
      <c r="F1423" s="157" t="s">
        <v>2969</v>
      </c>
      <c r="H1423" s="158">
        <v>1</v>
      </c>
      <c r="I1423" s="159"/>
      <c r="L1423" s="155"/>
      <c r="M1423" s="160"/>
      <c r="T1423" s="161"/>
      <c r="AT1423" s="156" t="s">
        <v>277</v>
      </c>
      <c r="AU1423" s="156" t="s">
        <v>86</v>
      </c>
      <c r="AV1423" s="13" t="s">
        <v>86</v>
      </c>
      <c r="AW1423" s="13" t="s">
        <v>37</v>
      </c>
      <c r="AX1423" s="13" t="s">
        <v>84</v>
      </c>
      <c r="AY1423" s="156" t="s">
        <v>265</v>
      </c>
    </row>
    <row r="1424" spans="2:65" s="1" customFormat="1" ht="16.5" customHeight="1">
      <c r="B1424" s="33"/>
      <c r="C1424" s="177" t="s">
        <v>1268</v>
      </c>
      <c r="D1424" s="177" t="s">
        <v>504</v>
      </c>
      <c r="E1424" s="178" t="s">
        <v>2973</v>
      </c>
      <c r="F1424" s="179" t="s">
        <v>2974</v>
      </c>
      <c r="G1424" s="180" t="s">
        <v>134</v>
      </c>
      <c r="H1424" s="181">
        <v>2</v>
      </c>
      <c r="I1424" s="182"/>
      <c r="J1424" s="183">
        <f>ROUND(I1424*H1424,2)</f>
        <v>0</v>
      </c>
      <c r="K1424" s="179" t="s">
        <v>19</v>
      </c>
      <c r="L1424" s="184"/>
      <c r="M1424" s="185" t="s">
        <v>19</v>
      </c>
      <c r="N1424" s="186" t="s">
        <v>47</v>
      </c>
      <c r="P1424" s="139">
        <f>O1424*H1424</f>
        <v>0</v>
      </c>
      <c r="Q1424" s="139">
        <v>0.055</v>
      </c>
      <c r="R1424" s="139">
        <f>Q1424*H1424</f>
        <v>0.11</v>
      </c>
      <c r="S1424" s="139">
        <v>0</v>
      </c>
      <c r="T1424" s="140">
        <f>S1424*H1424</f>
        <v>0</v>
      </c>
      <c r="AR1424" s="141" t="s">
        <v>323</v>
      </c>
      <c r="AT1424" s="141" t="s">
        <v>504</v>
      </c>
      <c r="AU1424" s="141" t="s">
        <v>86</v>
      </c>
      <c r="AY1424" s="18" t="s">
        <v>265</v>
      </c>
      <c r="BE1424" s="142">
        <f>IF(N1424="základní",J1424,0)</f>
        <v>0</v>
      </c>
      <c r="BF1424" s="142">
        <f>IF(N1424="snížená",J1424,0)</f>
        <v>0</v>
      </c>
      <c r="BG1424" s="142">
        <f>IF(N1424="zákl. přenesená",J1424,0)</f>
        <v>0</v>
      </c>
      <c r="BH1424" s="142">
        <f>IF(N1424="sníž. přenesená",J1424,0)</f>
        <v>0</v>
      </c>
      <c r="BI1424" s="142">
        <f>IF(N1424="nulová",J1424,0)</f>
        <v>0</v>
      </c>
      <c r="BJ1424" s="18" t="s">
        <v>84</v>
      </c>
      <c r="BK1424" s="142">
        <f>ROUND(I1424*H1424,2)</f>
        <v>0</v>
      </c>
      <c r="BL1424" s="18" t="s">
        <v>271</v>
      </c>
      <c r="BM1424" s="141" t="s">
        <v>2975</v>
      </c>
    </row>
    <row r="1425" spans="2:47" s="1" customFormat="1" ht="12">
      <c r="B1425" s="33"/>
      <c r="D1425" s="143" t="s">
        <v>273</v>
      </c>
      <c r="F1425" s="144" t="s">
        <v>2976</v>
      </c>
      <c r="I1425" s="145"/>
      <c r="L1425" s="33"/>
      <c r="M1425" s="146"/>
      <c r="T1425" s="54"/>
      <c r="AT1425" s="18" t="s">
        <v>273</v>
      </c>
      <c r="AU1425" s="18" t="s">
        <v>86</v>
      </c>
    </row>
    <row r="1426" spans="2:51" s="13" customFormat="1" ht="12">
      <c r="B1426" s="155"/>
      <c r="D1426" s="143" t="s">
        <v>277</v>
      </c>
      <c r="E1426" s="156" t="s">
        <v>19</v>
      </c>
      <c r="F1426" s="157" t="s">
        <v>2963</v>
      </c>
      <c r="H1426" s="158">
        <v>2</v>
      </c>
      <c r="I1426" s="159"/>
      <c r="L1426" s="155"/>
      <c r="M1426" s="160"/>
      <c r="T1426" s="161"/>
      <c r="AT1426" s="156" t="s">
        <v>277</v>
      </c>
      <c r="AU1426" s="156" t="s">
        <v>86</v>
      </c>
      <c r="AV1426" s="13" t="s">
        <v>86</v>
      </c>
      <c r="AW1426" s="13" t="s">
        <v>37</v>
      </c>
      <c r="AX1426" s="13" t="s">
        <v>84</v>
      </c>
      <c r="AY1426" s="156" t="s">
        <v>265</v>
      </c>
    </row>
    <row r="1427" spans="2:65" s="1" customFormat="1" ht="16.5" customHeight="1">
      <c r="B1427" s="33"/>
      <c r="C1427" s="177" t="s">
        <v>163</v>
      </c>
      <c r="D1427" s="177" t="s">
        <v>504</v>
      </c>
      <c r="E1427" s="178" t="s">
        <v>2977</v>
      </c>
      <c r="F1427" s="179" t="s">
        <v>2978</v>
      </c>
      <c r="G1427" s="180" t="s">
        <v>134</v>
      </c>
      <c r="H1427" s="181">
        <v>2</v>
      </c>
      <c r="I1427" s="182"/>
      <c r="J1427" s="183">
        <f>ROUND(I1427*H1427,2)</f>
        <v>0</v>
      </c>
      <c r="K1427" s="179" t="s">
        <v>270</v>
      </c>
      <c r="L1427" s="184"/>
      <c r="M1427" s="185" t="s">
        <v>19</v>
      </c>
      <c r="N1427" s="186" t="s">
        <v>47</v>
      </c>
      <c r="P1427" s="139">
        <f>O1427*H1427</f>
        <v>0</v>
      </c>
      <c r="Q1427" s="139">
        <v>0.068</v>
      </c>
      <c r="R1427" s="139">
        <f>Q1427*H1427</f>
        <v>0.136</v>
      </c>
      <c r="S1427" s="139">
        <v>0</v>
      </c>
      <c r="T1427" s="140">
        <f>S1427*H1427</f>
        <v>0</v>
      </c>
      <c r="AR1427" s="141" t="s">
        <v>323</v>
      </c>
      <c r="AT1427" s="141" t="s">
        <v>504</v>
      </c>
      <c r="AU1427" s="141" t="s">
        <v>86</v>
      </c>
      <c r="AY1427" s="18" t="s">
        <v>265</v>
      </c>
      <c r="BE1427" s="142">
        <f>IF(N1427="základní",J1427,0)</f>
        <v>0</v>
      </c>
      <c r="BF1427" s="142">
        <f>IF(N1427="snížená",J1427,0)</f>
        <v>0</v>
      </c>
      <c r="BG1427" s="142">
        <f>IF(N1427="zákl. přenesená",J1427,0)</f>
        <v>0</v>
      </c>
      <c r="BH1427" s="142">
        <f>IF(N1427="sníž. přenesená",J1427,0)</f>
        <v>0</v>
      </c>
      <c r="BI1427" s="142">
        <f>IF(N1427="nulová",J1427,0)</f>
        <v>0</v>
      </c>
      <c r="BJ1427" s="18" t="s">
        <v>84</v>
      </c>
      <c r="BK1427" s="142">
        <f>ROUND(I1427*H1427,2)</f>
        <v>0</v>
      </c>
      <c r="BL1427" s="18" t="s">
        <v>271</v>
      </c>
      <c r="BM1427" s="141" t="s">
        <v>2979</v>
      </c>
    </row>
    <row r="1428" spans="2:47" s="1" customFormat="1" ht="12">
      <c r="B1428" s="33"/>
      <c r="D1428" s="143" t="s">
        <v>273</v>
      </c>
      <c r="F1428" s="144" t="s">
        <v>2978</v>
      </c>
      <c r="I1428" s="145"/>
      <c r="L1428" s="33"/>
      <c r="M1428" s="146"/>
      <c r="T1428" s="54"/>
      <c r="AT1428" s="18" t="s">
        <v>273</v>
      </c>
      <c r="AU1428" s="18" t="s">
        <v>86</v>
      </c>
    </row>
    <row r="1429" spans="2:51" s="13" customFormat="1" ht="12">
      <c r="B1429" s="155"/>
      <c r="D1429" s="143" t="s">
        <v>277</v>
      </c>
      <c r="E1429" s="156" t="s">
        <v>19</v>
      </c>
      <c r="F1429" s="157" t="s">
        <v>2964</v>
      </c>
      <c r="H1429" s="158">
        <v>2</v>
      </c>
      <c r="I1429" s="159"/>
      <c r="L1429" s="155"/>
      <c r="M1429" s="160"/>
      <c r="T1429" s="161"/>
      <c r="AT1429" s="156" t="s">
        <v>277</v>
      </c>
      <c r="AU1429" s="156" t="s">
        <v>86</v>
      </c>
      <c r="AV1429" s="13" t="s">
        <v>86</v>
      </c>
      <c r="AW1429" s="13" t="s">
        <v>37</v>
      </c>
      <c r="AX1429" s="13" t="s">
        <v>84</v>
      </c>
      <c r="AY1429" s="156" t="s">
        <v>265</v>
      </c>
    </row>
    <row r="1430" spans="2:65" s="1" customFormat="1" ht="16.5" customHeight="1">
      <c r="B1430" s="33"/>
      <c r="C1430" s="130" t="s">
        <v>1280</v>
      </c>
      <c r="D1430" s="130" t="s">
        <v>267</v>
      </c>
      <c r="E1430" s="131" t="s">
        <v>2980</v>
      </c>
      <c r="F1430" s="132" t="s">
        <v>2981</v>
      </c>
      <c r="G1430" s="133" t="s">
        <v>134</v>
      </c>
      <c r="H1430" s="134">
        <v>3</v>
      </c>
      <c r="I1430" s="135"/>
      <c r="J1430" s="136">
        <f>ROUND(I1430*H1430,2)</f>
        <v>0</v>
      </c>
      <c r="K1430" s="132" t="s">
        <v>270</v>
      </c>
      <c r="L1430" s="33"/>
      <c r="M1430" s="137" t="s">
        <v>19</v>
      </c>
      <c r="N1430" s="138" t="s">
        <v>47</v>
      </c>
      <c r="P1430" s="139">
        <f>O1430*H1430</f>
        <v>0</v>
      </c>
      <c r="Q1430" s="139">
        <v>0.22394</v>
      </c>
      <c r="R1430" s="139">
        <f>Q1430*H1430</f>
        <v>0.67182</v>
      </c>
      <c r="S1430" s="139">
        <v>0</v>
      </c>
      <c r="T1430" s="140">
        <f>S1430*H1430</f>
        <v>0</v>
      </c>
      <c r="AR1430" s="141" t="s">
        <v>271</v>
      </c>
      <c r="AT1430" s="141" t="s">
        <v>267</v>
      </c>
      <c r="AU1430" s="141" t="s">
        <v>86</v>
      </c>
      <c r="AY1430" s="18" t="s">
        <v>265</v>
      </c>
      <c r="BE1430" s="142">
        <f>IF(N1430="základní",J1430,0)</f>
        <v>0</v>
      </c>
      <c r="BF1430" s="142">
        <f>IF(N1430="snížená",J1430,0)</f>
        <v>0</v>
      </c>
      <c r="BG1430" s="142">
        <f>IF(N1430="zákl. přenesená",J1430,0)</f>
        <v>0</v>
      </c>
      <c r="BH1430" s="142">
        <f>IF(N1430="sníž. přenesená",J1430,0)</f>
        <v>0</v>
      </c>
      <c r="BI1430" s="142">
        <f>IF(N1430="nulová",J1430,0)</f>
        <v>0</v>
      </c>
      <c r="BJ1430" s="18" t="s">
        <v>84</v>
      </c>
      <c r="BK1430" s="142">
        <f>ROUND(I1430*H1430,2)</f>
        <v>0</v>
      </c>
      <c r="BL1430" s="18" t="s">
        <v>271</v>
      </c>
      <c r="BM1430" s="141" t="s">
        <v>2982</v>
      </c>
    </row>
    <row r="1431" spans="2:47" s="1" customFormat="1" ht="12">
      <c r="B1431" s="33"/>
      <c r="D1431" s="143" t="s">
        <v>273</v>
      </c>
      <c r="F1431" s="144" t="s">
        <v>2983</v>
      </c>
      <c r="I1431" s="145"/>
      <c r="L1431" s="33"/>
      <c r="M1431" s="146"/>
      <c r="T1431" s="54"/>
      <c r="AT1431" s="18" t="s">
        <v>273</v>
      </c>
      <c r="AU1431" s="18" t="s">
        <v>86</v>
      </c>
    </row>
    <row r="1432" spans="2:47" s="1" customFormat="1" ht="12">
      <c r="B1432" s="33"/>
      <c r="D1432" s="147" t="s">
        <v>275</v>
      </c>
      <c r="F1432" s="148" t="s">
        <v>2984</v>
      </c>
      <c r="I1432" s="145"/>
      <c r="L1432" s="33"/>
      <c r="M1432" s="146"/>
      <c r="T1432" s="54"/>
      <c r="AT1432" s="18" t="s">
        <v>275</v>
      </c>
      <c r="AU1432" s="18" t="s">
        <v>86</v>
      </c>
    </row>
    <row r="1433" spans="2:51" s="13" customFormat="1" ht="12">
      <c r="B1433" s="155"/>
      <c r="D1433" s="143" t="s">
        <v>277</v>
      </c>
      <c r="E1433" s="156" t="s">
        <v>19</v>
      </c>
      <c r="F1433" s="157" t="s">
        <v>2985</v>
      </c>
      <c r="H1433" s="158">
        <v>1</v>
      </c>
      <c r="I1433" s="159"/>
      <c r="L1433" s="155"/>
      <c r="M1433" s="160"/>
      <c r="T1433" s="161"/>
      <c r="AT1433" s="156" t="s">
        <v>277</v>
      </c>
      <c r="AU1433" s="156" t="s">
        <v>86</v>
      </c>
      <c r="AV1433" s="13" t="s">
        <v>86</v>
      </c>
      <c r="AW1433" s="13" t="s">
        <v>37</v>
      </c>
      <c r="AX1433" s="13" t="s">
        <v>76</v>
      </c>
      <c r="AY1433" s="156" t="s">
        <v>265</v>
      </c>
    </row>
    <row r="1434" spans="2:51" s="13" customFormat="1" ht="12">
      <c r="B1434" s="155"/>
      <c r="D1434" s="143" t="s">
        <v>277</v>
      </c>
      <c r="E1434" s="156" t="s">
        <v>19</v>
      </c>
      <c r="F1434" s="157" t="s">
        <v>2986</v>
      </c>
      <c r="H1434" s="158">
        <v>1</v>
      </c>
      <c r="I1434" s="159"/>
      <c r="L1434" s="155"/>
      <c r="M1434" s="160"/>
      <c r="T1434" s="161"/>
      <c r="AT1434" s="156" t="s">
        <v>277</v>
      </c>
      <c r="AU1434" s="156" t="s">
        <v>86</v>
      </c>
      <c r="AV1434" s="13" t="s">
        <v>86</v>
      </c>
      <c r="AW1434" s="13" t="s">
        <v>37</v>
      </c>
      <c r="AX1434" s="13" t="s">
        <v>76</v>
      </c>
      <c r="AY1434" s="156" t="s">
        <v>265</v>
      </c>
    </row>
    <row r="1435" spans="2:51" s="13" customFormat="1" ht="12">
      <c r="B1435" s="155"/>
      <c r="D1435" s="143" t="s">
        <v>277</v>
      </c>
      <c r="E1435" s="156" t="s">
        <v>19</v>
      </c>
      <c r="F1435" s="157" t="s">
        <v>2987</v>
      </c>
      <c r="H1435" s="158">
        <v>1</v>
      </c>
      <c r="I1435" s="159"/>
      <c r="L1435" s="155"/>
      <c r="M1435" s="160"/>
      <c r="T1435" s="161"/>
      <c r="AT1435" s="156" t="s">
        <v>277</v>
      </c>
      <c r="AU1435" s="156" t="s">
        <v>86</v>
      </c>
      <c r="AV1435" s="13" t="s">
        <v>86</v>
      </c>
      <c r="AW1435" s="13" t="s">
        <v>37</v>
      </c>
      <c r="AX1435" s="13" t="s">
        <v>76</v>
      </c>
      <c r="AY1435" s="156" t="s">
        <v>265</v>
      </c>
    </row>
    <row r="1436" spans="2:51" s="14" customFormat="1" ht="12">
      <c r="B1436" s="162"/>
      <c r="D1436" s="143" t="s">
        <v>277</v>
      </c>
      <c r="E1436" s="163" t="s">
        <v>19</v>
      </c>
      <c r="F1436" s="164" t="s">
        <v>280</v>
      </c>
      <c r="H1436" s="165">
        <v>3</v>
      </c>
      <c r="I1436" s="166"/>
      <c r="L1436" s="162"/>
      <c r="M1436" s="167"/>
      <c r="T1436" s="168"/>
      <c r="AT1436" s="163" t="s">
        <v>277</v>
      </c>
      <c r="AU1436" s="163" t="s">
        <v>86</v>
      </c>
      <c r="AV1436" s="14" t="s">
        <v>271</v>
      </c>
      <c r="AW1436" s="14" t="s">
        <v>37</v>
      </c>
      <c r="AX1436" s="14" t="s">
        <v>84</v>
      </c>
      <c r="AY1436" s="163" t="s">
        <v>265</v>
      </c>
    </row>
    <row r="1437" spans="2:65" s="1" customFormat="1" ht="16.5" customHeight="1">
      <c r="B1437" s="33"/>
      <c r="C1437" s="177" t="s">
        <v>1288</v>
      </c>
      <c r="D1437" s="177" t="s">
        <v>504</v>
      </c>
      <c r="E1437" s="178" t="s">
        <v>2988</v>
      </c>
      <c r="F1437" s="179" t="s">
        <v>2989</v>
      </c>
      <c r="G1437" s="180" t="s">
        <v>134</v>
      </c>
      <c r="H1437" s="181">
        <v>3</v>
      </c>
      <c r="I1437" s="182"/>
      <c r="J1437" s="183">
        <f>ROUND(I1437*H1437,2)</f>
        <v>0</v>
      </c>
      <c r="K1437" s="179" t="s">
        <v>270</v>
      </c>
      <c r="L1437" s="184"/>
      <c r="M1437" s="185" t="s">
        <v>19</v>
      </c>
      <c r="N1437" s="186" t="s">
        <v>47</v>
      </c>
      <c r="P1437" s="139">
        <f>O1437*H1437</f>
        <v>0</v>
      </c>
      <c r="Q1437" s="139">
        <v>0.081</v>
      </c>
      <c r="R1437" s="139">
        <f>Q1437*H1437</f>
        <v>0.243</v>
      </c>
      <c r="S1437" s="139">
        <v>0</v>
      </c>
      <c r="T1437" s="140">
        <f>S1437*H1437</f>
        <v>0</v>
      </c>
      <c r="AR1437" s="141" t="s">
        <v>323</v>
      </c>
      <c r="AT1437" s="141" t="s">
        <v>504</v>
      </c>
      <c r="AU1437" s="141" t="s">
        <v>86</v>
      </c>
      <c r="AY1437" s="18" t="s">
        <v>265</v>
      </c>
      <c r="BE1437" s="142">
        <f>IF(N1437="základní",J1437,0)</f>
        <v>0</v>
      </c>
      <c r="BF1437" s="142">
        <f>IF(N1437="snížená",J1437,0)</f>
        <v>0</v>
      </c>
      <c r="BG1437" s="142">
        <f>IF(N1437="zákl. přenesená",J1437,0)</f>
        <v>0</v>
      </c>
      <c r="BH1437" s="142">
        <f>IF(N1437="sníž. přenesená",J1437,0)</f>
        <v>0</v>
      </c>
      <c r="BI1437" s="142">
        <f>IF(N1437="nulová",J1437,0)</f>
        <v>0</v>
      </c>
      <c r="BJ1437" s="18" t="s">
        <v>84</v>
      </c>
      <c r="BK1437" s="142">
        <f>ROUND(I1437*H1437,2)</f>
        <v>0</v>
      </c>
      <c r="BL1437" s="18" t="s">
        <v>271</v>
      </c>
      <c r="BM1437" s="141" t="s">
        <v>2990</v>
      </c>
    </row>
    <row r="1438" spans="2:47" s="1" customFormat="1" ht="12">
      <c r="B1438" s="33"/>
      <c r="D1438" s="143" t="s">
        <v>273</v>
      </c>
      <c r="F1438" s="144" t="s">
        <v>2989</v>
      </c>
      <c r="I1438" s="145"/>
      <c r="L1438" s="33"/>
      <c r="M1438" s="146"/>
      <c r="T1438" s="54"/>
      <c r="AT1438" s="18" t="s">
        <v>273</v>
      </c>
      <c r="AU1438" s="18" t="s">
        <v>86</v>
      </c>
    </row>
    <row r="1439" spans="2:65" s="1" customFormat="1" ht="16.5" customHeight="1">
      <c r="B1439" s="33"/>
      <c r="C1439" s="130" t="s">
        <v>1294</v>
      </c>
      <c r="D1439" s="130" t="s">
        <v>267</v>
      </c>
      <c r="E1439" s="131" t="s">
        <v>2991</v>
      </c>
      <c r="F1439" s="132" t="s">
        <v>2992</v>
      </c>
      <c r="G1439" s="133" t="s">
        <v>104</v>
      </c>
      <c r="H1439" s="134">
        <v>1.92</v>
      </c>
      <c r="I1439" s="135"/>
      <c r="J1439" s="136">
        <f>ROUND(I1439*H1439,2)</f>
        <v>0</v>
      </c>
      <c r="K1439" s="132" t="s">
        <v>270</v>
      </c>
      <c r="L1439" s="33"/>
      <c r="M1439" s="137" t="s">
        <v>19</v>
      </c>
      <c r="N1439" s="138" t="s">
        <v>47</v>
      </c>
      <c r="P1439" s="139">
        <f>O1439*H1439</f>
        <v>0</v>
      </c>
      <c r="Q1439" s="139">
        <v>0</v>
      </c>
      <c r="R1439" s="139">
        <f>Q1439*H1439</f>
        <v>0</v>
      </c>
      <c r="S1439" s="139">
        <v>0</v>
      </c>
      <c r="T1439" s="140">
        <f>S1439*H1439</f>
        <v>0</v>
      </c>
      <c r="AR1439" s="141" t="s">
        <v>271</v>
      </c>
      <c r="AT1439" s="141" t="s">
        <v>267</v>
      </c>
      <c r="AU1439" s="141" t="s">
        <v>86</v>
      </c>
      <c r="AY1439" s="18" t="s">
        <v>265</v>
      </c>
      <c r="BE1439" s="142">
        <f>IF(N1439="základní",J1439,0)</f>
        <v>0</v>
      </c>
      <c r="BF1439" s="142">
        <f>IF(N1439="snížená",J1439,0)</f>
        <v>0</v>
      </c>
      <c r="BG1439" s="142">
        <f>IF(N1439="zákl. přenesená",J1439,0)</f>
        <v>0</v>
      </c>
      <c r="BH1439" s="142">
        <f>IF(N1439="sníž. přenesená",J1439,0)</f>
        <v>0</v>
      </c>
      <c r="BI1439" s="142">
        <f>IF(N1439="nulová",J1439,0)</f>
        <v>0</v>
      </c>
      <c r="BJ1439" s="18" t="s">
        <v>84</v>
      </c>
      <c r="BK1439" s="142">
        <f>ROUND(I1439*H1439,2)</f>
        <v>0</v>
      </c>
      <c r="BL1439" s="18" t="s">
        <v>271</v>
      </c>
      <c r="BM1439" s="141" t="s">
        <v>2993</v>
      </c>
    </row>
    <row r="1440" spans="2:47" s="1" customFormat="1" ht="19.5">
      <c r="B1440" s="33"/>
      <c r="D1440" s="143" t="s">
        <v>273</v>
      </c>
      <c r="F1440" s="144" t="s">
        <v>2994</v>
      </c>
      <c r="I1440" s="145"/>
      <c r="L1440" s="33"/>
      <c r="M1440" s="146"/>
      <c r="T1440" s="54"/>
      <c r="AT1440" s="18" t="s">
        <v>273</v>
      </c>
      <c r="AU1440" s="18" t="s">
        <v>86</v>
      </c>
    </row>
    <row r="1441" spans="2:47" s="1" customFormat="1" ht="12">
      <c r="B1441" s="33"/>
      <c r="D1441" s="147" t="s">
        <v>275</v>
      </c>
      <c r="F1441" s="148" t="s">
        <v>2995</v>
      </c>
      <c r="I1441" s="145"/>
      <c r="L1441" s="33"/>
      <c r="M1441" s="146"/>
      <c r="T1441" s="54"/>
      <c r="AT1441" s="18" t="s">
        <v>275</v>
      </c>
      <c r="AU1441" s="18" t="s">
        <v>86</v>
      </c>
    </row>
    <row r="1442" spans="2:47" s="1" customFormat="1" ht="29.25">
      <c r="B1442" s="33"/>
      <c r="D1442" s="143" t="s">
        <v>501</v>
      </c>
      <c r="F1442" s="176" t="s">
        <v>2996</v>
      </c>
      <c r="I1442" s="145"/>
      <c r="L1442" s="33"/>
      <c r="M1442" s="146"/>
      <c r="T1442" s="54"/>
      <c r="AT1442" s="18" t="s">
        <v>501</v>
      </c>
      <c r="AU1442" s="18" t="s">
        <v>86</v>
      </c>
    </row>
    <row r="1443" spans="2:51" s="12" customFormat="1" ht="12">
      <c r="B1443" s="149"/>
      <c r="D1443" s="143" t="s">
        <v>277</v>
      </c>
      <c r="E1443" s="150" t="s">
        <v>19</v>
      </c>
      <c r="F1443" s="151" t="s">
        <v>2997</v>
      </c>
      <c r="H1443" s="150" t="s">
        <v>19</v>
      </c>
      <c r="I1443" s="152"/>
      <c r="L1443" s="149"/>
      <c r="M1443" s="153"/>
      <c r="T1443" s="154"/>
      <c r="AT1443" s="150" t="s">
        <v>277</v>
      </c>
      <c r="AU1443" s="150" t="s">
        <v>86</v>
      </c>
      <c r="AV1443" s="12" t="s">
        <v>84</v>
      </c>
      <c r="AW1443" s="12" t="s">
        <v>37</v>
      </c>
      <c r="AX1443" s="12" t="s">
        <v>76</v>
      </c>
      <c r="AY1443" s="150" t="s">
        <v>265</v>
      </c>
    </row>
    <row r="1444" spans="2:51" s="13" customFormat="1" ht="12">
      <c r="B1444" s="155"/>
      <c r="D1444" s="143" t="s">
        <v>277</v>
      </c>
      <c r="E1444" s="156" t="s">
        <v>19</v>
      </c>
      <c r="F1444" s="157" t="s">
        <v>2998</v>
      </c>
      <c r="H1444" s="158">
        <v>1.92</v>
      </c>
      <c r="I1444" s="159"/>
      <c r="L1444" s="155"/>
      <c r="M1444" s="160"/>
      <c r="T1444" s="161"/>
      <c r="AT1444" s="156" t="s">
        <v>277</v>
      </c>
      <c r="AU1444" s="156" t="s">
        <v>86</v>
      </c>
      <c r="AV1444" s="13" t="s">
        <v>86</v>
      </c>
      <c r="AW1444" s="13" t="s">
        <v>37</v>
      </c>
      <c r="AX1444" s="13" t="s">
        <v>84</v>
      </c>
      <c r="AY1444" s="156" t="s">
        <v>265</v>
      </c>
    </row>
    <row r="1445" spans="2:65" s="1" customFormat="1" ht="16.5" customHeight="1">
      <c r="B1445" s="33"/>
      <c r="C1445" s="130" t="s">
        <v>1300</v>
      </c>
      <c r="D1445" s="130" t="s">
        <v>267</v>
      </c>
      <c r="E1445" s="131" t="s">
        <v>2999</v>
      </c>
      <c r="F1445" s="132" t="s">
        <v>3000</v>
      </c>
      <c r="G1445" s="133" t="s">
        <v>115</v>
      </c>
      <c r="H1445" s="134">
        <v>4.8</v>
      </c>
      <c r="I1445" s="135"/>
      <c r="J1445" s="136">
        <f>ROUND(I1445*H1445,2)</f>
        <v>0</v>
      </c>
      <c r="K1445" s="132" t="s">
        <v>270</v>
      </c>
      <c r="L1445" s="33"/>
      <c r="M1445" s="137" t="s">
        <v>19</v>
      </c>
      <c r="N1445" s="138" t="s">
        <v>47</v>
      </c>
      <c r="P1445" s="139">
        <f>O1445*H1445</f>
        <v>0</v>
      </c>
      <c r="Q1445" s="139">
        <v>0.00632</v>
      </c>
      <c r="R1445" s="139">
        <f>Q1445*H1445</f>
        <v>0.030336</v>
      </c>
      <c r="S1445" s="139">
        <v>0</v>
      </c>
      <c r="T1445" s="140">
        <f>S1445*H1445</f>
        <v>0</v>
      </c>
      <c r="AR1445" s="141" t="s">
        <v>271</v>
      </c>
      <c r="AT1445" s="141" t="s">
        <v>267</v>
      </c>
      <c r="AU1445" s="141" t="s">
        <v>86</v>
      </c>
      <c r="AY1445" s="18" t="s">
        <v>265</v>
      </c>
      <c r="BE1445" s="142">
        <f>IF(N1445="základní",J1445,0)</f>
        <v>0</v>
      </c>
      <c r="BF1445" s="142">
        <f>IF(N1445="snížená",J1445,0)</f>
        <v>0</v>
      </c>
      <c r="BG1445" s="142">
        <f>IF(N1445="zákl. přenesená",J1445,0)</f>
        <v>0</v>
      </c>
      <c r="BH1445" s="142">
        <f>IF(N1445="sníž. přenesená",J1445,0)</f>
        <v>0</v>
      </c>
      <c r="BI1445" s="142">
        <f>IF(N1445="nulová",J1445,0)</f>
        <v>0</v>
      </c>
      <c r="BJ1445" s="18" t="s">
        <v>84</v>
      </c>
      <c r="BK1445" s="142">
        <f>ROUND(I1445*H1445,2)</f>
        <v>0</v>
      </c>
      <c r="BL1445" s="18" t="s">
        <v>271</v>
      </c>
      <c r="BM1445" s="141" t="s">
        <v>3001</v>
      </c>
    </row>
    <row r="1446" spans="2:47" s="1" customFormat="1" ht="12">
      <c r="B1446" s="33"/>
      <c r="D1446" s="143" t="s">
        <v>273</v>
      </c>
      <c r="F1446" s="144" t="s">
        <v>3002</v>
      </c>
      <c r="I1446" s="145"/>
      <c r="L1446" s="33"/>
      <c r="M1446" s="146"/>
      <c r="T1446" s="54"/>
      <c r="AT1446" s="18" t="s">
        <v>273</v>
      </c>
      <c r="AU1446" s="18" t="s">
        <v>86</v>
      </c>
    </row>
    <row r="1447" spans="2:47" s="1" customFormat="1" ht="12">
      <c r="B1447" s="33"/>
      <c r="D1447" s="147" t="s">
        <v>275</v>
      </c>
      <c r="F1447" s="148" t="s">
        <v>3003</v>
      </c>
      <c r="I1447" s="145"/>
      <c r="L1447" s="33"/>
      <c r="M1447" s="146"/>
      <c r="T1447" s="54"/>
      <c r="AT1447" s="18" t="s">
        <v>275</v>
      </c>
      <c r="AU1447" s="18" t="s">
        <v>86</v>
      </c>
    </row>
    <row r="1448" spans="2:51" s="12" customFormat="1" ht="12">
      <c r="B1448" s="149"/>
      <c r="D1448" s="143" t="s">
        <v>277</v>
      </c>
      <c r="E1448" s="150" t="s">
        <v>19</v>
      </c>
      <c r="F1448" s="151" t="s">
        <v>3004</v>
      </c>
      <c r="H1448" s="150" t="s">
        <v>19</v>
      </c>
      <c r="I1448" s="152"/>
      <c r="L1448" s="149"/>
      <c r="M1448" s="153"/>
      <c r="T1448" s="154"/>
      <c r="AT1448" s="150" t="s">
        <v>277</v>
      </c>
      <c r="AU1448" s="150" t="s">
        <v>86</v>
      </c>
      <c r="AV1448" s="12" t="s">
        <v>84</v>
      </c>
      <c r="AW1448" s="12" t="s">
        <v>37</v>
      </c>
      <c r="AX1448" s="12" t="s">
        <v>76</v>
      </c>
      <c r="AY1448" s="150" t="s">
        <v>265</v>
      </c>
    </row>
    <row r="1449" spans="2:51" s="13" customFormat="1" ht="12">
      <c r="B1449" s="155"/>
      <c r="D1449" s="143" t="s">
        <v>277</v>
      </c>
      <c r="E1449" s="156" t="s">
        <v>19</v>
      </c>
      <c r="F1449" s="157" t="s">
        <v>3005</v>
      </c>
      <c r="H1449" s="158">
        <v>4.8</v>
      </c>
      <c r="I1449" s="159"/>
      <c r="L1449" s="155"/>
      <c r="M1449" s="160"/>
      <c r="T1449" s="161"/>
      <c r="AT1449" s="156" t="s">
        <v>277</v>
      </c>
      <c r="AU1449" s="156" t="s">
        <v>86</v>
      </c>
      <c r="AV1449" s="13" t="s">
        <v>86</v>
      </c>
      <c r="AW1449" s="13" t="s">
        <v>37</v>
      </c>
      <c r="AX1449" s="13" t="s">
        <v>84</v>
      </c>
      <c r="AY1449" s="156" t="s">
        <v>265</v>
      </c>
    </row>
    <row r="1450" spans="2:65" s="1" customFormat="1" ht="21.75" customHeight="1">
      <c r="B1450" s="33"/>
      <c r="C1450" s="130" t="s">
        <v>1308</v>
      </c>
      <c r="D1450" s="130" t="s">
        <v>267</v>
      </c>
      <c r="E1450" s="131" t="s">
        <v>1093</v>
      </c>
      <c r="F1450" s="132" t="s">
        <v>1094</v>
      </c>
      <c r="G1450" s="133" t="s">
        <v>104</v>
      </c>
      <c r="H1450" s="134">
        <v>704.58</v>
      </c>
      <c r="I1450" s="135"/>
      <c r="J1450" s="136">
        <f>ROUND(I1450*H1450,2)</f>
        <v>0</v>
      </c>
      <c r="K1450" s="132" t="s">
        <v>270</v>
      </c>
      <c r="L1450" s="33"/>
      <c r="M1450" s="137" t="s">
        <v>19</v>
      </c>
      <c r="N1450" s="138" t="s">
        <v>47</v>
      </c>
      <c r="P1450" s="139">
        <f>O1450*H1450</f>
        <v>0</v>
      </c>
      <c r="Q1450" s="139">
        <v>2.25</v>
      </c>
      <c r="R1450" s="139">
        <f>Q1450*H1450</f>
        <v>1585.305</v>
      </c>
      <c r="S1450" s="139">
        <v>0</v>
      </c>
      <c r="T1450" s="140">
        <f>S1450*H1450</f>
        <v>0</v>
      </c>
      <c r="AR1450" s="141" t="s">
        <v>271</v>
      </c>
      <c r="AT1450" s="141" t="s">
        <v>267</v>
      </c>
      <c r="AU1450" s="141" t="s">
        <v>86</v>
      </c>
      <c r="AY1450" s="18" t="s">
        <v>265</v>
      </c>
      <c r="BE1450" s="142">
        <f>IF(N1450="základní",J1450,0)</f>
        <v>0</v>
      </c>
      <c r="BF1450" s="142">
        <f>IF(N1450="snížená",J1450,0)</f>
        <v>0</v>
      </c>
      <c r="BG1450" s="142">
        <f>IF(N1450="zákl. přenesená",J1450,0)</f>
        <v>0</v>
      </c>
      <c r="BH1450" s="142">
        <f>IF(N1450="sníž. přenesená",J1450,0)</f>
        <v>0</v>
      </c>
      <c r="BI1450" s="142">
        <f>IF(N1450="nulová",J1450,0)</f>
        <v>0</v>
      </c>
      <c r="BJ1450" s="18" t="s">
        <v>84</v>
      </c>
      <c r="BK1450" s="142">
        <f>ROUND(I1450*H1450,2)</f>
        <v>0</v>
      </c>
      <c r="BL1450" s="18" t="s">
        <v>271</v>
      </c>
      <c r="BM1450" s="141" t="s">
        <v>3006</v>
      </c>
    </row>
    <row r="1451" spans="2:47" s="1" customFormat="1" ht="12">
      <c r="B1451" s="33"/>
      <c r="D1451" s="143" t="s">
        <v>273</v>
      </c>
      <c r="F1451" s="144" t="s">
        <v>1096</v>
      </c>
      <c r="I1451" s="145"/>
      <c r="L1451" s="33"/>
      <c r="M1451" s="146"/>
      <c r="T1451" s="54"/>
      <c r="AT1451" s="18" t="s">
        <v>273</v>
      </c>
      <c r="AU1451" s="18" t="s">
        <v>86</v>
      </c>
    </row>
    <row r="1452" spans="2:47" s="1" customFormat="1" ht="12">
      <c r="B1452" s="33"/>
      <c r="D1452" s="147" t="s">
        <v>275</v>
      </c>
      <c r="F1452" s="148" t="s">
        <v>1097</v>
      </c>
      <c r="I1452" s="145"/>
      <c r="L1452" s="33"/>
      <c r="M1452" s="146"/>
      <c r="T1452" s="54"/>
      <c r="AT1452" s="18" t="s">
        <v>275</v>
      </c>
      <c r="AU1452" s="18" t="s">
        <v>86</v>
      </c>
    </row>
    <row r="1453" spans="2:51" s="12" customFormat="1" ht="12">
      <c r="B1453" s="149"/>
      <c r="D1453" s="143" t="s">
        <v>277</v>
      </c>
      <c r="E1453" s="150" t="s">
        <v>19</v>
      </c>
      <c r="F1453" s="151" t="s">
        <v>3007</v>
      </c>
      <c r="H1453" s="150" t="s">
        <v>19</v>
      </c>
      <c r="I1453" s="152"/>
      <c r="L1453" s="149"/>
      <c r="M1453" s="153"/>
      <c r="T1453" s="154"/>
      <c r="AT1453" s="150" t="s">
        <v>277</v>
      </c>
      <c r="AU1453" s="150" t="s">
        <v>86</v>
      </c>
      <c r="AV1453" s="12" t="s">
        <v>84</v>
      </c>
      <c r="AW1453" s="12" t="s">
        <v>37</v>
      </c>
      <c r="AX1453" s="12" t="s">
        <v>76</v>
      </c>
      <c r="AY1453" s="150" t="s">
        <v>265</v>
      </c>
    </row>
    <row r="1454" spans="2:51" s="13" customFormat="1" ht="12">
      <c r="B1454" s="155"/>
      <c r="D1454" s="143" t="s">
        <v>277</v>
      </c>
      <c r="E1454" s="156" t="s">
        <v>19</v>
      </c>
      <c r="F1454" s="157" t="s">
        <v>3008</v>
      </c>
      <c r="H1454" s="158">
        <v>635.213</v>
      </c>
      <c r="I1454" s="159"/>
      <c r="L1454" s="155"/>
      <c r="M1454" s="160"/>
      <c r="T1454" s="161"/>
      <c r="AT1454" s="156" t="s">
        <v>277</v>
      </c>
      <c r="AU1454" s="156" t="s">
        <v>86</v>
      </c>
      <c r="AV1454" s="13" t="s">
        <v>86</v>
      </c>
      <c r="AW1454" s="13" t="s">
        <v>37</v>
      </c>
      <c r="AX1454" s="13" t="s">
        <v>76</v>
      </c>
      <c r="AY1454" s="156" t="s">
        <v>265</v>
      </c>
    </row>
    <row r="1455" spans="2:51" s="13" customFormat="1" ht="12">
      <c r="B1455" s="155"/>
      <c r="D1455" s="143" t="s">
        <v>277</v>
      </c>
      <c r="E1455" s="156" t="s">
        <v>19</v>
      </c>
      <c r="F1455" s="157" t="s">
        <v>3009</v>
      </c>
      <c r="H1455" s="158">
        <v>24.765</v>
      </c>
      <c r="I1455" s="159"/>
      <c r="L1455" s="155"/>
      <c r="M1455" s="160"/>
      <c r="T1455" s="161"/>
      <c r="AT1455" s="156" t="s">
        <v>277</v>
      </c>
      <c r="AU1455" s="156" t="s">
        <v>86</v>
      </c>
      <c r="AV1455" s="13" t="s">
        <v>86</v>
      </c>
      <c r="AW1455" s="13" t="s">
        <v>37</v>
      </c>
      <c r="AX1455" s="13" t="s">
        <v>76</v>
      </c>
      <c r="AY1455" s="156" t="s">
        <v>265</v>
      </c>
    </row>
    <row r="1456" spans="2:51" s="12" customFormat="1" ht="22.5">
      <c r="B1456" s="149"/>
      <c r="D1456" s="143" t="s">
        <v>277</v>
      </c>
      <c r="E1456" s="150" t="s">
        <v>19</v>
      </c>
      <c r="F1456" s="151" t="s">
        <v>3010</v>
      </c>
      <c r="H1456" s="150" t="s">
        <v>19</v>
      </c>
      <c r="I1456" s="152"/>
      <c r="L1456" s="149"/>
      <c r="M1456" s="153"/>
      <c r="T1456" s="154"/>
      <c r="AT1456" s="150" t="s">
        <v>277</v>
      </c>
      <c r="AU1456" s="150" t="s">
        <v>86</v>
      </c>
      <c r="AV1456" s="12" t="s">
        <v>84</v>
      </c>
      <c r="AW1456" s="12" t="s">
        <v>37</v>
      </c>
      <c r="AX1456" s="12" t="s">
        <v>76</v>
      </c>
      <c r="AY1456" s="150" t="s">
        <v>265</v>
      </c>
    </row>
    <row r="1457" spans="2:51" s="13" customFormat="1" ht="12">
      <c r="B1457" s="155"/>
      <c r="D1457" s="143" t="s">
        <v>277</v>
      </c>
      <c r="E1457" s="156" t="s">
        <v>19</v>
      </c>
      <c r="F1457" s="157" t="s">
        <v>334</v>
      </c>
      <c r="H1457" s="158">
        <v>10</v>
      </c>
      <c r="I1457" s="159"/>
      <c r="L1457" s="155"/>
      <c r="M1457" s="160"/>
      <c r="T1457" s="161"/>
      <c r="AT1457" s="156" t="s">
        <v>277</v>
      </c>
      <c r="AU1457" s="156" t="s">
        <v>86</v>
      </c>
      <c r="AV1457" s="13" t="s">
        <v>86</v>
      </c>
      <c r="AW1457" s="13" t="s">
        <v>37</v>
      </c>
      <c r="AX1457" s="13" t="s">
        <v>76</v>
      </c>
      <c r="AY1457" s="156" t="s">
        <v>265</v>
      </c>
    </row>
    <row r="1458" spans="2:51" s="12" customFormat="1" ht="12">
      <c r="B1458" s="149"/>
      <c r="D1458" s="143" t="s">
        <v>277</v>
      </c>
      <c r="E1458" s="150" t="s">
        <v>19</v>
      </c>
      <c r="F1458" s="151" t="s">
        <v>3011</v>
      </c>
      <c r="H1458" s="150" t="s">
        <v>19</v>
      </c>
      <c r="I1458" s="152"/>
      <c r="L1458" s="149"/>
      <c r="M1458" s="153"/>
      <c r="T1458" s="154"/>
      <c r="AT1458" s="150" t="s">
        <v>277</v>
      </c>
      <c r="AU1458" s="150" t="s">
        <v>86</v>
      </c>
      <c r="AV1458" s="12" t="s">
        <v>84</v>
      </c>
      <c r="AW1458" s="12" t="s">
        <v>37</v>
      </c>
      <c r="AX1458" s="12" t="s">
        <v>76</v>
      </c>
      <c r="AY1458" s="150" t="s">
        <v>265</v>
      </c>
    </row>
    <row r="1459" spans="2:51" s="13" customFormat="1" ht="12">
      <c r="B1459" s="155"/>
      <c r="D1459" s="143" t="s">
        <v>277</v>
      </c>
      <c r="E1459" s="156" t="s">
        <v>19</v>
      </c>
      <c r="F1459" s="157" t="s">
        <v>3012</v>
      </c>
      <c r="H1459" s="158">
        <v>31.602</v>
      </c>
      <c r="I1459" s="159"/>
      <c r="L1459" s="155"/>
      <c r="M1459" s="160"/>
      <c r="T1459" s="161"/>
      <c r="AT1459" s="156" t="s">
        <v>277</v>
      </c>
      <c r="AU1459" s="156" t="s">
        <v>86</v>
      </c>
      <c r="AV1459" s="13" t="s">
        <v>86</v>
      </c>
      <c r="AW1459" s="13" t="s">
        <v>37</v>
      </c>
      <c r="AX1459" s="13" t="s">
        <v>76</v>
      </c>
      <c r="AY1459" s="156" t="s">
        <v>265</v>
      </c>
    </row>
    <row r="1460" spans="2:51" s="12" customFormat="1" ht="12">
      <c r="B1460" s="149"/>
      <c r="D1460" s="143" t="s">
        <v>277</v>
      </c>
      <c r="E1460" s="150" t="s">
        <v>19</v>
      </c>
      <c r="F1460" s="151" t="s">
        <v>3013</v>
      </c>
      <c r="H1460" s="150" t="s">
        <v>19</v>
      </c>
      <c r="I1460" s="152"/>
      <c r="L1460" s="149"/>
      <c r="M1460" s="153"/>
      <c r="T1460" s="154"/>
      <c r="AT1460" s="150" t="s">
        <v>277</v>
      </c>
      <c r="AU1460" s="150" t="s">
        <v>86</v>
      </c>
      <c r="AV1460" s="12" t="s">
        <v>84</v>
      </c>
      <c r="AW1460" s="12" t="s">
        <v>37</v>
      </c>
      <c r="AX1460" s="12" t="s">
        <v>76</v>
      </c>
      <c r="AY1460" s="150" t="s">
        <v>265</v>
      </c>
    </row>
    <row r="1461" spans="2:51" s="13" customFormat="1" ht="12">
      <c r="B1461" s="155"/>
      <c r="D1461" s="143" t="s">
        <v>277</v>
      </c>
      <c r="E1461" s="156" t="s">
        <v>19</v>
      </c>
      <c r="F1461" s="157" t="s">
        <v>3014</v>
      </c>
      <c r="H1461" s="158">
        <v>3</v>
      </c>
      <c r="I1461" s="159"/>
      <c r="L1461" s="155"/>
      <c r="M1461" s="160"/>
      <c r="T1461" s="161"/>
      <c r="AT1461" s="156" t="s">
        <v>277</v>
      </c>
      <c r="AU1461" s="156" t="s">
        <v>86</v>
      </c>
      <c r="AV1461" s="13" t="s">
        <v>86</v>
      </c>
      <c r="AW1461" s="13" t="s">
        <v>37</v>
      </c>
      <c r="AX1461" s="13" t="s">
        <v>76</v>
      </c>
      <c r="AY1461" s="156" t="s">
        <v>265</v>
      </c>
    </row>
    <row r="1462" spans="2:51" s="14" customFormat="1" ht="12">
      <c r="B1462" s="162"/>
      <c r="D1462" s="143" t="s">
        <v>277</v>
      </c>
      <c r="E1462" s="163" t="s">
        <v>19</v>
      </c>
      <c r="F1462" s="164" t="s">
        <v>280</v>
      </c>
      <c r="H1462" s="165">
        <v>704.58</v>
      </c>
      <c r="I1462" s="166"/>
      <c r="L1462" s="162"/>
      <c r="M1462" s="167"/>
      <c r="T1462" s="168"/>
      <c r="AT1462" s="163" t="s">
        <v>277</v>
      </c>
      <c r="AU1462" s="163" t="s">
        <v>86</v>
      </c>
      <c r="AV1462" s="14" t="s">
        <v>271</v>
      </c>
      <c r="AW1462" s="14" t="s">
        <v>37</v>
      </c>
      <c r="AX1462" s="14" t="s">
        <v>84</v>
      </c>
      <c r="AY1462" s="163" t="s">
        <v>265</v>
      </c>
    </row>
    <row r="1463" spans="2:65" s="1" customFormat="1" ht="16.5" customHeight="1">
      <c r="B1463" s="33"/>
      <c r="C1463" s="130" t="s">
        <v>1314</v>
      </c>
      <c r="D1463" s="130" t="s">
        <v>267</v>
      </c>
      <c r="E1463" s="131" t="s">
        <v>3015</v>
      </c>
      <c r="F1463" s="132" t="s">
        <v>3016</v>
      </c>
      <c r="G1463" s="133" t="s">
        <v>104</v>
      </c>
      <c r="H1463" s="134">
        <v>1094.555</v>
      </c>
      <c r="I1463" s="135"/>
      <c r="J1463" s="136">
        <f>ROUND(I1463*H1463,2)</f>
        <v>0</v>
      </c>
      <c r="K1463" s="132" t="s">
        <v>270</v>
      </c>
      <c r="L1463" s="33"/>
      <c r="M1463" s="137" t="s">
        <v>19</v>
      </c>
      <c r="N1463" s="138" t="s">
        <v>47</v>
      </c>
      <c r="P1463" s="139">
        <f>O1463*H1463</f>
        <v>0</v>
      </c>
      <c r="Q1463" s="139">
        <v>1.7535</v>
      </c>
      <c r="R1463" s="139">
        <f>Q1463*H1463</f>
        <v>1919.3021925000003</v>
      </c>
      <c r="S1463" s="139">
        <v>0</v>
      </c>
      <c r="T1463" s="140">
        <f>S1463*H1463</f>
        <v>0</v>
      </c>
      <c r="AR1463" s="141" t="s">
        <v>271</v>
      </c>
      <c r="AT1463" s="141" t="s">
        <v>267</v>
      </c>
      <c r="AU1463" s="141" t="s">
        <v>86</v>
      </c>
      <c r="AY1463" s="18" t="s">
        <v>265</v>
      </c>
      <c r="BE1463" s="142">
        <f>IF(N1463="základní",J1463,0)</f>
        <v>0</v>
      </c>
      <c r="BF1463" s="142">
        <f>IF(N1463="snížená",J1463,0)</f>
        <v>0</v>
      </c>
      <c r="BG1463" s="142">
        <f>IF(N1463="zákl. přenesená",J1463,0)</f>
        <v>0</v>
      </c>
      <c r="BH1463" s="142">
        <f>IF(N1463="sníž. přenesená",J1463,0)</f>
        <v>0</v>
      </c>
      <c r="BI1463" s="142">
        <f>IF(N1463="nulová",J1463,0)</f>
        <v>0</v>
      </c>
      <c r="BJ1463" s="18" t="s">
        <v>84</v>
      </c>
      <c r="BK1463" s="142">
        <f>ROUND(I1463*H1463,2)</f>
        <v>0</v>
      </c>
      <c r="BL1463" s="18" t="s">
        <v>271</v>
      </c>
      <c r="BM1463" s="141" t="s">
        <v>3017</v>
      </c>
    </row>
    <row r="1464" spans="2:47" s="1" customFormat="1" ht="12">
      <c r="B1464" s="33"/>
      <c r="D1464" s="143" t="s">
        <v>273</v>
      </c>
      <c r="F1464" s="144" t="s">
        <v>3018</v>
      </c>
      <c r="I1464" s="145"/>
      <c r="L1464" s="33"/>
      <c r="M1464" s="146"/>
      <c r="T1464" s="54"/>
      <c r="AT1464" s="18" t="s">
        <v>273</v>
      </c>
      <c r="AU1464" s="18" t="s">
        <v>86</v>
      </c>
    </row>
    <row r="1465" spans="2:47" s="1" customFormat="1" ht="12">
      <c r="B1465" s="33"/>
      <c r="D1465" s="147" t="s">
        <v>275</v>
      </c>
      <c r="F1465" s="148" t="s">
        <v>3019</v>
      </c>
      <c r="I1465" s="145"/>
      <c r="L1465" s="33"/>
      <c r="M1465" s="146"/>
      <c r="T1465" s="54"/>
      <c r="AT1465" s="18" t="s">
        <v>275</v>
      </c>
      <c r="AU1465" s="18" t="s">
        <v>86</v>
      </c>
    </row>
    <row r="1466" spans="2:51" s="12" customFormat="1" ht="12">
      <c r="B1466" s="149"/>
      <c r="D1466" s="143" t="s">
        <v>277</v>
      </c>
      <c r="E1466" s="150" t="s">
        <v>19</v>
      </c>
      <c r="F1466" s="151" t="s">
        <v>3020</v>
      </c>
      <c r="H1466" s="150" t="s">
        <v>19</v>
      </c>
      <c r="I1466" s="152"/>
      <c r="L1466" s="149"/>
      <c r="M1466" s="153"/>
      <c r="T1466" s="154"/>
      <c r="AT1466" s="150" t="s">
        <v>277</v>
      </c>
      <c r="AU1466" s="150" t="s">
        <v>86</v>
      </c>
      <c r="AV1466" s="12" t="s">
        <v>84</v>
      </c>
      <c r="AW1466" s="12" t="s">
        <v>37</v>
      </c>
      <c r="AX1466" s="12" t="s">
        <v>76</v>
      </c>
      <c r="AY1466" s="150" t="s">
        <v>265</v>
      </c>
    </row>
    <row r="1467" spans="2:51" s="13" customFormat="1" ht="12">
      <c r="B1467" s="155"/>
      <c r="D1467" s="143" t="s">
        <v>277</v>
      </c>
      <c r="E1467" s="156" t="s">
        <v>19</v>
      </c>
      <c r="F1467" s="157" t="s">
        <v>3021</v>
      </c>
      <c r="H1467" s="158">
        <v>420.875</v>
      </c>
      <c r="I1467" s="159"/>
      <c r="L1467" s="155"/>
      <c r="M1467" s="160"/>
      <c r="T1467" s="161"/>
      <c r="AT1467" s="156" t="s">
        <v>277</v>
      </c>
      <c r="AU1467" s="156" t="s">
        <v>86</v>
      </c>
      <c r="AV1467" s="13" t="s">
        <v>86</v>
      </c>
      <c r="AW1467" s="13" t="s">
        <v>37</v>
      </c>
      <c r="AX1467" s="13" t="s">
        <v>76</v>
      </c>
      <c r="AY1467" s="156" t="s">
        <v>265</v>
      </c>
    </row>
    <row r="1468" spans="2:51" s="13" customFormat="1" ht="12">
      <c r="B1468" s="155"/>
      <c r="D1468" s="143" t="s">
        <v>277</v>
      </c>
      <c r="E1468" s="156" t="s">
        <v>19</v>
      </c>
      <c r="F1468" s="157" t="s">
        <v>3022</v>
      </c>
      <c r="H1468" s="158">
        <v>673.68</v>
      </c>
      <c r="I1468" s="159"/>
      <c r="L1468" s="155"/>
      <c r="M1468" s="160"/>
      <c r="T1468" s="161"/>
      <c r="AT1468" s="156" t="s">
        <v>277</v>
      </c>
      <c r="AU1468" s="156" t="s">
        <v>86</v>
      </c>
      <c r="AV1468" s="13" t="s">
        <v>86</v>
      </c>
      <c r="AW1468" s="13" t="s">
        <v>37</v>
      </c>
      <c r="AX1468" s="13" t="s">
        <v>76</v>
      </c>
      <c r="AY1468" s="156" t="s">
        <v>265</v>
      </c>
    </row>
    <row r="1469" spans="2:51" s="14" customFormat="1" ht="12">
      <c r="B1469" s="162"/>
      <c r="D1469" s="143" t="s">
        <v>277</v>
      </c>
      <c r="E1469" s="163" t="s">
        <v>19</v>
      </c>
      <c r="F1469" s="164" t="s">
        <v>280</v>
      </c>
      <c r="H1469" s="165">
        <v>1094.555</v>
      </c>
      <c r="I1469" s="166"/>
      <c r="L1469" s="162"/>
      <c r="M1469" s="167"/>
      <c r="T1469" s="168"/>
      <c r="AT1469" s="163" t="s">
        <v>277</v>
      </c>
      <c r="AU1469" s="163" t="s">
        <v>86</v>
      </c>
      <c r="AV1469" s="14" t="s">
        <v>271</v>
      </c>
      <c r="AW1469" s="14" t="s">
        <v>37</v>
      </c>
      <c r="AX1469" s="14" t="s">
        <v>84</v>
      </c>
      <c r="AY1469" s="163" t="s">
        <v>265</v>
      </c>
    </row>
    <row r="1470" spans="2:65" s="1" customFormat="1" ht="16.5" customHeight="1">
      <c r="B1470" s="33"/>
      <c r="C1470" s="130" t="s">
        <v>1319</v>
      </c>
      <c r="D1470" s="130" t="s">
        <v>267</v>
      </c>
      <c r="E1470" s="131" t="s">
        <v>3023</v>
      </c>
      <c r="F1470" s="132" t="s">
        <v>3024</v>
      </c>
      <c r="G1470" s="133" t="s">
        <v>104</v>
      </c>
      <c r="H1470" s="134">
        <v>98.56</v>
      </c>
      <c r="I1470" s="135"/>
      <c r="J1470" s="136">
        <f>ROUND(I1470*H1470,2)</f>
        <v>0</v>
      </c>
      <c r="K1470" s="132" t="s">
        <v>270</v>
      </c>
      <c r="L1470" s="33"/>
      <c r="M1470" s="137" t="s">
        <v>19</v>
      </c>
      <c r="N1470" s="138" t="s">
        <v>47</v>
      </c>
      <c r="P1470" s="139">
        <f>O1470*H1470</f>
        <v>0</v>
      </c>
      <c r="Q1470" s="139">
        <v>2.0875</v>
      </c>
      <c r="R1470" s="139">
        <f>Q1470*H1470</f>
        <v>205.744</v>
      </c>
      <c r="S1470" s="139">
        <v>0</v>
      </c>
      <c r="T1470" s="140">
        <f>S1470*H1470</f>
        <v>0</v>
      </c>
      <c r="AR1470" s="141" t="s">
        <v>271</v>
      </c>
      <c r="AT1470" s="141" t="s">
        <v>267</v>
      </c>
      <c r="AU1470" s="141" t="s">
        <v>86</v>
      </c>
      <c r="AY1470" s="18" t="s">
        <v>265</v>
      </c>
      <c r="BE1470" s="142">
        <f>IF(N1470="základní",J1470,0)</f>
        <v>0</v>
      </c>
      <c r="BF1470" s="142">
        <f>IF(N1470="snížená",J1470,0)</f>
        <v>0</v>
      </c>
      <c r="BG1470" s="142">
        <f>IF(N1470="zákl. přenesená",J1470,0)</f>
        <v>0</v>
      </c>
      <c r="BH1470" s="142">
        <f>IF(N1470="sníž. přenesená",J1470,0)</f>
        <v>0</v>
      </c>
      <c r="BI1470" s="142">
        <f>IF(N1470="nulová",J1470,0)</f>
        <v>0</v>
      </c>
      <c r="BJ1470" s="18" t="s">
        <v>84</v>
      </c>
      <c r="BK1470" s="142">
        <f>ROUND(I1470*H1470,2)</f>
        <v>0</v>
      </c>
      <c r="BL1470" s="18" t="s">
        <v>271</v>
      </c>
      <c r="BM1470" s="141" t="s">
        <v>3025</v>
      </c>
    </row>
    <row r="1471" spans="2:47" s="1" customFormat="1" ht="12">
      <c r="B1471" s="33"/>
      <c r="D1471" s="143" t="s">
        <v>273</v>
      </c>
      <c r="F1471" s="144" t="s">
        <v>3026</v>
      </c>
      <c r="I1471" s="145"/>
      <c r="L1471" s="33"/>
      <c r="M1471" s="146"/>
      <c r="T1471" s="54"/>
      <c r="AT1471" s="18" t="s">
        <v>273</v>
      </c>
      <c r="AU1471" s="18" t="s">
        <v>86</v>
      </c>
    </row>
    <row r="1472" spans="2:47" s="1" customFormat="1" ht="12">
      <c r="B1472" s="33"/>
      <c r="D1472" s="147" t="s">
        <v>275</v>
      </c>
      <c r="F1472" s="148" t="s">
        <v>3027</v>
      </c>
      <c r="I1472" s="145"/>
      <c r="L1472" s="33"/>
      <c r="M1472" s="146"/>
      <c r="T1472" s="54"/>
      <c r="AT1472" s="18" t="s">
        <v>275</v>
      </c>
      <c r="AU1472" s="18" t="s">
        <v>86</v>
      </c>
    </row>
    <row r="1473" spans="2:51" s="12" customFormat="1" ht="12">
      <c r="B1473" s="149"/>
      <c r="D1473" s="143" t="s">
        <v>277</v>
      </c>
      <c r="E1473" s="150" t="s">
        <v>19</v>
      </c>
      <c r="F1473" s="151" t="s">
        <v>3028</v>
      </c>
      <c r="H1473" s="150" t="s">
        <v>19</v>
      </c>
      <c r="I1473" s="152"/>
      <c r="L1473" s="149"/>
      <c r="M1473" s="153"/>
      <c r="T1473" s="154"/>
      <c r="AT1473" s="150" t="s">
        <v>277</v>
      </c>
      <c r="AU1473" s="150" t="s">
        <v>86</v>
      </c>
      <c r="AV1473" s="12" t="s">
        <v>84</v>
      </c>
      <c r="AW1473" s="12" t="s">
        <v>37</v>
      </c>
      <c r="AX1473" s="12" t="s">
        <v>76</v>
      </c>
      <c r="AY1473" s="150" t="s">
        <v>265</v>
      </c>
    </row>
    <row r="1474" spans="2:51" s="13" customFormat="1" ht="12">
      <c r="B1474" s="155"/>
      <c r="D1474" s="143" t="s">
        <v>277</v>
      </c>
      <c r="E1474" s="156" t="s">
        <v>19</v>
      </c>
      <c r="F1474" s="157" t="s">
        <v>3029</v>
      </c>
      <c r="H1474" s="158">
        <v>98.56</v>
      </c>
      <c r="I1474" s="159"/>
      <c r="L1474" s="155"/>
      <c r="M1474" s="160"/>
      <c r="T1474" s="161"/>
      <c r="AT1474" s="156" t="s">
        <v>277</v>
      </c>
      <c r="AU1474" s="156" t="s">
        <v>86</v>
      </c>
      <c r="AV1474" s="13" t="s">
        <v>86</v>
      </c>
      <c r="AW1474" s="13" t="s">
        <v>37</v>
      </c>
      <c r="AX1474" s="13" t="s">
        <v>76</v>
      </c>
      <c r="AY1474" s="156" t="s">
        <v>265</v>
      </c>
    </row>
    <row r="1475" spans="2:51" s="14" customFormat="1" ht="12">
      <c r="B1475" s="162"/>
      <c r="D1475" s="143" t="s">
        <v>277</v>
      </c>
      <c r="E1475" s="163" t="s">
        <v>19</v>
      </c>
      <c r="F1475" s="164" t="s">
        <v>280</v>
      </c>
      <c r="H1475" s="165">
        <v>98.56</v>
      </c>
      <c r="I1475" s="166"/>
      <c r="L1475" s="162"/>
      <c r="M1475" s="167"/>
      <c r="T1475" s="168"/>
      <c r="AT1475" s="163" t="s">
        <v>277</v>
      </c>
      <c r="AU1475" s="163" t="s">
        <v>86</v>
      </c>
      <c r="AV1475" s="14" t="s">
        <v>271</v>
      </c>
      <c r="AW1475" s="14" t="s">
        <v>37</v>
      </c>
      <c r="AX1475" s="14" t="s">
        <v>84</v>
      </c>
      <c r="AY1475" s="163" t="s">
        <v>265</v>
      </c>
    </row>
    <row r="1476" spans="2:65" s="1" customFormat="1" ht="16.5" customHeight="1">
      <c r="B1476" s="33"/>
      <c r="C1476" s="130" t="s">
        <v>1324</v>
      </c>
      <c r="D1476" s="130" t="s">
        <v>267</v>
      </c>
      <c r="E1476" s="131" t="s">
        <v>3030</v>
      </c>
      <c r="F1476" s="132" t="s">
        <v>3031</v>
      </c>
      <c r="G1476" s="133" t="s">
        <v>104</v>
      </c>
      <c r="H1476" s="134">
        <v>16.119</v>
      </c>
      <c r="I1476" s="135"/>
      <c r="J1476" s="136">
        <f>ROUND(I1476*H1476,2)</f>
        <v>0</v>
      </c>
      <c r="K1476" s="132" t="s">
        <v>19</v>
      </c>
      <c r="L1476" s="33"/>
      <c r="M1476" s="137" t="s">
        <v>19</v>
      </c>
      <c r="N1476" s="138" t="s">
        <v>47</v>
      </c>
      <c r="P1476" s="139">
        <f>O1476*H1476</f>
        <v>0</v>
      </c>
      <c r="Q1476" s="139">
        <v>2.43279</v>
      </c>
      <c r="R1476" s="139">
        <f>Q1476*H1476</f>
        <v>39.214142009999996</v>
      </c>
      <c r="S1476" s="139">
        <v>0</v>
      </c>
      <c r="T1476" s="140">
        <f>S1476*H1476</f>
        <v>0</v>
      </c>
      <c r="AR1476" s="141" t="s">
        <v>271</v>
      </c>
      <c r="AT1476" s="141" t="s">
        <v>267</v>
      </c>
      <c r="AU1476" s="141" t="s">
        <v>86</v>
      </c>
      <c r="AY1476" s="18" t="s">
        <v>265</v>
      </c>
      <c r="BE1476" s="142">
        <f>IF(N1476="základní",J1476,0)</f>
        <v>0</v>
      </c>
      <c r="BF1476" s="142">
        <f>IF(N1476="snížená",J1476,0)</f>
        <v>0</v>
      </c>
      <c r="BG1476" s="142">
        <f>IF(N1476="zákl. přenesená",J1476,0)</f>
        <v>0</v>
      </c>
      <c r="BH1476" s="142">
        <f>IF(N1476="sníž. přenesená",J1476,0)</f>
        <v>0</v>
      </c>
      <c r="BI1476" s="142">
        <f>IF(N1476="nulová",J1476,0)</f>
        <v>0</v>
      </c>
      <c r="BJ1476" s="18" t="s">
        <v>84</v>
      </c>
      <c r="BK1476" s="142">
        <f>ROUND(I1476*H1476,2)</f>
        <v>0</v>
      </c>
      <c r="BL1476" s="18" t="s">
        <v>271</v>
      </c>
      <c r="BM1476" s="141" t="s">
        <v>3032</v>
      </c>
    </row>
    <row r="1477" spans="2:47" s="1" customFormat="1" ht="12">
      <c r="B1477" s="33"/>
      <c r="D1477" s="143" t="s">
        <v>273</v>
      </c>
      <c r="F1477" s="144" t="s">
        <v>3033</v>
      </c>
      <c r="I1477" s="145"/>
      <c r="L1477" s="33"/>
      <c r="M1477" s="146"/>
      <c r="T1477" s="54"/>
      <c r="AT1477" s="18" t="s">
        <v>273</v>
      </c>
      <c r="AU1477" s="18" t="s">
        <v>86</v>
      </c>
    </row>
    <row r="1478" spans="2:51" s="12" customFormat="1" ht="12">
      <c r="B1478" s="149"/>
      <c r="D1478" s="143" t="s">
        <v>277</v>
      </c>
      <c r="E1478" s="150" t="s">
        <v>19</v>
      </c>
      <c r="F1478" s="151" t="s">
        <v>3034</v>
      </c>
      <c r="H1478" s="150" t="s">
        <v>19</v>
      </c>
      <c r="I1478" s="152"/>
      <c r="L1478" s="149"/>
      <c r="M1478" s="153"/>
      <c r="T1478" s="154"/>
      <c r="AT1478" s="150" t="s">
        <v>277</v>
      </c>
      <c r="AU1478" s="150" t="s">
        <v>86</v>
      </c>
      <c r="AV1478" s="12" t="s">
        <v>84</v>
      </c>
      <c r="AW1478" s="12" t="s">
        <v>37</v>
      </c>
      <c r="AX1478" s="12" t="s">
        <v>76</v>
      </c>
      <c r="AY1478" s="150" t="s">
        <v>265</v>
      </c>
    </row>
    <row r="1479" spans="2:51" s="13" customFormat="1" ht="12">
      <c r="B1479" s="155"/>
      <c r="D1479" s="143" t="s">
        <v>277</v>
      </c>
      <c r="E1479" s="156" t="s">
        <v>19</v>
      </c>
      <c r="F1479" s="157" t="s">
        <v>3035</v>
      </c>
      <c r="H1479" s="158">
        <v>16.119</v>
      </c>
      <c r="I1479" s="159"/>
      <c r="L1479" s="155"/>
      <c r="M1479" s="160"/>
      <c r="T1479" s="161"/>
      <c r="AT1479" s="156" t="s">
        <v>277</v>
      </c>
      <c r="AU1479" s="156" t="s">
        <v>86</v>
      </c>
      <c r="AV1479" s="13" t="s">
        <v>86</v>
      </c>
      <c r="AW1479" s="13" t="s">
        <v>37</v>
      </c>
      <c r="AX1479" s="13" t="s">
        <v>84</v>
      </c>
      <c r="AY1479" s="156" t="s">
        <v>265</v>
      </c>
    </row>
    <row r="1480" spans="2:65" s="1" customFormat="1" ht="16.5" customHeight="1">
      <c r="B1480" s="33"/>
      <c r="C1480" s="130" t="s">
        <v>1329</v>
      </c>
      <c r="D1480" s="130" t="s">
        <v>267</v>
      </c>
      <c r="E1480" s="131" t="s">
        <v>3036</v>
      </c>
      <c r="F1480" s="132" t="s">
        <v>3037</v>
      </c>
      <c r="G1480" s="133" t="s">
        <v>104</v>
      </c>
      <c r="H1480" s="134">
        <v>21.55</v>
      </c>
      <c r="I1480" s="135"/>
      <c r="J1480" s="136">
        <f>ROUND(I1480*H1480,2)</f>
        <v>0</v>
      </c>
      <c r="K1480" s="132" t="s">
        <v>19</v>
      </c>
      <c r="L1480" s="33"/>
      <c r="M1480" s="137" t="s">
        <v>19</v>
      </c>
      <c r="N1480" s="138" t="s">
        <v>47</v>
      </c>
      <c r="P1480" s="139">
        <f>O1480*H1480</f>
        <v>0</v>
      </c>
      <c r="Q1480" s="139">
        <v>2.43279</v>
      </c>
      <c r="R1480" s="139">
        <f>Q1480*H1480</f>
        <v>52.426624499999996</v>
      </c>
      <c r="S1480" s="139">
        <v>0</v>
      </c>
      <c r="T1480" s="140">
        <f>S1480*H1480</f>
        <v>0</v>
      </c>
      <c r="AR1480" s="141" t="s">
        <v>271</v>
      </c>
      <c r="AT1480" s="141" t="s">
        <v>267</v>
      </c>
      <c r="AU1480" s="141" t="s">
        <v>86</v>
      </c>
      <c r="AY1480" s="18" t="s">
        <v>265</v>
      </c>
      <c r="BE1480" s="142">
        <f>IF(N1480="základní",J1480,0)</f>
        <v>0</v>
      </c>
      <c r="BF1480" s="142">
        <f>IF(N1480="snížená",J1480,0)</f>
        <v>0</v>
      </c>
      <c r="BG1480" s="142">
        <f>IF(N1480="zákl. přenesená",J1480,0)</f>
        <v>0</v>
      </c>
      <c r="BH1480" s="142">
        <f>IF(N1480="sníž. přenesená",J1480,0)</f>
        <v>0</v>
      </c>
      <c r="BI1480" s="142">
        <f>IF(N1480="nulová",J1480,0)</f>
        <v>0</v>
      </c>
      <c r="BJ1480" s="18" t="s">
        <v>84</v>
      </c>
      <c r="BK1480" s="142">
        <f>ROUND(I1480*H1480,2)</f>
        <v>0</v>
      </c>
      <c r="BL1480" s="18" t="s">
        <v>271</v>
      </c>
      <c r="BM1480" s="141" t="s">
        <v>3038</v>
      </c>
    </row>
    <row r="1481" spans="2:47" s="1" customFormat="1" ht="19.5">
      <c r="B1481" s="33"/>
      <c r="D1481" s="143" t="s">
        <v>273</v>
      </c>
      <c r="F1481" s="144" t="s">
        <v>3039</v>
      </c>
      <c r="I1481" s="145"/>
      <c r="L1481" s="33"/>
      <c r="M1481" s="146"/>
      <c r="T1481" s="54"/>
      <c r="AT1481" s="18" t="s">
        <v>273</v>
      </c>
      <c r="AU1481" s="18" t="s">
        <v>86</v>
      </c>
    </row>
    <row r="1482" spans="2:51" s="13" customFormat="1" ht="12">
      <c r="B1482" s="155"/>
      <c r="D1482" s="143" t="s">
        <v>277</v>
      </c>
      <c r="E1482" s="156" t="s">
        <v>19</v>
      </c>
      <c r="F1482" s="157" t="s">
        <v>3040</v>
      </c>
      <c r="H1482" s="158">
        <v>21.55</v>
      </c>
      <c r="I1482" s="159"/>
      <c r="L1482" s="155"/>
      <c r="M1482" s="160"/>
      <c r="T1482" s="161"/>
      <c r="AT1482" s="156" t="s">
        <v>277</v>
      </c>
      <c r="AU1482" s="156" t="s">
        <v>86</v>
      </c>
      <c r="AV1482" s="13" t="s">
        <v>86</v>
      </c>
      <c r="AW1482" s="13" t="s">
        <v>37</v>
      </c>
      <c r="AX1482" s="13" t="s">
        <v>84</v>
      </c>
      <c r="AY1482" s="156" t="s">
        <v>265</v>
      </c>
    </row>
    <row r="1483" spans="2:65" s="1" customFormat="1" ht="16.5" customHeight="1">
      <c r="B1483" s="33"/>
      <c r="C1483" s="130" t="s">
        <v>1336</v>
      </c>
      <c r="D1483" s="130" t="s">
        <v>267</v>
      </c>
      <c r="E1483" s="131" t="s">
        <v>3041</v>
      </c>
      <c r="F1483" s="132" t="s">
        <v>3042</v>
      </c>
      <c r="G1483" s="133" t="s">
        <v>104</v>
      </c>
      <c r="H1483" s="134">
        <v>47.409</v>
      </c>
      <c r="I1483" s="135"/>
      <c r="J1483" s="136">
        <f>ROUND(I1483*H1483,2)</f>
        <v>0</v>
      </c>
      <c r="K1483" s="132" t="s">
        <v>270</v>
      </c>
      <c r="L1483" s="33"/>
      <c r="M1483" s="137" t="s">
        <v>19</v>
      </c>
      <c r="N1483" s="138" t="s">
        <v>47</v>
      </c>
      <c r="P1483" s="139">
        <f>O1483*H1483</f>
        <v>0</v>
      </c>
      <c r="Q1483" s="139">
        <v>2.13408</v>
      </c>
      <c r="R1483" s="139">
        <f>Q1483*H1483</f>
        <v>101.17459871999999</v>
      </c>
      <c r="S1483" s="139">
        <v>0</v>
      </c>
      <c r="T1483" s="140">
        <f>S1483*H1483</f>
        <v>0</v>
      </c>
      <c r="AR1483" s="141" t="s">
        <v>271</v>
      </c>
      <c r="AT1483" s="141" t="s">
        <v>267</v>
      </c>
      <c r="AU1483" s="141" t="s">
        <v>86</v>
      </c>
      <c r="AY1483" s="18" t="s">
        <v>265</v>
      </c>
      <c r="BE1483" s="142">
        <f>IF(N1483="základní",J1483,0)</f>
        <v>0</v>
      </c>
      <c r="BF1483" s="142">
        <f>IF(N1483="snížená",J1483,0)</f>
        <v>0</v>
      </c>
      <c r="BG1483" s="142">
        <f>IF(N1483="zákl. přenesená",J1483,0)</f>
        <v>0</v>
      </c>
      <c r="BH1483" s="142">
        <f>IF(N1483="sníž. přenesená",J1483,0)</f>
        <v>0</v>
      </c>
      <c r="BI1483" s="142">
        <f>IF(N1483="nulová",J1483,0)</f>
        <v>0</v>
      </c>
      <c r="BJ1483" s="18" t="s">
        <v>84</v>
      </c>
      <c r="BK1483" s="142">
        <f>ROUND(I1483*H1483,2)</f>
        <v>0</v>
      </c>
      <c r="BL1483" s="18" t="s">
        <v>271</v>
      </c>
      <c r="BM1483" s="141" t="s">
        <v>3043</v>
      </c>
    </row>
    <row r="1484" spans="2:47" s="1" customFormat="1" ht="12">
      <c r="B1484" s="33"/>
      <c r="D1484" s="143" t="s">
        <v>273</v>
      </c>
      <c r="F1484" s="144" t="s">
        <v>3044</v>
      </c>
      <c r="I1484" s="145"/>
      <c r="L1484" s="33"/>
      <c r="M1484" s="146"/>
      <c r="T1484" s="54"/>
      <c r="AT1484" s="18" t="s">
        <v>273</v>
      </c>
      <c r="AU1484" s="18" t="s">
        <v>86</v>
      </c>
    </row>
    <row r="1485" spans="2:47" s="1" customFormat="1" ht="12">
      <c r="B1485" s="33"/>
      <c r="D1485" s="147" t="s">
        <v>275</v>
      </c>
      <c r="F1485" s="148" t="s">
        <v>3045</v>
      </c>
      <c r="I1485" s="145"/>
      <c r="L1485" s="33"/>
      <c r="M1485" s="146"/>
      <c r="T1485" s="54"/>
      <c r="AT1485" s="18" t="s">
        <v>275</v>
      </c>
      <c r="AU1485" s="18" t="s">
        <v>86</v>
      </c>
    </row>
    <row r="1486" spans="2:51" s="12" customFormat="1" ht="12">
      <c r="B1486" s="149"/>
      <c r="D1486" s="143" t="s">
        <v>277</v>
      </c>
      <c r="E1486" s="150" t="s">
        <v>19</v>
      </c>
      <c r="F1486" s="151" t="s">
        <v>3046</v>
      </c>
      <c r="H1486" s="150" t="s">
        <v>19</v>
      </c>
      <c r="I1486" s="152"/>
      <c r="L1486" s="149"/>
      <c r="M1486" s="153"/>
      <c r="T1486" s="154"/>
      <c r="AT1486" s="150" t="s">
        <v>277</v>
      </c>
      <c r="AU1486" s="150" t="s">
        <v>86</v>
      </c>
      <c r="AV1486" s="12" t="s">
        <v>84</v>
      </c>
      <c r="AW1486" s="12" t="s">
        <v>37</v>
      </c>
      <c r="AX1486" s="12" t="s">
        <v>76</v>
      </c>
      <c r="AY1486" s="150" t="s">
        <v>265</v>
      </c>
    </row>
    <row r="1487" spans="2:51" s="13" customFormat="1" ht="12">
      <c r="B1487" s="155"/>
      <c r="D1487" s="143" t="s">
        <v>277</v>
      </c>
      <c r="E1487" s="156" t="s">
        <v>19</v>
      </c>
      <c r="F1487" s="157" t="s">
        <v>3047</v>
      </c>
      <c r="H1487" s="158">
        <v>34.839</v>
      </c>
      <c r="I1487" s="159"/>
      <c r="L1487" s="155"/>
      <c r="M1487" s="160"/>
      <c r="T1487" s="161"/>
      <c r="AT1487" s="156" t="s">
        <v>277</v>
      </c>
      <c r="AU1487" s="156" t="s">
        <v>86</v>
      </c>
      <c r="AV1487" s="13" t="s">
        <v>86</v>
      </c>
      <c r="AW1487" s="13" t="s">
        <v>37</v>
      </c>
      <c r="AX1487" s="13" t="s">
        <v>76</v>
      </c>
      <c r="AY1487" s="156" t="s">
        <v>265</v>
      </c>
    </row>
    <row r="1488" spans="2:51" s="12" customFormat="1" ht="12">
      <c r="B1488" s="149"/>
      <c r="D1488" s="143" t="s">
        <v>277</v>
      </c>
      <c r="E1488" s="150" t="s">
        <v>19</v>
      </c>
      <c r="F1488" s="151" t="s">
        <v>3048</v>
      </c>
      <c r="H1488" s="150" t="s">
        <v>19</v>
      </c>
      <c r="I1488" s="152"/>
      <c r="L1488" s="149"/>
      <c r="M1488" s="153"/>
      <c r="T1488" s="154"/>
      <c r="AT1488" s="150" t="s">
        <v>277</v>
      </c>
      <c r="AU1488" s="150" t="s">
        <v>86</v>
      </c>
      <c r="AV1488" s="12" t="s">
        <v>84</v>
      </c>
      <c r="AW1488" s="12" t="s">
        <v>37</v>
      </c>
      <c r="AX1488" s="12" t="s">
        <v>76</v>
      </c>
      <c r="AY1488" s="150" t="s">
        <v>265</v>
      </c>
    </row>
    <row r="1489" spans="2:51" s="13" customFormat="1" ht="12">
      <c r="B1489" s="155"/>
      <c r="D1489" s="143" t="s">
        <v>277</v>
      </c>
      <c r="E1489" s="156" t="s">
        <v>19</v>
      </c>
      <c r="F1489" s="157" t="s">
        <v>3049</v>
      </c>
      <c r="H1489" s="158">
        <v>12.57</v>
      </c>
      <c r="I1489" s="159"/>
      <c r="L1489" s="155"/>
      <c r="M1489" s="160"/>
      <c r="T1489" s="161"/>
      <c r="AT1489" s="156" t="s">
        <v>277</v>
      </c>
      <c r="AU1489" s="156" t="s">
        <v>86</v>
      </c>
      <c r="AV1489" s="13" t="s">
        <v>86</v>
      </c>
      <c r="AW1489" s="13" t="s">
        <v>37</v>
      </c>
      <c r="AX1489" s="13" t="s">
        <v>76</v>
      </c>
      <c r="AY1489" s="156" t="s">
        <v>265</v>
      </c>
    </row>
    <row r="1490" spans="2:51" s="14" customFormat="1" ht="12">
      <c r="B1490" s="162"/>
      <c r="D1490" s="143" t="s">
        <v>277</v>
      </c>
      <c r="E1490" s="163" t="s">
        <v>1808</v>
      </c>
      <c r="F1490" s="164" t="s">
        <v>280</v>
      </c>
      <c r="H1490" s="165">
        <v>47.409</v>
      </c>
      <c r="I1490" s="166"/>
      <c r="L1490" s="162"/>
      <c r="M1490" s="167"/>
      <c r="T1490" s="168"/>
      <c r="AT1490" s="163" t="s">
        <v>277</v>
      </c>
      <c r="AU1490" s="163" t="s">
        <v>86</v>
      </c>
      <c r="AV1490" s="14" t="s">
        <v>271</v>
      </c>
      <c r="AW1490" s="14" t="s">
        <v>37</v>
      </c>
      <c r="AX1490" s="14" t="s">
        <v>84</v>
      </c>
      <c r="AY1490" s="163" t="s">
        <v>265</v>
      </c>
    </row>
    <row r="1491" spans="2:65" s="1" customFormat="1" ht="16.5" customHeight="1">
      <c r="B1491" s="33"/>
      <c r="C1491" s="130" t="s">
        <v>1342</v>
      </c>
      <c r="D1491" s="130" t="s">
        <v>267</v>
      </c>
      <c r="E1491" s="131" t="s">
        <v>3050</v>
      </c>
      <c r="F1491" s="132" t="s">
        <v>3051</v>
      </c>
      <c r="G1491" s="133" t="s">
        <v>104</v>
      </c>
      <c r="H1491" s="134">
        <v>202.558</v>
      </c>
      <c r="I1491" s="135"/>
      <c r="J1491" s="136">
        <f>ROUND(I1491*H1491,2)</f>
        <v>0</v>
      </c>
      <c r="K1491" s="132" t="s">
        <v>270</v>
      </c>
      <c r="L1491" s="33"/>
      <c r="M1491" s="137" t="s">
        <v>19</v>
      </c>
      <c r="N1491" s="138" t="s">
        <v>47</v>
      </c>
      <c r="P1491" s="139">
        <f>O1491*H1491</f>
        <v>0</v>
      </c>
      <c r="Q1491" s="139">
        <v>2.43408</v>
      </c>
      <c r="R1491" s="139">
        <f>Q1491*H1491</f>
        <v>493.04237663999993</v>
      </c>
      <c r="S1491" s="139">
        <v>0</v>
      </c>
      <c r="T1491" s="140">
        <f>S1491*H1491</f>
        <v>0</v>
      </c>
      <c r="AR1491" s="141" t="s">
        <v>271</v>
      </c>
      <c r="AT1491" s="141" t="s">
        <v>267</v>
      </c>
      <c r="AU1491" s="141" t="s">
        <v>86</v>
      </c>
      <c r="AY1491" s="18" t="s">
        <v>265</v>
      </c>
      <c r="BE1491" s="142">
        <f>IF(N1491="základní",J1491,0)</f>
        <v>0</v>
      </c>
      <c r="BF1491" s="142">
        <f>IF(N1491="snížená",J1491,0)</f>
        <v>0</v>
      </c>
      <c r="BG1491" s="142">
        <f>IF(N1491="zákl. přenesená",J1491,0)</f>
        <v>0</v>
      </c>
      <c r="BH1491" s="142">
        <f>IF(N1491="sníž. přenesená",J1491,0)</f>
        <v>0</v>
      </c>
      <c r="BI1491" s="142">
        <f>IF(N1491="nulová",J1491,0)</f>
        <v>0</v>
      </c>
      <c r="BJ1491" s="18" t="s">
        <v>84</v>
      </c>
      <c r="BK1491" s="142">
        <f>ROUND(I1491*H1491,2)</f>
        <v>0</v>
      </c>
      <c r="BL1491" s="18" t="s">
        <v>271</v>
      </c>
      <c r="BM1491" s="141" t="s">
        <v>3052</v>
      </c>
    </row>
    <row r="1492" spans="2:47" s="1" customFormat="1" ht="12">
      <c r="B1492" s="33"/>
      <c r="D1492" s="143" t="s">
        <v>273</v>
      </c>
      <c r="F1492" s="144" t="s">
        <v>3053</v>
      </c>
      <c r="I1492" s="145"/>
      <c r="L1492" s="33"/>
      <c r="M1492" s="146"/>
      <c r="T1492" s="54"/>
      <c r="AT1492" s="18" t="s">
        <v>273</v>
      </c>
      <c r="AU1492" s="18" t="s">
        <v>86</v>
      </c>
    </row>
    <row r="1493" spans="2:47" s="1" customFormat="1" ht="12">
      <c r="B1493" s="33"/>
      <c r="D1493" s="147" t="s">
        <v>275</v>
      </c>
      <c r="F1493" s="148" t="s">
        <v>3054</v>
      </c>
      <c r="I1493" s="145"/>
      <c r="L1493" s="33"/>
      <c r="M1493" s="146"/>
      <c r="T1493" s="54"/>
      <c r="AT1493" s="18" t="s">
        <v>275</v>
      </c>
      <c r="AU1493" s="18" t="s">
        <v>86</v>
      </c>
    </row>
    <row r="1494" spans="2:47" s="1" customFormat="1" ht="19.5">
      <c r="B1494" s="33"/>
      <c r="D1494" s="143" t="s">
        <v>501</v>
      </c>
      <c r="F1494" s="176" t="s">
        <v>3055</v>
      </c>
      <c r="I1494" s="145"/>
      <c r="L1494" s="33"/>
      <c r="M1494" s="146"/>
      <c r="T1494" s="54"/>
      <c r="AT1494" s="18" t="s">
        <v>501</v>
      </c>
      <c r="AU1494" s="18" t="s">
        <v>86</v>
      </c>
    </row>
    <row r="1495" spans="2:51" s="12" customFormat="1" ht="12">
      <c r="B1495" s="149"/>
      <c r="D1495" s="143" t="s">
        <v>277</v>
      </c>
      <c r="E1495" s="150" t="s">
        <v>19</v>
      </c>
      <c r="F1495" s="151" t="s">
        <v>3056</v>
      </c>
      <c r="H1495" s="150" t="s">
        <v>19</v>
      </c>
      <c r="I1495" s="152"/>
      <c r="L1495" s="149"/>
      <c r="M1495" s="153"/>
      <c r="T1495" s="154"/>
      <c r="AT1495" s="150" t="s">
        <v>277</v>
      </c>
      <c r="AU1495" s="150" t="s">
        <v>86</v>
      </c>
      <c r="AV1495" s="12" t="s">
        <v>84</v>
      </c>
      <c r="AW1495" s="12" t="s">
        <v>37</v>
      </c>
      <c r="AX1495" s="12" t="s">
        <v>76</v>
      </c>
      <c r="AY1495" s="150" t="s">
        <v>265</v>
      </c>
    </row>
    <row r="1496" spans="2:51" s="13" customFormat="1" ht="12">
      <c r="B1496" s="155"/>
      <c r="D1496" s="143" t="s">
        <v>277</v>
      </c>
      <c r="E1496" s="156" t="s">
        <v>19</v>
      </c>
      <c r="F1496" s="157" t="s">
        <v>3057</v>
      </c>
      <c r="H1496" s="158">
        <v>7.5</v>
      </c>
      <c r="I1496" s="159"/>
      <c r="L1496" s="155"/>
      <c r="M1496" s="160"/>
      <c r="T1496" s="161"/>
      <c r="AT1496" s="156" t="s">
        <v>277</v>
      </c>
      <c r="AU1496" s="156" t="s">
        <v>86</v>
      </c>
      <c r="AV1496" s="13" t="s">
        <v>86</v>
      </c>
      <c r="AW1496" s="13" t="s">
        <v>37</v>
      </c>
      <c r="AX1496" s="13" t="s">
        <v>76</v>
      </c>
      <c r="AY1496" s="156" t="s">
        <v>265</v>
      </c>
    </row>
    <row r="1497" spans="2:51" s="12" customFormat="1" ht="12">
      <c r="B1497" s="149"/>
      <c r="D1497" s="143" t="s">
        <v>277</v>
      </c>
      <c r="E1497" s="150" t="s">
        <v>19</v>
      </c>
      <c r="F1497" s="151" t="s">
        <v>3058</v>
      </c>
      <c r="H1497" s="150" t="s">
        <v>19</v>
      </c>
      <c r="I1497" s="152"/>
      <c r="L1497" s="149"/>
      <c r="M1497" s="153"/>
      <c r="T1497" s="154"/>
      <c r="AT1497" s="150" t="s">
        <v>277</v>
      </c>
      <c r="AU1497" s="150" t="s">
        <v>86</v>
      </c>
      <c r="AV1497" s="12" t="s">
        <v>84</v>
      </c>
      <c r="AW1497" s="12" t="s">
        <v>37</v>
      </c>
      <c r="AX1497" s="12" t="s">
        <v>76</v>
      </c>
      <c r="AY1497" s="150" t="s">
        <v>265</v>
      </c>
    </row>
    <row r="1498" spans="2:51" s="13" customFormat="1" ht="12">
      <c r="B1498" s="155"/>
      <c r="D1498" s="143" t="s">
        <v>277</v>
      </c>
      <c r="E1498" s="156" t="s">
        <v>19</v>
      </c>
      <c r="F1498" s="157" t="s">
        <v>3059</v>
      </c>
      <c r="H1498" s="158">
        <v>15.6</v>
      </c>
      <c r="I1498" s="159"/>
      <c r="L1498" s="155"/>
      <c r="M1498" s="160"/>
      <c r="T1498" s="161"/>
      <c r="AT1498" s="156" t="s">
        <v>277</v>
      </c>
      <c r="AU1498" s="156" t="s">
        <v>86</v>
      </c>
      <c r="AV1498" s="13" t="s">
        <v>86</v>
      </c>
      <c r="AW1498" s="13" t="s">
        <v>37</v>
      </c>
      <c r="AX1498" s="13" t="s">
        <v>76</v>
      </c>
      <c r="AY1498" s="156" t="s">
        <v>265</v>
      </c>
    </row>
    <row r="1499" spans="2:51" s="12" customFormat="1" ht="12">
      <c r="B1499" s="149"/>
      <c r="D1499" s="143" t="s">
        <v>277</v>
      </c>
      <c r="E1499" s="150" t="s">
        <v>19</v>
      </c>
      <c r="F1499" s="151" t="s">
        <v>3060</v>
      </c>
      <c r="H1499" s="150" t="s">
        <v>19</v>
      </c>
      <c r="I1499" s="152"/>
      <c r="L1499" s="149"/>
      <c r="M1499" s="153"/>
      <c r="T1499" s="154"/>
      <c r="AT1499" s="150" t="s">
        <v>277</v>
      </c>
      <c r="AU1499" s="150" t="s">
        <v>86</v>
      </c>
      <c r="AV1499" s="12" t="s">
        <v>84</v>
      </c>
      <c r="AW1499" s="12" t="s">
        <v>37</v>
      </c>
      <c r="AX1499" s="12" t="s">
        <v>76</v>
      </c>
      <c r="AY1499" s="150" t="s">
        <v>265</v>
      </c>
    </row>
    <row r="1500" spans="2:51" s="13" customFormat="1" ht="12">
      <c r="B1500" s="155"/>
      <c r="D1500" s="143" t="s">
        <v>277</v>
      </c>
      <c r="E1500" s="156" t="s">
        <v>19</v>
      </c>
      <c r="F1500" s="157" t="s">
        <v>3061</v>
      </c>
      <c r="H1500" s="158">
        <v>142.44</v>
      </c>
      <c r="I1500" s="159"/>
      <c r="L1500" s="155"/>
      <c r="M1500" s="160"/>
      <c r="T1500" s="161"/>
      <c r="AT1500" s="156" t="s">
        <v>277</v>
      </c>
      <c r="AU1500" s="156" t="s">
        <v>86</v>
      </c>
      <c r="AV1500" s="13" t="s">
        <v>86</v>
      </c>
      <c r="AW1500" s="13" t="s">
        <v>37</v>
      </c>
      <c r="AX1500" s="13" t="s">
        <v>76</v>
      </c>
      <c r="AY1500" s="156" t="s">
        <v>265</v>
      </c>
    </row>
    <row r="1501" spans="2:51" s="15" customFormat="1" ht="12">
      <c r="B1501" s="169"/>
      <c r="D1501" s="143" t="s">
        <v>277</v>
      </c>
      <c r="E1501" s="170" t="s">
        <v>1805</v>
      </c>
      <c r="F1501" s="171" t="s">
        <v>397</v>
      </c>
      <c r="H1501" s="172">
        <v>165.54</v>
      </c>
      <c r="I1501" s="173"/>
      <c r="L1501" s="169"/>
      <c r="M1501" s="174"/>
      <c r="T1501" s="175"/>
      <c r="AT1501" s="170" t="s">
        <v>277</v>
      </c>
      <c r="AU1501" s="170" t="s">
        <v>86</v>
      </c>
      <c r="AV1501" s="15" t="s">
        <v>287</v>
      </c>
      <c r="AW1501" s="15" t="s">
        <v>37</v>
      </c>
      <c r="AX1501" s="15" t="s">
        <v>76</v>
      </c>
      <c r="AY1501" s="170" t="s">
        <v>265</v>
      </c>
    </row>
    <row r="1502" spans="2:51" s="12" customFormat="1" ht="12">
      <c r="B1502" s="149"/>
      <c r="D1502" s="143" t="s">
        <v>277</v>
      </c>
      <c r="E1502" s="150" t="s">
        <v>19</v>
      </c>
      <c r="F1502" s="151" t="s">
        <v>3062</v>
      </c>
      <c r="H1502" s="150" t="s">
        <v>19</v>
      </c>
      <c r="I1502" s="152"/>
      <c r="L1502" s="149"/>
      <c r="M1502" s="153"/>
      <c r="T1502" s="154"/>
      <c r="AT1502" s="150" t="s">
        <v>277</v>
      </c>
      <c r="AU1502" s="150" t="s">
        <v>86</v>
      </c>
      <c r="AV1502" s="12" t="s">
        <v>84</v>
      </c>
      <c r="AW1502" s="12" t="s">
        <v>37</v>
      </c>
      <c r="AX1502" s="12" t="s">
        <v>76</v>
      </c>
      <c r="AY1502" s="150" t="s">
        <v>265</v>
      </c>
    </row>
    <row r="1503" spans="2:51" s="13" customFormat="1" ht="12">
      <c r="B1503" s="155"/>
      <c r="D1503" s="143" t="s">
        <v>277</v>
      </c>
      <c r="E1503" s="156" t="s">
        <v>19</v>
      </c>
      <c r="F1503" s="157" t="s">
        <v>3063</v>
      </c>
      <c r="H1503" s="158">
        <v>79.004</v>
      </c>
      <c r="I1503" s="159"/>
      <c r="L1503" s="155"/>
      <c r="M1503" s="160"/>
      <c r="T1503" s="161"/>
      <c r="AT1503" s="156" t="s">
        <v>277</v>
      </c>
      <c r="AU1503" s="156" t="s">
        <v>86</v>
      </c>
      <c r="AV1503" s="13" t="s">
        <v>86</v>
      </c>
      <c r="AW1503" s="13" t="s">
        <v>37</v>
      </c>
      <c r="AX1503" s="13" t="s">
        <v>76</v>
      </c>
      <c r="AY1503" s="156" t="s">
        <v>265</v>
      </c>
    </row>
    <row r="1504" spans="2:51" s="13" customFormat="1" ht="12">
      <c r="B1504" s="155"/>
      <c r="D1504" s="143" t="s">
        <v>277</v>
      </c>
      <c r="E1504" s="156" t="s">
        <v>19</v>
      </c>
      <c r="F1504" s="157" t="s">
        <v>3064</v>
      </c>
      <c r="H1504" s="158">
        <v>-41.986</v>
      </c>
      <c r="I1504" s="159"/>
      <c r="L1504" s="155"/>
      <c r="M1504" s="160"/>
      <c r="T1504" s="161"/>
      <c r="AT1504" s="156" t="s">
        <v>277</v>
      </c>
      <c r="AU1504" s="156" t="s">
        <v>86</v>
      </c>
      <c r="AV1504" s="13" t="s">
        <v>86</v>
      </c>
      <c r="AW1504" s="13" t="s">
        <v>37</v>
      </c>
      <c r="AX1504" s="13" t="s">
        <v>76</v>
      </c>
      <c r="AY1504" s="156" t="s">
        <v>265</v>
      </c>
    </row>
    <row r="1505" spans="2:51" s="15" customFormat="1" ht="12">
      <c r="B1505" s="169"/>
      <c r="D1505" s="143" t="s">
        <v>277</v>
      </c>
      <c r="E1505" s="170" t="s">
        <v>19</v>
      </c>
      <c r="F1505" s="171" t="s">
        <v>397</v>
      </c>
      <c r="H1505" s="172">
        <v>37.018</v>
      </c>
      <c r="I1505" s="173"/>
      <c r="L1505" s="169"/>
      <c r="M1505" s="174"/>
      <c r="T1505" s="175"/>
      <c r="AT1505" s="170" t="s">
        <v>277</v>
      </c>
      <c r="AU1505" s="170" t="s">
        <v>86</v>
      </c>
      <c r="AV1505" s="15" t="s">
        <v>287</v>
      </c>
      <c r="AW1505" s="15" t="s">
        <v>37</v>
      </c>
      <c r="AX1505" s="15" t="s">
        <v>76</v>
      </c>
      <c r="AY1505" s="170" t="s">
        <v>265</v>
      </c>
    </row>
    <row r="1506" spans="2:51" s="14" customFormat="1" ht="12">
      <c r="B1506" s="162"/>
      <c r="D1506" s="143" t="s">
        <v>277</v>
      </c>
      <c r="E1506" s="163" t="s">
        <v>19</v>
      </c>
      <c r="F1506" s="164" t="s">
        <v>280</v>
      </c>
      <c r="H1506" s="165">
        <v>202.558</v>
      </c>
      <c r="I1506" s="166"/>
      <c r="L1506" s="162"/>
      <c r="M1506" s="167"/>
      <c r="T1506" s="168"/>
      <c r="AT1506" s="163" t="s">
        <v>277</v>
      </c>
      <c r="AU1506" s="163" t="s">
        <v>86</v>
      </c>
      <c r="AV1506" s="14" t="s">
        <v>271</v>
      </c>
      <c r="AW1506" s="14" t="s">
        <v>37</v>
      </c>
      <c r="AX1506" s="14" t="s">
        <v>84</v>
      </c>
      <c r="AY1506" s="163" t="s">
        <v>265</v>
      </c>
    </row>
    <row r="1507" spans="2:65" s="1" customFormat="1" ht="16.5" customHeight="1">
      <c r="B1507" s="33"/>
      <c r="C1507" s="130" t="s">
        <v>1350</v>
      </c>
      <c r="D1507" s="130" t="s">
        <v>267</v>
      </c>
      <c r="E1507" s="131" t="s">
        <v>3065</v>
      </c>
      <c r="F1507" s="132" t="s">
        <v>3066</v>
      </c>
      <c r="G1507" s="133" t="s">
        <v>104</v>
      </c>
      <c r="H1507" s="134">
        <v>41.986</v>
      </c>
      <c r="I1507" s="135"/>
      <c r="J1507" s="136">
        <f>ROUND(I1507*H1507,2)</f>
        <v>0</v>
      </c>
      <c r="K1507" s="132" t="s">
        <v>19</v>
      </c>
      <c r="L1507" s="33"/>
      <c r="M1507" s="137" t="s">
        <v>19</v>
      </c>
      <c r="N1507" s="138" t="s">
        <v>47</v>
      </c>
      <c r="P1507" s="139">
        <f>O1507*H1507</f>
        <v>0</v>
      </c>
      <c r="Q1507" s="139">
        <v>2.43408</v>
      </c>
      <c r="R1507" s="139">
        <f>Q1507*H1507</f>
        <v>102.19728287999999</v>
      </c>
      <c r="S1507" s="139">
        <v>0</v>
      </c>
      <c r="T1507" s="140">
        <f>S1507*H1507</f>
        <v>0</v>
      </c>
      <c r="AR1507" s="141" t="s">
        <v>271</v>
      </c>
      <c r="AT1507" s="141" t="s">
        <v>267</v>
      </c>
      <c r="AU1507" s="141" t="s">
        <v>86</v>
      </c>
      <c r="AY1507" s="18" t="s">
        <v>265</v>
      </c>
      <c r="BE1507" s="142">
        <f>IF(N1507="základní",J1507,0)</f>
        <v>0</v>
      </c>
      <c r="BF1507" s="142">
        <f>IF(N1507="snížená",J1507,0)</f>
        <v>0</v>
      </c>
      <c r="BG1507" s="142">
        <f>IF(N1507="zákl. přenesená",J1507,0)</f>
        <v>0</v>
      </c>
      <c r="BH1507" s="142">
        <f>IF(N1507="sníž. přenesená",J1507,0)</f>
        <v>0</v>
      </c>
      <c r="BI1507" s="142">
        <f>IF(N1507="nulová",J1507,0)</f>
        <v>0</v>
      </c>
      <c r="BJ1507" s="18" t="s">
        <v>84</v>
      </c>
      <c r="BK1507" s="142">
        <f>ROUND(I1507*H1507,2)</f>
        <v>0</v>
      </c>
      <c r="BL1507" s="18" t="s">
        <v>271</v>
      </c>
      <c r="BM1507" s="141" t="s">
        <v>3067</v>
      </c>
    </row>
    <row r="1508" spans="2:47" s="1" customFormat="1" ht="12">
      <c r="B1508" s="33"/>
      <c r="D1508" s="143" t="s">
        <v>273</v>
      </c>
      <c r="F1508" s="144" t="s">
        <v>3068</v>
      </c>
      <c r="I1508" s="145"/>
      <c r="L1508" s="33"/>
      <c r="M1508" s="146"/>
      <c r="T1508" s="54"/>
      <c r="AT1508" s="18" t="s">
        <v>273</v>
      </c>
      <c r="AU1508" s="18" t="s">
        <v>86</v>
      </c>
    </row>
    <row r="1509" spans="2:47" s="1" customFormat="1" ht="29.25">
      <c r="B1509" s="33"/>
      <c r="D1509" s="143" t="s">
        <v>501</v>
      </c>
      <c r="F1509" s="176" t="s">
        <v>3069</v>
      </c>
      <c r="I1509" s="145"/>
      <c r="L1509" s="33"/>
      <c r="M1509" s="146"/>
      <c r="T1509" s="54"/>
      <c r="AT1509" s="18" t="s">
        <v>501</v>
      </c>
      <c r="AU1509" s="18" t="s">
        <v>86</v>
      </c>
    </row>
    <row r="1510" spans="2:51" s="12" customFormat="1" ht="12">
      <c r="B1510" s="149"/>
      <c r="D1510" s="143" t="s">
        <v>277</v>
      </c>
      <c r="E1510" s="150" t="s">
        <v>19</v>
      </c>
      <c r="F1510" s="151" t="s">
        <v>1812</v>
      </c>
      <c r="H1510" s="150" t="s">
        <v>19</v>
      </c>
      <c r="I1510" s="152"/>
      <c r="L1510" s="149"/>
      <c r="M1510" s="153"/>
      <c r="T1510" s="154"/>
      <c r="AT1510" s="150" t="s">
        <v>277</v>
      </c>
      <c r="AU1510" s="150" t="s">
        <v>86</v>
      </c>
      <c r="AV1510" s="12" t="s">
        <v>84</v>
      </c>
      <c r="AW1510" s="12" t="s">
        <v>37</v>
      </c>
      <c r="AX1510" s="12" t="s">
        <v>76</v>
      </c>
      <c r="AY1510" s="150" t="s">
        <v>265</v>
      </c>
    </row>
    <row r="1511" spans="2:51" s="13" customFormat="1" ht="12">
      <c r="B1511" s="155"/>
      <c r="D1511" s="143" t="s">
        <v>277</v>
      </c>
      <c r="E1511" s="156" t="s">
        <v>19</v>
      </c>
      <c r="F1511" s="157" t="s">
        <v>3070</v>
      </c>
      <c r="H1511" s="158">
        <v>148.986</v>
      </c>
      <c r="I1511" s="159"/>
      <c r="L1511" s="155"/>
      <c r="M1511" s="160"/>
      <c r="T1511" s="161"/>
      <c r="AT1511" s="156" t="s">
        <v>277</v>
      </c>
      <c r="AU1511" s="156" t="s">
        <v>86</v>
      </c>
      <c r="AV1511" s="13" t="s">
        <v>86</v>
      </c>
      <c r="AW1511" s="13" t="s">
        <v>37</v>
      </c>
      <c r="AX1511" s="13" t="s">
        <v>76</v>
      </c>
      <c r="AY1511" s="156" t="s">
        <v>265</v>
      </c>
    </row>
    <row r="1512" spans="2:51" s="13" customFormat="1" ht="12">
      <c r="B1512" s="155"/>
      <c r="D1512" s="143" t="s">
        <v>277</v>
      </c>
      <c r="E1512" s="156" t="s">
        <v>19</v>
      </c>
      <c r="F1512" s="157" t="s">
        <v>3071</v>
      </c>
      <c r="H1512" s="158">
        <v>-107</v>
      </c>
      <c r="I1512" s="159"/>
      <c r="L1512" s="155"/>
      <c r="M1512" s="160"/>
      <c r="T1512" s="161"/>
      <c r="AT1512" s="156" t="s">
        <v>277</v>
      </c>
      <c r="AU1512" s="156" t="s">
        <v>86</v>
      </c>
      <c r="AV1512" s="13" t="s">
        <v>86</v>
      </c>
      <c r="AW1512" s="13" t="s">
        <v>37</v>
      </c>
      <c r="AX1512" s="13" t="s">
        <v>76</v>
      </c>
      <c r="AY1512" s="156" t="s">
        <v>265</v>
      </c>
    </row>
    <row r="1513" spans="2:51" s="14" customFormat="1" ht="12">
      <c r="B1513" s="162"/>
      <c r="D1513" s="143" t="s">
        <v>277</v>
      </c>
      <c r="E1513" s="163" t="s">
        <v>1811</v>
      </c>
      <c r="F1513" s="164" t="s">
        <v>280</v>
      </c>
      <c r="H1513" s="165">
        <v>41.986</v>
      </c>
      <c r="I1513" s="166"/>
      <c r="L1513" s="162"/>
      <c r="M1513" s="167"/>
      <c r="T1513" s="168"/>
      <c r="AT1513" s="163" t="s">
        <v>277</v>
      </c>
      <c r="AU1513" s="163" t="s">
        <v>86</v>
      </c>
      <c r="AV1513" s="14" t="s">
        <v>271</v>
      </c>
      <c r="AW1513" s="14" t="s">
        <v>37</v>
      </c>
      <c r="AX1513" s="14" t="s">
        <v>84</v>
      </c>
      <c r="AY1513" s="163" t="s">
        <v>265</v>
      </c>
    </row>
    <row r="1514" spans="2:65" s="1" customFormat="1" ht="16.5" customHeight="1">
      <c r="B1514" s="33"/>
      <c r="C1514" s="130" t="s">
        <v>1356</v>
      </c>
      <c r="D1514" s="130" t="s">
        <v>267</v>
      </c>
      <c r="E1514" s="131" t="s">
        <v>3072</v>
      </c>
      <c r="F1514" s="132" t="s">
        <v>3073</v>
      </c>
      <c r="G1514" s="133" t="s">
        <v>115</v>
      </c>
      <c r="H1514" s="134">
        <v>261.291</v>
      </c>
      <c r="I1514" s="135"/>
      <c r="J1514" s="136">
        <f>ROUND(I1514*H1514,2)</f>
        <v>0</v>
      </c>
      <c r="K1514" s="132" t="s">
        <v>270</v>
      </c>
      <c r="L1514" s="33"/>
      <c r="M1514" s="137" t="s">
        <v>19</v>
      </c>
      <c r="N1514" s="138" t="s">
        <v>47</v>
      </c>
      <c r="P1514" s="139">
        <f>O1514*H1514</f>
        <v>0</v>
      </c>
      <c r="Q1514" s="139">
        <v>0</v>
      </c>
      <c r="R1514" s="139">
        <f>Q1514*H1514</f>
        <v>0</v>
      </c>
      <c r="S1514" s="139">
        <v>0</v>
      </c>
      <c r="T1514" s="140">
        <f>S1514*H1514</f>
        <v>0</v>
      </c>
      <c r="AR1514" s="141" t="s">
        <v>271</v>
      </c>
      <c r="AT1514" s="141" t="s">
        <v>267</v>
      </c>
      <c r="AU1514" s="141" t="s">
        <v>86</v>
      </c>
      <c r="AY1514" s="18" t="s">
        <v>265</v>
      </c>
      <c r="BE1514" s="142">
        <f>IF(N1514="základní",J1514,0)</f>
        <v>0</v>
      </c>
      <c r="BF1514" s="142">
        <f>IF(N1514="snížená",J1514,0)</f>
        <v>0</v>
      </c>
      <c r="BG1514" s="142">
        <f>IF(N1514="zákl. přenesená",J1514,0)</f>
        <v>0</v>
      </c>
      <c r="BH1514" s="142">
        <f>IF(N1514="sníž. přenesená",J1514,0)</f>
        <v>0</v>
      </c>
      <c r="BI1514" s="142">
        <f>IF(N1514="nulová",J1514,0)</f>
        <v>0</v>
      </c>
      <c r="BJ1514" s="18" t="s">
        <v>84</v>
      </c>
      <c r="BK1514" s="142">
        <f>ROUND(I1514*H1514,2)</f>
        <v>0</v>
      </c>
      <c r="BL1514" s="18" t="s">
        <v>271</v>
      </c>
      <c r="BM1514" s="141" t="s">
        <v>3074</v>
      </c>
    </row>
    <row r="1515" spans="2:47" s="1" customFormat="1" ht="19.5">
      <c r="B1515" s="33"/>
      <c r="D1515" s="143" t="s">
        <v>273</v>
      </c>
      <c r="F1515" s="144" t="s">
        <v>3075</v>
      </c>
      <c r="I1515" s="145"/>
      <c r="L1515" s="33"/>
      <c r="M1515" s="146"/>
      <c r="T1515" s="54"/>
      <c r="AT1515" s="18" t="s">
        <v>273</v>
      </c>
      <c r="AU1515" s="18" t="s">
        <v>86</v>
      </c>
    </row>
    <row r="1516" spans="2:47" s="1" customFormat="1" ht="12">
      <c r="B1516" s="33"/>
      <c r="D1516" s="147" t="s">
        <v>275</v>
      </c>
      <c r="F1516" s="148" t="s">
        <v>3076</v>
      </c>
      <c r="I1516" s="145"/>
      <c r="L1516" s="33"/>
      <c r="M1516" s="146"/>
      <c r="T1516" s="54"/>
      <c r="AT1516" s="18" t="s">
        <v>275</v>
      </c>
      <c r="AU1516" s="18" t="s">
        <v>86</v>
      </c>
    </row>
    <row r="1517" spans="2:51" s="12" customFormat="1" ht="12">
      <c r="B1517" s="149"/>
      <c r="D1517" s="143" t="s">
        <v>277</v>
      </c>
      <c r="E1517" s="150" t="s">
        <v>19</v>
      </c>
      <c r="F1517" s="151" t="s">
        <v>3077</v>
      </c>
      <c r="H1517" s="150" t="s">
        <v>19</v>
      </c>
      <c r="I1517" s="152"/>
      <c r="L1517" s="149"/>
      <c r="M1517" s="153"/>
      <c r="T1517" s="154"/>
      <c r="AT1517" s="150" t="s">
        <v>277</v>
      </c>
      <c r="AU1517" s="150" t="s">
        <v>86</v>
      </c>
      <c r="AV1517" s="12" t="s">
        <v>84</v>
      </c>
      <c r="AW1517" s="12" t="s">
        <v>37</v>
      </c>
      <c r="AX1517" s="12" t="s">
        <v>76</v>
      </c>
      <c r="AY1517" s="150" t="s">
        <v>265</v>
      </c>
    </row>
    <row r="1518" spans="2:51" s="12" customFormat="1" ht="12">
      <c r="B1518" s="149"/>
      <c r="D1518" s="143" t="s">
        <v>277</v>
      </c>
      <c r="E1518" s="150" t="s">
        <v>19</v>
      </c>
      <c r="F1518" s="151" t="s">
        <v>3078</v>
      </c>
      <c r="H1518" s="150" t="s">
        <v>19</v>
      </c>
      <c r="I1518" s="152"/>
      <c r="L1518" s="149"/>
      <c r="M1518" s="153"/>
      <c r="T1518" s="154"/>
      <c r="AT1518" s="150" t="s">
        <v>277</v>
      </c>
      <c r="AU1518" s="150" t="s">
        <v>86</v>
      </c>
      <c r="AV1518" s="12" t="s">
        <v>84</v>
      </c>
      <c r="AW1518" s="12" t="s">
        <v>37</v>
      </c>
      <c r="AX1518" s="12" t="s">
        <v>76</v>
      </c>
      <c r="AY1518" s="150" t="s">
        <v>265</v>
      </c>
    </row>
    <row r="1519" spans="2:51" s="13" customFormat="1" ht="12">
      <c r="B1519" s="155"/>
      <c r="D1519" s="143" t="s">
        <v>277</v>
      </c>
      <c r="E1519" s="156" t="s">
        <v>19</v>
      </c>
      <c r="F1519" s="157" t="s">
        <v>3079</v>
      </c>
      <c r="H1519" s="158">
        <v>5.735</v>
      </c>
      <c r="I1519" s="159"/>
      <c r="L1519" s="155"/>
      <c r="M1519" s="160"/>
      <c r="T1519" s="161"/>
      <c r="AT1519" s="156" t="s">
        <v>277</v>
      </c>
      <c r="AU1519" s="156" t="s">
        <v>86</v>
      </c>
      <c r="AV1519" s="13" t="s">
        <v>86</v>
      </c>
      <c r="AW1519" s="13" t="s">
        <v>37</v>
      </c>
      <c r="AX1519" s="13" t="s">
        <v>76</v>
      </c>
      <c r="AY1519" s="156" t="s">
        <v>265</v>
      </c>
    </row>
    <row r="1520" spans="2:51" s="13" customFormat="1" ht="12">
      <c r="B1520" s="155"/>
      <c r="D1520" s="143" t="s">
        <v>277</v>
      </c>
      <c r="E1520" s="156" t="s">
        <v>19</v>
      </c>
      <c r="F1520" s="157" t="s">
        <v>3080</v>
      </c>
      <c r="H1520" s="158">
        <v>42.8</v>
      </c>
      <c r="I1520" s="159"/>
      <c r="L1520" s="155"/>
      <c r="M1520" s="160"/>
      <c r="T1520" s="161"/>
      <c r="AT1520" s="156" t="s">
        <v>277</v>
      </c>
      <c r="AU1520" s="156" t="s">
        <v>86</v>
      </c>
      <c r="AV1520" s="13" t="s">
        <v>86</v>
      </c>
      <c r="AW1520" s="13" t="s">
        <v>37</v>
      </c>
      <c r="AX1520" s="13" t="s">
        <v>76</v>
      </c>
      <c r="AY1520" s="156" t="s">
        <v>265</v>
      </c>
    </row>
    <row r="1521" spans="2:51" s="15" customFormat="1" ht="12">
      <c r="B1521" s="169"/>
      <c r="D1521" s="143" t="s">
        <v>277</v>
      </c>
      <c r="E1521" s="170" t="s">
        <v>19</v>
      </c>
      <c r="F1521" s="171" t="s">
        <v>397</v>
      </c>
      <c r="H1521" s="172">
        <v>48.535</v>
      </c>
      <c r="I1521" s="173"/>
      <c r="L1521" s="169"/>
      <c r="M1521" s="174"/>
      <c r="T1521" s="175"/>
      <c r="AT1521" s="170" t="s">
        <v>277</v>
      </c>
      <c r="AU1521" s="170" t="s">
        <v>86</v>
      </c>
      <c r="AV1521" s="15" t="s">
        <v>287</v>
      </c>
      <c r="AW1521" s="15" t="s">
        <v>37</v>
      </c>
      <c r="AX1521" s="15" t="s">
        <v>76</v>
      </c>
      <c r="AY1521" s="170" t="s">
        <v>265</v>
      </c>
    </row>
    <row r="1522" spans="2:51" s="12" customFormat="1" ht="12">
      <c r="B1522" s="149"/>
      <c r="D1522" s="143" t="s">
        <v>277</v>
      </c>
      <c r="E1522" s="150" t="s">
        <v>19</v>
      </c>
      <c r="F1522" s="151" t="s">
        <v>3081</v>
      </c>
      <c r="H1522" s="150" t="s">
        <v>19</v>
      </c>
      <c r="I1522" s="152"/>
      <c r="L1522" s="149"/>
      <c r="M1522" s="153"/>
      <c r="T1522" s="154"/>
      <c r="AT1522" s="150" t="s">
        <v>277</v>
      </c>
      <c r="AU1522" s="150" t="s">
        <v>86</v>
      </c>
      <c r="AV1522" s="12" t="s">
        <v>84</v>
      </c>
      <c r="AW1522" s="12" t="s">
        <v>37</v>
      </c>
      <c r="AX1522" s="12" t="s">
        <v>76</v>
      </c>
      <c r="AY1522" s="150" t="s">
        <v>265</v>
      </c>
    </row>
    <row r="1523" spans="2:51" s="12" customFormat="1" ht="12">
      <c r="B1523" s="149"/>
      <c r="D1523" s="143" t="s">
        <v>277</v>
      </c>
      <c r="E1523" s="150" t="s">
        <v>19</v>
      </c>
      <c r="F1523" s="151" t="s">
        <v>3082</v>
      </c>
      <c r="H1523" s="150" t="s">
        <v>19</v>
      </c>
      <c r="I1523" s="152"/>
      <c r="L1523" s="149"/>
      <c r="M1523" s="153"/>
      <c r="T1523" s="154"/>
      <c r="AT1523" s="150" t="s">
        <v>277</v>
      </c>
      <c r="AU1523" s="150" t="s">
        <v>86</v>
      </c>
      <c r="AV1523" s="12" t="s">
        <v>84</v>
      </c>
      <c r="AW1523" s="12" t="s">
        <v>37</v>
      </c>
      <c r="AX1523" s="12" t="s">
        <v>76</v>
      </c>
      <c r="AY1523" s="150" t="s">
        <v>265</v>
      </c>
    </row>
    <row r="1524" spans="2:51" s="13" customFormat="1" ht="12">
      <c r="B1524" s="155"/>
      <c r="D1524" s="143" t="s">
        <v>277</v>
      </c>
      <c r="E1524" s="156" t="s">
        <v>19</v>
      </c>
      <c r="F1524" s="157" t="s">
        <v>3083</v>
      </c>
      <c r="H1524" s="158">
        <v>3.127</v>
      </c>
      <c r="I1524" s="159"/>
      <c r="L1524" s="155"/>
      <c r="M1524" s="160"/>
      <c r="T1524" s="161"/>
      <c r="AT1524" s="156" t="s">
        <v>277</v>
      </c>
      <c r="AU1524" s="156" t="s">
        <v>86</v>
      </c>
      <c r="AV1524" s="13" t="s">
        <v>86</v>
      </c>
      <c r="AW1524" s="13" t="s">
        <v>37</v>
      </c>
      <c r="AX1524" s="13" t="s">
        <v>76</v>
      </c>
      <c r="AY1524" s="156" t="s">
        <v>265</v>
      </c>
    </row>
    <row r="1525" spans="2:51" s="13" customFormat="1" ht="12">
      <c r="B1525" s="155"/>
      <c r="D1525" s="143" t="s">
        <v>277</v>
      </c>
      <c r="E1525" s="156" t="s">
        <v>19</v>
      </c>
      <c r="F1525" s="157" t="s">
        <v>3084</v>
      </c>
      <c r="H1525" s="158">
        <v>10.62</v>
      </c>
      <c r="I1525" s="159"/>
      <c r="L1525" s="155"/>
      <c r="M1525" s="160"/>
      <c r="T1525" s="161"/>
      <c r="AT1525" s="156" t="s">
        <v>277</v>
      </c>
      <c r="AU1525" s="156" t="s">
        <v>86</v>
      </c>
      <c r="AV1525" s="13" t="s">
        <v>86</v>
      </c>
      <c r="AW1525" s="13" t="s">
        <v>37</v>
      </c>
      <c r="AX1525" s="13" t="s">
        <v>76</v>
      </c>
      <c r="AY1525" s="156" t="s">
        <v>265</v>
      </c>
    </row>
    <row r="1526" spans="2:51" s="15" customFormat="1" ht="12">
      <c r="B1526" s="169"/>
      <c r="D1526" s="143" t="s">
        <v>277</v>
      </c>
      <c r="E1526" s="170" t="s">
        <v>19</v>
      </c>
      <c r="F1526" s="171" t="s">
        <v>397</v>
      </c>
      <c r="H1526" s="172">
        <v>13.747</v>
      </c>
      <c r="I1526" s="173"/>
      <c r="L1526" s="169"/>
      <c r="M1526" s="174"/>
      <c r="T1526" s="175"/>
      <c r="AT1526" s="170" t="s">
        <v>277</v>
      </c>
      <c r="AU1526" s="170" t="s">
        <v>86</v>
      </c>
      <c r="AV1526" s="15" t="s">
        <v>287</v>
      </c>
      <c r="AW1526" s="15" t="s">
        <v>37</v>
      </c>
      <c r="AX1526" s="15" t="s">
        <v>76</v>
      </c>
      <c r="AY1526" s="170" t="s">
        <v>265</v>
      </c>
    </row>
    <row r="1527" spans="2:51" s="12" customFormat="1" ht="12">
      <c r="B1527" s="149"/>
      <c r="D1527" s="143" t="s">
        <v>277</v>
      </c>
      <c r="E1527" s="150" t="s">
        <v>19</v>
      </c>
      <c r="F1527" s="151" t="s">
        <v>3062</v>
      </c>
      <c r="H1527" s="150" t="s">
        <v>19</v>
      </c>
      <c r="I1527" s="152"/>
      <c r="L1527" s="149"/>
      <c r="M1527" s="153"/>
      <c r="T1527" s="154"/>
      <c r="AT1527" s="150" t="s">
        <v>277</v>
      </c>
      <c r="AU1527" s="150" t="s">
        <v>86</v>
      </c>
      <c r="AV1527" s="12" t="s">
        <v>84</v>
      </c>
      <c r="AW1527" s="12" t="s">
        <v>37</v>
      </c>
      <c r="AX1527" s="12" t="s">
        <v>76</v>
      </c>
      <c r="AY1527" s="150" t="s">
        <v>265</v>
      </c>
    </row>
    <row r="1528" spans="2:51" s="13" customFormat="1" ht="12">
      <c r="B1528" s="155"/>
      <c r="D1528" s="143" t="s">
        <v>277</v>
      </c>
      <c r="E1528" s="156" t="s">
        <v>19</v>
      </c>
      <c r="F1528" s="157" t="s">
        <v>3085</v>
      </c>
      <c r="H1528" s="158">
        <v>158.009</v>
      </c>
      <c r="I1528" s="159"/>
      <c r="L1528" s="155"/>
      <c r="M1528" s="160"/>
      <c r="T1528" s="161"/>
      <c r="AT1528" s="156" t="s">
        <v>277</v>
      </c>
      <c r="AU1528" s="156" t="s">
        <v>86</v>
      </c>
      <c r="AV1528" s="13" t="s">
        <v>86</v>
      </c>
      <c r="AW1528" s="13" t="s">
        <v>37</v>
      </c>
      <c r="AX1528" s="13" t="s">
        <v>76</v>
      </c>
      <c r="AY1528" s="156" t="s">
        <v>265</v>
      </c>
    </row>
    <row r="1529" spans="2:51" s="15" customFormat="1" ht="12">
      <c r="B1529" s="169"/>
      <c r="D1529" s="143" t="s">
        <v>277</v>
      </c>
      <c r="E1529" s="170" t="s">
        <v>19</v>
      </c>
      <c r="F1529" s="171" t="s">
        <v>397</v>
      </c>
      <c r="H1529" s="172">
        <v>158.009</v>
      </c>
      <c r="I1529" s="173"/>
      <c r="L1529" s="169"/>
      <c r="M1529" s="174"/>
      <c r="T1529" s="175"/>
      <c r="AT1529" s="170" t="s">
        <v>277</v>
      </c>
      <c r="AU1529" s="170" t="s">
        <v>86</v>
      </c>
      <c r="AV1529" s="15" t="s">
        <v>287</v>
      </c>
      <c r="AW1529" s="15" t="s">
        <v>37</v>
      </c>
      <c r="AX1529" s="15" t="s">
        <v>76</v>
      </c>
      <c r="AY1529" s="170" t="s">
        <v>265</v>
      </c>
    </row>
    <row r="1530" spans="2:51" s="13" customFormat="1" ht="12">
      <c r="B1530" s="155"/>
      <c r="D1530" s="143" t="s">
        <v>277</v>
      </c>
      <c r="E1530" s="156" t="s">
        <v>19</v>
      </c>
      <c r="F1530" s="157" t="s">
        <v>3086</v>
      </c>
      <c r="H1530" s="158">
        <v>26</v>
      </c>
      <c r="I1530" s="159"/>
      <c r="L1530" s="155"/>
      <c r="M1530" s="160"/>
      <c r="T1530" s="161"/>
      <c r="AT1530" s="156" t="s">
        <v>277</v>
      </c>
      <c r="AU1530" s="156" t="s">
        <v>86</v>
      </c>
      <c r="AV1530" s="13" t="s">
        <v>86</v>
      </c>
      <c r="AW1530" s="13" t="s">
        <v>37</v>
      </c>
      <c r="AX1530" s="13" t="s">
        <v>76</v>
      </c>
      <c r="AY1530" s="156" t="s">
        <v>265</v>
      </c>
    </row>
    <row r="1531" spans="2:51" s="13" customFormat="1" ht="12">
      <c r="B1531" s="155"/>
      <c r="D1531" s="143" t="s">
        <v>277</v>
      </c>
      <c r="E1531" s="156" t="s">
        <v>19</v>
      </c>
      <c r="F1531" s="157" t="s">
        <v>3087</v>
      </c>
      <c r="H1531" s="158">
        <v>15</v>
      </c>
      <c r="I1531" s="159"/>
      <c r="L1531" s="155"/>
      <c r="M1531" s="160"/>
      <c r="T1531" s="161"/>
      <c r="AT1531" s="156" t="s">
        <v>277</v>
      </c>
      <c r="AU1531" s="156" t="s">
        <v>86</v>
      </c>
      <c r="AV1531" s="13" t="s">
        <v>86</v>
      </c>
      <c r="AW1531" s="13" t="s">
        <v>37</v>
      </c>
      <c r="AX1531" s="13" t="s">
        <v>76</v>
      </c>
      <c r="AY1531" s="156" t="s">
        <v>265</v>
      </c>
    </row>
    <row r="1532" spans="2:51" s="14" customFormat="1" ht="12">
      <c r="B1532" s="162"/>
      <c r="D1532" s="143" t="s">
        <v>277</v>
      </c>
      <c r="E1532" s="163" t="s">
        <v>19</v>
      </c>
      <c r="F1532" s="164" t="s">
        <v>280</v>
      </c>
      <c r="H1532" s="165">
        <v>261.291</v>
      </c>
      <c r="I1532" s="166"/>
      <c r="L1532" s="162"/>
      <c r="M1532" s="167"/>
      <c r="T1532" s="168"/>
      <c r="AT1532" s="163" t="s">
        <v>277</v>
      </c>
      <c r="AU1532" s="163" t="s">
        <v>86</v>
      </c>
      <c r="AV1532" s="14" t="s">
        <v>271</v>
      </c>
      <c r="AW1532" s="14" t="s">
        <v>37</v>
      </c>
      <c r="AX1532" s="14" t="s">
        <v>84</v>
      </c>
      <c r="AY1532" s="163" t="s">
        <v>265</v>
      </c>
    </row>
    <row r="1533" spans="2:65" s="1" customFormat="1" ht="16.5" customHeight="1">
      <c r="B1533" s="33"/>
      <c r="C1533" s="130" t="s">
        <v>1365</v>
      </c>
      <c r="D1533" s="130" t="s">
        <v>267</v>
      </c>
      <c r="E1533" s="131" t="s">
        <v>3088</v>
      </c>
      <c r="F1533" s="132" t="s">
        <v>3089</v>
      </c>
      <c r="G1533" s="133" t="s">
        <v>104</v>
      </c>
      <c r="H1533" s="134">
        <v>21.55</v>
      </c>
      <c r="I1533" s="135"/>
      <c r="J1533" s="136">
        <f>ROUND(I1533*H1533,2)</f>
        <v>0</v>
      </c>
      <c r="K1533" s="132" t="s">
        <v>270</v>
      </c>
      <c r="L1533" s="33"/>
      <c r="M1533" s="137" t="s">
        <v>19</v>
      </c>
      <c r="N1533" s="138" t="s">
        <v>47</v>
      </c>
      <c r="P1533" s="139">
        <f>O1533*H1533</f>
        <v>0</v>
      </c>
      <c r="Q1533" s="139">
        <v>0</v>
      </c>
      <c r="R1533" s="139">
        <f>Q1533*H1533</f>
        <v>0</v>
      </c>
      <c r="S1533" s="139">
        <v>0</v>
      </c>
      <c r="T1533" s="140">
        <f>S1533*H1533</f>
        <v>0</v>
      </c>
      <c r="AR1533" s="141" t="s">
        <v>271</v>
      </c>
      <c r="AT1533" s="141" t="s">
        <v>267</v>
      </c>
      <c r="AU1533" s="141" t="s">
        <v>86</v>
      </c>
      <c r="AY1533" s="18" t="s">
        <v>265</v>
      </c>
      <c r="BE1533" s="142">
        <f>IF(N1533="základní",J1533,0)</f>
        <v>0</v>
      </c>
      <c r="BF1533" s="142">
        <f>IF(N1533="snížená",J1533,0)</f>
        <v>0</v>
      </c>
      <c r="BG1533" s="142">
        <f>IF(N1533="zákl. přenesená",J1533,0)</f>
        <v>0</v>
      </c>
      <c r="BH1533" s="142">
        <f>IF(N1533="sníž. přenesená",J1533,0)</f>
        <v>0</v>
      </c>
      <c r="BI1533" s="142">
        <f>IF(N1533="nulová",J1533,0)</f>
        <v>0</v>
      </c>
      <c r="BJ1533" s="18" t="s">
        <v>84</v>
      </c>
      <c r="BK1533" s="142">
        <f>ROUND(I1533*H1533,2)</f>
        <v>0</v>
      </c>
      <c r="BL1533" s="18" t="s">
        <v>271</v>
      </c>
      <c r="BM1533" s="141" t="s">
        <v>3090</v>
      </c>
    </row>
    <row r="1534" spans="2:47" s="1" customFormat="1" ht="12">
      <c r="B1534" s="33"/>
      <c r="D1534" s="143" t="s">
        <v>273</v>
      </c>
      <c r="F1534" s="144" t="s">
        <v>3091</v>
      </c>
      <c r="I1534" s="145"/>
      <c r="L1534" s="33"/>
      <c r="M1534" s="146"/>
      <c r="T1534" s="54"/>
      <c r="AT1534" s="18" t="s">
        <v>273</v>
      </c>
      <c r="AU1534" s="18" t="s">
        <v>86</v>
      </c>
    </row>
    <row r="1535" spans="2:47" s="1" customFormat="1" ht="12">
      <c r="B1535" s="33"/>
      <c r="D1535" s="147" t="s">
        <v>275</v>
      </c>
      <c r="F1535" s="148" t="s">
        <v>3092</v>
      </c>
      <c r="I1535" s="145"/>
      <c r="L1535" s="33"/>
      <c r="M1535" s="146"/>
      <c r="T1535" s="54"/>
      <c r="AT1535" s="18" t="s">
        <v>275</v>
      </c>
      <c r="AU1535" s="18" t="s">
        <v>86</v>
      </c>
    </row>
    <row r="1536" spans="2:51" s="12" customFormat="1" ht="12">
      <c r="B1536" s="149"/>
      <c r="D1536" s="143" t="s">
        <v>277</v>
      </c>
      <c r="E1536" s="150" t="s">
        <v>19</v>
      </c>
      <c r="F1536" s="151" t="s">
        <v>3093</v>
      </c>
      <c r="H1536" s="150" t="s">
        <v>19</v>
      </c>
      <c r="I1536" s="152"/>
      <c r="L1536" s="149"/>
      <c r="M1536" s="153"/>
      <c r="T1536" s="154"/>
      <c r="AT1536" s="150" t="s">
        <v>277</v>
      </c>
      <c r="AU1536" s="150" t="s">
        <v>86</v>
      </c>
      <c r="AV1536" s="12" t="s">
        <v>84</v>
      </c>
      <c r="AW1536" s="12" t="s">
        <v>37</v>
      </c>
      <c r="AX1536" s="12" t="s">
        <v>76</v>
      </c>
      <c r="AY1536" s="150" t="s">
        <v>265</v>
      </c>
    </row>
    <row r="1537" spans="2:51" s="13" customFormat="1" ht="12">
      <c r="B1537" s="155"/>
      <c r="D1537" s="143" t="s">
        <v>277</v>
      </c>
      <c r="E1537" s="156" t="s">
        <v>19</v>
      </c>
      <c r="F1537" s="157" t="s">
        <v>3094</v>
      </c>
      <c r="H1537" s="158">
        <v>14.714</v>
      </c>
      <c r="I1537" s="159"/>
      <c r="L1537" s="155"/>
      <c r="M1537" s="160"/>
      <c r="T1537" s="161"/>
      <c r="AT1537" s="156" t="s">
        <v>277</v>
      </c>
      <c r="AU1537" s="156" t="s">
        <v>86</v>
      </c>
      <c r="AV1537" s="13" t="s">
        <v>86</v>
      </c>
      <c r="AW1537" s="13" t="s">
        <v>37</v>
      </c>
      <c r="AX1537" s="13" t="s">
        <v>76</v>
      </c>
      <c r="AY1537" s="156" t="s">
        <v>265</v>
      </c>
    </row>
    <row r="1538" spans="2:51" s="13" customFormat="1" ht="12">
      <c r="B1538" s="155"/>
      <c r="D1538" s="143" t="s">
        <v>277</v>
      </c>
      <c r="E1538" s="156" t="s">
        <v>19</v>
      </c>
      <c r="F1538" s="157" t="s">
        <v>3095</v>
      </c>
      <c r="H1538" s="158">
        <v>28.385</v>
      </c>
      <c r="I1538" s="159"/>
      <c r="L1538" s="155"/>
      <c r="M1538" s="160"/>
      <c r="T1538" s="161"/>
      <c r="AT1538" s="156" t="s">
        <v>277</v>
      </c>
      <c r="AU1538" s="156" t="s">
        <v>86</v>
      </c>
      <c r="AV1538" s="13" t="s">
        <v>86</v>
      </c>
      <c r="AW1538" s="13" t="s">
        <v>37</v>
      </c>
      <c r="AX1538" s="13" t="s">
        <v>76</v>
      </c>
      <c r="AY1538" s="156" t="s">
        <v>265</v>
      </c>
    </row>
    <row r="1539" spans="2:51" s="14" customFormat="1" ht="12">
      <c r="B1539" s="162"/>
      <c r="D1539" s="143" t="s">
        <v>277</v>
      </c>
      <c r="E1539" s="163" t="s">
        <v>1801</v>
      </c>
      <c r="F1539" s="164" t="s">
        <v>280</v>
      </c>
      <c r="H1539" s="165">
        <v>43.099</v>
      </c>
      <c r="I1539" s="166"/>
      <c r="L1539" s="162"/>
      <c r="M1539" s="167"/>
      <c r="T1539" s="168"/>
      <c r="AT1539" s="163" t="s">
        <v>277</v>
      </c>
      <c r="AU1539" s="163" t="s">
        <v>86</v>
      </c>
      <c r="AV1539" s="14" t="s">
        <v>271</v>
      </c>
      <c r="AW1539" s="14" t="s">
        <v>37</v>
      </c>
      <c r="AX1539" s="14" t="s">
        <v>76</v>
      </c>
      <c r="AY1539" s="163" t="s">
        <v>265</v>
      </c>
    </row>
    <row r="1540" spans="2:51" s="13" customFormat="1" ht="12">
      <c r="B1540" s="155"/>
      <c r="D1540" s="143" t="s">
        <v>277</v>
      </c>
      <c r="E1540" s="156" t="s">
        <v>19</v>
      </c>
      <c r="F1540" s="157" t="s">
        <v>3096</v>
      </c>
      <c r="H1540" s="158">
        <v>21.55</v>
      </c>
      <c r="I1540" s="159"/>
      <c r="L1540" s="155"/>
      <c r="M1540" s="160"/>
      <c r="T1540" s="161"/>
      <c r="AT1540" s="156" t="s">
        <v>277</v>
      </c>
      <c r="AU1540" s="156" t="s">
        <v>86</v>
      </c>
      <c r="AV1540" s="13" t="s">
        <v>86</v>
      </c>
      <c r="AW1540" s="13" t="s">
        <v>37</v>
      </c>
      <c r="AX1540" s="13" t="s">
        <v>84</v>
      </c>
      <c r="AY1540" s="156" t="s">
        <v>265</v>
      </c>
    </row>
    <row r="1541" spans="2:65" s="1" customFormat="1" ht="16.5" customHeight="1">
      <c r="B1541" s="33"/>
      <c r="C1541" s="130" t="s">
        <v>1376</v>
      </c>
      <c r="D1541" s="130" t="s">
        <v>267</v>
      </c>
      <c r="E1541" s="131" t="s">
        <v>3097</v>
      </c>
      <c r="F1541" s="132" t="s">
        <v>3098</v>
      </c>
      <c r="G1541" s="133" t="s">
        <v>104</v>
      </c>
      <c r="H1541" s="134">
        <v>12.8</v>
      </c>
      <c r="I1541" s="135"/>
      <c r="J1541" s="136">
        <f>ROUND(I1541*H1541,2)</f>
        <v>0</v>
      </c>
      <c r="K1541" s="132" t="s">
        <v>270</v>
      </c>
      <c r="L1541" s="33"/>
      <c r="M1541" s="137" t="s">
        <v>19</v>
      </c>
      <c r="N1541" s="138" t="s">
        <v>47</v>
      </c>
      <c r="P1541" s="139">
        <f>O1541*H1541</f>
        <v>0</v>
      </c>
      <c r="Q1541" s="139">
        <v>1.848</v>
      </c>
      <c r="R1541" s="139">
        <f>Q1541*H1541</f>
        <v>23.654400000000003</v>
      </c>
      <c r="S1541" s="139">
        <v>0</v>
      </c>
      <c r="T1541" s="140">
        <f>S1541*H1541</f>
        <v>0</v>
      </c>
      <c r="AR1541" s="141" t="s">
        <v>271</v>
      </c>
      <c r="AT1541" s="141" t="s">
        <v>267</v>
      </c>
      <c r="AU1541" s="141" t="s">
        <v>86</v>
      </c>
      <c r="AY1541" s="18" t="s">
        <v>265</v>
      </c>
      <c r="BE1541" s="142">
        <f>IF(N1541="základní",J1541,0)</f>
        <v>0</v>
      </c>
      <c r="BF1541" s="142">
        <f>IF(N1541="snížená",J1541,0)</f>
        <v>0</v>
      </c>
      <c r="BG1541" s="142">
        <f>IF(N1541="zákl. přenesená",J1541,0)</f>
        <v>0</v>
      </c>
      <c r="BH1541" s="142">
        <f>IF(N1541="sníž. přenesená",J1541,0)</f>
        <v>0</v>
      </c>
      <c r="BI1541" s="142">
        <f>IF(N1541="nulová",J1541,0)</f>
        <v>0</v>
      </c>
      <c r="BJ1541" s="18" t="s">
        <v>84</v>
      </c>
      <c r="BK1541" s="142">
        <f>ROUND(I1541*H1541,2)</f>
        <v>0</v>
      </c>
      <c r="BL1541" s="18" t="s">
        <v>271</v>
      </c>
      <c r="BM1541" s="141" t="s">
        <v>3099</v>
      </c>
    </row>
    <row r="1542" spans="2:47" s="1" customFormat="1" ht="12">
      <c r="B1542" s="33"/>
      <c r="D1542" s="143" t="s">
        <v>273</v>
      </c>
      <c r="F1542" s="144" t="s">
        <v>3100</v>
      </c>
      <c r="I1542" s="145"/>
      <c r="L1542" s="33"/>
      <c r="M1542" s="146"/>
      <c r="T1542" s="54"/>
      <c r="AT1542" s="18" t="s">
        <v>273</v>
      </c>
      <c r="AU1542" s="18" t="s">
        <v>86</v>
      </c>
    </row>
    <row r="1543" spans="2:47" s="1" customFormat="1" ht="12">
      <c r="B1543" s="33"/>
      <c r="D1543" s="147" t="s">
        <v>275</v>
      </c>
      <c r="F1543" s="148" t="s">
        <v>3101</v>
      </c>
      <c r="I1543" s="145"/>
      <c r="L1543" s="33"/>
      <c r="M1543" s="146"/>
      <c r="T1543" s="54"/>
      <c r="AT1543" s="18" t="s">
        <v>275</v>
      </c>
      <c r="AU1543" s="18" t="s">
        <v>86</v>
      </c>
    </row>
    <row r="1544" spans="2:51" s="12" customFormat="1" ht="12">
      <c r="B1544" s="149"/>
      <c r="D1544" s="143" t="s">
        <v>277</v>
      </c>
      <c r="E1544" s="150" t="s">
        <v>19</v>
      </c>
      <c r="F1544" s="151" t="s">
        <v>3102</v>
      </c>
      <c r="H1544" s="150" t="s">
        <v>19</v>
      </c>
      <c r="I1544" s="152"/>
      <c r="L1544" s="149"/>
      <c r="M1544" s="153"/>
      <c r="T1544" s="154"/>
      <c r="AT1544" s="150" t="s">
        <v>277</v>
      </c>
      <c r="AU1544" s="150" t="s">
        <v>86</v>
      </c>
      <c r="AV1544" s="12" t="s">
        <v>84</v>
      </c>
      <c r="AW1544" s="12" t="s">
        <v>37</v>
      </c>
      <c r="AX1544" s="12" t="s">
        <v>76</v>
      </c>
      <c r="AY1544" s="150" t="s">
        <v>265</v>
      </c>
    </row>
    <row r="1545" spans="2:51" s="13" customFormat="1" ht="12">
      <c r="B1545" s="155"/>
      <c r="D1545" s="143" t="s">
        <v>277</v>
      </c>
      <c r="E1545" s="156" t="s">
        <v>1706</v>
      </c>
      <c r="F1545" s="157" t="s">
        <v>3103</v>
      </c>
      <c r="H1545" s="158">
        <v>12.8</v>
      </c>
      <c r="I1545" s="159"/>
      <c r="L1545" s="155"/>
      <c r="M1545" s="160"/>
      <c r="T1545" s="161"/>
      <c r="AT1545" s="156" t="s">
        <v>277</v>
      </c>
      <c r="AU1545" s="156" t="s">
        <v>86</v>
      </c>
      <c r="AV1545" s="13" t="s">
        <v>86</v>
      </c>
      <c r="AW1545" s="13" t="s">
        <v>37</v>
      </c>
      <c r="AX1545" s="13" t="s">
        <v>84</v>
      </c>
      <c r="AY1545" s="156" t="s">
        <v>265</v>
      </c>
    </row>
    <row r="1546" spans="2:65" s="1" customFormat="1" ht="16.5" customHeight="1">
      <c r="B1546" s="33"/>
      <c r="C1546" s="130" t="s">
        <v>1383</v>
      </c>
      <c r="D1546" s="130" t="s">
        <v>267</v>
      </c>
      <c r="E1546" s="131" t="s">
        <v>3104</v>
      </c>
      <c r="F1546" s="132" t="s">
        <v>3105</v>
      </c>
      <c r="G1546" s="133" t="s">
        <v>104</v>
      </c>
      <c r="H1546" s="134">
        <v>3.264</v>
      </c>
      <c r="I1546" s="135"/>
      <c r="J1546" s="136">
        <f>ROUND(I1546*H1546,2)</f>
        <v>0</v>
      </c>
      <c r="K1546" s="132" t="s">
        <v>19</v>
      </c>
      <c r="L1546" s="33"/>
      <c r="M1546" s="137" t="s">
        <v>19</v>
      </c>
      <c r="N1546" s="138" t="s">
        <v>47</v>
      </c>
      <c r="P1546" s="139">
        <f>O1546*H1546</f>
        <v>0</v>
      </c>
      <c r="Q1546" s="139">
        <v>2</v>
      </c>
      <c r="R1546" s="139">
        <f>Q1546*H1546</f>
        <v>6.528</v>
      </c>
      <c r="S1546" s="139">
        <v>0</v>
      </c>
      <c r="T1546" s="140">
        <f>S1546*H1546</f>
        <v>0</v>
      </c>
      <c r="AR1546" s="141" t="s">
        <v>271</v>
      </c>
      <c r="AT1546" s="141" t="s">
        <v>267</v>
      </c>
      <c r="AU1546" s="141" t="s">
        <v>86</v>
      </c>
      <c r="AY1546" s="18" t="s">
        <v>265</v>
      </c>
      <c r="BE1546" s="142">
        <f>IF(N1546="základní",J1546,0)</f>
        <v>0</v>
      </c>
      <c r="BF1546" s="142">
        <f>IF(N1546="snížená",J1546,0)</f>
        <v>0</v>
      </c>
      <c r="BG1546" s="142">
        <f>IF(N1546="zákl. přenesená",J1546,0)</f>
        <v>0</v>
      </c>
      <c r="BH1546" s="142">
        <f>IF(N1546="sníž. přenesená",J1546,0)</f>
        <v>0</v>
      </c>
      <c r="BI1546" s="142">
        <f>IF(N1546="nulová",J1546,0)</f>
        <v>0</v>
      </c>
      <c r="BJ1546" s="18" t="s">
        <v>84</v>
      </c>
      <c r="BK1546" s="142">
        <f>ROUND(I1546*H1546,2)</f>
        <v>0</v>
      </c>
      <c r="BL1546" s="18" t="s">
        <v>271</v>
      </c>
      <c r="BM1546" s="141" t="s">
        <v>3106</v>
      </c>
    </row>
    <row r="1547" spans="2:47" s="1" customFormat="1" ht="12">
      <c r="B1547" s="33"/>
      <c r="D1547" s="143" t="s">
        <v>273</v>
      </c>
      <c r="F1547" s="144" t="s">
        <v>3105</v>
      </c>
      <c r="I1547" s="145"/>
      <c r="L1547" s="33"/>
      <c r="M1547" s="146"/>
      <c r="T1547" s="54"/>
      <c r="AT1547" s="18" t="s">
        <v>273</v>
      </c>
      <c r="AU1547" s="18" t="s">
        <v>86</v>
      </c>
    </row>
    <row r="1548" spans="2:51" s="12" customFormat="1" ht="12">
      <c r="B1548" s="149"/>
      <c r="D1548" s="143" t="s">
        <v>277</v>
      </c>
      <c r="E1548" s="150" t="s">
        <v>19</v>
      </c>
      <c r="F1548" s="151" t="s">
        <v>3102</v>
      </c>
      <c r="H1548" s="150" t="s">
        <v>19</v>
      </c>
      <c r="I1548" s="152"/>
      <c r="L1548" s="149"/>
      <c r="M1548" s="153"/>
      <c r="T1548" s="154"/>
      <c r="AT1548" s="150" t="s">
        <v>277</v>
      </c>
      <c r="AU1548" s="150" t="s">
        <v>86</v>
      </c>
      <c r="AV1548" s="12" t="s">
        <v>84</v>
      </c>
      <c r="AW1548" s="12" t="s">
        <v>37</v>
      </c>
      <c r="AX1548" s="12" t="s">
        <v>76</v>
      </c>
      <c r="AY1548" s="150" t="s">
        <v>265</v>
      </c>
    </row>
    <row r="1549" spans="2:51" s="13" customFormat="1" ht="12">
      <c r="B1549" s="155"/>
      <c r="D1549" s="143" t="s">
        <v>277</v>
      </c>
      <c r="E1549" s="156" t="s">
        <v>19</v>
      </c>
      <c r="F1549" s="157" t="s">
        <v>3107</v>
      </c>
      <c r="H1549" s="158">
        <v>3.264</v>
      </c>
      <c r="I1549" s="159"/>
      <c r="L1549" s="155"/>
      <c r="M1549" s="160"/>
      <c r="T1549" s="161"/>
      <c r="AT1549" s="156" t="s">
        <v>277</v>
      </c>
      <c r="AU1549" s="156" t="s">
        <v>86</v>
      </c>
      <c r="AV1549" s="13" t="s">
        <v>86</v>
      </c>
      <c r="AW1549" s="13" t="s">
        <v>37</v>
      </c>
      <c r="AX1549" s="13" t="s">
        <v>84</v>
      </c>
      <c r="AY1549" s="156" t="s">
        <v>265</v>
      </c>
    </row>
    <row r="1550" spans="2:65" s="1" customFormat="1" ht="16.5" customHeight="1">
      <c r="B1550" s="33"/>
      <c r="C1550" s="130" t="s">
        <v>1390</v>
      </c>
      <c r="D1550" s="130" t="s">
        <v>267</v>
      </c>
      <c r="E1550" s="131" t="s">
        <v>3108</v>
      </c>
      <c r="F1550" s="132" t="s">
        <v>3109</v>
      </c>
      <c r="G1550" s="133" t="s">
        <v>104</v>
      </c>
      <c r="H1550" s="134">
        <v>139</v>
      </c>
      <c r="I1550" s="135"/>
      <c r="J1550" s="136">
        <f>ROUND(I1550*H1550,2)</f>
        <v>0</v>
      </c>
      <c r="K1550" s="132" t="s">
        <v>19</v>
      </c>
      <c r="L1550" s="33"/>
      <c r="M1550" s="137" t="s">
        <v>19</v>
      </c>
      <c r="N1550" s="138" t="s">
        <v>47</v>
      </c>
      <c r="P1550" s="139">
        <f>O1550*H1550</f>
        <v>0</v>
      </c>
      <c r="Q1550" s="139">
        <v>2.052</v>
      </c>
      <c r="R1550" s="139">
        <f>Q1550*H1550</f>
        <v>285.228</v>
      </c>
      <c r="S1550" s="139">
        <v>0</v>
      </c>
      <c r="T1550" s="140">
        <f>S1550*H1550</f>
        <v>0</v>
      </c>
      <c r="AR1550" s="141" t="s">
        <v>271</v>
      </c>
      <c r="AT1550" s="141" t="s">
        <v>267</v>
      </c>
      <c r="AU1550" s="141" t="s">
        <v>86</v>
      </c>
      <c r="AY1550" s="18" t="s">
        <v>265</v>
      </c>
      <c r="BE1550" s="142">
        <f>IF(N1550="základní",J1550,0)</f>
        <v>0</v>
      </c>
      <c r="BF1550" s="142">
        <f>IF(N1550="snížená",J1550,0)</f>
        <v>0</v>
      </c>
      <c r="BG1550" s="142">
        <f>IF(N1550="zákl. přenesená",J1550,0)</f>
        <v>0</v>
      </c>
      <c r="BH1550" s="142">
        <f>IF(N1550="sníž. přenesená",J1550,0)</f>
        <v>0</v>
      </c>
      <c r="BI1550" s="142">
        <f>IF(N1550="nulová",J1550,0)</f>
        <v>0</v>
      </c>
      <c r="BJ1550" s="18" t="s">
        <v>84</v>
      </c>
      <c r="BK1550" s="142">
        <f>ROUND(I1550*H1550,2)</f>
        <v>0</v>
      </c>
      <c r="BL1550" s="18" t="s">
        <v>271</v>
      </c>
      <c r="BM1550" s="141" t="s">
        <v>3110</v>
      </c>
    </row>
    <row r="1551" spans="2:47" s="1" customFormat="1" ht="12">
      <c r="B1551" s="33"/>
      <c r="D1551" s="143" t="s">
        <v>273</v>
      </c>
      <c r="F1551" s="144" t="s">
        <v>3111</v>
      </c>
      <c r="I1551" s="145"/>
      <c r="L1551" s="33"/>
      <c r="M1551" s="146"/>
      <c r="T1551" s="54"/>
      <c r="AT1551" s="18" t="s">
        <v>273</v>
      </c>
      <c r="AU1551" s="18" t="s">
        <v>86</v>
      </c>
    </row>
    <row r="1552" spans="2:47" s="1" customFormat="1" ht="19.5">
      <c r="B1552" s="33"/>
      <c r="D1552" s="143" t="s">
        <v>501</v>
      </c>
      <c r="F1552" s="176" t="s">
        <v>3112</v>
      </c>
      <c r="I1552" s="145"/>
      <c r="L1552" s="33"/>
      <c r="M1552" s="146"/>
      <c r="T1552" s="54"/>
      <c r="AT1552" s="18" t="s">
        <v>501</v>
      </c>
      <c r="AU1552" s="18" t="s">
        <v>86</v>
      </c>
    </row>
    <row r="1553" spans="2:51" s="12" customFormat="1" ht="12">
      <c r="B1553" s="149"/>
      <c r="D1553" s="143" t="s">
        <v>277</v>
      </c>
      <c r="E1553" s="150" t="s">
        <v>19</v>
      </c>
      <c r="F1553" s="151" t="s">
        <v>3113</v>
      </c>
      <c r="H1553" s="150" t="s">
        <v>19</v>
      </c>
      <c r="I1553" s="152"/>
      <c r="L1553" s="149"/>
      <c r="M1553" s="153"/>
      <c r="T1553" s="154"/>
      <c r="AT1553" s="150" t="s">
        <v>277</v>
      </c>
      <c r="AU1553" s="150" t="s">
        <v>86</v>
      </c>
      <c r="AV1553" s="12" t="s">
        <v>84</v>
      </c>
      <c r="AW1553" s="12" t="s">
        <v>37</v>
      </c>
      <c r="AX1553" s="12" t="s">
        <v>76</v>
      </c>
      <c r="AY1553" s="150" t="s">
        <v>265</v>
      </c>
    </row>
    <row r="1554" spans="2:51" s="13" customFormat="1" ht="12">
      <c r="B1554" s="155"/>
      <c r="D1554" s="143" t="s">
        <v>277</v>
      </c>
      <c r="E1554" s="156" t="s">
        <v>19</v>
      </c>
      <c r="F1554" s="157" t="s">
        <v>1742</v>
      </c>
      <c r="H1554" s="158">
        <v>139</v>
      </c>
      <c r="I1554" s="159"/>
      <c r="L1554" s="155"/>
      <c r="M1554" s="160"/>
      <c r="T1554" s="161"/>
      <c r="AT1554" s="156" t="s">
        <v>277</v>
      </c>
      <c r="AU1554" s="156" t="s">
        <v>86</v>
      </c>
      <c r="AV1554" s="13" t="s">
        <v>86</v>
      </c>
      <c r="AW1554" s="13" t="s">
        <v>37</v>
      </c>
      <c r="AX1554" s="13" t="s">
        <v>84</v>
      </c>
      <c r="AY1554" s="156" t="s">
        <v>265</v>
      </c>
    </row>
    <row r="1555" spans="2:65" s="1" customFormat="1" ht="16.5" customHeight="1">
      <c r="B1555" s="33"/>
      <c r="C1555" s="130" t="s">
        <v>1398</v>
      </c>
      <c r="D1555" s="130" t="s">
        <v>267</v>
      </c>
      <c r="E1555" s="131" t="s">
        <v>3114</v>
      </c>
      <c r="F1555" s="132" t="s">
        <v>3115</v>
      </c>
      <c r="G1555" s="133" t="s">
        <v>104</v>
      </c>
      <c r="H1555" s="134">
        <v>5.521</v>
      </c>
      <c r="I1555" s="135"/>
      <c r="J1555" s="136">
        <f>ROUND(I1555*H1555,2)</f>
        <v>0</v>
      </c>
      <c r="K1555" s="132" t="s">
        <v>270</v>
      </c>
      <c r="L1555" s="33"/>
      <c r="M1555" s="137" t="s">
        <v>19</v>
      </c>
      <c r="N1555" s="138" t="s">
        <v>47</v>
      </c>
      <c r="P1555" s="139">
        <f>O1555*H1555</f>
        <v>0</v>
      </c>
      <c r="Q1555" s="139">
        <v>0.8424</v>
      </c>
      <c r="R1555" s="139">
        <f>Q1555*H1555</f>
        <v>4.6508904</v>
      </c>
      <c r="S1555" s="139">
        <v>0</v>
      </c>
      <c r="T1555" s="140">
        <f>S1555*H1555</f>
        <v>0</v>
      </c>
      <c r="AR1555" s="141" t="s">
        <v>271</v>
      </c>
      <c r="AT1555" s="141" t="s">
        <v>267</v>
      </c>
      <c r="AU1555" s="141" t="s">
        <v>86</v>
      </c>
      <c r="AY1555" s="18" t="s">
        <v>265</v>
      </c>
      <c r="BE1555" s="142">
        <f>IF(N1555="základní",J1555,0)</f>
        <v>0</v>
      </c>
      <c r="BF1555" s="142">
        <f>IF(N1555="snížená",J1555,0)</f>
        <v>0</v>
      </c>
      <c r="BG1555" s="142">
        <f>IF(N1555="zákl. přenesená",J1555,0)</f>
        <v>0</v>
      </c>
      <c r="BH1555" s="142">
        <f>IF(N1555="sníž. přenesená",J1555,0)</f>
        <v>0</v>
      </c>
      <c r="BI1555" s="142">
        <f>IF(N1555="nulová",J1555,0)</f>
        <v>0</v>
      </c>
      <c r="BJ1555" s="18" t="s">
        <v>84</v>
      </c>
      <c r="BK1555" s="142">
        <f>ROUND(I1555*H1555,2)</f>
        <v>0</v>
      </c>
      <c r="BL1555" s="18" t="s">
        <v>271</v>
      </c>
      <c r="BM1555" s="141" t="s">
        <v>3116</v>
      </c>
    </row>
    <row r="1556" spans="2:47" s="1" customFormat="1" ht="12">
      <c r="B1556" s="33"/>
      <c r="D1556" s="143" t="s">
        <v>273</v>
      </c>
      <c r="F1556" s="144" t="s">
        <v>3117</v>
      </c>
      <c r="I1556" s="145"/>
      <c r="L1556" s="33"/>
      <c r="M1556" s="146"/>
      <c r="T1556" s="54"/>
      <c r="AT1556" s="18" t="s">
        <v>273</v>
      </c>
      <c r="AU1556" s="18" t="s">
        <v>86</v>
      </c>
    </row>
    <row r="1557" spans="2:47" s="1" customFormat="1" ht="12">
      <c r="B1557" s="33"/>
      <c r="D1557" s="147" t="s">
        <v>275</v>
      </c>
      <c r="F1557" s="148" t="s">
        <v>3118</v>
      </c>
      <c r="I1557" s="145"/>
      <c r="L1557" s="33"/>
      <c r="M1557" s="146"/>
      <c r="T1557" s="54"/>
      <c r="AT1557" s="18" t="s">
        <v>275</v>
      </c>
      <c r="AU1557" s="18" t="s">
        <v>86</v>
      </c>
    </row>
    <row r="1558" spans="2:47" s="1" customFormat="1" ht="117">
      <c r="B1558" s="33"/>
      <c r="D1558" s="143" t="s">
        <v>501</v>
      </c>
      <c r="F1558" s="176" t="s">
        <v>3119</v>
      </c>
      <c r="I1558" s="145"/>
      <c r="L1558" s="33"/>
      <c r="M1558" s="146"/>
      <c r="T1558" s="54"/>
      <c r="AT1558" s="18" t="s">
        <v>501</v>
      </c>
      <c r="AU1558" s="18" t="s">
        <v>86</v>
      </c>
    </row>
    <row r="1559" spans="2:51" s="12" customFormat="1" ht="12">
      <c r="B1559" s="149"/>
      <c r="D1559" s="143" t="s">
        <v>277</v>
      </c>
      <c r="E1559" s="150" t="s">
        <v>19</v>
      </c>
      <c r="F1559" s="151" t="s">
        <v>2297</v>
      </c>
      <c r="H1559" s="150" t="s">
        <v>19</v>
      </c>
      <c r="I1559" s="152"/>
      <c r="L1559" s="149"/>
      <c r="M1559" s="153"/>
      <c r="T1559" s="154"/>
      <c r="AT1559" s="150" t="s">
        <v>277</v>
      </c>
      <c r="AU1559" s="150" t="s">
        <v>86</v>
      </c>
      <c r="AV1559" s="12" t="s">
        <v>84</v>
      </c>
      <c r="AW1559" s="12" t="s">
        <v>37</v>
      </c>
      <c r="AX1559" s="12" t="s">
        <v>76</v>
      </c>
      <c r="AY1559" s="150" t="s">
        <v>265</v>
      </c>
    </row>
    <row r="1560" spans="2:51" s="12" customFormat="1" ht="12">
      <c r="B1560" s="149"/>
      <c r="D1560" s="143" t="s">
        <v>277</v>
      </c>
      <c r="E1560" s="150" t="s">
        <v>19</v>
      </c>
      <c r="F1560" s="151" t="s">
        <v>2299</v>
      </c>
      <c r="H1560" s="150" t="s">
        <v>19</v>
      </c>
      <c r="I1560" s="152"/>
      <c r="L1560" s="149"/>
      <c r="M1560" s="153"/>
      <c r="T1560" s="154"/>
      <c r="AT1560" s="150" t="s">
        <v>277</v>
      </c>
      <c r="AU1560" s="150" t="s">
        <v>86</v>
      </c>
      <c r="AV1560" s="12" t="s">
        <v>84</v>
      </c>
      <c r="AW1560" s="12" t="s">
        <v>37</v>
      </c>
      <c r="AX1560" s="12" t="s">
        <v>76</v>
      </c>
      <c r="AY1560" s="150" t="s">
        <v>265</v>
      </c>
    </row>
    <row r="1561" spans="2:51" s="13" customFormat="1" ht="12">
      <c r="B1561" s="155"/>
      <c r="D1561" s="143" t="s">
        <v>277</v>
      </c>
      <c r="E1561" s="156" t="s">
        <v>19</v>
      </c>
      <c r="F1561" s="157" t="s">
        <v>3120</v>
      </c>
      <c r="H1561" s="158">
        <v>0.713</v>
      </c>
      <c r="I1561" s="159"/>
      <c r="L1561" s="155"/>
      <c r="M1561" s="160"/>
      <c r="T1561" s="161"/>
      <c r="AT1561" s="156" t="s">
        <v>277</v>
      </c>
      <c r="AU1561" s="156" t="s">
        <v>86</v>
      </c>
      <c r="AV1561" s="13" t="s">
        <v>86</v>
      </c>
      <c r="AW1561" s="13" t="s">
        <v>37</v>
      </c>
      <c r="AX1561" s="13" t="s">
        <v>76</v>
      </c>
      <c r="AY1561" s="156" t="s">
        <v>265</v>
      </c>
    </row>
    <row r="1562" spans="2:51" s="13" customFormat="1" ht="12">
      <c r="B1562" s="155"/>
      <c r="D1562" s="143" t="s">
        <v>277</v>
      </c>
      <c r="E1562" s="156" t="s">
        <v>19</v>
      </c>
      <c r="F1562" s="157" t="s">
        <v>3121</v>
      </c>
      <c r="H1562" s="158">
        <v>0.48</v>
      </c>
      <c r="I1562" s="159"/>
      <c r="L1562" s="155"/>
      <c r="M1562" s="160"/>
      <c r="T1562" s="161"/>
      <c r="AT1562" s="156" t="s">
        <v>277</v>
      </c>
      <c r="AU1562" s="156" t="s">
        <v>86</v>
      </c>
      <c r="AV1562" s="13" t="s">
        <v>86</v>
      </c>
      <c r="AW1562" s="13" t="s">
        <v>37</v>
      </c>
      <c r="AX1562" s="13" t="s">
        <v>76</v>
      </c>
      <c r="AY1562" s="156" t="s">
        <v>265</v>
      </c>
    </row>
    <row r="1563" spans="2:51" s="15" customFormat="1" ht="12">
      <c r="B1563" s="169"/>
      <c r="D1563" s="143" t="s">
        <v>277</v>
      </c>
      <c r="E1563" s="170" t="s">
        <v>19</v>
      </c>
      <c r="F1563" s="171" t="s">
        <v>397</v>
      </c>
      <c r="H1563" s="172">
        <v>1.193</v>
      </c>
      <c r="I1563" s="173"/>
      <c r="L1563" s="169"/>
      <c r="M1563" s="174"/>
      <c r="T1563" s="175"/>
      <c r="AT1563" s="170" t="s">
        <v>277</v>
      </c>
      <c r="AU1563" s="170" t="s">
        <v>86</v>
      </c>
      <c r="AV1563" s="15" t="s">
        <v>287</v>
      </c>
      <c r="AW1563" s="15" t="s">
        <v>37</v>
      </c>
      <c r="AX1563" s="15" t="s">
        <v>76</v>
      </c>
      <c r="AY1563" s="170" t="s">
        <v>265</v>
      </c>
    </row>
    <row r="1564" spans="2:51" s="12" customFormat="1" ht="12">
      <c r="B1564" s="149"/>
      <c r="D1564" s="143" t="s">
        <v>277</v>
      </c>
      <c r="E1564" s="150" t="s">
        <v>19</v>
      </c>
      <c r="F1564" s="151" t="s">
        <v>3122</v>
      </c>
      <c r="H1564" s="150" t="s">
        <v>19</v>
      </c>
      <c r="I1564" s="152"/>
      <c r="L1564" s="149"/>
      <c r="M1564" s="153"/>
      <c r="T1564" s="154"/>
      <c r="AT1564" s="150" t="s">
        <v>277</v>
      </c>
      <c r="AU1564" s="150" t="s">
        <v>86</v>
      </c>
      <c r="AV1564" s="12" t="s">
        <v>84</v>
      </c>
      <c r="AW1564" s="12" t="s">
        <v>37</v>
      </c>
      <c r="AX1564" s="12" t="s">
        <v>76</v>
      </c>
      <c r="AY1564" s="150" t="s">
        <v>265</v>
      </c>
    </row>
    <row r="1565" spans="2:51" s="13" customFormat="1" ht="12">
      <c r="B1565" s="155"/>
      <c r="D1565" s="143" t="s">
        <v>277</v>
      </c>
      <c r="E1565" s="156" t="s">
        <v>19</v>
      </c>
      <c r="F1565" s="157" t="s">
        <v>3123</v>
      </c>
      <c r="H1565" s="158">
        <v>1.175</v>
      </c>
      <c r="I1565" s="159"/>
      <c r="L1565" s="155"/>
      <c r="M1565" s="160"/>
      <c r="T1565" s="161"/>
      <c r="AT1565" s="156" t="s">
        <v>277</v>
      </c>
      <c r="AU1565" s="156" t="s">
        <v>86</v>
      </c>
      <c r="AV1565" s="13" t="s">
        <v>86</v>
      </c>
      <c r="AW1565" s="13" t="s">
        <v>37</v>
      </c>
      <c r="AX1565" s="13" t="s">
        <v>76</v>
      </c>
      <c r="AY1565" s="156" t="s">
        <v>265</v>
      </c>
    </row>
    <row r="1566" spans="2:51" s="13" customFormat="1" ht="12">
      <c r="B1566" s="155"/>
      <c r="D1566" s="143" t="s">
        <v>277</v>
      </c>
      <c r="E1566" s="156" t="s">
        <v>19</v>
      </c>
      <c r="F1566" s="157" t="s">
        <v>3124</v>
      </c>
      <c r="H1566" s="158">
        <v>1.212</v>
      </c>
      <c r="I1566" s="159"/>
      <c r="L1566" s="155"/>
      <c r="M1566" s="160"/>
      <c r="T1566" s="161"/>
      <c r="AT1566" s="156" t="s">
        <v>277</v>
      </c>
      <c r="AU1566" s="156" t="s">
        <v>86</v>
      </c>
      <c r="AV1566" s="13" t="s">
        <v>86</v>
      </c>
      <c r="AW1566" s="13" t="s">
        <v>37</v>
      </c>
      <c r="AX1566" s="13" t="s">
        <v>76</v>
      </c>
      <c r="AY1566" s="156" t="s">
        <v>265</v>
      </c>
    </row>
    <row r="1567" spans="2:51" s="15" customFormat="1" ht="12">
      <c r="B1567" s="169"/>
      <c r="D1567" s="143" t="s">
        <v>277</v>
      </c>
      <c r="E1567" s="170" t="s">
        <v>19</v>
      </c>
      <c r="F1567" s="171" t="s">
        <v>397</v>
      </c>
      <c r="H1567" s="172">
        <v>2.387</v>
      </c>
      <c r="I1567" s="173"/>
      <c r="L1567" s="169"/>
      <c r="M1567" s="174"/>
      <c r="T1567" s="175"/>
      <c r="AT1567" s="170" t="s">
        <v>277</v>
      </c>
      <c r="AU1567" s="170" t="s">
        <v>86</v>
      </c>
      <c r="AV1567" s="15" t="s">
        <v>287</v>
      </c>
      <c r="AW1567" s="15" t="s">
        <v>37</v>
      </c>
      <c r="AX1567" s="15" t="s">
        <v>76</v>
      </c>
      <c r="AY1567" s="170" t="s">
        <v>265</v>
      </c>
    </row>
    <row r="1568" spans="2:51" s="12" customFormat="1" ht="12">
      <c r="B1568" s="149"/>
      <c r="D1568" s="143" t="s">
        <v>277</v>
      </c>
      <c r="E1568" s="150" t="s">
        <v>19</v>
      </c>
      <c r="F1568" s="151" t="s">
        <v>1967</v>
      </c>
      <c r="H1568" s="150" t="s">
        <v>19</v>
      </c>
      <c r="I1568" s="152"/>
      <c r="L1568" s="149"/>
      <c r="M1568" s="153"/>
      <c r="T1568" s="154"/>
      <c r="AT1568" s="150" t="s">
        <v>277</v>
      </c>
      <c r="AU1568" s="150" t="s">
        <v>86</v>
      </c>
      <c r="AV1568" s="12" t="s">
        <v>84</v>
      </c>
      <c r="AW1568" s="12" t="s">
        <v>37</v>
      </c>
      <c r="AX1568" s="12" t="s">
        <v>76</v>
      </c>
      <c r="AY1568" s="150" t="s">
        <v>265</v>
      </c>
    </row>
    <row r="1569" spans="2:51" s="13" customFormat="1" ht="12">
      <c r="B1569" s="155"/>
      <c r="D1569" s="143" t="s">
        <v>277</v>
      </c>
      <c r="E1569" s="156" t="s">
        <v>19</v>
      </c>
      <c r="F1569" s="157" t="s">
        <v>3125</v>
      </c>
      <c r="H1569" s="158">
        <v>0.528</v>
      </c>
      <c r="I1569" s="159"/>
      <c r="L1569" s="155"/>
      <c r="M1569" s="160"/>
      <c r="T1569" s="161"/>
      <c r="AT1569" s="156" t="s">
        <v>277</v>
      </c>
      <c r="AU1569" s="156" t="s">
        <v>86</v>
      </c>
      <c r="AV1569" s="13" t="s">
        <v>86</v>
      </c>
      <c r="AW1569" s="13" t="s">
        <v>37</v>
      </c>
      <c r="AX1569" s="13" t="s">
        <v>76</v>
      </c>
      <c r="AY1569" s="156" t="s">
        <v>265</v>
      </c>
    </row>
    <row r="1570" spans="2:51" s="13" customFormat="1" ht="12">
      <c r="B1570" s="155"/>
      <c r="D1570" s="143" t="s">
        <v>277</v>
      </c>
      <c r="E1570" s="156" t="s">
        <v>19</v>
      </c>
      <c r="F1570" s="157" t="s">
        <v>3126</v>
      </c>
      <c r="H1570" s="158">
        <v>0.455</v>
      </c>
      <c r="I1570" s="159"/>
      <c r="L1570" s="155"/>
      <c r="M1570" s="160"/>
      <c r="T1570" s="161"/>
      <c r="AT1570" s="156" t="s">
        <v>277</v>
      </c>
      <c r="AU1570" s="156" t="s">
        <v>86</v>
      </c>
      <c r="AV1570" s="13" t="s">
        <v>86</v>
      </c>
      <c r="AW1570" s="13" t="s">
        <v>37</v>
      </c>
      <c r="AX1570" s="13" t="s">
        <v>76</v>
      </c>
      <c r="AY1570" s="156" t="s">
        <v>265</v>
      </c>
    </row>
    <row r="1571" spans="2:51" s="15" customFormat="1" ht="12">
      <c r="B1571" s="169"/>
      <c r="D1571" s="143" t="s">
        <v>277</v>
      </c>
      <c r="E1571" s="170" t="s">
        <v>19</v>
      </c>
      <c r="F1571" s="171" t="s">
        <v>397</v>
      </c>
      <c r="H1571" s="172">
        <v>0.983</v>
      </c>
      <c r="I1571" s="173"/>
      <c r="L1571" s="169"/>
      <c r="M1571" s="174"/>
      <c r="T1571" s="175"/>
      <c r="AT1571" s="170" t="s">
        <v>277</v>
      </c>
      <c r="AU1571" s="170" t="s">
        <v>86</v>
      </c>
      <c r="AV1571" s="15" t="s">
        <v>287</v>
      </c>
      <c r="AW1571" s="15" t="s">
        <v>37</v>
      </c>
      <c r="AX1571" s="15" t="s">
        <v>76</v>
      </c>
      <c r="AY1571" s="170" t="s">
        <v>265</v>
      </c>
    </row>
    <row r="1572" spans="2:51" s="12" customFormat="1" ht="12">
      <c r="B1572" s="149"/>
      <c r="D1572" s="143" t="s">
        <v>277</v>
      </c>
      <c r="E1572" s="150" t="s">
        <v>19</v>
      </c>
      <c r="F1572" s="151" t="s">
        <v>1969</v>
      </c>
      <c r="H1572" s="150" t="s">
        <v>19</v>
      </c>
      <c r="I1572" s="152"/>
      <c r="L1572" s="149"/>
      <c r="M1572" s="153"/>
      <c r="T1572" s="154"/>
      <c r="AT1572" s="150" t="s">
        <v>277</v>
      </c>
      <c r="AU1572" s="150" t="s">
        <v>86</v>
      </c>
      <c r="AV1572" s="12" t="s">
        <v>84</v>
      </c>
      <c r="AW1572" s="12" t="s">
        <v>37</v>
      </c>
      <c r="AX1572" s="12" t="s">
        <v>76</v>
      </c>
      <c r="AY1572" s="150" t="s">
        <v>265</v>
      </c>
    </row>
    <row r="1573" spans="2:51" s="13" customFormat="1" ht="12">
      <c r="B1573" s="155"/>
      <c r="D1573" s="143" t="s">
        <v>277</v>
      </c>
      <c r="E1573" s="156" t="s">
        <v>19</v>
      </c>
      <c r="F1573" s="157" t="s">
        <v>3127</v>
      </c>
      <c r="H1573" s="158">
        <v>0.634</v>
      </c>
      <c r="I1573" s="159"/>
      <c r="L1573" s="155"/>
      <c r="M1573" s="160"/>
      <c r="T1573" s="161"/>
      <c r="AT1573" s="156" t="s">
        <v>277</v>
      </c>
      <c r="AU1573" s="156" t="s">
        <v>86</v>
      </c>
      <c r="AV1573" s="13" t="s">
        <v>86</v>
      </c>
      <c r="AW1573" s="13" t="s">
        <v>37</v>
      </c>
      <c r="AX1573" s="13" t="s">
        <v>76</v>
      </c>
      <c r="AY1573" s="156" t="s">
        <v>265</v>
      </c>
    </row>
    <row r="1574" spans="2:51" s="13" customFormat="1" ht="12">
      <c r="B1574" s="155"/>
      <c r="D1574" s="143" t="s">
        <v>277</v>
      </c>
      <c r="E1574" s="156" t="s">
        <v>19</v>
      </c>
      <c r="F1574" s="157" t="s">
        <v>3128</v>
      </c>
      <c r="H1574" s="158">
        <v>0.324</v>
      </c>
      <c r="I1574" s="159"/>
      <c r="L1574" s="155"/>
      <c r="M1574" s="160"/>
      <c r="T1574" s="161"/>
      <c r="AT1574" s="156" t="s">
        <v>277</v>
      </c>
      <c r="AU1574" s="156" t="s">
        <v>86</v>
      </c>
      <c r="AV1574" s="13" t="s">
        <v>86</v>
      </c>
      <c r="AW1574" s="13" t="s">
        <v>37</v>
      </c>
      <c r="AX1574" s="13" t="s">
        <v>76</v>
      </c>
      <c r="AY1574" s="156" t="s">
        <v>265</v>
      </c>
    </row>
    <row r="1575" spans="2:51" s="15" customFormat="1" ht="12">
      <c r="B1575" s="169"/>
      <c r="D1575" s="143" t="s">
        <v>277</v>
      </c>
      <c r="E1575" s="170" t="s">
        <v>19</v>
      </c>
      <c r="F1575" s="171" t="s">
        <v>397</v>
      </c>
      <c r="H1575" s="172">
        <v>0.958</v>
      </c>
      <c r="I1575" s="173"/>
      <c r="L1575" s="169"/>
      <c r="M1575" s="174"/>
      <c r="T1575" s="175"/>
      <c r="AT1575" s="170" t="s">
        <v>277</v>
      </c>
      <c r="AU1575" s="170" t="s">
        <v>86</v>
      </c>
      <c r="AV1575" s="15" t="s">
        <v>287</v>
      </c>
      <c r="AW1575" s="15" t="s">
        <v>37</v>
      </c>
      <c r="AX1575" s="15" t="s">
        <v>76</v>
      </c>
      <c r="AY1575" s="170" t="s">
        <v>265</v>
      </c>
    </row>
    <row r="1576" spans="2:51" s="14" customFormat="1" ht="12">
      <c r="B1576" s="162"/>
      <c r="D1576" s="143" t="s">
        <v>277</v>
      </c>
      <c r="E1576" s="163" t="s">
        <v>19</v>
      </c>
      <c r="F1576" s="164" t="s">
        <v>280</v>
      </c>
      <c r="H1576" s="165">
        <v>5.521</v>
      </c>
      <c r="I1576" s="166"/>
      <c r="L1576" s="162"/>
      <c r="M1576" s="167"/>
      <c r="T1576" s="168"/>
      <c r="AT1576" s="163" t="s">
        <v>277</v>
      </c>
      <c r="AU1576" s="163" t="s">
        <v>86</v>
      </c>
      <c r="AV1576" s="14" t="s">
        <v>271</v>
      </c>
      <c r="AW1576" s="14" t="s">
        <v>37</v>
      </c>
      <c r="AX1576" s="14" t="s">
        <v>84</v>
      </c>
      <c r="AY1576" s="163" t="s">
        <v>265</v>
      </c>
    </row>
    <row r="1577" spans="2:65" s="1" customFormat="1" ht="16.5" customHeight="1">
      <c r="B1577" s="33"/>
      <c r="C1577" s="177" t="s">
        <v>1406</v>
      </c>
      <c r="D1577" s="177" t="s">
        <v>504</v>
      </c>
      <c r="E1577" s="178" t="s">
        <v>3129</v>
      </c>
      <c r="F1577" s="179" t="s">
        <v>3130</v>
      </c>
      <c r="G1577" s="180" t="s">
        <v>130</v>
      </c>
      <c r="H1577" s="181">
        <v>4.907</v>
      </c>
      <c r="I1577" s="182"/>
      <c r="J1577" s="183">
        <f>ROUND(I1577*H1577,2)</f>
        <v>0</v>
      </c>
      <c r="K1577" s="179" t="s">
        <v>19</v>
      </c>
      <c r="L1577" s="184"/>
      <c r="M1577" s="185" t="s">
        <v>19</v>
      </c>
      <c r="N1577" s="186" t="s">
        <v>47</v>
      </c>
      <c r="P1577" s="139">
        <f>O1577*H1577</f>
        <v>0</v>
      </c>
      <c r="Q1577" s="139">
        <v>1</v>
      </c>
      <c r="R1577" s="139">
        <f>Q1577*H1577</f>
        <v>4.907</v>
      </c>
      <c r="S1577" s="139">
        <v>0</v>
      </c>
      <c r="T1577" s="140">
        <f>S1577*H1577</f>
        <v>0</v>
      </c>
      <c r="AR1577" s="141" t="s">
        <v>323</v>
      </c>
      <c r="AT1577" s="141" t="s">
        <v>504</v>
      </c>
      <c r="AU1577" s="141" t="s">
        <v>86</v>
      </c>
      <c r="AY1577" s="18" t="s">
        <v>265</v>
      </c>
      <c r="BE1577" s="142">
        <f>IF(N1577="základní",J1577,0)</f>
        <v>0</v>
      </c>
      <c r="BF1577" s="142">
        <f>IF(N1577="snížená",J1577,0)</f>
        <v>0</v>
      </c>
      <c r="BG1577" s="142">
        <f>IF(N1577="zákl. přenesená",J1577,0)</f>
        <v>0</v>
      </c>
      <c r="BH1577" s="142">
        <f>IF(N1577="sníž. přenesená",J1577,0)</f>
        <v>0</v>
      </c>
      <c r="BI1577" s="142">
        <f>IF(N1577="nulová",J1577,0)</f>
        <v>0</v>
      </c>
      <c r="BJ1577" s="18" t="s">
        <v>84</v>
      </c>
      <c r="BK1577" s="142">
        <f>ROUND(I1577*H1577,2)</f>
        <v>0</v>
      </c>
      <c r="BL1577" s="18" t="s">
        <v>271</v>
      </c>
      <c r="BM1577" s="141" t="s">
        <v>3131</v>
      </c>
    </row>
    <row r="1578" spans="2:47" s="1" customFormat="1" ht="12">
      <c r="B1578" s="33"/>
      <c r="D1578" s="143" t="s">
        <v>273</v>
      </c>
      <c r="F1578" s="144" t="s">
        <v>3130</v>
      </c>
      <c r="I1578" s="145"/>
      <c r="L1578" s="33"/>
      <c r="M1578" s="146"/>
      <c r="T1578" s="54"/>
      <c r="AT1578" s="18" t="s">
        <v>273</v>
      </c>
      <c r="AU1578" s="18" t="s">
        <v>86</v>
      </c>
    </row>
    <row r="1579" spans="2:47" s="1" customFormat="1" ht="29.25">
      <c r="B1579" s="33"/>
      <c r="D1579" s="143" t="s">
        <v>501</v>
      </c>
      <c r="F1579" s="176" t="s">
        <v>3132</v>
      </c>
      <c r="I1579" s="145"/>
      <c r="L1579" s="33"/>
      <c r="M1579" s="146"/>
      <c r="T1579" s="54"/>
      <c r="AT1579" s="18" t="s">
        <v>501</v>
      </c>
      <c r="AU1579" s="18" t="s">
        <v>86</v>
      </c>
    </row>
    <row r="1580" spans="2:51" s="12" customFormat="1" ht="12">
      <c r="B1580" s="149"/>
      <c r="D1580" s="143" t="s">
        <v>277</v>
      </c>
      <c r="E1580" s="150" t="s">
        <v>19</v>
      </c>
      <c r="F1580" s="151" t="s">
        <v>2297</v>
      </c>
      <c r="H1580" s="150" t="s">
        <v>19</v>
      </c>
      <c r="I1580" s="152"/>
      <c r="L1580" s="149"/>
      <c r="M1580" s="153"/>
      <c r="T1580" s="154"/>
      <c r="AT1580" s="150" t="s">
        <v>277</v>
      </c>
      <c r="AU1580" s="150" t="s">
        <v>86</v>
      </c>
      <c r="AV1580" s="12" t="s">
        <v>84</v>
      </c>
      <c r="AW1580" s="12" t="s">
        <v>37</v>
      </c>
      <c r="AX1580" s="12" t="s">
        <v>76</v>
      </c>
      <c r="AY1580" s="150" t="s">
        <v>265</v>
      </c>
    </row>
    <row r="1581" spans="2:51" s="12" customFormat="1" ht="12">
      <c r="B1581" s="149"/>
      <c r="D1581" s="143" t="s">
        <v>277</v>
      </c>
      <c r="E1581" s="150" t="s">
        <v>19</v>
      </c>
      <c r="F1581" s="151" t="s">
        <v>2299</v>
      </c>
      <c r="H1581" s="150" t="s">
        <v>19</v>
      </c>
      <c r="I1581" s="152"/>
      <c r="L1581" s="149"/>
      <c r="M1581" s="153"/>
      <c r="T1581" s="154"/>
      <c r="AT1581" s="150" t="s">
        <v>277</v>
      </c>
      <c r="AU1581" s="150" t="s">
        <v>86</v>
      </c>
      <c r="AV1581" s="12" t="s">
        <v>84</v>
      </c>
      <c r="AW1581" s="12" t="s">
        <v>37</v>
      </c>
      <c r="AX1581" s="12" t="s">
        <v>76</v>
      </c>
      <c r="AY1581" s="150" t="s">
        <v>265</v>
      </c>
    </row>
    <row r="1582" spans="2:51" s="13" customFormat="1" ht="12">
      <c r="B1582" s="155"/>
      <c r="D1582" s="143" t="s">
        <v>277</v>
      </c>
      <c r="E1582" s="156" t="s">
        <v>19</v>
      </c>
      <c r="F1582" s="157" t="s">
        <v>3133</v>
      </c>
      <c r="H1582" s="158">
        <v>1.853</v>
      </c>
      <c r="I1582" s="159"/>
      <c r="L1582" s="155"/>
      <c r="M1582" s="160"/>
      <c r="T1582" s="161"/>
      <c r="AT1582" s="156" t="s">
        <v>277</v>
      </c>
      <c r="AU1582" s="156" t="s">
        <v>86</v>
      </c>
      <c r="AV1582" s="13" t="s">
        <v>86</v>
      </c>
      <c r="AW1582" s="13" t="s">
        <v>37</v>
      </c>
      <c r="AX1582" s="13" t="s">
        <v>76</v>
      </c>
      <c r="AY1582" s="156" t="s">
        <v>265</v>
      </c>
    </row>
    <row r="1583" spans="2:51" s="12" customFormat="1" ht="12">
      <c r="B1583" s="149"/>
      <c r="D1583" s="143" t="s">
        <v>277</v>
      </c>
      <c r="E1583" s="150" t="s">
        <v>19</v>
      </c>
      <c r="F1583" s="151" t="s">
        <v>3122</v>
      </c>
      <c r="H1583" s="150" t="s">
        <v>19</v>
      </c>
      <c r="I1583" s="152"/>
      <c r="L1583" s="149"/>
      <c r="M1583" s="153"/>
      <c r="T1583" s="154"/>
      <c r="AT1583" s="150" t="s">
        <v>277</v>
      </c>
      <c r="AU1583" s="150" t="s">
        <v>86</v>
      </c>
      <c r="AV1583" s="12" t="s">
        <v>84</v>
      </c>
      <c r="AW1583" s="12" t="s">
        <v>37</v>
      </c>
      <c r="AX1583" s="12" t="s">
        <v>76</v>
      </c>
      <c r="AY1583" s="150" t="s">
        <v>265</v>
      </c>
    </row>
    <row r="1584" spans="2:51" s="13" customFormat="1" ht="12">
      <c r="B1584" s="155"/>
      <c r="D1584" s="143" t="s">
        <v>277</v>
      </c>
      <c r="E1584" s="156" t="s">
        <v>19</v>
      </c>
      <c r="F1584" s="157" t="s">
        <v>3134</v>
      </c>
      <c r="H1584" s="158">
        <v>3.054</v>
      </c>
      <c r="I1584" s="159"/>
      <c r="L1584" s="155"/>
      <c r="M1584" s="160"/>
      <c r="T1584" s="161"/>
      <c r="AT1584" s="156" t="s">
        <v>277</v>
      </c>
      <c r="AU1584" s="156" t="s">
        <v>86</v>
      </c>
      <c r="AV1584" s="13" t="s">
        <v>86</v>
      </c>
      <c r="AW1584" s="13" t="s">
        <v>37</v>
      </c>
      <c r="AX1584" s="13" t="s">
        <v>76</v>
      </c>
      <c r="AY1584" s="156" t="s">
        <v>265</v>
      </c>
    </row>
    <row r="1585" spans="2:51" s="14" customFormat="1" ht="12">
      <c r="B1585" s="162"/>
      <c r="D1585" s="143" t="s">
        <v>277</v>
      </c>
      <c r="E1585" s="163" t="s">
        <v>19</v>
      </c>
      <c r="F1585" s="164" t="s">
        <v>280</v>
      </c>
      <c r="H1585" s="165">
        <v>4.907</v>
      </c>
      <c r="I1585" s="166"/>
      <c r="L1585" s="162"/>
      <c r="M1585" s="167"/>
      <c r="T1585" s="168"/>
      <c r="AT1585" s="163" t="s">
        <v>277</v>
      </c>
      <c r="AU1585" s="163" t="s">
        <v>86</v>
      </c>
      <c r="AV1585" s="14" t="s">
        <v>271</v>
      </c>
      <c r="AW1585" s="14" t="s">
        <v>37</v>
      </c>
      <c r="AX1585" s="14" t="s">
        <v>84</v>
      </c>
      <c r="AY1585" s="163" t="s">
        <v>265</v>
      </c>
    </row>
    <row r="1586" spans="2:65" s="1" customFormat="1" ht="16.5" customHeight="1">
      <c r="B1586" s="33"/>
      <c r="C1586" s="177" t="s">
        <v>1411</v>
      </c>
      <c r="D1586" s="177" t="s">
        <v>504</v>
      </c>
      <c r="E1586" s="178" t="s">
        <v>3135</v>
      </c>
      <c r="F1586" s="179" t="s">
        <v>3136</v>
      </c>
      <c r="G1586" s="180" t="s">
        <v>130</v>
      </c>
      <c r="H1586" s="181">
        <v>3.02</v>
      </c>
      <c r="I1586" s="182"/>
      <c r="J1586" s="183">
        <f>ROUND(I1586*H1586,2)</f>
        <v>0</v>
      </c>
      <c r="K1586" s="179" t="s">
        <v>19</v>
      </c>
      <c r="L1586" s="184"/>
      <c r="M1586" s="185" t="s">
        <v>19</v>
      </c>
      <c r="N1586" s="186" t="s">
        <v>47</v>
      </c>
      <c r="P1586" s="139">
        <f>O1586*H1586</f>
        <v>0</v>
      </c>
      <c r="Q1586" s="139">
        <v>1</v>
      </c>
      <c r="R1586" s="139">
        <f>Q1586*H1586</f>
        <v>3.02</v>
      </c>
      <c r="S1586" s="139">
        <v>0</v>
      </c>
      <c r="T1586" s="140">
        <f>S1586*H1586</f>
        <v>0</v>
      </c>
      <c r="AR1586" s="141" t="s">
        <v>323</v>
      </c>
      <c r="AT1586" s="141" t="s">
        <v>504</v>
      </c>
      <c r="AU1586" s="141" t="s">
        <v>86</v>
      </c>
      <c r="AY1586" s="18" t="s">
        <v>265</v>
      </c>
      <c r="BE1586" s="142">
        <f>IF(N1586="základní",J1586,0)</f>
        <v>0</v>
      </c>
      <c r="BF1586" s="142">
        <f>IF(N1586="snížená",J1586,0)</f>
        <v>0</v>
      </c>
      <c r="BG1586" s="142">
        <f>IF(N1586="zákl. přenesená",J1586,0)</f>
        <v>0</v>
      </c>
      <c r="BH1586" s="142">
        <f>IF(N1586="sníž. přenesená",J1586,0)</f>
        <v>0</v>
      </c>
      <c r="BI1586" s="142">
        <f>IF(N1586="nulová",J1586,0)</f>
        <v>0</v>
      </c>
      <c r="BJ1586" s="18" t="s">
        <v>84</v>
      </c>
      <c r="BK1586" s="142">
        <f>ROUND(I1586*H1586,2)</f>
        <v>0</v>
      </c>
      <c r="BL1586" s="18" t="s">
        <v>271</v>
      </c>
      <c r="BM1586" s="141" t="s">
        <v>3137</v>
      </c>
    </row>
    <row r="1587" spans="2:47" s="1" customFormat="1" ht="12">
      <c r="B1587" s="33"/>
      <c r="D1587" s="143" t="s">
        <v>273</v>
      </c>
      <c r="F1587" s="144" t="s">
        <v>3136</v>
      </c>
      <c r="I1587" s="145"/>
      <c r="L1587" s="33"/>
      <c r="M1587" s="146"/>
      <c r="T1587" s="54"/>
      <c r="AT1587" s="18" t="s">
        <v>273</v>
      </c>
      <c r="AU1587" s="18" t="s">
        <v>86</v>
      </c>
    </row>
    <row r="1588" spans="2:47" s="1" customFormat="1" ht="29.25">
      <c r="B1588" s="33"/>
      <c r="D1588" s="143" t="s">
        <v>501</v>
      </c>
      <c r="F1588" s="176" t="s">
        <v>3132</v>
      </c>
      <c r="I1588" s="145"/>
      <c r="L1588" s="33"/>
      <c r="M1588" s="146"/>
      <c r="T1588" s="54"/>
      <c r="AT1588" s="18" t="s">
        <v>501</v>
      </c>
      <c r="AU1588" s="18" t="s">
        <v>86</v>
      </c>
    </row>
    <row r="1589" spans="2:51" s="12" customFormat="1" ht="12">
      <c r="B1589" s="149"/>
      <c r="D1589" s="143" t="s">
        <v>277</v>
      </c>
      <c r="E1589" s="150" t="s">
        <v>19</v>
      </c>
      <c r="F1589" s="151" t="s">
        <v>2297</v>
      </c>
      <c r="H1589" s="150" t="s">
        <v>19</v>
      </c>
      <c r="I1589" s="152"/>
      <c r="L1589" s="149"/>
      <c r="M1589" s="153"/>
      <c r="T1589" s="154"/>
      <c r="AT1589" s="150" t="s">
        <v>277</v>
      </c>
      <c r="AU1589" s="150" t="s">
        <v>86</v>
      </c>
      <c r="AV1589" s="12" t="s">
        <v>84</v>
      </c>
      <c r="AW1589" s="12" t="s">
        <v>37</v>
      </c>
      <c r="AX1589" s="12" t="s">
        <v>76</v>
      </c>
      <c r="AY1589" s="150" t="s">
        <v>265</v>
      </c>
    </row>
    <row r="1590" spans="2:51" s="12" customFormat="1" ht="12">
      <c r="B1590" s="149"/>
      <c r="D1590" s="143" t="s">
        <v>277</v>
      </c>
      <c r="E1590" s="150" t="s">
        <v>19</v>
      </c>
      <c r="F1590" s="151" t="s">
        <v>1967</v>
      </c>
      <c r="H1590" s="150" t="s">
        <v>19</v>
      </c>
      <c r="I1590" s="152"/>
      <c r="L1590" s="149"/>
      <c r="M1590" s="153"/>
      <c r="T1590" s="154"/>
      <c r="AT1590" s="150" t="s">
        <v>277</v>
      </c>
      <c r="AU1590" s="150" t="s">
        <v>86</v>
      </c>
      <c r="AV1590" s="12" t="s">
        <v>84</v>
      </c>
      <c r="AW1590" s="12" t="s">
        <v>37</v>
      </c>
      <c r="AX1590" s="12" t="s">
        <v>76</v>
      </c>
      <c r="AY1590" s="150" t="s">
        <v>265</v>
      </c>
    </row>
    <row r="1591" spans="2:51" s="13" customFormat="1" ht="12">
      <c r="B1591" s="155"/>
      <c r="D1591" s="143" t="s">
        <v>277</v>
      </c>
      <c r="E1591" s="156" t="s">
        <v>19</v>
      </c>
      <c r="F1591" s="157" t="s">
        <v>3138</v>
      </c>
      <c r="H1591" s="158">
        <v>1.373</v>
      </c>
      <c r="I1591" s="159"/>
      <c r="L1591" s="155"/>
      <c r="M1591" s="160"/>
      <c r="T1591" s="161"/>
      <c r="AT1591" s="156" t="s">
        <v>277</v>
      </c>
      <c r="AU1591" s="156" t="s">
        <v>86</v>
      </c>
      <c r="AV1591" s="13" t="s">
        <v>86</v>
      </c>
      <c r="AW1591" s="13" t="s">
        <v>37</v>
      </c>
      <c r="AX1591" s="13" t="s">
        <v>76</v>
      </c>
      <c r="AY1591" s="156" t="s">
        <v>265</v>
      </c>
    </row>
    <row r="1592" spans="2:51" s="12" customFormat="1" ht="12">
      <c r="B1592" s="149"/>
      <c r="D1592" s="143" t="s">
        <v>277</v>
      </c>
      <c r="E1592" s="150" t="s">
        <v>19</v>
      </c>
      <c r="F1592" s="151" t="s">
        <v>1969</v>
      </c>
      <c r="H1592" s="150" t="s">
        <v>19</v>
      </c>
      <c r="I1592" s="152"/>
      <c r="L1592" s="149"/>
      <c r="M1592" s="153"/>
      <c r="T1592" s="154"/>
      <c r="AT1592" s="150" t="s">
        <v>277</v>
      </c>
      <c r="AU1592" s="150" t="s">
        <v>86</v>
      </c>
      <c r="AV1592" s="12" t="s">
        <v>84</v>
      </c>
      <c r="AW1592" s="12" t="s">
        <v>37</v>
      </c>
      <c r="AX1592" s="12" t="s">
        <v>76</v>
      </c>
      <c r="AY1592" s="150" t="s">
        <v>265</v>
      </c>
    </row>
    <row r="1593" spans="2:51" s="13" customFormat="1" ht="12">
      <c r="B1593" s="155"/>
      <c r="D1593" s="143" t="s">
        <v>277</v>
      </c>
      <c r="E1593" s="156" t="s">
        <v>19</v>
      </c>
      <c r="F1593" s="157" t="s">
        <v>3139</v>
      </c>
      <c r="H1593" s="158">
        <v>1.647</v>
      </c>
      <c r="I1593" s="159"/>
      <c r="L1593" s="155"/>
      <c r="M1593" s="160"/>
      <c r="T1593" s="161"/>
      <c r="AT1593" s="156" t="s">
        <v>277</v>
      </c>
      <c r="AU1593" s="156" t="s">
        <v>86</v>
      </c>
      <c r="AV1593" s="13" t="s">
        <v>86</v>
      </c>
      <c r="AW1593" s="13" t="s">
        <v>37</v>
      </c>
      <c r="AX1593" s="13" t="s">
        <v>76</v>
      </c>
      <c r="AY1593" s="156" t="s">
        <v>265</v>
      </c>
    </row>
    <row r="1594" spans="2:51" s="14" customFormat="1" ht="12">
      <c r="B1594" s="162"/>
      <c r="D1594" s="143" t="s">
        <v>277</v>
      </c>
      <c r="E1594" s="163" t="s">
        <v>19</v>
      </c>
      <c r="F1594" s="164" t="s">
        <v>280</v>
      </c>
      <c r="H1594" s="165">
        <v>3.02</v>
      </c>
      <c r="I1594" s="166"/>
      <c r="L1594" s="162"/>
      <c r="M1594" s="167"/>
      <c r="T1594" s="168"/>
      <c r="AT1594" s="163" t="s">
        <v>277</v>
      </c>
      <c r="AU1594" s="163" t="s">
        <v>86</v>
      </c>
      <c r="AV1594" s="14" t="s">
        <v>271</v>
      </c>
      <c r="AW1594" s="14" t="s">
        <v>37</v>
      </c>
      <c r="AX1594" s="14" t="s">
        <v>84</v>
      </c>
      <c r="AY1594" s="163" t="s">
        <v>265</v>
      </c>
    </row>
    <row r="1595" spans="2:65" s="1" customFormat="1" ht="16.5" customHeight="1">
      <c r="B1595" s="33"/>
      <c r="C1595" s="177" t="s">
        <v>1415</v>
      </c>
      <c r="D1595" s="177" t="s">
        <v>504</v>
      </c>
      <c r="E1595" s="178" t="s">
        <v>3140</v>
      </c>
      <c r="F1595" s="179" t="s">
        <v>3141</v>
      </c>
      <c r="G1595" s="180" t="s">
        <v>130</v>
      </c>
      <c r="H1595" s="181">
        <v>1.248</v>
      </c>
      <c r="I1595" s="182"/>
      <c r="J1595" s="183">
        <f>ROUND(I1595*H1595,2)</f>
        <v>0</v>
      </c>
      <c r="K1595" s="179" t="s">
        <v>19</v>
      </c>
      <c r="L1595" s="184"/>
      <c r="M1595" s="185" t="s">
        <v>19</v>
      </c>
      <c r="N1595" s="186" t="s">
        <v>47</v>
      </c>
      <c r="P1595" s="139">
        <f>O1595*H1595</f>
        <v>0</v>
      </c>
      <c r="Q1595" s="139">
        <v>1</v>
      </c>
      <c r="R1595" s="139">
        <f>Q1595*H1595</f>
        <v>1.248</v>
      </c>
      <c r="S1595" s="139">
        <v>0</v>
      </c>
      <c r="T1595" s="140">
        <f>S1595*H1595</f>
        <v>0</v>
      </c>
      <c r="AR1595" s="141" t="s">
        <v>323</v>
      </c>
      <c r="AT1595" s="141" t="s">
        <v>504</v>
      </c>
      <c r="AU1595" s="141" t="s">
        <v>86</v>
      </c>
      <c r="AY1595" s="18" t="s">
        <v>265</v>
      </c>
      <c r="BE1595" s="142">
        <f>IF(N1595="základní",J1595,0)</f>
        <v>0</v>
      </c>
      <c r="BF1595" s="142">
        <f>IF(N1595="snížená",J1595,0)</f>
        <v>0</v>
      </c>
      <c r="BG1595" s="142">
        <f>IF(N1595="zákl. přenesená",J1595,0)</f>
        <v>0</v>
      </c>
      <c r="BH1595" s="142">
        <f>IF(N1595="sníž. přenesená",J1595,0)</f>
        <v>0</v>
      </c>
      <c r="BI1595" s="142">
        <f>IF(N1595="nulová",J1595,0)</f>
        <v>0</v>
      </c>
      <c r="BJ1595" s="18" t="s">
        <v>84</v>
      </c>
      <c r="BK1595" s="142">
        <f>ROUND(I1595*H1595,2)</f>
        <v>0</v>
      </c>
      <c r="BL1595" s="18" t="s">
        <v>271</v>
      </c>
      <c r="BM1595" s="141" t="s">
        <v>3142</v>
      </c>
    </row>
    <row r="1596" spans="2:47" s="1" customFormat="1" ht="12">
      <c r="B1596" s="33"/>
      <c r="D1596" s="143" t="s">
        <v>273</v>
      </c>
      <c r="F1596" s="144" t="s">
        <v>3141</v>
      </c>
      <c r="I1596" s="145"/>
      <c r="L1596" s="33"/>
      <c r="M1596" s="146"/>
      <c r="T1596" s="54"/>
      <c r="AT1596" s="18" t="s">
        <v>273</v>
      </c>
      <c r="AU1596" s="18" t="s">
        <v>86</v>
      </c>
    </row>
    <row r="1597" spans="2:47" s="1" customFormat="1" ht="29.25">
      <c r="B1597" s="33"/>
      <c r="D1597" s="143" t="s">
        <v>501</v>
      </c>
      <c r="F1597" s="176" t="s">
        <v>3132</v>
      </c>
      <c r="I1597" s="145"/>
      <c r="L1597" s="33"/>
      <c r="M1597" s="146"/>
      <c r="T1597" s="54"/>
      <c r="AT1597" s="18" t="s">
        <v>501</v>
      </c>
      <c r="AU1597" s="18" t="s">
        <v>86</v>
      </c>
    </row>
    <row r="1598" spans="2:51" s="12" customFormat="1" ht="12">
      <c r="B1598" s="149"/>
      <c r="D1598" s="143" t="s">
        <v>277</v>
      </c>
      <c r="E1598" s="150" t="s">
        <v>19</v>
      </c>
      <c r="F1598" s="151" t="s">
        <v>2297</v>
      </c>
      <c r="H1598" s="150" t="s">
        <v>19</v>
      </c>
      <c r="I1598" s="152"/>
      <c r="L1598" s="149"/>
      <c r="M1598" s="153"/>
      <c r="T1598" s="154"/>
      <c r="AT1598" s="150" t="s">
        <v>277</v>
      </c>
      <c r="AU1598" s="150" t="s">
        <v>86</v>
      </c>
      <c r="AV1598" s="12" t="s">
        <v>84</v>
      </c>
      <c r="AW1598" s="12" t="s">
        <v>37</v>
      </c>
      <c r="AX1598" s="12" t="s">
        <v>76</v>
      </c>
      <c r="AY1598" s="150" t="s">
        <v>265</v>
      </c>
    </row>
    <row r="1599" spans="2:51" s="12" customFormat="1" ht="12">
      <c r="B1599" s="149"/>
      <c r="D1599" s="143" t="s">
        <v>277</v>
      </c>
      <c r="E1599" s="150" t="s">
        <v>19</v>
      </c>
      <c r="F1599" s="151" t="s">
        <v>2299</v>
      </c>
      <c r="H1599" s="150" t="s">
        <v>19</v>
      </c>
      <c r="I1599" s="152"/>
      <c r="L1599" s="149"/>
      <c r="M1599" s="153"/>
      <c r="T1599" s="154"/>
      <c r="AT1599" s="150" t="s">
        <v>277</v>
      </c>
      <c r="AU1599" s="150" t="s">
        <v>86</v>
      </c>
      <c r="AV1599" s="12" t="s">
        <v>84</v>
      </c>
      <c r="AW1599" s="12" t="s">
        <v>37</v>
      </c>
      <c r="AX1599" s="12" t="s">
        <v>76</v>
      </c>
      <c r="AY1599" s="150" t="s">
        <v>265</v>
      </c>
    </row>
    <row r="1600" spans="2:51" s="13" customFormat="1" ht="12">
      <c r="B1600" s="155"/>
      <c r="D1600" s="143" t="s">
        <v>277</v>
      </c>
      <c r="E1600" s="156" t="s">
        <v>19</v>
      </c>
      <c r="F1600" s="157" t="s">
        <v>3143</v>
      </c>
      <c r="H1600" s="158">
        <v>1.248</v>
      </c>
      <c r="I1600" s="159"/>
      <c r="L1600" s="155"/>
      <c r="M1600" s="160"/>
      <c r="T1600" s="161"/>
      <c r="AT1600" s="156" t="s">
        <v>277</v>
      </c>
      <c r="AU1600" s="156" t="s">
        <v>86</v>
      </c>
      <c r="AV1600" s="13" t="s">
        <v>86</v>
      </c>
      <c r="AW1600" s="13" t="s">
        <v>37</v>
      </c>
      <c r="AX1600" s="13" t="s">
        <v>84</v>
      </c>
      <c r="AY1600" s="156" t="s">
        <v>265</v>
      </c>
    </row>
    <row r="1601" spans="2:65" s="1" customFormat="1" ht="16.5" customHeight="1">
      <c r="B1601" s="33"/>
      <c r="C1601" s="177" t="s">
        <v>1419</v>
      </c>
      <c r="D1601" s="177" t="s">
        <v>504</v>
      </c>
      <c r="E1601" s="178" t="s">
        <v>3144</v>
      </c>
      <c r="F1601" s="179" t="s">
        <v>3145</v>
      </c>
      <c r="G1601" s="180" t="s">
        <v>130</v>
      </c>
      <c r="H1601" s="181">
        <v>3.993</v>
      </c>
      <c r="I1601" s="182"/>
      <c r="J1601" s="183">
        <f>ROUND(I1601*H1601,2)</f>
        <v>0</v>
      </c>
      <c r="K1601" s="179" t="s">
        <v>19</v>
      </c>
      <c r="L1601" s="184"/>
      <c r="M1601" s="185" t="s">
        <v>19</v>
      </c>
      <c r="N1601" s="186" t="s">
        <v>47</v>
      </c>
      <c r="P1601" s="139">
        <f>O1601*H1601</f>
        <v>0</v>
      </c>
      <c r="Q1601" s="139">
        <v>1</v>
      </c>
      <c r="R1601" s="139">
        <f>Q1601*H1601</f>
        <v>3.993</v>
      </c>
      <c r="S1601" s="139">
        <v>0</v>
      </c>
      <c r="T1601" s="140">
        <f>S1601*H1601</f>
        <v>0</v>
      </c>
      <c r="AR1601" s="141" t="s">
        <v>323</v>
      </c>
      <c r="AT1601" s="141" t="s">
        <v>504</v>
      </c>
      <c r="AU1601" s="141" t="s">
        <v>86</v>
      </c>
      <c r="AY1601" s="18" t="s">
        <v>265</v>
      </c>
      <c r="BE1601" s="142">
        <f>IF(N1601="základní",J1601,0)</f>
        <v>0</v>
      </c>
      <c r="BF1601" s="142">
        <f>IF(N1601="snížená",J1601,0)</f>
        <v>0</v>
      </c>
      <c r="BG1601" s="142">
        <f>IF(N1601="zákl. přenesená",J1601,0)</f>
        <v>0</v>
      </c>
      <c r="BH1601" s="142">
        <f>IF(N1601="sníž. přenesená",J1601,0)</f>
        <v>0</v>
      </c>
      <c r="BI1601" s="142">
        <f>IF(N1601="nulová",J1601,0)</f>
        <v>0</v>
      </c>
      <c r="BJ1601" s="18" t="s">
        <v>84</v>
      </c>
      <c r="BK1601" s="142">
        <f>ROUND(I1601*H1601,2)</f>
        <v>0</v>
      </c>
      <c r="BL1601" s="18" t="s">
        <v>271</v>
      </c>
      <c r="BM1601" s="141" t="s">
        <v>3146</v>
      </c>
    </row>
    <row r="1602" spans="2:47" s="1" customFormat="1" ht="12">
      <c r="B1602" s="33"/>
      <c r="D1602" s="143" t="s">
        <v>273</v>
      </c>
      <c r="F1602" s="144" t="s">
        <v>3145</v>
      </c>
      <c r="I1602" s="145"/>
      <c r="L1602" s="33"/>
      <c r="M1602" s="146"/>
      <c r="T1602" s="54"/>
      <c r="AT1602" s="18" t="s">
        <v>273</v>
      </c>
      <c r="AU1602" s="18" t="s">
        <v>86</v>
      </c>
    </row>
    <row r="1603" spans="2:47" s="1" customFormat="1" ht="29.25">
      <c r="B1603" s="33"/>
      <c r="D1603" s="143" t="s">
        <v>501</v>
      </c>
      <c r="F1603" s="176" t="s">
        <v>3132</v>
      </c>
      <c r="I1603" s="145"/>
      <c r="L1603" s="33"/>
      <c r="M1603" s="146"/>
      <c r="T1603" s="54"/>
      <c r="AT1603" s="18" t="s">
        <v>501</v>
      </c>
      <c r="AU1603" s="18" t="s">
        <v>86</v>
      </c>
    </row>
    <row r="1604" spans="2:51" s="12" customFormat="1" ht="12">
      <c r="B1604" s="149"/>
      <c r="D1604" s="143" t="s">
        <v>277</v>
      </c>
      <c r="E1604" s="150" t="s">
        <v>19</v>
      </c>
      <c r="F1604" s="151" t="s">
        <v>2297</v>
      </c>
      <c r="H1604" s="150" t="s">
        <v>19</v>
      </c>
      <c r="I1604" s="152"/>
      <c r="L1604" s="149"/>
      <c r="M1604" s="153"/>
      <c r="T1604" s="154"/>
      <c r="AT1604" s="150" t="s">
        <v>277</v>
      </c>
      <c r="AU1604" s="150" t="s">
        <v>86</v>
      </c>
      <c r="AV1604" s="12" t="s">
        <v>84</v>
      </c>
      <c r="AW1604" s="12" t="s">
        <v>37</v>
      </c>
      <c r="AX1604" s="12" t="s">
        <v>76</v>
      </c>
      <c r="AY1604" s="150" t="s">
        <v>265</v>
      </c>
    </row>
    <row r="1605" spans="2:51" s="12" customFormat="1" ht="12">
      <c r="B1605" s="149"/>
      <c r="D1605" s="143" t="s">
        <v>277</v>
      </c>
      <c r="E1605" s="150" t="s">
        <v>19</v>
      </c>
      <c r="F1605" s="151" t="s">
        <v>3122</v>
      </c>
      <c r="H1605" s="150" t="s">
        <v>19</v>
      </c>
      <c r="I1605" s="152"/>
      <c r="L1605" s="149"/>
      <c r="M1605" s="153"/>
      <c r="T1605" s="154"/>
      <c r="AT1605" s="150" t="s">
        <v>277</v>
      </c>
      <c r="AU1605" s="150" t="s">
        <v>86</v>
      </c>
      <c r="AV1605" s="12" t="s">
        <v>84</v>
      </c>
      <c r="AW1605" s="12" t="s">
        <v>37</v>
      </c>
      <c r="AX1605" s="12" t="s">
        <v>76</v>
      </c>
      <c r="AY1605" s="150" t="s">
        <v>265</v>
      </c>
    </row>
    <row r="1606" spans="2:51" s="13" customFormat="1" ht="12">
      <c r="B1606" s="155"/>
      <c r="D1606" s="143" t="s">
        <v>277</v>
      </c>
      <c r="E1606" s="156" t="s">
        <v>19</v>
      </c>
      <c r="F1606" s="157" t="s">
        <v>3147</v>
      </c>
      <c r="H1606" s="158">
        <v>3.151</v>
      </c>
      <c r="I1606" s="159"/>
      <c r="L1606" s="155"/>
      <c r="M1606" s="160"/>
      <c r="T1606" s="161"/>
      <c r="AT1606" s="156" t="s">
        <v>277</v>
      </c>
      <c r="AU1606" s="156" t="s">
        <v>86</v>
      </c>
      <c r="AV1606" s="13" t="s">
        <v>86</v>
      </c>
      <c r="AW1606" s="13" t="s">
        <v>37</v>
      </c>
      <c r="AX1606" s="13" t="s">
        <v>76</v>
      </c>
      <c r="AY1606" s="156" t="s">
        <v>265</v>
      </c>
    </row>
    <row r="1607" spans="2:51" s="12" customFormat="1" ht="12">
      <c r="B1607" s="149"/>
      <c r="D1607" s="143" t="s">
        <v>277</v>
      </c>
      <c r="E1607" s="150" t="s">
        <v>19</v>
      </c>
      <c r="F1607" s="151" t="s">
        <v>1969</v>
      </c>
      <c r="H1607" s="150" t="s">
        <v>19</v>
      </c>
      <c r="I1607" s="152"/>
      <c r="L1607" s="149"/>
      <c r="M1607" s="153"/>
      <c r="T1607" s="154"/>
      <c r="AT1607" s="150" t="s">
        <v>277</v>
      </c>
      <c r="AU1607" s="150" t="s">
        <v>86</v>
      </c>
      <c r="AV1607" s="12" t="s">
        <v>84</v>
      </c>
      <c r="AW1607" s="12" t="s">
        <v>37</v>
      </c>
      <c r="AX1607" s="12" t="s">
        <v>76</v>
      </c>
      <c r="AY1607" s="150" t="s">
        <v>265</v>
      </c>
    </row>
    <row r="1608" spans="2:51" s="13" customFormat="1" ht="12">
      <c r="B1608" s="155"/>
      <c r="D1608" s="143" t="s">
        <v>277</v>
      </c>
      <c r="E1608" s="156" t="s">
        <v>19</v>
      </c>
      <c r="F1608" s="157" t="s">
        <v>3148</v>
      </c>
      <c r="H1608" s="158">
        <v>0.842</v>
      </c>
      <c r="I1608" s="159"/>
      <c r="L1608" s="155"/>
      <c r="M1608" s="160"/>
      <c r="T1608" s="161"/>
      <c r="AT1608" s="156" t="s">
        <v>277</v>
      </c>
      <c r="AU1608" s="156" t="s">
        <v>86</v>
      </c>
      <c r="AV1608" s="13" t="s">
        <v>86</v>
      </c>
      <c r="AW1608" s="13" t="s">
        <v>37</v>
      </c>
      <c r="AX1608" s="13" t="s">
        <v>76</v>
      </c>
      <c r="AY1608" s="156" t="s">
        <v>265</v>
      </c>
    </row>
    <row r="1609" spans="2:51" s="14" customFormat="1" ht="12">
      <c r="B1609" s="162"/>
      <c r="D1609" s="143" t="s">
        <v>277</v>
      </c>
      <c r="E1609" s="163" t="s">
        <v>19</v>
      </c>
      <c r="F1609" s="164" t="s">
        <v>280</v>
      </c>
      <c r="H1609" s="165">
        <v>3.993</v>
      </c>
      <c r="I1609" s="166"/>
      <c r="L1609" s="162"/>
      <c r="M1609" s="167"/>
      <c r="T1609" s="168"/>
      <c r="AT1609" s="163" t="s">
        <v>277</v>
      </c>
      <c r="AU1609" s="163" t="s">
        <v>86</v>
      </c>
      <c r="AV1609" s="14" t="s">
        <v>271</v>
      </c>
      <c r="AW1609" s="14" t="s">
        <v>37</v>
      </c>
      <c r="AX1609" s="14" t="s">
        <v>84</v>
      </c>
      <c r="AY1609" s="163" t="s">
        <v>265</v>
      </c>
    </row>
    <row r="1610" spans="2:65" s="1" customFormat="1" ht="16.5" customHeight="1">
      <c r="B1610" s="33"/>
      <c r="C1610" s="177" t="s">
        <v>1423</v>
      </c>
      <c r="D1610" s="177" t="s">
        <v>504</v>
      </c>
      <c r="E1610" s="178" t="s">
        <v>3149</v>
      </c>
      <c r="F1610" s="179" t="s">
        <v>3150</v>
      </c>
      <c r="G1610" s="180" t="s">
        <v>130</v>
      </c>
      <c r="H1610" s="181">
        <v>1.183</v>
      </c>
      <c r="I1610" s="182"/>
      <c r="J1610" s="183">
        <f>ROUND(I1610*H1610,2)</f>
        <v>0</v>
      </c>
      <c r="K1610" s="179" t="s">
        <v>19</v>
      </c>
      <c r="L1610" s="184"/>
      <c r="M1610" s="185" t="s">
        <v>19</v>
      </c>
      <c r="N1610" s="186" t="s">
        <v>47</v>
      </c>
      <c r="P1610" s="139">
        <f>O1610*H1610</f>
        <v>0</v>
      </c>
      <c r="Q1610" s="139">
        <v>1</v>
      </c>
      <c r="R1610" s="139">
        <f>Q1610*H1610</f>
        <v>1.183</v>
      </c>
      <c r="S1610" s="139">
        <v>0</v>
      </c>
      <c r="T1610" s="140">
        <f>S1610*H1610</f>
        <v>0</v>
      </c>
      <c r="AR1610" s="141" t="s">
        <v>323</v>
      </c>
      <c r="AT1610" s="141" t="s">
        <v>504</v>
      </c>
      <c r="AU1610" s="141" t="s">
        <v>86</v>
      </c>
      <c r="AY1610" s="18" t="s">
        <v>265</v>
      </c>
      <c r="BE1610" s="142">
        <f>IF(N1610="základní",J1610,0)</f>
        <v>0</v>
      </c>
      <c r="BF1610" s="142">
        <f>IF(N1610="snížená",J1610,0)</f>
        <v>0</v>
      </c>
      <c r="BG1610" s="142">
        <f>IF(N1610="zákl. přenesená",J1610,0)</f>
        <v>0</v>
      </c>
      <c r="BH1610" s="142">
        <f>IF(N1610="sníž. přenesená",J1610,0)</f>
        <v>0</v>
      </c>
      <c r="BI1610" s="142">
        <f>IF(N1610="nulová",J1610,0)</f>
        <v>0</v>
      </c>
      <c r="BJ1610" s="18" t="s">
        <v>84</v>
      </c>
      <c r="BK1610" s="142">
        <f>ROUND(I1610*H1610,2)</f>
        <v>0</v>
      </c>
      <c r="BL1610" s="18" t="s">
        <v>271</v>
      </c>
      <c r="BM1610" s="141" t="s">
        <v>3151</v>
      </c>
    </row>
    <row r="1611" spans="2:47" s="1" customFormat="1" ht="12">
      <c r="B1611" s="33"/>
      <c r="D1611" s="143" t="s">
        <v>273</v>
      </c>
      <c r="F1611" s="144" t="s">
        <v>3150</v>
      </c>
      <c r="I1611" s="145"/>
      <c r="L1611" s="33"/>
      <c r="M1611" s="146"/>
      <c r="T1611" s="54"/>
      <c r="AT1611" s="18" t="s">
        <v>273</v>
      </c>
      <c r="AU1611" s="18" t="s">
        <v>86</v>
      </c>
    </row>
    <row r="1612" spans="2:47" s="1" customFormat="1" ht="29.25">
      <c r="B1612" s="33"/>
      <c r="D1612" s="143" t="s">
        <v>501</v>
      </c>
      <c r="F1612" s="176" t="s">
        <v>3132</v>
      </c>
      <c r="I1612" s="145"/>
      <c r="L1612" s="33"/>
      <c r="M1612" s="146"/>
      <c r="T1612" s="54"/>
      <c r="AT1612" s="18" t="s">
        <v>501</v>
      </c>
      <c r="AU1612" s="18" t="s">
        <v>86</v>
      </c>
    </row>
    <row r="1613" spans="2:51" s="12" customFormat="1" ht="12">
      <c r="B1613" s="149"/>
      <c r="D1613" s="143" t="s">
        <v>277</v>
      </c>
      <c r="E1613" s="150" t="s">
        <v>19</v>
      </c>
      <c r="F1613" s="151" t="s">
        <v>2297</v>
      </c>
      <c r="H1613" s="150" t="s">
        <v>19</v>
      </c>
      <c r="I1613" s="152"/>
      <c r="L1613" s="149"/>
      <c r="M1613" s="153"/>
      <c r="T1613" s="154"/>
      <c r="AT1613" s="150" t="s">
        <v>277</v>
      </c>
      <c r="AU1613" s="150" t="s">
        <v>86</v>
      </c>
      <c r="AV1613" s="12" t="s">
        <v>84</v>
      </c>
      <c r="AW1613" s="12" t="s">
        <v>37</v>
      </c>
      <c r="AX1613" s="12" t="s">
        <v>76</v>
      </c>
      <c r="AY1613" s="150" t="s">
        <v>265</v>
      </c>
    </row>
    <row r="1614" spans="2:51" s="12" customFormat="1" ht="12">
      <c r="B1614" s="149"/>
      <c r="D1614" s="143" t="s">
        <v>277</v>
      </c>
      <c r="E1614" s="150" t="s">
        <v>19</v>
      </c>
      <c r="F1614" s="151" t="s">
        <v>1967</v>
      </c>
      <c r="H1614" s="150" t="s">
        <v>19</v>
      </c>
      <c r="I1614" s="152"/>
      <c r="L1614" s="149"/>
      <c r="M1614" s="153"/>
      <c r="T1614" s="154"/>
      <c r="AT1614" s="150" t="s">
        <v>277</v>
      </c>
      <c r="AU1614" s="150" t="s">
        <v>86</v>
      </c>
      <c r="AV1614" s="12" t="s">
        <v>84</v>
      </c>
      <c r="AW1614" s="12" t="s">
        <v>37</v>
      </c>
      <c r="AX1614" s="12" t="s">
        <v>76</v>
      </c>
      <c r="AY1614" s="150" t="s">
        <v>265</v>
      </c>
    </row>
    <row r="1615" spans="2:51" s="13" customFormat="1" ht="12">
      <c r="B1615" s="155"/>
      <c r="D1615" s="143" t="s">
        <v>277</v>
      </c>
      <c r="E1615" s="156" t="s">
        <v>19</v>
      </c>
      <c r="F1615" s="157" t="s">
        <v>3152</v>
      </c>
      <c r="H1615" s="158">
        <v>1.183</v>
      </c>
      <c r="I1615" s="159"/>
      <c r="L1615" s="155"/>
      <c r="M1615" s="160"/>
      <c r="T1615" s="161"/>
      <c r="AT1615" s="156" t="s">
        <v>277</v>
      </c>
      <c r="AU1615" s="156" t="s">
        <v>86</v>
      </c>
      <c r="AV1615" s="13" t="s">
        <v>86</v>
      </c>
      <c r="AW1615" s="13" t="s">
        <v>37</v>
      </c>
      <c r="AX1615" s="13" t="s">
        <v>84</v>
      </c>
      <c r="AY1615" s="156" t="s">
        <v>265</v>
      </c>
    </row>
    <row r="1616" spans="2:65" s="1" customFormat="1" ht="16.5" customHeight="1">
      <c r="B1616" s="33"/>
      <c r="C1616" s="130" t="s">
        <v>1428</v>
      </c>
      <c r="D1616" s="130" t="s">
        <v>267</v>
      </c>
      <c r="E1616" s="131" t="s">
        <v>1180</v>
      </c>
      <c r="F1616" s="132" t="s">
        <v>1181</v>
      </c>
      <c r="G1616" s="133" t="s">
        <v>115</v>
      </c>
      <c r="H1616" s="134">
        <v>12.1</v>
      </c>
      <c r="I1616" s="135"/>
      <c r="J1616" s="136">
        <f>ROUND(I1616*H1616,2)</f>
        <v>0</v>
      </c>
      <c r="K1616" s="132" t="s">
        <v>270</v>
      </c>
      <c r="L1616" s="33"/>
      <c r="M1616" s="137" t="s">
        <v>19</v>
      </c>
      <c r="N1616" s="138" t="s">
        <v>47</v>
      </c>
      <c r="P1616" s="139">
        <f>O1616*H1616</f>
        <v>0</v>
      </c>
      <c r="Q1616" s="139">
        <v>0.74327</v>
      </c>
      <c r="R1616" s="139">
        <f>Q1616*H1616</f>
        <v>8.993566999999999</v>
      </c>
      <c r="S1616" s="139">
        <v>0</v>
      </c>
      <c r="T1616" s="140">
        <f>S1616*H1616</f>
        <v>0</v>
      </c>
      <c r="AR1616" s="141" t="s">
        <v>271</v>
      </c>
      <c r="AT1616" s="141" t="s">
        <v>267</v>
      </c>
      <c r="AU1616" s="141" t="s">
        <v>86</v>
      </c>
      <c r="AY1616" s="18" t="s">
        <v>265</v>
      </c>
      <c r="BE1616" s="142">
        <f>IF(N1616="základní",J1616,0)</f>
        <v>0</v>
      </c>
      <c r="BF1616" s="142">
        <f>IF(N1616="snížená",J1616,0)</f>
        <v>0</v>
      </c>
      <c r="BG1616" s="142">
        <f>IF(N1616="zákl. přenesená",J1616,0)</f>
        <v>0</v>
      </c>
      <c r="BH1616" s="142">
        <f>IF(N1616="sníž. přenesená",J1616,0)</f>
        <v>0</v>
      </c>
      <c r="BI1616" s="142">
        <f>IF(N1616="nulová",J1616,0)</f>
        <v>0</v>
      </c>
      <c r="BJ1616" s="18" t="s">
        <v>84</v>
      </c>
      <c r="BK1616" s="142">
        <f>ROUND(I1616*H1616,2)</f>
        <v>0</v>
      </c>
      <c r="BL1616" s="18" t="s">
        <v>271</v>
      </c>
      <c r="BM1616" s="141" t="s">
        <v>3153</v>
      </c>
    </row>
    <row r="1617" spans="2:47" s="1" customFormat="1" ht="12">
      <c r="B1617" s="33"/>
      <c r="D1617" s="143" t="s">
        <v>273</v>
      </c>
      <c r="F1617" s="144" t="s">
        <v>1183</v>
      </c>
      <c r="I1617" s="145"/>
      <c r="L1617" s="33"/>
      <c r="M1617" s="146"/>
      <c r="T1617" s="54"/>
      <c r="AT1617" s="18" t="s">
        <v>273</v>
      </c>
      <c r="AU1617" s="18" t="s">
        <v>86</v>
      </c>
    </row>
    <row r="1618" spans="2:47" s="1" customFormat="1" ht="12">
      <c r="B1618" s="33"/>
      <c r="D1618" s="147" t="s">
        <v>275</v>
      </c>
      <c r="F1618" s="148" t="s">
        <v>1184</v>
      </c>
      <c r="I1618" s="145"/>
      <c r="L1618" s="33"/>
      <c r="M1618" s="146"/>
      <c r="T1618" s="54"/>
      <c r="AT1618" s="18" t="s">
        <v>275</v>
      </c>
      <c r="AU1618" s="18" t="s">
        <v>86</v>
      </c>
    </row>
    <row r="1619" spans="2:47" s="1" customFormat="1" ht="19.5">
      <c r="B1619" s="33"/>
      <c r="D1619" s="143" t="s">
        <v>501</v>
      </c>
      <c r="F1619" s="176" t="s">
        <v>1177</v>
      </c>
      <c r="I1619" s="145"/>
      <c r="L1619" s="33"/>
      <c r="M1619" s="146"/>
      <c r="T1619" s="54"/>
      <c r="AT1619" s="18" t="s">
        <v>501</v>
      </c>
      <c r="AU1619" s="18" t="s">
        <v>86</v>
      </c>
    </row>
    <row r="1620" spans="2:51" s="12" customFormat="1" ht="12">
      <c r="B1620" s="149"/>
      <c r="D1620" s="143" t="s">
        <v>277</v>
      </c>
      <c r="E1620" s="150" t="s">
        <v>19</v>
      </c>
      <c r="F1620" s="151" t="s">
        <v>3154</v>
      </c>
      <c r="H1620" s="150" t="s">
        <v>19</v>
      </c>
      <c r="I1620" s="152"/>
      <c r="L1620" s="149"/>
      <c r="M1620" s="153"/>
      <c r="T1620" s="154"/>
      <c r="AT1620" s="150" t="s">
        <v>277</v>
      </c>
      <c r="AU1620" s="150" t="s">
        <v>86</v>
      </c>
      <c r="AV1620" s="12" t="s">
        <v>84</v>
      </c>
      <c r="AW1620" s="12" t="s">
        <v>37</v>
      </c>
      <c r="AX1620" s="12" t="s">
        <v>76</v>
      </c>
      <c r="AY1620" s="150" t="s">
        <v>265</v>
      </c>
    </row>
    <row r="1621" spans="2:51" s="13" customFormat="1" ht="12">
      <c r="B1621" s="155"/>
      <c r="D1621" s="143" t="s">
        <v>277</v>
      </c>
      <c r="E1621" s="156" t="s">
        <v>19</v>
      </c>
      <c r="F1621" s="157" t="s">
        <v>3155</v>
      </c>
      <c r="H1621" s="158">
        <v>10.1</v>
      </c>
      <c r="I1621" s="159"/>
      <c r="L1621" s="155"/>
      <c r="M1621" s="160"/>
      <c r="T1621" s="161"/>
      <c r="AT1621" s="156" t="s">
        <v>277</v>
      </c>
      <c r="AU1621" s="156" t="s">
        <v>86</v>
      </c>
      <c r="AV1621" s="13" t="s">
        <v>86</v>
      </c>
      <c r="AW1621" s="13" t="s">
        <v>37</v>
      </c>
      <c r="AX1621" s="13" t="s">
        <v>76</v>
      </c>
      <c r="AY1621" s="156" t="s">
        <v>265</v>
      </c>
    </row>
    <row r="1622" spans="2:51" s="13" customFormat="1" ht="12">
      <c r="B1622" s="155"/>
      <c r="D1622" s="143" t="s">
        <v>277</v>
      </c>
      <c r="E1622" s="156" t="s">
        <v>19</v>
      </c>
      <c r="F1622" s="157" t="s">
        <v>3156</v>
      </c>
      <c r="H1622" s="158">
        <v>1</v>
      </c>
      <c r="I1622" s="159"/>
      <c r="L1622" s="155"/>
      <c r="M1622" s="160"/>
      <c r="T1622" s="161"/>
      <c r="AT1622" s="156" t="s">
        <v>277</v>
      </c>
      <c r="AU1622" s="156" t="s">
        <v>86</v>
      </c>
      <c r="AV1622" s="13" t="s">
        <v>86</v>
      </c>
      <c r="AW1622" s="13" t="s">
        <v>37</v>
      </c>
      <c r="AX1622" s="13" t="s">
        <v>76</v>
      </c>
      <c r="AY1622" s="156" t="s">
        <v>265</v>
      </c>
    </row>
    <row r="1623" spans="2:51" s="13" customFormat="1" ht="12">
      <c r="B1623" s="155"/>
      <c r="D1623" s="143" t="s">
        <v>277</v>
      </c>
      <c r="E1623" s="156" t="s">
        <v>19</v>
      </c>
      <c r="F1623" s="157" t="s">
        <v>3157</v>
      </c>
      <c r="H1623" s="158">
        <v>1</v>
      </c>
      <c r="I1623" s="159"/>
      <c r="L1623" s="155"/>
      <c r="M1623" s="160"/>
      <c r="T1623" s="161"/>
      <c r="AT1623" s="156" t="s">
        <v>277</v>
      </c>
      <c r="AU1623" s="156" t="s">
        <v>86</v>
      </c>
      <c r="AV1623" s="13" t="s">
        <v>86</v>
      </c>
      <c r="AW1623" s="13" t="s">
        <v>37</v>
      </c>
      <c r="AX1623" s="13" t="s">
        <v>76</v>
      </c>
      <c r="AY1623" s="156" t="s">
        <v>265</v>
      </c>
    </row>
    <row r="1624" spans="2:51" s="14" customFormat="1" ht="12">
      <c r="B1624" s="162"/>
      <c r="D1624" s="143" t="s">
        <v>277</v>
      </c>
      <c r="E1624" s="163" t="s">
        <v>113</v>
      </c>
      <c r="F1624" s="164" t="s">
        <v>280</v>
      </c>
      <c r="H1624" s="165">
        <v>12.1</v>
      </c>
      <c r="I1624" s="166"/>
      <c r="L1624" s="162"/>
      <c r="M1624" s="167"/>
      <c r="T1624" s="168"/>
      <c r="AT1624" s="163" t="s">
        <v>277</v>
      </c>
      <c r="AU1624" s="163" t="s">
        <v>86</v>
      </c>
      <c r="AV1624" s="14" t="s">
        <v>271</v>
      </c>
      <c r="AW1624" s="14" t="s">
        <v>37</v>
      </c>
      <c r="AX1624" s="14" t="s">
        <v>84</v>
      </c>
      <c r="AY1624" s="163" t="s">
        <v>265</v>
      </c>
    </row>
    <row r="1625" spans="2:65" s="1" customFormat="1" ht="16.5" customHeight="1">
      <c r="B1625" s="33"/>
      <c r="C1625" s="130" t="s">
        <v>1434</v>
      </c>
      <c r="D1625" s="130" t="s">
        <v>267</v>
      </c>
      <c r="E1625" s="131" t="s">
        <v>1188</v>
      </c>
      <c r="F1625" s="132" t="s">
        <v>1189</v>
      </c>
      <c r="G1625" s="133" t="s">
        <v>115</v>
      </c>
      <c r="H1625" s="134">
        <v>78.373</v>
      </c>
      <c r="I1625" s="135"/>
      <c r="J1625" s="136">
        <f>ROUND(I1625*H1625,2)</f>
        <v>0</v>
      </c>
      <c r="K1625" s="132" t="s">
        <v>270</v>
      </c>
      <c r="L1625" s="33"/>
      <c r="M1625" s="137" t="s">
        <v>19</v>
      </c>
      <c r="N1625" s="138" t="s">
        <v>47</v>
      </c>
      <c r="P1625" s="139">
        <f>O1625*H1625</f>
        <v>0</v>
      </c>
      <c r="Q1625" s="139">
        <v>0.93779</v>
      </c>
      <c r="R1625" s="139">
        <f>Q1625*H1625</f>
        <v>73.49741567000001</v>
      </c>
      <c r="S1625" s="139">
        <v>0</v>
      </c>
      <c r="T1625" s="140">
        <f>S1625*H1625</f>
        <v>0</v>
      </c>
      <c r="AR1625" s="141" t="s">
        <v>271</v>
      </c>
      <c r="AT1625" s="141" t="s">
        <v>267</v>
      </c>
      <c r="AU1625" s="141" t="s">
        <v>86</v>
      </c>
      <c r="AY1625" s="18" t="s">
        <v>265</v>
      </c>
      <c r="BE1625" s="142">
        <f>IF(N1625="základní",J1625,0)</f>
        <v>0</v>
      </c>
      <c r="BF1625" s="142">
        <f>IF(N1625="snížená",J1625,0)</f>
        <v>0</v>
      </c>
      <c r="BG1625" s="142">
        <f>IF(N1625="zákl. přenesená",J1625,0)</f>
        <v>0</v>
      </c>
      <c r="BH1625" s="142">
        <f>IF(N1625="sníž. přenesená",J1625,0)</f>
        <v>0</v>
      </c>
      <c r="BI1625" s="142">
        <f>IF(N1625="nulová",J1625,0)</f>
        <v>0</v>
      </c>
      <c r="BJ1625" s="18" t="s">
        <v>84</v>
      </c>
      <c r="BK1625" s="142">
        <f>ROUND(I1625*H1625,2)</f>
        <v>0</v>
      </c>
      <c r="BL1625" s="18" t="s">
        <v>271</v>
      </c>
      <c r="BM1625" s="141" t="s">
        <v>3158</v>
      </c>
    </row>
    <row r="1626" spans="2:47" s="1" customFormat="1" ht="12">
      <c r="B1626" s="33"/>
      <c r="D1626" s="143" t="s">
        <v>273</v>
      </c>
      <c r="F1626" s="144" t="s">
        <v>1191</v>
      </c>
      <c r="I1626" s="145"/>
      <c r="L1626" s="33"/>
      <c r="M1626" s="146"/>
      <c r="T1626" s="54"/>
      <c r="AT1626" s="18" t="s">
        <v>273</v>
      </c>
      <c r="AU1626" s="18" t="s">
        <v>86</v>
      </c>
    </row>
    <row r="1627" spans="2:47" s="1" customFormat="1" ht="12">
      <c r="B1627" s="33"/>
      <c r="D1627" s="147" t="s">
        <v>275</v>
      </c>
      <c r="F1627" s="148" t="s">
        <v>1192</v>
      </c>
      <c r="I1627" s="145"/>
      <c r="L1627" s="33"/>
      <c r="M1627" s="146"/>
      <c r="T1627" s="54"/>
      <c r="AT1627" s="18" t="s">
        <v>275</v>
      </c>
      <c r="AU1627" s="18" t="s">
        <v>86</v>
      </c>
    </row>
    <row r="1628" spans="2:47" s="1" customFormat="1" ht="19.5">
      <c r="B1628" s="33"/>
      <c r="D1628" s="143" t="s">
        <v>501</v>
      </c>
      <c r="F1628" s="176" t="s">
        <v>1177</v>
      </c>
      <c r="I1628" s="145"/>
      <c r="L1628" s="33"/>
      <c r="M1628" s="146"/>
      <c r="T1628" s="54"/>
      <c r="AT1628" s="18" t="s">
        <v>501</v>
      </c>
      <c r="AU1628" s="18" t="s">
        <v>86</v>
      </c>
    </row>
    <row r="1629" spans="2:51" s="12" customFormat="1" ht="12">
      <c r="B1629" s="149"/>
      <c r="D1629" s="143" t="s">
        <v>277</v>
      </c>
      <c r="E1629" s="150" t="s">
        <v>19</v>
      </c>
      <c r="F1629" s="151" t="s">
        <v>3159</v>
      </c>
      <c r="H1629" s="150" t="s">
        <v>19</v>
      </c>
      <c r="I1629" s="152"/>
      <c r="L1629" s="149"/>
      <c r="M1629" s="153"/>
      <c r="T1629" s="154"/>
      <c r="AT1629" s="150" t="s">
        <v>277</v>
      </c>
      <c r="AU1629" s="150" t="s">
        <v>86</v>
      </c>
      <c r="AV1629" s="12" t="s">
        <v>84</v>
      </c>
      <c r="AW1629" s="12" t="s">
        <v>37</v>
      </c>
      <c r="AX1629" s="12" t="s">
        <v>76</v>
      </c>
      <c r="AY1629" s="150" t="s">
        <v>265</v>
      </c>
    </row>
    <row r="1630" spans="2:51" s="12" customFormat="1" ht="12">
      <c r="B1630" s="149"/>
      <c r="D1630" s="143" t="s">
        <v>277</v>
      </c>
      <c r="E1630" s="150" t="s">
        <v>19</v>
      </c>
      <c r="F1630" s="151" t="s">
        <v>3160</v>
      </c>
      <c r="H1630" s="150" t="s">
        <v>19</v>
      </c>
      <c r="I1630" s="152"/>
      <c r="L1630" s="149"/>
      <c r="M1630" s="153"/>
      <c r="T1630" s="154"/>
      <c r="AT1630" s="150" t="s">
        <v>277</v>
      </c>
      <c r="AU1630" s="150" t="s">
        <v>86</v>
      </c>
      <c r="AV1630" s="12" t="s">
        <v>84</v>
      </c>
      <c r="AW1630" s="12" t="s">
        <v>37</v>
      </c>
      <c r="AX1630" s="12" t="s">
        <v>76</v>
      </c>
      <c r="AY1630" s="150" t="s">
        <v>265</v>
      </c>
    </row>
    <row r="1631" spans="2:51" s="13" customFormat="1" ht="12">
      <c r="B1631" s="155"/>
      <c r="D1631" s="143" t="s">
        <v>277</v>
      </c>
      <c r="E1631" s="156" t="s">
        <v>19</v>
      </c>
      <c r="F1631" s="157" t="s">
        <v>3161</v>
      </c>
      <c r="H1631" s="158">
        <v>54.212</v>
      </c>
      <c r="I1631" s="159"/>
      <c r="L1631" s="155"/>
      <c r="M1631" s="160"/>
      <c r="T1631" s="161"/>
      <c r="AT1631" s="156" t="s">
        <v>277</v>
      </c>
      <c r="AU1631" s="156" t="s">
        <v>86</v>
      </c>
      <c r="AV1631" s="13" t="s">
        <v>86</v>
      </c>
      <c r="AW1631" s="13" t="s">
        <v>37</v>
      </c>
      <c r="AX1631" s="13" t="s">
        <v>76</v>
      </c>
      <c r="AY1631" s="156" t="s">
        <v>265</v>
      </c>
    </row>
    <row r="1632" spans="2:51" s="13" customFormat="1" ht="12">
      <c r="B1632" s="155"/>
      <c r="D1632" s="143" t="s">
        <v>277</v>
      </c>
      <c r="E1632" s="156" t="s">
        <v>19</v>
      </c>
      <c r="F1632" s="157" t="s">
        <v>3162</v>
      </c>
      <c r="H1632" s="158">
        <v>24.161</v>
      </c>
      <c r="I1632" s="159"/>
      <c r="L1632" s="155"/>
      <c r="M1632" s="160"/>
      <c r="T1632" s="161"/>
      <c r="AT1632" s="156" t="s">
        <v>277</v>
      </c>
      <c r="AU1632" s="156" t="s">
        <v>86</v>
      </c>
      <c r="AV1632" s="13" t="s">
        <v>86</v>
      </c>
      <c r="AW1632" s="13" t="s">
        <v>37</v>
      </c>
      <c r="AX1632" s="13" t="s">
        <v>76</v>
      </c>
      <c r="AY1632" s="156" t="s">
        <v>265</v>
      </c>
    </row>
    <row r="1633" spans="2:51" s="14" customFormat="1" ht="12">
      <c r="B1633" s="162"/>
      <c r="D1633" s="143" t="s">
        <v>277</v>
      </c>
      <c r="E1633" s="163" t="s">
        <v>117</v>
      </c>
      <c r="F1633" s="164" t="s">
        <v>280</v>
      </c>
      <c r="H1633" s="165">
        <v>78.373</v>
      </c>
      <c r="I1633" s="166"/>
      <c r="L1633" s="162"/>
      <c r="M1633" s="167"/>
      <c r="T1633" s="168"/>
      <c r="AT1633" s="163" t="s">
        <v>277</v>
      </c>
      <c r="AU1633" s="163" t="s">
        <v>86</v>
      </c>
      <c r="AV1633" s="14" t="s">
        <v>271</v>
      </c>
      <c r="AW1633" s="14" t="s">
        <v>37</v>
      </c>
      <c r="AX1633" s="14" t="s">
        <v>84</v>
      </c>
      <c r="AY1633" s="163" t="s">
        <v>265</v>
      </c>
    </row>
    <row r="1634" spans="2:65" s="1" customFormat="1" ht="21.75" customHeight="1">
      <c r="B1634" s="33"/>
      <c r="C1634" s="130" t="s">
        <v>1438</v>
      </c>
      <c r="D1634" s="130" t="s">
        <v>267</v>
      </c>
      <c r="E1634" s="131" t="s">
        <v>3163</v>
      </c>
      <c r="F1634" s="132" t="s">
        <v>3164</v>
      </c>
      <c r="G1634" s="133" t="s">
        <v>115</v>
      </c>
      <c r="H1634" s="134">
        <v>10</v>
      </c>
      <c r="I1634" s="135"/>
      <c r="J1634" s="136">
        <f>ROUND(I1634*H1634,2)</f>
        <v>0</v>
      </c>
      <c r="K1634" s="132" t="s">
        <v>270</v>
      </c>
      <c r="L1634" s="33"/>
      <c r="M1634" s="137" t="s">
        <v>19</v>
      </c>
      <c r="N1634" s="138" t="s">
        <v>47</v>
      </c>
      <c r="P1634" s="139">
        <f>O1634*H1634</f>
        <v>0</v>
      </c>
      <c r="Q1634" s="139">
        <v>0.04008</v>
      </c>
      <c r="R1634" s="139">
        <f>Q1634*H1634</f>
        <v>0.4008</v>
      </c>
      <c r="S1634" s="139">
        <v>0</v>
      </c>
      <c r="T1634" s="140">
        <f>S1634*H1634</f>
        <v>0</v>
      </c>
      <c r="AR1634" s="141" t="s">
        <v>271</v>
      </c>
      <c r="AT1634" s="141" t="s">
        <v>267</v>
      </c>
      <c r="AU1634" s="141" t="s">
        <v>86</v>
      </c>
      <c r="AY1634" s="18" t="s">
        <v>265</v>
      </c>
      <c r="BE1634" s="142">
        <f>IF(N1634="základní",J1634,0)</f>
        <v>0</v>
      </c>
      <c r="BF1634" s="142">
        <f>IF(N1634="snížená",J1634,0)</f>
        <v>0</v>
      </c>
      <c r="BG1634" s="142">
        <f>IF(N1634="zákl. přenesená",J1634,0)</f>
        <v>0</v>
      </c>
      <c r="BH1634" s="142">
        <f>IF(N1634="sníž. přenesená",J1634,0)</f>
        <v>0</v>
      </c>
      <c r="BI1634" s="142">
        <f>IF(N1634="nulová",J1634,0)</f>
        <v>0</v>
      </c>
      <c r="BJ1634" s="18" t="s">
        <v>84</v>
      </c>
      <c r="BK1634" s="142">
        <f>ROUND(I1634*H1634,2)</f>
        <v>0</v>
      </c>
      <c r="BL1634" s="18" t="s">
        <v>271</v>
      </c>
      <c r="BM1634" s="141" t="s">
        <v>3165</v>
      </c>
    </row>
    <row r="1635" spans="2:47" s="1" customFormat="1" ht="19.5">
      <c r="B1635" s="33"/>
      <c r="D1635" s="143" t="s">
        <v>273</v>
      </c>
      <c r="F1635" s="144" t="s">
        <v>3166</v>
      </c>
      <c r="I1635" s="145"/>
      <c r="L1635" s="33"/>
      <c r="M1635" s="146"/>
      <c r="T1635" s="54"/>
      <c r="AT1635" s="18" t="s">
        <v>273</v>
      </c>
      <c r="AU1635" s="18" t="s">
        <v>86</v>
      </c>
    </row>
    <row r="1636" spans="2:47" s="1" customFormat="1" ht="12">
      <c r="B1636" s="33"/>
      <c r="D1636" s="147" t="s">
        <v>275</v>
      </c>
      <c r="F1636" s="148" t="s">
        <v>3167</v>
      </c>
      <c r="I1636" s="145"/>
      <c r="L1636" s="33"/>
      <c r="M1636" s="146"/>
      <c r="T1636" s="54"/>
      <c r="AT1636" s="18" t="s">
        <v>275</v>
      </c>
      <c r="AU1636" s="18" t="s">
        <v>86</v>
      </c>
    </row>
    <row r="1637" spans="2:51" s="12" customFormat="1" ht="12">
      <c r="B1637" s="149"/>
      <c r="D1637" s="143" t="s">
        <v>277</v>
      </c>
      <c r="E1637" s="150" t="s">
        <v>19</v>
      </c>
      <c r="F1637" s="151" t="s">
        <v>1599</v>
      </c>
      <c r="H1637" s="150" t="s">
        <v>19</v>
      </c>
      <c r="I1637" s="152"/>
      <c r="L1637" s="149"/>
      <c r="M1637" s="153"/>
      <c r="T1637" s="154"/>
      <c r="AT1637" s="150" t="s">
        <v>277</v>
      </c>
      <c r="AU1637" s="150" t="s">
        <v>86</v>
      </c>
      <c r="AV1637" s="12" t="s">
        <v>84</v>
      </c>
      <c r="AW1637" s="12" t="s">
        <v>37</v>
      </c>
      <c r="AX1637" s="12" t="s">
        <v>76</v>
      </c>
      <c r="AY1637" s="150" t="s">
        <v>265</v>
      </c>
    </row>
    <row r="1638" spans="2:51" s="13" customFormat="1" ht="12">
      <c r="B1638" s="155"/>
      <c r="D1638" s="143" t="s">
        <v>277</v>
      </c>
      <c r="E1638" s="156" t="s">
        <v>19</v>
      </c>
      <c r="F1638" s="157" t="s">
        <v>3168</v>
      </c>
      <c r="H1638" s="158">
        <v>10</v>
      </c>
      <c r="I1638" s="159"/>
      <c r="L1638" s="155"/>
      <c r="M1638" s="160"/>
      <c r="T1638" s="161"/>
      <c r="AT1638" s="156" t="s">
        <v>277</v>
      </c>
      <c r="AU1638" s="156" t="s">
        <v>86</v>
      </c>
      <c r="AV1638" s="13" t="s">
        <v>86</v>
      </c>
      <c r="AW1638" s="13" t="s">
        <v>37</v>
      </c>
      <c r="AX1638" s="13" t="s">
        <v>76</v>
      </c>
      <c r="AY1638" s="156" t="s">
        <v>265</v>
      </c>
    </row>
    <row r="1639" spans="2:51" s="14" customFormat="1" ht="12">
      <c r="B1639" s="162"/>
      <c r="D1639" s="143" t="s">
        <v>277</v>
      </c>
      <c r="E1639" s="163" t="s">
        <v>1598</v>
      </c>
      <c r="F1639" s="164" t="s">
        <v>280</v>
      </c>
      <c r="H1639" s="165">
        <v>10</v>
      </c>
      <c r="I1639" s="166"/>
      <c r="L1639" s="162"/>
      <c r="M1639" s="167"/>
      <c r="T1639" s="168"/>
      <c r="AT1639" s="163" t="s">
        <v>277</v>
      </c>
      <c r="AU1639" s="163" t="s">
        <v>86</v>
      </c>
      <c r="AV1639" s="14" t="s">
        <v>271</v>
      </c>
      <c r="AW1639" s="14" t="s">
        <v>37</v>
      </c>
      <c r="AX1639" s="14" t="s">
        <v>84</v>
      </c>
      <c r="AY1639" s="163" t="s">
        <v>265</v>
      </c>
    </row>
    <row r="1640" spans="2:65" s="1" customFormat="1" ht="16.5" customHeight="1">
      <c r="B1640" s="33"/>
      <c r="C1640" s="177" t="s">
        <v>1442</v>
      </c>
      <c r="D1640" s="177" t="s">
        <v>504</v>
      </c>
      <c r="E1640" s="178" t="s">
        <v>3169</v>
      </c>
      <c r="F1640" s="179" t="s">
        <v>3170</v>
      </c>
      <c r="G1640" s="180" t="s">
        <v>115</v>
      </c>
      <c r="H1640" s="181">
        <v>10</v>
      </c>
      <c r="I1640" s="182"/>
      <c r="J1640" s="183">
        <f>ROUND(I1640*H1640,2)</f>
        <v>0</v>
      </c>
      <c r="K1640" s="179" t="s">
        <v>19</v>
      </c>
      <c r="L1640" s="184"/>
      <c r="M1640" s="185" t="s">
        <v>19</v>
      </c>
      <c r="N1640" s="186" t="s">
        <v>47</v>
      </c>
      <c r="P1640" s="139">
        <f>O1640*H1640</f>
        <v>0</v>
      </c>
      <c r="Q1640" s="139">
        <v>0.375</v>
      </c>
      <c r="R1640" s="139">
        <f>Q1640*H1640</f>
        <v>3.75</v>
      </c>
      <c r="S1640" s="139">
        <v>0</v>
      </c>
      <c r="T1640" s="140">
        <f>S1640*H1640</f>
        <v>0</v>
      </c>
      <c r="AR1640" s="141" t="s">
        <v>323</v>
      </c>
      <c r="AT1640" s="141" t="s">
        <v>504</v>
      </c>
      <c r="AU1640" s="141" t="s">
        <v>86</v>
      </c>
      <c r="AY1640" s="18" t="s">
        <v>265</v>
      </c>
      <c r="BE1640" s="142">
        <f>IF(N1640="základní",J1640,0)</f>
        <v>0</v>
      </c>
      <c r="BF1640" s="142">
        <f>IF(N1640="snížená",J1640,0)</f>
        <v>0</v>
      </c>
      <c r="BG1640" s="142">
        <f>IF(N1640="zákl. přenesená",J1640,0)</f>
        <v>0</v>
      </c>
      <c r="BH1640" s="142">
        <f>IF(N1640="sníž. přenesená",J1640,0)</f>
        <v>0</v>
      </c>
      <c r="BI1640" s="142">
        <f>IF(N1640="nulová",J1640,0)</f>
        <v>0</v>
      </c>
      <c r="BJ1640" s="18" t="s">
        <v>84</v>
      </c>
      <c r="BK1640" s="142">
        <f>ROUND(I1640*H1640,2)</f>
        <v>0</v>
      </c>
      <c r="BL1640" s="18" t="s">
        <v>271</v>
      </c>
      <c r="BM1640" s="141" t="s">
        <v>3171</v>
      </c>
    </row>
    <row r="1641" spans="2:47" s="1" customFormat="1" ht="12">
      <c r="B1641" s="33"/>
      <c r="D1641" s="143" t="s">
        <v>273</v>
      </c>
      <c r="F1641" s="144" t="s">
        <v>3170</v>
      </c>
      <c r="I1641" s="145"/>
      <c r="L1641" s="33"/>
      <c r="M1641" s="146"/>
      <c r="T1641" s="54"/>
      <c r="AT1641" s="18" t="s">
        <v>273</v>
      </c>
      <c r="AU1641" s="18" t="s">
        <v>86</v>
      </c>
    </row>
    <row r="1642" spans="2:51" s="13" customFormat="1" ht="12">
      <c r="B1642" s="155"/>
      <c r="D1642" s="143" t="s">
        <v>277</v>
      </c>
      <c r="E1642" s="156" t="s">
        <v>19</v>
      </c>
      <c r="F1642" s="157" t="s">
        <v>1598</v>
      </c>
      <c r="H1642" s="158">
        <v>10</v>
      </c>
      <c r="I1642" s="159"/>
      <c r="L1642" s="155"/>
      <c r="M1642" s="160"/>
      <c r="T1642" s="161"/>
      <c r="AT1642" s="156" t="s">
        <v>277</v>
      </c>
      <c r="AU1642" s="156" t="s">
        <v>86</v>
      </c>
      <c r="AV1642" s="13" t="s">
        <v>86</v>
      </c>
      <c r="AW1642" s="13" t="s">
        <v>37</v>
      </c>
      <c r="AX1642" s="13" t="s">
        <v>84</v>
      </c>
      <c r="AY1642" s="156" t="s">
        <v>265</v>
      </c>
    </row>
    <row r="1643" spans="2:65" s="1" customFormat="1" ht="21.75" customHeight="1">
      <c r="B1643" s="33"/>
      <c r="C1643" s="130" t="s">
        <v>1448</v>
      </c>
      <c r="D1643" s="130" t="s">
        <v>267</v>
      </c>
      <c r="E1643" s="131" t="s">
        <v>1195</v>
      </c>
      <c r="F1643" s="132" t="s">
        <v>1196</v>
      </c>
      <c r="G1643" s="133" t="s">
        <v>115</v>
      </c>
      <c r="H1643" s="134">
        <v>290.6</v>
      </c>
      <c r="I1643" s="135"/>
      <c r="J1643" s="136">
        <f>ROUND(I1643*H1643,2)</f>
        <v>0</v>
      </c>
      <c r="K1643" s="132" t="s">
        <v>270</v>
      </c>
      <c r="L1643" s="33"/>
      <c r="M1643" s="137" t="s">
        <v>19</v>
      </c>
      <c r="N1643" s="138" t="s">
        <v>47</v>
      </c>
      <c r="P1643" s="139">
        <f>O1643*H1643</f>
        <v>0</v>
      </c>
      <c r="Q1643" s="139">
        <v>0.02405</v>
      </c>
      <c r="R1643" s="139">
        <f>Q1643*H1643</f>
        <v>6.98893</v>
      </c>
      <c r="S1643" s="139">
        <v>0</v>
      </c>
      <c r="T1643" s="140">
        <f>S1643*H1643</f>
        <v>0</v>
      </c>
      <c r="AR1643" s="141" t="s">
        <v>271</v>
      </c>
      <c r="AT1643" s="141" t="s">
        <v>267</v>
      </c>
      <c r="AU1643" s="141" t="s">
        <v>86</v>
      </c>
      <c r="AY1643" s="18" t="s">
        <v>265</v>
      </c>
      <c r="BE1643" s="142">
        <f>IF(N1643="základní",J1643,0)</f>
        <v>0</v>
      </c>
      <c r="BF1643" s="142">
        <f>IF(N1643="snížená",J1643,0)</f>
        <v>0</v>
      </c>
      <c r="BG1643" s="142">
        <f>IF(N1643="zákl. přenesená",J1643,0)</f>
        <v>0</v>
      </c>
      <c r="BH1643" s="142">
        <f>IF(N1643="sníž. přenesená",J1643,0)</f>
        <v>0</v>
      </c>
      <c r="BI1643" s="142">
        <f>IF(N1643="nulová",J1643,0)</f>
        <v>0</v>
      </c>
      <c r="BJ1643" s="18" t="s">
        <v>84</v>
      </c>
      <c r="BK1643" s="142">
        <f>ROUND(I1643*H1643,2)</f>
        <v>0</v>
      </c>
      <c r="BL1643" s="18" t="s">
        <v>271</v>
      </c>
      <c r="BM1643" s="141" t="s">
        <v>3172</v>
      </c>
    </row>
    <row r="1644" spans="2:47" s="1" customFormat="1" ht="19.5">
      <c r="B1644" s="33"/>
      <c r="D1644" s="143" t="s">
        <v>273</v>
      </c>
      <c r="F1644" s="144" t="s">
        <v>1198</v>
      </c>
      <c r="I1644" s="145"/>
      <c r="L1644" s="33"/>
      <c r="M1644" s="146"/>
      <c r="T1644" s="54"/>
      <c r="AT1644" s="18" t="s">
        <v>273</v>
      </c>
      <c r="AU1644" s="18" t="s">
        <v>86</v>
      </c>
    </row>
    <row r="1645" spans="2:47" s="1" customFormat="1" ht="12">
      <c r="B1645" s="33"/>
      <c r="D1645" s="147" t="s">
        <v>275</v>
      </c>
      <c r="F1645" s="148" t="s">
        <v>1199</v>
      </c>
      <c r="I1645" s="145"/>
      <c r="L1645" s="33"/>
      <c r="M1645" s="146"/>
      <c r="T1645" s="54"/>
      <c r="AT1645" s="18" t="s">
        <v>275</v>
      </c>
      <c r="AU1645" s="18" t="s">
        <v>86</v>
      </c>
    </row>
    <row r="1646" spans="2:47" s="1" customFormat="1" ht="19.5">
      <c r="B1646" s="33"/>
      <c r="D1646" s="143" t="s">
        <v>501</v>
      </c>
      <c r="F1646" s="176" t="s">
        <v>3173</v>
      </c>
      <c r="I1646" s="145"/>
      <c r="L1646" s="33"/>
      <c r="M1646" s="146"/>
      <c r="T1646" s="54"/>
      <c r="AT1646" s="18" t="s">
        <v>501</v>
      </c>
      <c r="AU1646" s="18" t="s">
        <v>86</v>
      </c>
    </row>
    <row r="1647" spans="2:51" s="12" customFormat="1" ht="12">
      <c r="B1647" s="149"/>
      <c r="D1647" s="143" t="s">
        <v>277</v>
      </c>
      <c r="E1647" s="150" t="s">
        <v>19</v>
      </c>
      <c r="F1647" s="151" t="s">
        <v>3174</v>
      </c>
      <c r="H1647" s="150" t="s">
        <v>19</v>
      </c>
      <c r="I1647" s="152"/>
      <c r="L1647" s="149"/>
      <c r="M1647" s="153"/>
      <c r="T1647" s="154"/>
      <c r="AT1647" s="150" t="s">
        <v>277</v>
      </c>
      <c r="AU1647" s="150" t="s">
        <v>86</v>
      </c>
      <c r="AV1647" s="12" t="s">
        <v>84</v>
      </c>
      <c r="AW1647" s="12" t="s">
        <v>37</v>
      </c>
      <c r="AX1647" s="12" t="s">
        <v>76</v>
      </c>
      <c r="AY1647" s="150" t="s">
        <v>265</v>
      </c>
    </row>
    <row r="1648" spans="2:51" s="13" customFormat="1" ht="12">
      <c r="B1648" s="155"/>
      <c r="D1648" s="143" t="s">
        <v>277</v>
      </c>
      <c r="E1648" s="156" t="s">
        <v>19</v>
      </c>
      <c r="F1648" s="157" t="s">
        <v>3175</v>
      </c>
      <c r="H1648" s="158">
        <v>290.6</v>
      </c>
      <c r="I1648" s="159"/>
      <c r="L1648" s="155"/>
      <c r="M1648" s="160"/>
      <c r="T1648" s="161"/>
      <c r="AT1648" s="156" t="s">
        <v>277</v>
      </c>
      <c r="AU1648" s="156" t="s">
        <v>86</v>
      </c>
      <c r="AV1648" s="13" t="s">
        <v>86</v>
      </c>
      <c r="AW1648" s="13" t="s">
        <v>37</v>
      </c>
      <c r="AX1648" s="13" t="s">
        <v>76</v>
      </c>
      <c r="AY1648" s="156" t="s">
        <v>265</v>
      </c>
    </row>
    <row r="1649" spans="2:51" s="14" customFormat="1" ht="12">
      <c r="B1649" s="162"/>
      <c r="D1649" s="143" t="s">
        <v>277</v>
      </c>
      <c r="E1649" s="163" t="s">
        <v>1595</v>
      </c>
      <c r="F1649" s="164" t="s">
        <v>280</v>
      </c>
      <c r="H1649" s="165">
        <v>290.6</v>
      </c>
      <c r="I1649" s="166"/>
      <c r="L1649" s="162"/>
      <c r="M1649" s="167"/>
      <c r="T1649" s="168"/>
      <c r="AT1649" s="163" t="s">
        <v>277</v>
      </c>
      <c r="AU1649" s="163" t="s">
        <v>86</v>
      </c>
      <c r="AV1649" s="14" t="s">
        <v>271</v>
      </c>
      <c r="AW1649" s="14" t="s">
        <v>37</v>
      </c>
      <c r="AX1649" s="14" t="s">
        <v>84</v>
      </c>
      <c r="AY1649" s="163" t="s">
        <v>265</v>
      </c>
    </row>
    <row r="1650" spans="2:65" s="1" customFormat="1" ht="16.5" customHeight="1">
      <c r="B1650" s="33"/>
      <c r="C1650" s="177" t="s">
        <v>1455</v>
      </c>
      <c r="D1650" s="177" t="s">
        <v>504</v>
      </c>
      <c r="E1650" s="178" t="s">
        <v>3169</v>
      </c>
      <c r="F1650" s="179" t="s">
        <v>3170</v>
      </c>
      <c r="G1650" s="180" t="s">
        <v>115</v>
      </c>
      <c r="H1650" s="181">
        <v>145.3</v>
      </c>
      <c r="I1650" s="182"/>
      <c r="J1650" s="183">
        <f>ROUND(I1650*H1650,2)</f>
        <v>0</v>
      </c>
      <c r="K1650" s="179" t="s">
        <v>19</v>
      </c>
      <c r="L1650" s="184"/>
      <c r="M1650" s="185" t="s">
        <v>19</v>
      </c>
      <c r="N1650" s="186" t="s">
        <v>47</v>
      </c>
      <c r="P1650" s="139">
        <f>O1650*H1650</f>
        <v>0</v>
      </c>
      <c r="Q1650" s="139">
        <v>0.375</v>
      </c>
      <c r="R1650" s="139">
        <f>Q1650*H1650</f>
        <v>54.487500000000004</v>
      </c>
      <c r="S1650" s="139">
        <v>0</v>
      </c>
      <c r="T1650" s="140">
        <f>S1650*H1650</f>
        <v>0</v>
      </c>
      <c r="AR1650" s="141" t="s">
        <v>323</v>
      </c>
      <c r="AT1650" s="141" t="s">
        <v>504</v>
      </c>
      <c r="AU1650" s="141" t="s">
        <v>86</v>
      </c>
      <c r="AY1650" s="18" t="s">
        <v>265</v>
      </c>
      <c r="BE1650" s="142">
        <f>IF(N1650="základní",J1650,0)</f>
        <v>0</v>
      </c>
      <c r="BF1650" s="142">
        <f>IF(N1650="snížená",J1650,0)</f>
        <v>0</v>
      </c>
      <c r="BG1650" s="142">
        <f>IF(N1650="zákl. přenesená",J1650,0)</f>
        <v>0</v>
      </c>
      <c r="BH1650" s="142">
        <f>IF(N1650="sníž. přenesená",J1650,0)</f>
        <v>0</v>
      </c>
      <c r="BI1650" s="142">
        <f>IF(N1650="nulová",J1650,0)</f>
        <v>0</v>
      </c>
      <c r="BJ1650" s="18" t="s">
        <v>84</v>
      </c>
      <c r="BK1650" s="142">
        <f>ROUND(I1650*H1650,2)</f>
        <v>0</v>
      </c>
      <c r="BL1650" s="18" t="s">
        <v>271</v>
      </c>
      <c r="BM1650" s="141" t="s">
        <v>3176</v>
      </c>
    </row>
    <row r="1651" spans="2:47" s="1" customFormat="1" ht="12">
      <c r="B1651" s="33"/>
      <c r="D1651" s="143" t="s">
        <v>273</v>
      </c>
      <c r="F1651" s="144" t="s">
        <v>3170</v>
      </c>
      <c r="I1651" s="145"/>
      <c r="L1651" s="33"/>
      <c r="M1651" s="146"/>
      <c r="T1651" s="54"/>
      <c r="AT1651" s="18" t="s">
        <v>273</v>
      </c>
      <c r="AU1651" s="18" t="s">
        <v>86</v>
      </c>
    </row>
    <row r="1652" spans="2:51" s="13" customFormat="1" ht="12">
      <c r="B1652" s="155"/>
      <c r="D1652" s="143" t="s">
        <v>277</v>
      </c>
      <c r="E1652" s="156" t="s">
        <v>19</v>
      </c>
      <c r="F1652" s="157" t="s">
        <v>1595</v>
      </c>
      <c r="H1652" s="158">
        <v>290.6</v>
      </c>
      <c r="I1652" s="159"/>
      <c r="L1652" s="155"/>
      <c r="M1652" s="160"/>
      <c r="T1652" s="161"/>
      <c r="AT1652" s="156" t="s">
        <v>277</v>
      </c>
      <c r="AU1652" s="156" t="s">
        <v>86</v>
      </c>
      <c r="AV1652" s="13" t="s">
        <v>86</v>
      </c>
      <c r="AW1652" s="13" t="s">
        <v>37</v>
      </c>
      <c r="AX1652" s="13" t="s">
        <v>76</v>
      </c>
      <c r="AY1652" s="156" t="s">
        <v>265</v>
      </c>
    </row>
    <row r="1653" spans="2:51" s="13" customFormat="1" ht="12">
      <c r="B1653" s="155"/>
      <c r="D1653" s="143" t="s">
        <v>277</v>
      </c>
      <c r="E1653" s="156" t="s">
        <v>19</v>
      </c>
      <c r="F1653" s="157" t="s">
        <v>3177</v>
      </c>
      <c r="H1653" s="158">
        <v>-145.3</v>
      </c>
      <c r="I1653" s="159"/>
      <c r="L1653" s="155"/>
      <c r="M1653" s="160"/>
      <c r="T1653" s="161"/>
      <c r="AT1653" s="156" t="s">
        <v>277</v>
      </c>
      <c r="AU1653" s="156" t="s">
        <v>86</v>
      </c>
      <c r="AV1653" s="13" t="s">
        <v>86</v>
      </c>
      <c r="AW1653" s="13" t="s">
        <v>37</v>
      </c>
      <c r="AX1653" s="13" t="s">
        <v>76</v>
      </c>
      <c r="AY1653" s="156" t="s">
        <v>265</v>
      </c>
    </row>
    <row r="1654" spans="2:51" s="14" customFormat="1" ht="12">
      <c r="B1654" s="162"/>
      <c r="D1654" s="143" t="s">
        <v>277</v>
      </c>
      <c r="E1654" s="163" t="s">
        <v>19</v>
      </c>
      <c r="F1654" s="164" t="s">
        <v>280</v>
      </c>
      <c r="H1654" s="165">
        <v>145.3</v>
      </c>
      <c r="I1654" s="166"/>
      <c r="L1654" s="162"/>
      <c r="M1654" s="167"/>
      <c r="T1654" s="168"/>
      <c r="AT1654" s="163" t="s">
        <v>277</v>
      </c>
      <c r="AU1654" s="163" t="s">
        <v>86</v>
      </c>
      <c r="AV1654" s="14" t="s">
        <v>271</v>
      </c>
      <c r="AW1654" s="14" t="s">
        <v>37</v>
      </c>
      <c r="AX1654" s="14" t="s">
        <v>84</v>
      </c>
      <c r="AY1654" s="163" t="s">
        <v>265</v>
      </c>
    </row>
    <row r="1655" spans="2:65" s="1" customFormat="1" ht="21.75" customHeight="1">
      <c r="B1655" s="33"/>
      <c r="C1655" s="130" t="s">
        <v>1464</v>
      </c>
      <c r="D1655" s="130" t="s">
        <v>267</v>
      </c>
      <c r="E1655" s="131" t="s">
        <v>3178</v>
      </c>
      <c r="F1655" s="132" t="s">
        <v>3179</v>
      </c>
      <c r="G1655" s="133" t="s">
        <v>115</v>
      </c>
      <c r="H1655" s="134">
        <v>26.5</v>
      </c>
      <c r="I1655" s="135"/>
      <c r="J1655" s="136">
        <f>ROUND(I1655*H1655,2)</f>
        <v>0</v>
      </c>
      <c r="K1655" s="132" t="s">
        <v>19</v>
      </c>
      <c r="L1655" s="33"/>
      <c r="M1655" s="137" t="s">
        <v>19</v>
      </c>
      <c r="N1655" s="138" t="s">
        <v>47</v>
      </c>
      <c r="P1655" s="139">
        <f>O1655*H1655</f>
        <v>0</v>
      </c>
      <c r="Q1655" s="139">
        <v>0.02924</v>
      </c>
      <c r="R1655" s="139">
        <f>Q1655*H1655</f>
        <v>0.77486</v>
      </c>
      <c r="S1655" s="139">
        <v>0</v>
      </c>
      <c r="T1655" s="140">
        <f>S1655*H1655</f>
        <v>0</v>
      </c>
      <c r="AR1655" s="141" t="s">
        <v>271</v>
      </c>
      <c r="AT1655" s="141" t="s">
        <v>267</v>
      </c>
      <c r="AU1655" s="141" t="s">
        <v>86</v>
      </c>
      <c r="AY1655" s="18" t="s">
        <v>265</v>
      </c>
      <c r="BE1655" s="142">
        <f>IF(N1655="základní",J1655,0)</f>
        <v>0</v>
      </c>
      <c r="BF1655" s="142">
        <f>IF(N1655="snížená",J1655,0)</f>
        <v>0</v>
      </c>
      <c r="BG1655" s="142">
        <f>IF(N1655="zákl. přenesená",J1655,0)</f>
        <v>0</v>
      </c>
      <c r="BH1655" s="142">
        <f>IF(N1655="sníž. přenesená",J1655,0)</f>
        <v>0</v>
      </c>
      <c r="BI1655" s="142">
        <f>IF(N1655="nulová",J1655,0)</f>
        <v>0</v>
      </c>
      <c r="BJ1655" s="18" t="s">
        <v>84</v>
      </c>
      <c r="BK1655" s="142">
        <f>ROUND(I1655*H1655,2)</f>
        <v>0</v>
      </c>
      <c r="BL1655" s="18" t="s">
        <v>271</v>
      </c>
      <c r="BM1655" s="141" t="s">
        <v>3180</v>
      </c>
    </row>
    <row r="1656" spans="2:47" s="1" customFormat="1" ht="19.5">
      <c r="B1656" s="33"/>
      <c r="D1656" s="143" t="s">
        <v>273</v>
      </c>
      <c r="F1656" s="144" t="s">
        <v>3181</v>
      </c>
      <c r="I1656" s="145"/>
      <c r="L1656" s="33"/>
      <c r="M1656" s="146"/>
      <c r="T1656" s="54"/>
      <c r="AT1656" s="18" t="s">
        <v>273</v>
      </c>
      <c r="AU1656" s="18" t="s">
        <v>86</v>
      </c>
    </row>
    <row r="1657" spans="2:51" s="12" customFormat="1" ht="12">
      <c r="B1657" s="149"/>
      <c r="D1657" s="143" t="s">
        <v>277</v>
      </c>
      <c r="E1657" s="150" t="s">
        <v>19</v>
      </c>
      <c r="F1657" s="151" t="s">
        <v>3182</v>
      </c>
      <c r="H1657" s="150" t="s">
        <v>19</v>
      </c>
      <c r="I1657" s="152"/>
      <c r="L1657" s="149"/>
      <c r="M1657" s="153"/>
      <c r="T1657" s="154"/>
      <c r="AT1657" s="150" t="s">
        <v>277</v>
      </c>
      <c r="AU1657" s="150" t="s">
        <v>86</v>
      </c>
      <c r="AV1657" s="12" t="s">
        <v>84</v>
      </c>
      <c r="AW1657" s="12" t="s">
        <v>37</v>
      </c>
      <c r="AX1657" s="12" t="s">
        <v>76</v>
      </c>
      <c r="AY1657" s="150" t="s">
        <v>265</v>
      </c>
    </row>
    <row r="1658" spans="2:51" s="13" customFormat="1" ht="12">
      <c r="B1658" s="155"/>
      <c r="D1658" s="143" t="s">
        <v>277</v>
      </c>
      <c r="E1658" s="156" t="s">
        <v>19</v>
      </c>
      <c r="F1658" s="157" t="s">
        <v>3183</v>
      </c>
      <c r="H1658" s="158">
        <v>26.5</v>
      </c>
      <c r="I1658" s="159"/>
      <c r="L1658" s="155"/>
      <c r="M1658" s="160"/>
      <c r="T1658" s="161"/>
      <c r="AT1658" s="156" t="s">
        <v>277</v>
      </c>
      <c r="AU1658" s="156" t="s">
        <v>86</v>
      </c>
      <c r="AV1658" s="13" t="s">
        <v>86</v>
      </c>
      <c r="AW1658" s="13" t="s">
        <v>37</v>
      </c>
      <c r="AX1658" s="13" t="s">
        <v>76</v>
      </c>
      <c r="AY1658" s="156" t="s">
        <v>265</v>
      </c>
    </row>
    <row r="1659" spans="2:51" s="14" customFormat="1" ht="12">
      <c r="B1659" s="162"/>
      <c r="D1659" s="143" t="s">
        <v>277</v>
      </c>
      <c r="E1659" s="163" t="s">
        <v>1600</v>
      </c>
      <c r="F1659" s="164" t="s">
        <v>280</v>
      </c>
      <c r="H1659" s="165">
        <v>26.5</v>
      </c>
      <c r="I1659" s="166"/>
      <c r="L1659" s="162"/>
      <c r="M1659" s="167"/>
      <c r="T1659" s="168"/>
      <c r="AT1659" s="163" t="s">
        <v>277</v>
      </c>
      <c r="AU1659" s="163" t="s">
        <v>86</v>
      </c>
      <c r="AV1659" s="14" t="s">
        <v>271</v>
      </c>
      <c r="AW1659" s="14" t="s">
        <v>37</v>
      </c>
      <c r="AX1659" s="14" t="s">
        <v>84</v>
      </c>
      <c r="AY1659" s="163" t="s">
        <v>265</v>
      </c>
    </row>
    <row r="1660" spans="2:65" s="1" customFormat="1" ht="16.5" customHeight="1">
      <c r="B1660" s="33"/>
      <c r="C1660" s="177" t="s">
        <v>1470</v>
      </c>
      <c r="D1660" s="177" t="s">
        <v>504</v>
      </c>
      <c r="E1660" s="178" t="s">
        <v>3169</v>
      </c>
      <c r="F1660" s="179" t="s">
        <v>3170</v>
      </c>
      <c r="G1660" s="180" t="s">
        <v>115</v>
      </c>
      <c r="H1660" s="181">
        <v>26.5</v>
      </c>
      <c r="I1660" s="182"/>
      <c r="J1660" s="183">
        <f>ROUND(I1660*H1660,2)</f>
        <v>0</v>
      </c>
      <c r="K1660" s="179" t="s">
        <v>19</v>
      </c>
      <c r="L1660" s="184"/>
      <c r="M1660" s="185" t="s">
        <v>19</v>
      </c>
      <c r="N1660" s="186" t="s">
        <v>47</v>
      </c>
      <c r="P1660" s="139">
        <f>O1660*H1660</f>
        <v>0</v>
      </c>
      <c r="Q1660" s="139">
        <v>0.375</v>
      </c>
      <c r="R1660" s="139">
        <f>Q1660*H1660</f>
        <v>9.9375</v>
      </c>
      <c r="S1660" s="139">
        <v>0</v>
      </c>
      <c r="T1660" s="140">
        <f>S1660*H1660</f>
        <v>0</v>
      </c>
      <c r="AR1660" s="141" t="s">
        <v>323</v>
      </c>
      <c r="AT1660" s="141" t="s">
        <v>504</v>
      </c>
      <c r="AU1660" s="141" t="s">
        <v>86</v>
      </c>
      <c r="AY1660" s="18" t="s">
        <v>265</v>
      </c>
      <c r="BE1660" s="142">
        <f>IF(N1660="základní",J1660,0)</f>
        <v>0</v>
      </c>
      <c r="BF1660" s="142">
        <f>IF(N1660="snížená",J1660,0)</f>
        <v>0</v>
      </c>
      <c r="BG1660" s="142">
        <f>IF(N1660="zákl. přenesená",J1660,0)</f>
        <v>0</v>
      </c>
      <c r="BH1660" s="142">
        <f>IF(N1660="sníž. přenesená",J1660,0)</f>
        <v>0</v>
      </c>
      <c r="BI1660" s="142">
        <f>IF(N1660="nulová",J1660,0)</f>
        <v>0</v>
      </c>
      <c r="BJ1660" s="18" t="s">
        <v>84</v>
      </c>
      <c r="BK1660" s="142">
        <f>ROUND(I1660*H1660,2)</f>
        <v>0</v>
      </c>
      <c r="BL1660" s="18" t="s">
        <v>271</v>
      </c>
      <c r="BM1660" s="141" t="s">
        <v>3184</v>
      </c>
    </row>
    <row r="1661" spans="2:47" s="1" customFormat="1" ht="12">
      <c r="B1661" s="33"/>
      <c r="D1661" s="143" t="s">
        <v>273</v>
      </c>
      <c r="F1661" s="144" t="s">
        <v>3170</v>
      </c>
      <c r="I1661" s="145"/>
      <c r="L1661" s="33"/>
      <c r="M1661" s="146"/>
      <c r="T1661" s="54"/>
      <c r="AT1661" s="18" t="s">
        <v>273</v>
      </c>
      <c r="AU1661" s="18" t="s">
        <v>86</v>
      </c>
    </row>
    <row r="1662" spans="2:51" s="13" customFormat="1" ht="12">
      <c r="B1662" s="155"/>
      <c r="D1662" s="143" t="s">
        <v>277</v>
      </c>
      <c r="E1662" s="156" t="s">
        <v>19</v>
      </c>
      <c r="F1662" s="157" t="s">
        <v>1600</v>
      </c>
      <c r="H1662" s="158">
        <v>26.5</v>
      </c>
      <c r="I1662" s="159"/>
      <c r="L1662" s="155"/>
      <c r="M1662" s="160"/>
      <c r="T1662" s="161"/>
      <c r="AT1662" s="156" t="s">
        <v>277</v>
      </c>
      <c r="AU1662" s="156" t="s">
        <v>86</v>
      </c>
      <c r="AV1662" s="13" t="s">
        <v>86</v>
      </c>
      <c r="AW1662" s="13" t="s">
        <v>37</v>
      </c>
      <c r="AX1662" s="13" t="s">
        <v>84</v>
      </c>
      <c r="AY1662" s="156" t="s">
        <v>265</v>
      </c>
    </row>
    <row r="1663" spans="2:65" s="1" customFormat="1" ht="24.2" customHeight="1">
      <c r="B1663" s="33"/>
      <c r="C1663" s="130" t="s">
        <v>1480</v>
      </c>
      <c r="D1663" s="130" t="s">
        <v>267</v>
      </c>
      <c r="E1663" s="131" t="s">
        <v>3185</v>
      </c>
      <c r="F1663" s="132" t="s">
        <v>3186</v>
      </c>
      <c r="G1663" s="133" t="s">
        <v>134</v>
      </c>
      <c r="H1663" s="134">
        <v>12</v>
      </c>
      <c r="I1663" s="135"/>
      <c r="J1663" s="136">
        <f>ROUND(I1663*H1663,2)</f>
        <v>0</v>
      </c>
      <c r="K1663" s="132" t="s">
        <v>19</v>
      </c>
      <c r="L1663" s="33"/>
      <c r="M1663" s="137" t="s">
        <v>19</v>
      </c>
      <c r="N1663" s="138" t="s">
        <v>47</v>
      </c>
      <c r="P1663" s="139">
        <f>O1663*H1663</f>
        <v>0</v>
      </c>
      <c r="Q1663" s="139">
        <v>0</v>
      </c>
      <c r="R1663" s="139">
        <f>Q1663*H1663</f>
        <v>0</v>
      </c>
      <c r="S1663" s="139">
        <v>0</v>
      </c>
      <c r="T1663" s="140">
        <f>S1663*H1663</f>
        <v>0</v>
      </c>
      <c r="AR1663" s="141" t="s">
        <v>271</v>
      </c>
      <c r="AT1663" s="141" t="s">
        <v>267</v>
      </c>
      <c r="AU1663" s="141" t="s">
        <v>86</v>
      </c>
      <c r="AY1663" s="18" t="s">
        <v>265</v>
      </c>
      <c r="BE1663" s="142">
        <f>IF(N1663="základní",J1663,0)</f>
        <v>0</v>
      </c>
      <c r="BF1663" s="142">
        <f>IF(N1663="snížená",J1663,0)</f>
        <v>0</v>
      </c>
      <c r="BG1663" s="142">
        <f>IF(N1663="zákl. přenesená",J1663,0)</f>
        <v>0</v>
      </c>
      <c r="BH1663" s="142">
        <f>IF(N1663="sníž. přenesená",J1663,0)</f>
        <v>0</v>
      </c>
      <c r="BI1663" s="142">
        <f>IF(N1663="nulová",J1663,0)</f>
        <v>0</v>
      </c>
      <c r="BJ1663" s="18" t="s">
        <v>84</v>
      </c>
      <c r="BK1663" s="142">
        <f>ROUND(I1663*H1663,2)</f>
        <v>0</v>
      </c>
      <c r="BL1663" s="18" t="s">
        <v>271</v>
      </c>
      <c r="BM1663" s="141" t="s">
        <v>3187</v>
      </c>
    </row>
    <row r="1664" spans="2:47" s="1" customFormat="1" ht="87.75">
      <c r="B1664" s="33"/>
      <c r="D1664" s="143" t="s">
        <v>273</v>
      </c>
      <c r="F1664" s="144" t="s">
        <v>3188</v>
      </c>
      <c r="I1664" s="145"/>
      <c r="L1664" s="33"/>
      <c r="M1664" s="146"/>
      <c r="T1664" s="54"/>
      <c r="AT1664" s="18" t="s">
        <v>273</v>
      </c>
      <c r="AU1664" s="18" t="s">
        <v>86</v>
      </c>
    </row>
    <row r="1665" spans="2:51" s="13" customFormat="1" ht="12">
      <c r="B1665" s="155"/>
      <c r="D1665" s="143" t="s">
        <v>277</v>
      </c>
      <c r="E1665" s="156" t="s">
        <v>19</v>
      </c>
      <c r="F1665" s="157" t="s">
        <v>3189</v>
      </c>
      <c r="H1665" s="158">
        <v>12</v>
      </c>
      <c r="I1665" s="159"/>
      <c r="L1665" s="155"/>
      <c r="M1665" s="160"/>
      <c r="T1665" s="161"/>
      <c r="AT1665" s="156" t="s">
        <v>277</v>
      </c>
      <c r="AU1665" s="156" t="s">
        <v>86</v>
      </c>
      <c r="AV1665" s="13" t="s">
        <v>86</v>
      </c>
      <c r="AW1665" s="13" t="s">
        <v>37</v>
      </c>
      <c r="AX1665" s="13" t="s">
        <v>84</v>
      </c>
      <c r="AY1665" s="156" t="s">
        <v>265</v>
      </c>
    </row>
    <row r="1666" spans="2:63" s="11" customFormat="1" ht="22.9" customHeight="1">
      <c r="B1666" s="118"/>
      <c r="D1666" s="119" t="s">
        <v>75</v>
      </c>
      <c r="E1666" s="128" t="s">
        <v>302</v>
      </c>
      <c r="F1666" s="128" t="s">
        <v>1208</v>
      </c>
      <c r="I1666" s="121"/>
      <c r="J1666" s="129">
        <f>BK1666</f>
        <v>0</v>
      </c>
      <c r="L1666" s="118"/>
      <c r="M1666" s="123"/>
      <c r="P1666" s="124">
        <f>SUM(P1667:P1707)</f>
        <v>0</v>
      </c>
      <c r="R1666" s="124">
        <f>SUM(R1667:R1707)</f>
        <v>57.78752800000001</v>
      </c>
      <c r="T1666" s="125">
        <f>SUM(T1667:T1707)</f>
        <v>0</v>
      </c>
      <c r="AR1666" s="119" t="s">
        <v>84</v>
      </c>
      <c r="AT1666" s="126" t="s">
        <v>75</v>
      </c>
      <c r="AU1666" s="126" t="s">
        <v>84</v>
      </c>
      <c r="AY1666" s="119" t="s">
        <v>265</v>
      </c>
      <c r="BK1666" s="127">
        <f>SUM(BK1667:BK1707)</f>
        <v>0</v>
      </c>
    </row>
    <row r="1667" spans="2:65" s="1" customFormat="1" ht="16.5" customHeight="1">
      <c r="B1667" s="33"/>
      <c r="C1667" s="130" t="s">
        <v>1492</v>
      </c>
      <c r="D1667" s="130" t="s">
        <v>267</v>
      </c>
      <c r="E1667" s="131" t="s">
        <v>3190</v>
      </c>
      <c r="F1667" s="132" t="s">
        <v>3191</v>
      </c>
      <c r="G1667" s="133" t="s">
        <v>115</v>
      </c>
      <c r="H1667" s="134">
        <v>301</v>
      </c>
      <c r="I1667" s="135"/>
      <c r="J1667" s="136">
        <f>ROUND(I1667*H1667,2)</f>
        <v>0</v>
      </c>
      <c r="K1667" s="132" t="s">
        <v>270</v>
      </c>
      <c r="L1667" s="33"/>
      <c r="M1667" s="137" t="s">
        <v>19</v>
      </c>
      <c r="N1667" s="138" t="s">
        <v>47</v>
      </c>
      <c r="P1667" s="139">
        <f>O1667*H1667</f>
        <v>0</v>
      </c>
      <c r="Q1667" s="139">
        <v>0</v>
      </c>
      <c r="R1667" s="139">
        <f>Q1667*H1667</f>
        <v>0</v>
      </c>
      <c r="S1667" s="139">
        <v>0</v>
      </c>
      <c r="T1667" s="140">
        <f>S1667*H1667</f>
        <v>0</v>
      </c>
      <c r="AR1667" s="141" t="s">
        <v>271</v>
      </c>
      <c r="AT1667" s="141" t="s">
        <v>267</v>
      </c>
      <c r="AU1667" s="141" t="s">
        <v>86</v>
      </c>
      <c r="AY1667" s="18" t="s">
        <v>265</v>
      </c>
      <c r="BE1667" s="142">
        <f>IF(N1667="základní",J1667,0)</f>
        <v>0</v>
      </c>
      <c r="BF1667" s="142">
        <f>IF(N1667="snížená",J1667,0)</f>
        <v>0</v>
      </c>
      <c r="BG1667" s="142">
        <f>IF(N1667="zákl. přenesená",J1667,0)</f>
        <v>0</v>
      </c>
      <c r="BH1667" s="142">
        <f>IF(N1667="sníž. přenesená",J1667,0)</f>
        <v>0</v>
      </c>
      <c r="BI1667" s="142">
        <f>IF(N1667="nulová",J1667,0)</f>
        <v>0</v>
      </c>
      <c r="BJ1667" s="18" t="s">
        <v>84</v>
      </c>
      <c r="BK1667" s="142">
        <f>ROUND(I1667*H1667,2)</f>
        <v>0</v>
      </c>
      <c r="BL1667" s="18" t="s">
        <v>271</v>
      </c>
      <c r="BM1667" s="141" t="s">
        <v>3192</v>
      </c>
    </row>
    <row r="1668" spans="2:47" s="1" customFormat="1" ht="12">
      <c r="B1668" s="33"/>
      <c r="D1668" s="143" t="s">
        <v>273</v>
      </c>
      <c r="F1668" s="144" t="s">
        <v>3193</v>
      </c>
      <c r="I1668" s="145"/>
      <c r="L1668" s="33"/>
      <c r="M1668" s="146"/>
      <c r="T1668" s="54"/>
      <c r="AT1668" s="18" t="s">
        <v>273</v>
      </c>
      <c r="AU1668" s="18" t="s">
        <v>86</v>
      </c>
    </row>
    <row r="1669" spans="2:47" s="1" customFormat="1" ht="12">
      <c r="B1669" s="33"/>
      <c r="D1669" s="147" t="s">
        <v>275</v>
      </c>
      <c r="F1669" s="148" t="s">
        <v>3194</v>
      </c>
      <c r="I1669" s="145"/>
      <c r="L1669" s="33"/>
      <c r="M1669" s="146"/>
      <c r="T1669" s="54"/>
      <c r="AT1669" s="18" t="s">
        <v>275</v>
      </c>
      <c r="AU1669" s="18" t="s">
        <v>86</v>
      </c>
    </row>
    <row r="1670" spans="2:51" s="12" customFormat="1" ht="12">
      <c r="B1670" s="149"/>
      <c r="D1670" s="143" t="s">
        <v>277</v>
      </c>
      <c r="E1670" s="150" t="s">
        <v>19</v>
      </c>
      <c r="F1670" s="151" t="s">
        <v>3195</v>
      </c>
      <c r="H1670" s="150" t="s">
        <v>19</v>
      </c>
      <c r="I1670" s="152"/>
      <c r="L1670" s="149"/>
      <c r="M1670" s="153"/>
      <c r="T1670" s="154"/>
      <c r="AT1670" s="150" t="s">
        <v>277</v>
      </c>
      <c r="AU1670" s="150" t="s">
        <v>86</v>
      </c>
      <c r="AV1670" s="12" t="s">
        <v>84</v>
      </c>
      <c r="AW1670" s="12" t="s">
        <v>37</v>
      </c>
      <c r="AX1670" s="12" t="s">
        <v>76</v>
      </c>
      <c r="AY1670" s="150" t="s">
        <v>265</v>
      </c>
    </row>
    <row r="1671" spans="2:51" s="13" customFormat="1" ht="12">
      <c r="B1671" s="155"/>
      <c r="D1671" s="143" t="s">
        <v>277</v>
      </c>
      <c r="E1671" s="156" t="s">
        <v>19</v>
      </c>
      <c r="F1671" s="157" t="s">
        <v>3196</v>
      </c>
      <c r="H1671" s="158">
        <v>301</v>
      </c>
      <c r="I1671" s="159"/>
      <c r="L1671" s="155"/>
      <c r="M1671" s="160"/>
      <c r="T1671" s="161"/>
      <c r="AT1671" s="156" t="s">
        <v>277</v>
      </c>
      <c r="AU1671" s="156" t="s">
        <v>86</v>
      </c>
      <c r="AV1671" s="13" t="s">
        <v>86</v>
      </c>
      <c r="AW1671" s="13" t="s">
        <v>37</v>
      </c>
      <c r="AX1671" s="13" t="s">
        <v>76</v>
      </c>
      <c r="AY1671" s="156" t="s">
        <v>265</v>
      </c>
    </row>
    <row r="1672" spans="2:51" s="14" customFormat="1" ht="12">
      <c r="B1672" s="162"/>
      <c r="D1672" s="143" t="s">
        <v>277</v>
      </c>
      <c r="E1672" s="163" t="s">
        <v>1701</v>
      </c>
      <c r="F1672" s="164" t="s">
        <v>280</v>
      </c>
      <c r="H1672" s="165">
        <v>301</v>
      </c>
      <c r="I1672" s="166"/>
      <c r="L1672" s="162"/>
      <c r="M1672" s="167"/>
      <c r="T1672" s="168"/>
      <c r="AT1672" s="163" t="s">
        <v>277</v>
      </c>
      <c r="AU1672" s="163" t="s">
        <v>86</v>
      </c>
      <c r="AV1672" s="14" t="s">
        <v>271</v>
      </c>
      <c r="AW1672" s="14" t="s">
        <v>37</v>
      </c>
      <c r="AX1672" s="14" t="s">
        <v>84</v>
      </c>
      <c r="AY1672" s="163" t="s">
        <v>265</v>
      </c>
    </row>
    <row r="1673" spans="2:65" s="1" customFormat="1" ht="16.5" customHeight="1">
      <c r="B1673" s="33"/>
      <c r="C1673" s="130" t="s">
        <v>1499</v>
      </c>
      <c r="D1673" s="130" t="s">
        <v>267</v>
      </c>
      <c r="E1673" s="131" t="s">
        <v>3197</v>
      </c>
      <c r="F1673" s="132" t="s">
        <v>3198</v>
      </c>
      <c r="G1673" s="133" t="s">
        <v>115</v>
      </c>
      <c r="H1673" s="134">
        <v>208.9</v>
      </c>
      <c r="I1673" s="135"/>
      <c r="J1673" s="136">
        <f>ROUND(I1673*H1673,2)</f>
        <v>0</v>
      </c>
      <c r="K1673" s="132" t="s">
        <v>270</v>
      </c>
      <c r="L1673" s="33"/>
      <c r="M1673" s="137" t="s">
        <v>19</v>
      </c>
      <c r="N1673" s="138" t="s">
        <v>47</v>
      </c>
      <c r="P1673" s="139">
        <f>O1673*H1673</f>
        <v>0</v>
      </c>
      <c r="Q1673" s="139">
        <v>0</v>
      </c>
      <c r="R1673" s="139">
        <f>Q1673*H1673</f>
        <v>0</v>
      </c>
      <c r="S1673" s="139">
        <v>0</v>
      </c>
      <c r="T1673" s="140">
        <f>S1673*H1673</f>
        <v>0</v>
      </c>
      <c r="AR1673" s="141" t="s">
        <v>271</v>
      </c>
      <c r="AT1673" s="141" t="s">
        <v>267</v>
      </c>
      <c r="AU1673" s="141" t="s">
        <v>86</v>
      </c>
      <c r="AY1673" s="18" t="s">
        <v>265</v>
      </c>
      <c r="BE1673" s="142">
        <f>IF(N1673="základní",J1673,0)</f>
        <v>0</v>
      </c>
      <c r="BF1673" s="142">
        <f>IF(N1673="snížená",J1673,0)</f>
        <v>0</v>
      </c>
      <c r="BG1673" s="142">
        <f>IF(N1673="zákl. přenesená",J1673,0)</f>
        <v>0</v>
      </c>
      <c r="BH1673" s="142">
        <f>IF(N1673="sníž. přenesená",J1673,0)</f>
        <v>0</v>
      </c>
      <c r="BI1673" s="142">
        <f>IF(N1673="nulová",J1673,0)</f>
        <v>0</v>
      </c>
      <c r="BJ1673" s="18" t="s">
        <v>84</v>
      </c>
      <c r="BK1673" s="142">
        <f>ROUND(I1673*H1673,2)</f>
        <v>0</v>
      </c>
      <c r="BL1673" s="18" t="s">
        <v>271</v>
      </c>
      <c r="BM1673" s="141" t="s">
        <v>3199</v>
      </c>
    </row>
    <row r="1674" spans="2:47" s="1" customFormat="1" ht="12">
      <c r="B1674" s="33"/>
      <c r="D1674" s="143" t="s">
        <v>273</v>
      </c>
      <c r="F1674" s="144" t="s">
        <v>3200</v>
      </c>
      <c r="I1674" s="145"/>
      <c r="L1674" s="33"/>
      <c r="M1674" s="146"/>
      <c r="T1674" s="54"/>
      <c r="AT1674" s="18" t="s">
        <v>273</v>
      </c>
      <c r="AU1674" s="18" t="s">
        <v>86</v>
      </c>
    </row>
    <row r="1675" spans="2:47" s="1" customFormat="1" ht="12">
      <c r="B1675" s="33"/>
      <c r="D1675" s="147" t="s">
        <v>275</v>
      </c>
      <c r="F1675" s="148" t="s">
        <v>3201</v>
      </c>
      <c r="I1675" s="145"/>
      <c r="L1675" s="33"/>
      <c r="M1675" s="146"/>
      <c r="T1675" s="54"/>
      <c r="AT1675" s="18" t="s">
        <v>275</v>
      </c>
      <c r="AU1675" s="18" t="s">
        <v>86</v>
      </c>
    </row>
    <row r="1676" spans="2:51" s="12" customFormat="1" ht="12">
      <c r="B1676" s="149"/>
      <c r="D1676" s="143" t="s">
        <v>277</v>
      </c>
      <c r="E1676" s="150" t="s">
        <v>19</v>
      </c>
      <c r="F1676" s="151" t="s">
        <v>3202</v>
      </c>
      <c r="H1676" s="150" t="s">
        <v>19</v>
      </c>
      <c r="I1676" s="152"/>
      <c r="L1676" s="149"/>
      <c r="M1676" s="153"/>
      <c r="T1676" s="154"/>
      <c r="AT1676" s="150" t="s">
        <v>277</v>
      </c>
      <c r="AU1676" s="150" t="s">
        <v>86</v>
      </c>
      <c r="AV1676" s="12" t="s">
        <v>84</v>
      </c>
      <c r="AW1676" s="12" t="s">
        <v>37</v>
      </c>
      <c r="AX1676" s="12" t="s">
        <v>76</v>
      </c>
      <c r="AY1676" s="150" t="s">
        <v>265</v>
      </c>
    </row>
    <row r="1677" spans="2:51" s="13" customFormat="1" ht="12">
      <c r="B1677" s="155"/>
      <c r="D1677" s="143" t="s">
        <v>277</v>
      </c>
      <c r="E1677" s="156" t="s">
        <v>19</v>
      </c>
      <c r="F1677" s="157" t="s">
        <v>3203</v>
      </c>
      <c r="H1677" s="158">
        <v>100.8</v>
      </c>
      <c r="I1677" s="159"/>
      <c r="L1677" s="155"/>
      <c r="M1677" s="160"/>
      <c r="T1677" s="161"/>
      <c r="AT1677" s="156" t="s">
        <v>277</v>
      </c>
      <c r="AU1677" s="156" t="s">
        <v>86</v>
      </c>
      <c r="AV1677" s="13" t="s">
        <v>86</v>
      </c>
      <c r="AW1677" s="13" t="s">
        <v>37</v>
      </c>
      <c r="AX1677" s="13" t="s">
        <v>76</v>
      </c>
      <c r="AY1677" s="156" t="s">
        <v>265</v>
      </c>
    </row>
    <row r="1678" spans="2:51" s="13" customFormat="1" ht="12">
      <c r="B1678" s="155"/>
      <c r="D1678" s="143" t="s">
        <v>277</v>
      </c>
      <c r="E1678" s="156" t="s">
        <v>19</v>
      </c>
      <c r="F1678" s="157" t="s">
        <v>3204</v>
      </c>
      <c r="H1678" s="158">
        <v>108.1</v>
      </c>
      <c r="I1678" s="159"/>
      <c r="L1678" s="155"/>
      <c r="M1678" s="160"/>
      <c r="T1678" s="161"/>
      <c r="AT1678" s="156" t="s">
        <v>277</v>
      </c>
      <c r="AU1678" s="156" t="s">
        <v>86</v>
      </c>
      <c r="AV1678" s="13" t="s">
        <v>86</v>
      </c>
      <c r="AW1678" s="13" t="s">
        <v>37</v>
      </c>
      <c r="AX1678" s="13" t="s">
        <v>76</v>
      </c>
      <c r="AY1678" s="156" t="s">
        <v>265</v>
      </c>
    </row>
    <row r="1679" spans="2:51" s="14" customFormat="1" ht="12">
      <c r="B1679" s="162"/>
      <c r="D1679" s="143" t="s">
        <v>277</v>
      </c>
      <c r="E1679" s="163" t="s">
        <v>1547</v>
      </c>
      <c r="F1679" s="164" t="s">
        <v>280</v>
      </c>
      <c r="H1679" s="165">
        <v>208.9</v>
      </c>
      <c r="I1679" s="166"/>
      <c r="L1679" s="162"/>
      <c r="M1679" s="167"/>
      <c r="T1679" s="168"/>
      <c r="AT1679" s="163" t="s">
        <v>277</v>
      </c>
      <c r="AU1679" s="163" t="s">
        <v>86</v>
      </c>
      <c r="AV1679" s="14" t="s">
        <v>271</v>
      </c>
      <c r="AW1679" s="14" t="s">
        <v>37</v>
      </c>
      <c r="AX1679" s="14" t="s">
        <v>84</v>
      </c>
      <c r="AY1679" s="163" t="s">
        <v>265</v>
      </c>
    </row>
    <row r="1680" spans="2:65" s="1" customFormat="1" ht="16.5" customHeight="1">
      <c r="B1680" s="33"/>
      <c r="C1680" s="130" t="s">
        <v>230</v>
      </c>
      <c r="D1680" s="130" t="s">
        <v>267</v>
      </c>
      <c r="E1680" s="131" t="s">
        <v>3205</v>
      </c>
      <c r="F1680" s="132" t="s">
        <v>3206</v>
      </c>
      <c r="G1680" s="133" t="s">
        <v>115</v>
      </c>
      <c r="H1680" s="134">
        <v>215.1</v>
      </c>
      <c r="I1680" s="135"/>
      <c r="J1680" s="136">
        <f>ROUND(I1680*H1680,2)</f>
        <v>0</v>
      </c>
      <c r="K1680" s="132" t="s">
        <v>270</v>
      </c>
      <c r="L1680" s="33"/>
      <c r="M1680" s="137" t="s">
        <v>19</v>
      </c>
      <c r="N1680" s="138" t="s">
        <v>47</v>
      </c>
      <c r="P1680" s="139">
        <f>O1680*H1680</f>
        <v>0</v>
      </c>
      <c r="Q1680" s="139">
        <v>0</v>
      </c>
      <c r="R1680" s="139">
        <f>Q1680*H1680</f>
        <v>0</v>
      </c>
      <c r="S1680" s="139">
        <v>0</v>
      </c>
      <c r="T1680" s="140">
        <f>S1680*H1680</f>
        <v>0</v>
      </c>
      <c r="AR1680" s="141" t="s">
        <v>271</v>
      </c>
      <c r="AT1680" s="141" t="s">
        <v>267</v>
      </c>
      <c r="AU1680" s="141" t="s">
        <v>86</v>
      </c>
      <c r="AY1680" s="18" t="s">
        <v>265</v>
      </c>
      <c r="BE1680" s="142">
        <f>IF(N1680="základní",J1680,0)</f>
        <v>0</v>
      </c>
      <c r="BF1680" s="142">
        <f>IF(N1680="snížená",J1680,0)</f>
        <v>0</v>
      </c>
      <c r="BG1680" s="142">
        <f>IF(N1680="zákl. přenesená",J1680,0)</f>
        <v>0</v>
      </c>
      <c r="BH1680" s="142">
        <f>IF(N1680="sníž. přenesená",J1680,0)</f>
        <v>0</v>
      </c>
      <c r="BI1680" s="142">
        <f>IF(N1680="nulová",J1680,0)</f>
        <v>0</v>
      </c>
      <c r="BJ1680" s="18" t="s">
        <v>84</v>
      </c>
      <c r="BK1680" s="142">
        <f>ROUND(I1680*H1680,2)</f>
        <v>0</v>
      </c>
      <c r="BL1680" s="18" t="s">
        <v>271</v>
      </c>
      <c r="BM1680" s="141" t="s">
        <v>3207</v>
      </c>
    </row>
    <row r="1681" spans="2:47" s="1" customFormat="1" ht="19.5">
      <c r="B1681" s="33"/>
      <c r="D1681" s="143" t="s">
        <v>273</v>
      </c>
      <c r="F1681" s="144" t="s">
        <v>3208</v>
      </c>
      <c r="I1681" s="145"/>
      <c r="L1681" s="33"/>
      <c r="M1681" s="146"/>
      <c r="T1681" s="54"/>
      <c r="AT1681" s="18" t="s">
        <v>273</v>
      </c>
      <c r="AU1681" s="18" t="s">
        <v>86</v>
      </c>
    </row>
    <row r="1682" spans="2:47" s="1" customFormat="1" ht="12">
      <c r="B1682" s="33"/>
      <c r="D1682" s="147" t="s">
        <v>275</v>
      </c>
      <c r="F1682" s="148" t="s">
        <v>3209</v>
      </c>
      <c r="I1682" s="145"/>
      <c r="L1682" s="33"/>
      <c r="M1682" s="146"/>
      <c r="T1682" s="54"/>
      <c r="AT1682" s="18" t="s">
        <v>275</v>
      </c>
      <c r="AU1682" s="18" t="s">
        <v>86</v>
      </c>
    </row>
    <row r="1683" spans="2:51" s="13" customFormat="1" ht="12">
      <c r="B1683" s="155"/>
      <c r="D1683" s="143" t="s">
        <v>277</v>
      </c>
      <c r="E1683" s="156" t="s">
        <v>19</v>
      </c>
      <c r="F1683" s="157" t="s">
        <v>1544</v>
      </c>
      <c r="H1683" s="158">
        <v>215.1</v>
      </c>
      <c r="I1683" s="159"/>
      <c r="L1683" s="155"/>
      <c r="M1683" s="160"/>
      <c r="T1683" s="161"/>
      <c r="AT1683" s="156" t="s">
        <v>277</v>
      </c>
      <c r="AU1683" s="156" t="s">
        <v>86</v>
      </c>
      <c r="AV1683" s="13" t="s">
        <v>86</v>
      </c>
      <c r="AW1683" s="13" t="s">
        <v>37</v>
      </c>
      <c r="AX1683" s="13" t="s">
        <v>84</v>
      </c>
      <c r="AY1683" s="156" t="s">
        <v>265</v>
      </c>
    </row>
    <row r="1684" spans="2:65" s="1" customFormat="1" ht="16.5" customHeight="1">
      <c r="B1684" s="33"/>
      <c r="C1684" s="130" t="s">
        <v>1514</v>
      </c>
      <c r="D1684" s="130" t="s">
        <v>267</v>
      </c>
      <c r="E1684" s="131" t="s">
        <v>3210</v>
      </c>
      <c r="F1684" s="132" t="s">
        <v>3211</v>
      </c>
      <c r="G1684" s="133" t="s">
        <v>115</v>
      </c>
      <c r="H1684" s="134">
        <v>208.9</v>
      </c>
      <c r="I1684" s="135"/>
      <c r="J1684" s="136">
        <f>ROUND(I1684*H1684,2)</f>
        <v>0</v>
      </c>
      <c r="K1684" s="132" t="s">
        <v>270</v>
      </c>
      <c r="L1684" s="33"/>
      <c r="M1684" s="137" t="s">
        <v>19</v>
      </c>
      <c r="N1684" s="138" t="s">
        <v>47</v>
      </c>
      <c r="P1684" s="139">
        <f>O1684*H1684</f>
        <v>0</v>
      </c>
      <c r="Q1684" s="139">
        <v>0</v>
      </c>
      <c r="R1684" s="139">
        <f>Q1684*H1684</f>
        <v>0</v>
      </c>
      <c r="S1684" s="139">
        <v>0</v>
      </c>
      <c r="T1684" s="140">
        <f>S1684*H1684</f>
        <v>0</v>
      </c>
      <c r="AR1684" s="141" t="s">
        <v>271</v>
      </c>
      <c r="AT1684" s="141" t="s">
        <v>267</v>
      </c>
      <c r="AU1684" s="141" t="s">
        <v>86</v>
      </c>
      <c r="AY1684" s="18" t="s">
        <v>265</v>
      </c>
      <c r="BE1684" s="142">
        <f>IF(N1684="základní",J1684,0)</f>
        <v>0</v>
      </c>
      <c r="BF1684" s="142">
        <f>IF(N1684="snížená",J1684,0)</f>
        <v>0</v>
      </c>
      <c r="BG1684" s="142">
        <f>IF(N1684="zákl. přenesená",J1684,0)</f>
        <v>0</v>
      </c>
      <c r="BH1684" s="142">
        <f>IF(N1684="sníž. přenesená",J1684,0)</f>
        <v>0</v>
      </c>
      <c r="BI1684" s="142">
        <f>IF(N1684="nulová",J1684,0)</f>
        <v>0</v>
      </c>
      <c r="BJ1684" s="18" t="s">
        <v>84</v>
      </c>
      <c r="BK1684" s="142">
        <f>ROUND(I1684*H1684,2)</f>
        <v>0</v>
      </c>
      <c r="BL1684" s="18" t="s">
        <v>271</v>
      </c>
      <c r="BM1684" s="141" t="s">
        <v>3212</v>
      </c>
    </row>
    <row r="1685" spans="2:47" s="1" customFormat="1" ht="12">
      <c r="B1685" s="33"/>
      <c r="D1685" s="143" t="s">
        <v>273</v>
      </c>
      <c r="F1685" s="144" t="s">
        <v>3213</v>
      </c>
      <c r="I1685" s="145"/>
      <c r="L1685" s="33"/>
      <c r="M1685" s="146"/>
      <c r="T1685" s="54"/>
      <c r="AT1685" s="18" t="s">
        <v>273</v>
      </c>
      <c r="AU1685" s="18" t="s">
        <v>86</v>
      </c>
    </row>
    <row r="1686" spans="2:47" s="1" customFormat="1" ht="12">
      <c r="B1686" s="33"/>
      <c r="D1686" s="147" t="s">
        <v>275</v>
      </c>
      <c r="F1686" s="148" t="s">
        <v>3214</v>
      </c>
      <c r="I1686" s="145"/>
      <c r="L1686" s="33"/>
      <c r="M1686" s="146"/>
      <c r="T1686" s="54"/>
      <c r="AT1686" s="18" t="s">
        <v>275</v>
      </c>
      <c r="AU1686" s="18" t="s">
        <v>86</v>
      </c>
    </row>
    <row r="1687" spans="2:51" s="13" customFormat="1" ht="12">
      <c r="B1687" s="155"/>
      <c r="D1687" s="143" t="s">
        <v>277</v>
      </c>
      <c r="E1687" s="156" t="s">
        <v>19</v>
      </c>
      <c r="F1687" s="157" t="s">
        <v>1547</v>
      </c>
      <c r="H1687" s="158">
        <v>208.9</v>
      </c>
      <c r="I1687" s="159"/>
      <c r="L1687" s="155"/>
      <c r="M1687" s="160"/>
      <c r="T1687" s="161"/>
      <c r="AT1687" s="156" t="s">
        <v>277</v>
      </c>
      <c r="AU1687" s="156" t="s">
        <v>86</v>
      </c>
      <c r="AV1687" s="13" t="s">
        <v>86</v>
      </c>
      <c r="AW1687" s="13" t="s">
        <v>37</v>
      </c>
      <c r="AX1687" s="13" t="s">
        <v>84</v>
      </c>
      <c r="AY1687" s="156" t="s">
        <v>265</v>
      </c>
    </row>
    <row r="1688" spans="2:65" s="1" customFormat="1" ht="16.5" customHeight="1">
      <c r="B1688" s="33"/>
      <c r="C1688" s="130" t="s">
        <v>1521</v>
      </c>
      <c r="D1688" s="130" t="s">
        <v>267</v>
      </c>
      <c r="E1688" s="131" t="s">
        <v>3215</v>
      </c>
      <c r="F1688" s="132" t="s">
        <v>3216</v>
      </c>
      <c r="G1688" s="133" t="s">
        <v>115</v>
      </c>
      <c r="H1688" s="134">
        <v>215.1</v>
      </c>
      <c r="I1688" s="135"/>
      <c r="J1688" s="136">
        <f>ROUND(I1688*H1688,2)</f>
        <v>0</v>
      </c>
      <c r="K1688" s="132" t="s">
        <v>270</v>
      </c>
      <c r="L1688" s="33"/>
      <c r="M1688" s="137" t="s">
        <v>19</v>
      </c>
      <c r="N1688" s="138" t="s">
        <v>47</v>
      </c>
      <c r="P1688" s="139">
        <f>O1688*H1688</f>
        <v>0</v>
      </c>
      <c r="Q1688" s="139">
        <v>0</v>
      </c>
      <c r="R1688" s="139">
        <f>Q1688*H1688</f>
        <v>0</v>
      </c>
      <c r="S1688" s="139">
        <v>0</v>
      </c>
      <c r="T1688" s="140">
        <f>S1688*H1688</f>
        <v>0</v>
      </c>
      <c r="AR1688" s="141" t="s">
        <v>271</v>
      </c>
      <c r="AT1688" s="141" t="s">
        <v>267</v>
      </c>
      <c r="AU1688" s="141" t="s">
        <v>86</v>
      </c>
      <c r="AY1688" s="18" t="s">
        <v>265</v>
      </c>
      <c r="BE1688" s="142">
        <f>IF(N1688="základní",J1688,0)</f>
        <v>0</v>
      </c>
      <c r="BF1688" s="142">
        <f>IF(N1688="snížená",J1688,0)</f>
        <v>0</v>
      </c>
      <c r="BG1688" s="142">
        <f>IF(N1688="zákl. přenesená",J1688,0)</f>
        <v>0</v>
      </c>
      <c r="BH1688" s="142">
        <f>IF(N1688="sníž. přenesená",J1688,0)</f>
        <v>0</v>
      </c>
      <c r="BI1688" s="142">
        <f>IF(N1688="nulová",J1688,0)</f>
        <v>0</v>
      </c>
      <c r="BJ1688" s="18" t="s">
        <v>84</v>
      </c>
      <c r="BK1688" s="142">
        <f>ROUND(I1688*H1688,2)</f>
        <v>0</v>
      </c>
      <c r="BL1688" s="18" t="s">
        <v>271</v>
      </c>
      <c r="BM1688" s="141" t="s">
        <v>3217</v>
      </c>
    </row>
    <row r="1689" spans="2:47" s="1" customFormat="1" ht="12">
      <c r="B1689" s="33"/>
      <c r="D1689" s="143" t="s">
        <v>273</v>
      </c>
      <c r="F1689" s="144" t="s">
        <v>3218</v>
      </c>
      <c r="I1689" s="145"/>
      <c r="L1689" s="33"/>
      <c r="M1689" s="146"/>
      <c r="T1689" s="54"/>
      <c r="AT1689" s="18" t="s">
        <v>273</v>
      </c>
      <c r="AU1689" s="18" t="s">
        <v>86</v>
      </c>
    </row>
    <row r="1690" spans="2:47" s="1" customFormat="1" ht="12">
      <c r="B1690" s="33"/>
      <c r="D1690" s="147" t="s">
        <v>275</v>
      </c>
      <c r="F1690" s="148" t="s">
        <v>3219</v>
      </c>
      <c r="I1690" s="145"/>
      <c r="L1690" s="33"/>
      <c r="M1690" s="146"/>
      <c r="T1690" s="54"/>
      <c r="AT1690" s="18" t="s">
        <v>275</v>
      </c>
      <c r="AU1690" s="18" t="s">
        <v>86</v>
      </c>
    </row>
    <row r="1691" spans="2:51" s="13" customFormat="1" ht="12">
      <c r="B1691" s="155"/>
      <c r="D1691" s="143" t="s">
        <v>277</v>
      </c>
      <c r="E1691" s="156" t="s">
        <v>19</v>
      </c>
      <c r="F1691" s="157" t="s">
        <v>1544</v>
      </c>
      <c r="H1691" s="158">
        <v>215.1</v>
      </c>
      <c r="I1691" s="159"/>
      <c r="L1691" s="155"/>
      <c r="M1691" s="160"/>
      <c r="T1691" s="161"/>
      <c r="AT1691" s="156" t="s">
        <v>277</v>
      </c>
      <c r="AU1691" s="156" t="s">
        <v>86</v>
      </c>
      <c r="AV1691" s="13" t="s">
        <v>86</v>
      </c>
      <c r="AW1691" s="13" t="s">
        <v>37</v>
      </c>
      <c r="AX1691" s="13" t="s">
        <v>84</v>
      </c>
      <c r="AY1691" s="156" t="s">
        <v>265</v>
      </c>
    </row>
    <row r="1692" spans="2:65" s="1" customFormat="1" ht="21.75" customHeight="1">
      <c r="B1692" s="33"/>
      <c r="C1692" s="130" t="s">
        <v>1527</v>
      </c>
      <c r="D1692" s="130" t="s">
        <v>267</v>
      </c>
      <c r="E1692" s="131" t="s">
        <v>3220</v>
      </c>
      <c r="F1692" s="132" t="s">
        <v>3221</v>
      </c>
      <c r="G1692" s="133" t="s">
        <v>115</v>
      </c>
      <c r="H1692" s="134">
        <v>215.1</v>
      </c>
      <c r="I1692" s="135"/>
      <c r="J1692" s="136">
        <f>ROUND(I1692*H1692,2)</f>
        <v>0</v>
      </c>
      <c r="K1692" s="132" t="s">
        <v>270</v>
      </c>
      <c r="L1692" s="33"/>
      <c r="M1692" s="137" t="s">
        <v>19</v>
      </c>
      <c r="N1692" s="138" t="s">
        <v>47</v>
      </c>
      <c r="P1692" s="139">
        <f>O1692*H1692</f>
        <v>0</v>
      </c>
      <c r="Q1692" s="139">
        <v>0</v>
      </c>
      <c r="R1692" s="139">
        <f>Q1692*H1692</f>
        <v>0</v>
      </c>
      <c r="S1692" s="139">
        <v>0</v>
      </c>
      <c r="T1692" s="140">
        <f>S1692*H1692</f>
        <v>0</v>
      </c>
      <c r="AR1692" s="141" t="s">
        <v>271</v>
      </c>
      <c r="AT1692" s="141" t="s">
        <v>267</v>
      </c>
      <c r="AU1692" s="141" t="s">
        <v>86</v>
      </c>
      <c r="AY1692" s="18" t="s">
        <v>265</v>
      </c>
      <c r="BE1692" s="142">
        <f>IF(N1692="základní",J1692,0)</f>
        <v>0</v>
      </c>
      <c r="BF1692" s="142">
        <f>IF(N1692="snížená",J1692,0)</f>
        <v>0</v>
      </c>
      <c r="BG1692" s="142">
        <f>IF(N1692="zákl. přenesená",J1692,0)</f>
        <v>0</v>
      </c>
      <c r="BH1692" s="142">
        <f>IF(N1692="sníž. přenesená",J1692,0)</f>
        <v>0</v>
      </c>
      <c r="BI1692" s="142">
        <f>IF(N1692="nulová",J1692,0)</f>
        <v>0</v>
      </c>
      <c r="BJ1692" s="18" t="s">
        <v>84</v>
      </c>
      <c r="BK1692" s="142">
        <f>ROUND(I1692*H1692,2)</f>
        <v>0</v>
      </c>
      <c r="BL1692" s="18" t="s">
        <v>271</v>
      </c>
      <c r="BM1692" s="141" t="s">
        <v>3222</v>
      </c>
    </row>
    <row r="1693" spans="2:47" s="1" customFormat="1" ht="19.5">
      <c r="B1693" s="33"/>
      <c r="D1693" s="143" t="s">
        <v>273</v>
      </c>
      <c r="F1693" s="144" t="s">
        <v>3223</v>
      </c>
      <c r="I1693" s="145"/>
      <c r="L1693" s="33"/>
      <c r="M1693" s="146"/>
      <c r="T1693" s="54"/>
      <c r="AT1693" s="18" t="s">
        <v>273</v>
      </c>
      <c r="AU1693" s="18" t="s">
        <v>86</v>
      </c>
    </row>
    <row r="1694" spans="2:47" s="1" customFormat="1" ht="12">
      <c r="B1694" s="33"/>
      <c r="D1694" s="147" t="s">
        <v>275</v>
      </c>
      <c r="F1694" s="148" t="s">
        <v>3224</v>
      </c>
      <c r="I1694" s="145"/>
      <c r="L1694" s="33"/>
      <c r="M1694" s="146"/>
      <c r="T1694" s="54"/>
      <c r="AT1694" s="18" t="s">
        <v>275</v>
      </c>
      <c r="AU1694" s="18" t="s">
        <v>86</v>
      </c>
    </row>
    <row r="1695" spans="2:51" s="12" customFormat="1" ht="12">
      <c r="B1695" s="149"/>
      <c r="D1695" s="143" t="s">
        <v>277</v>
      </c>
      <c r="E1695" s="150" t="s">
        <v>19</v>
      </c>
      <c r="F1695" s="151" t="s">
        <v>3225</v>
      </c>
      <c r="H1695" s="150" t="s">
        <v>19</v>
      </c>
      <c r="I1695" s="152"/>
      <c r="L1695" s="149"/>
      <c r="M1695" s="153"/>
      <c r="T1695" s="154"/>
      <c r="AT1695" s="150" t="s">
        <v>277</v>
      </c>
      <c r="AU1695" s="150" t="s">
        <v>86</v>
      </c>
      <c r="AV1695" s="12" t="s">
        <v>84</v>
      </c>
      <c r="AW1695" s="12" t="s">
        <v>37</v>
      </c>
      <c r="AX1695" s="12" t="s">
        <v>76</v>
      </c>
      <c r="AY1695" s="150" t="s">
        <v>265</v>
      </c>
    </row>
    <row r="1696" spans="2:51" s="13" customFormat="1" ht="12">
      <c r="B1696" s="155"/>
      <c r="D1696" s="143" t="s">
        <v>277</v>
      </c>
      <c r="E1696" s="156" t="s">
        <v>19</v>
      </c>
      <c r="F1696" s="157" t="s">
        <v>3226</v>
      </c>
      <c r="H1696" s="158">
        <v>102.9</v>
      </c>
      <c r="I1696" s="159"/>
      <c r="L1696" s="155"/>
      <c r="M1696" s="160"/>
      <c r="T1696" s="161"/>
      <c r="AT1696" s="156" t="s">
        <v>277</v>
      </c>
      <c r="AU1696" s="156" t="s">
        <v>86</v>
      </c>
      <c r="AV1696" s="13" t="s">
        <v>86</v>
      </c>
      <c r="AW1696" s="13" t="s">
        <v>37</v>
      </c>
      <c r="AX1696" s="13" t="s">
        <v>76</v>
      </c>
      <c r="AY1696" s="156" t="s">
        <v>265</v>
      </c>
    </row>
    <row r="1697" spans="2:51" s="13" customFormat="1" ht="12">
      <c r="B1697" s="155"/>
      <c r="D1697" s="143" t="s">
        <v>277</v>
      </c>
      <c r="E1697" s="156" t="s">
        <v>19</v>
      </c>
      <c r="F1697" s="157" t="s">
        <v>3227</v>
      </c>
      <c r="H1697" s="158">
        <v>112.2</v>
      </c>
      <c r="I1697" s="159"/>
      <c r="L1697" s="155"/>
      <c r="M1697" s="160"/>
      <c r="T1697" s="161"/>
      <c r="AT1697" s="156" t="s">
        <v>277</v>
      </c>
      <c r="AU1697" s="156" t="s">
        <v>86</v>
      </c>
      <c r="AV1697" s="13" t="s">
        <v>86</v>
      </c>
      <c r="AW1697" s="13" t="s">
        <v>37</v>
      </c>
      <c r="AX1697" s="13" t="s">
        <v>76</v>
      </c>
      <c r="AY1697" s="156" t="s">
        <v>265</v>
      </c>
    </row>
    <row r="1698" spans="2:51" s="14" customFormat="1" ht="12">
      <c r="B1698" s="162"/>
      <c r="D1698" s="143" t="s">
        <v>277</v>
      </c>
      <c r="E1698" s="163" t="s">
        <v>1544</v>
      </c>
      <c r="F1698" s="164" t="s">
        <v>280</v>
      </c>
      <c r="H1698" s="165">
        <v>215.1</v>
      </c>
      <c r="I1698" s="166"/>
      <c r="L1698" s="162"/>
      <c r="M1698" s="167"/>
      <c r="T1698" s="168"/>
      <c r="AT1698" s="163" t="s">
        <v>277</v>
      </c>
      <c r="AU1698" s="163" t="s">
        <v>86</v>
      </c>
      <c r="AV1698" s="14" t="s">
        <v>271</v>
      </c>
      <c r="AW1698" s="14" t="s">
        <v>37</v>
      </c>
      <c r="AX1698" s="14" t="s">
        <v>84</v>
      </c>
      <c r="AY1698" s="163" t="s">
        <v>265</v>
      </c>
    </row>
    <row r="1699" spans="2:65" s="1" customFormat="1" ht="16.5" customHeight="1">
      <c r="B1699" s="33"/>
      <c r="C1699" s="130" t="s">
        <v>1531</v>
      </c>
      <c r="D1699" s="130" t="s">
        <v>267</v>
      </c>
      <c r="E1699" s="131" t="s">
        <v>3228</v>
      </c>
      <c r="F1699" s="132" t="s">
        <v>3229</v>
      </c>
      <c r="G1699" s="133" t="s">
        <v>115</v>
      </c>
      <c r="H1699" s="134">
        <v>258</v>
      </c>
      <c r="I1699" s="135"/>
      <c r="J1699" s="136">
        <f>ROUND(I1699*H1699,2)</f>
        <v>0</v>
      </c>
      <c r="K1699" s="132" t="s">
        <v>270</v>
      </c>
      <c r="L1699" s="33"/>
      <c r="M1699" s="137" t="s">
        <v>19</v>
      </c>
      <c r="N1699" s="138" t="s">
        <v>47</v>
      </c>
      <c r="P1699" s="139">
        <f>O1699*H1699</f>
        <v>0</v>
      </c>
      <c r="Q1699" s="139">
        <v>0.0835</v>
      </c>
      <c r="R1699" s="139">
        <f>Q1699*H1699</f>
        <v>21.543000000000003</v>
      </c>
      <c r="S1699" s="139">
        <v>0</v>
      </c>
      <c r="T1699" s="140">
        <f>S1699*H1699</f>
        <v>0</v>
      </c>
      <c r="AR1699" s="141" t="s">
        <v>271</v>
      </c>
      <c r="AT1699" s="141" t="s">
        <v>267</v>
      </c>
      <c r="AU1699" s="141" t="s">
        <v>86</v>
      </c>
      <c r="AY1699" s="18" t="s">
        <v>265</v>
      </c>
      <c r="BE1699" s="142">
        <f>IF(N1699="základní",J1699,0)</f>
        <v>0</v>
      </c>
      <c r="BF1699" s="142">
        <f>IF(N1699="snížená",J1699,0)</f>
        <v>0</v>
      </c>
      <c r="BG1699" s="142">
        <f>IF(N1699="zákl. přenesená",J1699,0)</f>
        <v>0</v>
      </c>
      <c r="BH1699" s="142">
        <f>IF(N1699="sníž. přenesená",J1699,0)</f>
        <v>0</v>
      </c>
      <c r="BI1699" s="142">
        <f>IF(N1699="nulová",J1699,0)</f>
        <v>0</v>
      </c>
      <c r="BJ1699" s="18" t="s">
        <v>84</v>
      </c>
      <c r="BK1699" s="142">
        <f>ROUND(I1699*H1699,2)</f>
        <v>0</v>
      </c>
      <c r="BL1699" s="18" t="s">
        <v>271</v>
      </c>
      <c r="BM1699" s="141" t="s">
        <v>3230</v>
      </c>
    </row>
    <row r="1700" spans="2:47" s="1" customFormat="1" ht="19.5">
      <c r="B1700" s="33"/>
      <c r="D1700" s="143" t="s">
        <v>273</v>
      </c>
      <c r="F1700" s="144" t="s">
        <v>3231</v>
      </c>
      <c r="I1700" s="145"/>
      <c r="L1700" s="33"/>
      <c r="M1700" s="146"/>
      <c r="T1700" s="54"/>
      <c r="AT1700" s="18" t="s">
        <v>273</v>
      </c>
      <c r="AU1700" s="18" t="s">
        <v>86</v>
      </c>
    </row>
    <row r="1701" spans="2:47" s="1" customFormat="1" ht="12">
      <c r="B1701" s="33"/>
      <c r="D1701" s="147" t="s">
        <v>275</v>
      </c>
      <c r="F1701" s="148" t="s">
        <v>3232</v>
      </c>
      <c r="I1701" s="145"/>
      <c r="L1701" s="33"/>
      <c r="M1701" s="146"/>
      <c r="T1701" s="54"/>
      <c r="AT1701" s="18" t="s">
        <v>275</v>
      </c>
      <c r="AU1701" s="18" t="s">
        <v>86</v>
      </c>
    </row>
    <row r="1702" spans="2:51" s="13" customFormat="1" ht="12">
      <c r="B1702" s="155"/>
      <c r="D1702" s="143" t="s">
        <v>277</v>
      </c>
      <c r="E1702" s="156" t="s">
        <v>19</v>
      </c>
      <c r="F1702" s="157" t="s">
        <v>3233</v>
      </c>
      <c r="H1702" s="158">
        <v>258</v>
      </c>
      <c r="I1702" s="159"/>
      <c r="L1702" s="155"/>
      <c r="M1702" s="160"/>
      <c r="T1702" s="161"/>
      <c r="AT1702" s="156" t="s">
        <v>277</v>
      </c>
      <c r="AU1702" s="156" t="s">
        <v>86</v>
      </c>
      <c r="AV1702" s="13" t="s">
        <v>86</v>
      </c>
      <c r="AW1702" s="13" t="s">
        <v>37</v>
      </c>
      <c r="AX1702" s="13" t="s">
        <v>76</v>
      </c>
      <c r="AY1702" s="156" t="s">
        <v>265</v>
      </c>
    </row>
    <row r="1703" spans="2:51" s="14" customFormat="1" ht="12">
      <c r="B1703" s="162"/>
      <c r="D1703" s="143" t="s">
        <v>277</v>
      </c>
      <c r="E1703" s="163" t="s">
        <v>192</v>
      </c>
      <c r="F1703" s="164" t="s">
        <v>280</v>
      </c>
      <c r="H1703" s="165">
        <v>258</v>
      </c>
      <c r="I1703" s="166"/>
      <c r="L1703" s="162"/>
      <c r="M1703" s="167"/>
      <c r="T1703" s="168"/>
      <c r="AT1703" s="163" t="s">
        <v>277</v>
      </c>
      <c r="AU1703" s="163" t="s">
        <v>86</v>
      </c>
      <c r="AV1703" s="14" t="s">
        <v>271</v>
      </c>
      <c r="AW1703" s="14" t="s">
        <v>37</v>
      </c>
      <c r="AX1703" s="14" t="s">
        <v>84</v>
      </c>
      <c r="AY1703" s="163" t="s">
        <v>265</v>
      </c>
    </row>
    <row r="1704" spans="2:65" s="1" customFormat="1" ht="16.5" customHeight="1">
      <c r="B1704" s="33"/>
      <c r="C1704" s="177" t="s">
        <v>1536</v>
      </c>
      <c r="D1704" s="177" t="s">
        <v>504</v>
      </c>
      <c r="E1704" s="178" t="s">
        <v>3234</v>
      </c>
      <c r="F1704" s="179" t="s">
        <v>3235</v>
      </c>
      <c r="G1704" s="180" t="s">
        <v>134</v>
      </c>
      <c r="H1704" s="181">
        <v>23.908</v>
      </c>
      <c r="I1704" s="182"/>
      <c r="J1704" s="183">
        <f>ROUND(I1704*H1704,2)</f>
        <v>0</v>
      </c>
      <c r="K1704" s="179" t="s">
        <v>19</v>
      </c>
      <c r="L1704" s="184"/>
      <c r="M1704" s="185" t="s">
        <v>19</v>
      </c>
      <c r="N1704" s="186" t="s">
        <v>47</v>
      </c>
      <c r="P1704" s="139">
        <f>O1704*H1704</f>
        <v>0</v>
      </c>
      <c r="Q1704" s="139">
        <v>1.516</v>
      </c>
      <c r="R1704" s="139">
        <f>Q1704*H1704</f>
        <v>36.244528</v>
      </c>
      <c r="S1704" s="139">
        <v>0</v>
      </c>
      <c r="T1704" s="140">
        <f>S1704*H1704</f>
        <v>0</v>
      </c>
      <c r="AR1704" s="141" t="s">
        <v>323</v>
      </c>
      <c r="AT1704" s="141" t="s">
        <v>504</v>
      </c>
      <c r="AU1704" s="141" t="s">
        <v>86</v>
      </c>
      <c r="AY1704" s="18" t="s">
        <v>265</v>
      </c>
      <c r="BE1704" s="142">
        <f>IF(N1704="základní",J1704,0)</f>
        <v>0</v>
      </c>
      <c r="BF1704" s="142">
        <f>IF(N1704="snížená",J1704,0)</f>
        <v>0</v>
      </c>
      <c r="BG1704" s="142">
        <f>IF(N1704="zákl. přenesená",J1704,0)</f>
        <v>0</v>
      </c>
      <c r="BH1704" s="142">
        <f>IF(N1704="sníž. přenesená",J1704,0)</f>
        <v>0</v>
      </c>
      <c r="BI1704" s="142">
        <f>IF(N1704="nulová",J1704,0)</f>
        <v>0</v>
      </c>
      <c r="BJ1704" s="18" t="s">
        <v>84</v>
      </c>
      <c r="BK1704" s="142">
        <f>ROUND(I1704*H1704,2)</f>
        <v>0</v>
      </c>
      <c r="BL1704" s="18" t="s">
        <v>271</v>
      </c>
      <c r="BM1704" s="141" t="s">
        <v>3236</v>
      </c>
    </row>
    <row r="1705" spans="2:47" s="1" customFormat="1" ht="12">
      <c r="B1705" s="33"/>
      <c r="D1705" s="143" t="s">
        <v>273</v>
      </c>
      <c r="F1705" s="144" t="s">
        <v>3235</v>
      </c>
      <c r="I1705" s="145"/>
      <c r="L1705" s="33"/>
      <c r="M1705" s="146"/>
      <c r="T1705" s="54"/>
      <c r="AT1705" s="18" t="s">
        <v>273</v>
      </c>
      <c r="AU1705" s="18" t="s">
        <v>86</v>
      </c>
    </row>
    <row r="1706" spans="2:51" s="13" customFormat="1" ht="12">
      <c r="B1706" s="155"/>
      <c r="D1706" s="143" t="s">
        <v>277</v>
      </c>
      <c r="E1706" s="156" t="s">
        <v>19</v>
      </c>
      <c r="F1706" s="157" t="s">
        <v>1237</v>
      </c>
      <c r="H1706" s="158">
        <v>86</v>
      </c>
      <c r="I1706" s="159"/>
      <c r="L1706" s="155"/>
      <c r="M1706" s="160"/>
      <c r="T1706" s="161"/>
      <c r="AT1706" s="156" t="s">
        <v>277</v>
      </c>
      <c r="AU1706" s="156" t="s">
        <v>86</v>
      </c>
      <c r="AV1706" s="13" t="s">
        <v>86</v>
      </c>
      <c r="AW1706" s="13" t="s">
        <v>37</v>
      </c>
      <c r="AX1706" s="13" t="s">
        <v>84</v>
      </c>
      <c r="AY1706" s="156" t="s">
        <v>265</v>
      </c>
    </row>
    <row r="1707" spans="2:51" s="13" customFormat="1" ht="12">
      <c r="B1707" s="155"/>
      <c r="D1707" s="143" t="s">
        <v>277</v>
      </c>
      <c r="F1707" s="157" t="s">
        <v>3237</v>
      </c>
      <c r="H1707" s="158">
        <v>23.908</v>
      </c>
      <c r="I1707" s="159"/>
      <c r="L1707" s="155"/>
      <c r="M1707" s="160"/>
      <c r="T1707" s="161"/>
      <c r="AT1707" s="156" t="s">
        <v>277</v>
      </c>
      <c r="AU1707" s="156" t="s">
        <v>86</v>
      </c>
      <c r="AV1707" s="13" t="s">
        <v>86</v>
      </c>
      <c r="AW1707" s="13" t="s">
        <v>4</v>
      </c>
      <c r="AX1707" s="13" t="s">
        <v>84</v>
      </c>
      <c r="AY1707" s="156" t="s">
        <v>265</v>
      </c>
    </row>
    <row r="1708" spans="2:63" s="11" customFormat="1" ht="22.9" customHeight="1">
      <c r="B1708" s="118"/>
      <c r="D1708" s="119" t="s">
        <v>75</v>
      </c>
      <c r="E1708" s="128" t="s">
        <v>309</v>
      </c>
      <c r="F1708" s="128" t="s">
        <v>3238</v>
      </c>
      <c r="I1708" s="121"/>
      <c r="J1708" s="129">
        <f>BK1708</f>
        <v>0</v>
      </c>
      <c r="L1708" s="118"/>
      <c r="M1708" s="123"/>
      <c r="P1708" s="124">
        <f>SUM(P1709:P1725)</f>
        <v>0</v>
      </c>
      <c r="R1708" s="124">
        <f>SUM(R1709:R1725)</f>
        <v>0.00048</v>
      </c>
      <c r="T1708" s="125">
        <f>SUM(T1709:T1725)</f>
        <v>0</v>
      </c>
      <c r="AR1708" s="119" t="s">
        <v>84</v>
      </c>
      <c r="AT1708" s="126" t="s">
        <v>75</v>
      </c>
      <c r="AU1708" s="126" t="s">
        <v>84</v>
      </c>
      <c r="AY1708" s="119" t="s">
        <v>265</v>
      </c>
      <c r="BK1708" s="127">
        <f>SUM(BK1709:BK1725)</f>
        <v>0</v>
      </c>
    </row>
    <row r="1709" spans="2:65" s="1" customFormat="1" ht="21.75" customHeight="1">
      <c r="B1709" s="33"/>
      <c r="C1709" s="130" t="s">
        <v>1540</v>
      </c>
      <c r="D1709" s="130" t="s">
        <v>267</v>
      </c>
      <c r="E1709" s="131" t="s">
        <v>3239</v>
      </c>
      <c r="F1709" s="132" t="s">
        <v>3240</v>
      </c>
      <c r="G1709" s="133" t="s">
        <v>115</v>
      </c>
      <c r="H1709" s="134">
        <v>554.6</v>
      </c>
      <c r="I1709" s="135"/>
      <c r="J1709" s="136">
        <f>ROUND(I1709*H1709,2)</f>
        <v>0</v>
      </c>
      <c r="K1709" s="132" t="s">
        <v>19</v>
      </c>
      <c r="L1709" s="33"/>
      <c r="M1709" s="137" t="s">
        <v>19</v>
      </c>
      <c r="N1709" s="138" t="s">
        <v>47</v>
      </c>
      <c r="P1709" s="139">
        <f>O1709*H1709</f>
        <v>0</v>
      </c>
      <c r="Q1709" s="139">
        <v>0</v>
      </c>
      <c r="R1709" s="139">
        <f>Q1709*H1709</f>
        <v>0</v>
      </c>
      <c r="S1709" s="139">
        <v>0</v>
      </c>
      <c r="T1709" s="140">
        <f>S1709*H1709</f>
        <v>0</v>
      </c>
      <c r="AR1709" s="141" t="s">
        <v>271</v>
      </c>
      <c r="AT1709" s="141" t="s">
        <v>267</v>
      </c>
      <c r="AU1709" s="141" t="s">
        <v>86</v>
      </c>
      <c r="AY1709" s="18" t="s">
        <v>265</v>
      </c>
      <c r="BE1709" s="142">
        <f>IF(N1709="základní",J1709,0)</f>
        <v>0</v>
      </c>
      <c r="BF1709" s="142">
        <f>IF(N1709="snížená",J1709,0)</f>
        <v>0</v>
      </c>
      <c r="BG1709" s="142">
        <f>IF(N1709="zákl. přenesená",J1709,0)</f>
        <v>0</v>
      </c>
      <c r="BH1709" s="142">
        <f>IF(N1709="sníž. přenesená",J1709,0)</f>
        <v>0</v>
      </c>
      <c r="BI1709" s="142">
        <f>IF(N1709="nulová",J1709,0)</f>
        <v>0</v>
      </c>
      <c r="BJ1709" s="18" t="s">
        <v>84</v>
      </c>
      <c r="BK1709" s="142">
        <f>ROUND(I1709*H1709,2)</f>
        <v>0</v>
      </c>
      <c r="BL1709" s="18" t="s">
        <v>271</v>
      </c>
      <c r="BM1709" s="141" t="s">
        <v>3241</v>
      </c>
    </row>
    <row r="1710" spans="2:51" s="12" customFormat="1" ht="12">
      <c r="B1710" s="149"/>
      <c r="D1710" s="143" t="s">
        <v>277</v>
      </c>
      <c r="E1710" s="150" t="s">
        <v>19</v>
      </c>
      <c r="F1710" s="151" t="s">
        <v>3242</v>
      </c>
      <c r="H1710" s="150" t="s">
        <v>19</v>
      </c>
      <c r="I1710" s="152"/>
      <c r="L1710" s="149"/>
      <c r="M1710" s="153"/>
      <c r="T1710" s="154"/>
      <c r="AT1710" s="150" t="s">
        <v>277</v>
      </c>
      <c r="AU1710" s="150" t="s">
        <v>86</v>
      </c>
      <c r="AV1710" s="12" t="s">
        <v>84</v>
      </c>
      <c r="AW1710" s="12" t="s">
        <v>37</v>
      </c>
      <c r="AX1710" s="12" t="s">
        <v>76</v>
      </c>
      <c r="AY1710" s="150" t="s">
        <v>265</v>
      </c>
    </row>
    <row r="1711" spans="2:51" s="13" customFormat="1" ht="12">
      <c r="B1711" s="155"/>
      <c r="D1711" s="143" t="s">
        <v>277</v>
      </c>
      <c r="E1711" s="156" t="s">
        <v>19</v>
      </c>
      <c r="F1711" s="157" t="s">
        <v>3243</v>
      </c>
      <c r="H1711" s="158">
        <v>549.8</v>
      </c>
      <c r="I1711" s="159"/>
      <c r="L1711" s="155"/>
      <c r="M1711" s="160"/>
      <c r="T1711" s="161"/>
      <c r="AT1711" s="156" t="s">
        <v>277</v>
      </c>
      <c r="AU1711" s="156" t="s">
        <v>86</v>
      </c>
      <c r="AV1711" s="13" t="s">
        <v>86</v>
      </c>
      <c r="AW1711" s="13" t="s">
        <v>37</v>
      </c>
      <c r="AX1711" s="13" t="s">
        <v>76</v>
      </c>
      <c r="AY1711" s="156" t="s">
        <v>265</v>
      </c>
    </row>
    <row r="1712" spans="2:51" s="12" customFormat="1" ht="12">
      <c r="B1712" s="149"/>
      <c r="D1712" s="143" t="s">
        <v>277</v>
      </c>
      <c r="E1712" s="150" t="s">
        <v>19</v>
      </c>
      <c r="F1712" s="151" t="s">
        <v>3244</v>
      </c>
      <c r="H1712" s="150" t="s">
        <v>19</v>
      </c>
      <c r="I1712" s="152"/>
      <c r="L1712" s="149"/>
      <c r="M1712" s="153"/>
      <c r="T1712" s="154"/>
      <c r="AT1712" s="150" t="s">
        <v>277</v>
      </c>
      <c r="AU1712" s="150" t="s">
        <v>86</v>
      </c>
      <c r="AV1712" s="12" t="s">
        <v>84</v>
      </c>
      <c r="AW1712" s="12" t="s">
        <v>37</v>
      </c>
      <c r="AX1712" s="12" t="s">
        <v>76</v>
      </c>
      <c r="AY1712" s="150" t="s">
        <v>265</v>
      </c>
    </row>
    <row r="1713" spans="2:51" s="13" customFormat="1" ht="12">
      <c r="B1713" s="155"/>
      <c r="D1713" s="143" t="s">
        <v>277</v>
      </c>
      <c r="E1713" s="156" t="s">
        <v>19</v>
      </c>
      <c r="F1713" s="157" t="s">
        <v>2838</v>
      </c>
      <c r="H1713" s="158">
        <v>4.8</v>
      </c>
      <c r="I1713" s="159"/>
      <c r="L1713" s="155"/>
      <c r="M1713" s="160"/>
      <c r="T1713" s="161"/>
      <c r="AT1713" s="156" t="s">
        <v>277</v>
      </c>
      <c r="AU1713" s="156" t="s">
        <v>86</v>
      </c>
      <c r="AV1713" s="13" t="s">
        <v>86</v>
      </c>
      <c r="AW1713" s="13" t="s">
        <v>37</v>
      </c>
      <c r="AX1713" s="13" t="s">
        <v>76</v>
      </c>
      <c r="AY1713" s="156" t="s">
        <v>265</v>
      </c>
    </row>
    <row r="1714" spans="2:51" s="14" customFormat="1" ht="12">
      <c r="B1714" s="162"/>
      <c r="D1714" s="143" t="s">
        <v>277</v>
      </c>
      <c r="E1714" s="163" t="s">
        <v>19</v>
      </c>
      <c r="F1714" s="164" t="s">
        <v>280</v>
      </c>
      <c r="H1714" s="165">
        <v>554.6</v>
      </c>
      <c r="I1714" s="166"/>
      <c r="L1714" s="162"/>
      <c r="M1714" s="167"/>
      <c r="T1714" s="168"/>
      <c r="AT1714" s="163" t="s">
        <v>277</v>
      </c>
      <c r="AU1714" s="163" t="s">
        <v>86</v>
      </c>
      <c r="AV1714" s="14" t="s">
        <v>271</v>
      </c>
      <c r="AW1714" s="14" t="s">
        <v>37</v>
      </c>
      <c r="AX1714" s="14" t="s">
        <v>84</v>
      </c>
      <c r="AY1714" s="163" t="s">
        <v>265</v>
      </c>
    </row>
    <row r="1715" spans="2:65" s="1" customFormat="1" ht="16.5" customHeight="1">
      <c r="B1715" s="33"/>
      <c r="C1715" s="130" t="s">
        <v>3245</v>
      </c>
      <c r="D1715" s="130" t="s">
        <v>267</v>
      </c>
      <c r="E1715" s="131" t="s">
        <v>3246</v>
      </c>
      <c r="F1715" s="132" t="s">
        <v>3247</v>
      </c>
      <c r="G1715" s="133" t="s">
        <v>115</v>
      </c>
      <c r="H1715" s="134">
        <v>67.826</v>
      </c>
      <c r="I1715" s="135"/>
      <c r="J1715" s="136">
        <f>ROUND(I1715*H1715,2)</f>
        <v>0</v>
      </c>
      <c r="K1715" s="132" t="s">
        <v>270</v>
      </c>
      <c r="L1715" s="33"/>
      <c r="M1715" s="137" t="s">
        <v>19</v>
      </c>
      <c r="N1715" s="138" t="s">
        <v>47</v>
      </c>
      <c r="P1715" s="139">
        <f>O1715*H1715</f>
        <v>0</v>
      </c>
      <c r="Q1715" s="139">
        <v>0</v>
      </c>
      <c r="R1715" s="139">
        <f>Q1715*H1715</f>
        <v>0</v>
      </c>
      <c r="S1715" s="139">
        <v>0</v>
      </c>
      <c r="T1715" s="140">
        <f>S1715*H1715</f>
        <v>0</v>
      </c>
      <c r="AR1715" s="141" t="s">
        <v>271</v>
      </c>
      <c r="AT1715" s="141" t="s">
        <v>267</v>
      </c>
      <c r="AU1715" s="141" t="s">
        <v>86</v>
      </c>
      <c r="AY1715" s="18" t="s">
        <v>265</v>
      </c>
      <c r="BE1715" s="142">
        <f>IF(N1715="základní",J1715,0)</f>
        <v>0</v>
      </c>
      <c r="BF1715" s="142">
        <f>IF(N1715="snížená",J1715,0)</f>
        <v>0</v>
      </c>
      <c r="BG1715" s="142">
        <f>IF(N1715="zákl. přenesená",J1715,0)</f>
        <v>0</v>
      </c>
      <c r="BH1715" s="142">
        <f>IF(N1715="sníž. přenesená",J1715,0)</f>
        <v>0</v>
      </c>
      <c r="BI1715" s="142">
        <f>IF(N1715="nulová",J1715,0)</f>
        <v>0</v>
      </c>
      <c r="BJ1715" s="18" t="s">
        <v>84</v>
      </c>
      <c r="BK1715" s="142">
        <f>ROUND(I1715*H1715,2)</f>
        <v>0</v>
      </c>
      <c r="BL1715" s="18" t="s">
        <v>271</v>
      </c>
      <c r="BM1715" s="141" t="s">
        <v>3248</v>
      </c>
    </row>
    <row r="1716" spans="2:47" s="1" customFormat="1" ht="12">
      <c r="B1716" s="33"/>
      <c r="D1716" s="143" t="s">
        <v>273</v>
      </c>
      <c r="F1716" s="144" t="s">
        <v>3249</v>
      </c>
      <c r="I1716" s="145"/>
      <c r="L1716" s="33"/>
      <c r="M1716" s="146"/>
      <c r="T1716" s="54"/>
      <c r="AT1716" s="18" t="s">
        <v>273</v>
      </c>
      <c r="AU1716" s="18" t="s">
        <v>86</v>
      </c>
    </row>
    <row r="1717" spans="2:47" s="1" customFormat="1" ht="12">
      <c r="B1717" s="33"/>
      <c r="D1717" s="147" t="s">
        <v>275</v>
      </c>
      <c r="F1717" s="148" t="s">
        <v>3250</v>
      </c>
      <c r="I1717" s="145"/>
      <c r="L1717" s="33"/>
      <c r="M1717" s="146"/>
      <c r="T1717" s="54"/>
      <c r="AT1717" s="18" t="s">
        <v>275</v>
      </c>
      <c r="AU1717" s="18" t="s">
        <v>86</v>
      </c>
    </row>
    <row r="1718" spans="2:47" s="1" customFormat="1" ht="29.25">
      <c r="B1718" s="33"/>
      <c r="D1718" s="143" t="s">
        <v>501</v>
      </c>
      <c r="F1718" s="176" t="s">
        <v>3251</v>
      </c>
      <c r="I1718" s="145"/>
      <c r="L1718" s="33"/>
      <c r="M1718" s="146"/>
      <c r="T1718" s="54"/>
      <c r="AT1718" s="18" t="s">
        <v>501</v>
      </c>
      <c r="AU1718" s="18" t="s">
        <v>86</v>
      </c>
    </row>
    <row r="1719" spans="2:51" s="12" customFormat="1" ht="12">
      <c r="B1719" s="149"/>
      <c r="D1719" s="143" t="s">
        <v>277</v>
      </c>
      <c r="E1719" s="150" t="s">
        <v>19</v>
      </c>
      <c r="F1719" s="151" t="s">
        <v>3252</v>
      </c>
      <c r="H1719" s="150" t="s">
        <v>19</v>
      </c>
      <c r="I1719" s="152"/>
      <c r="L1719" s="149"/>
      <c r="M1719" s="153"/>
      <c r="T1719" s="154"/>
      <c r="AT1719" s="150" t="s">
        <v>277</v>
      </c>
      <c r="AU1719" s="150" t="s">
        <v>86</v>
      </c>
      <c r="AV1719" s="12" t="s">
        <v>84</v>
      </c>
      <c r="AW1719" s="12" t="s">
        <v>37</v>
      </c>
      <c r="AX1719" s="12" t="s">
        <v>76</v>
      </c>
      <c r="AY1719" s="150" t="s">
        <v>265</v>
      </c>
    </row>
    <row r="1720" spans="2:51" s="13" customFormat="1" ht="12">
      <c r="B1720" s="155"/>
      <c r="D1720" s="143" t="s">
        <v>277</v>
      </c>
      <c r="E1720" s="156" t="s">
        <v>19</v>
      </c>
      <c r="F1720" s="157" t="s">
        <v>1553</v>
      </c>
      <c r="H1720" s="158">
        <v>67.826</v>
      </c>
      <c r="I1720" s="159"/>
      <c r="L1720" s="155"/>
      <c r="M1720" s="160"/>
      <c r="T1720" s="161"/>
      <c r="AT1720" s="156" t="s">
        <v>277</v>
      </c>
      <c r="AU1720" s="156" t="s">
        <v>86</v>
      </c>
      <c r="AV1720" s="13" t="s">
        <v>86</v>
      </c>
      <c r="AW1720" s="13" t="s">
        <v>37</v>
      </c>
      <c r="AX1720" s="13" t="s">
        <v>84</v>
      </c>
      <c r="AY1720" s="156" t="s">
        <v>265</v>
      </c>
    </row>
    <row r="1721" spans="2:65" s="1" customFormat="1" ht="16.5" customHeight="1">
      <c r="B1721" s="33"/>
      <c r="C1721" s="130" t="s">
        <v>1692</v>
      </c>
      <c r="D1721" s="130" t="s">
        <v>267</v>
      </c>
      <c r="E1721" s="131" t="s">
        <v>3253</v>
      </c>
      <c r="F1721" s="132" t="s">
        <v>3254</v>
      </c>
      <c r="G1721" s="133" t="s">
        <v>134</v>
      </c>
      <c r="H1721" s="134">
        <v>1</v>
      </c>
      <c r="I1721" s="135"/>
      <c r="J1721" s="136">
        <f>ROUND(I1721*H1721,2)</f>
        <v>0</v>
      </c>
      <c r="K1721" s="132" t="s">
        <v>270</v>
      </c>
      <c r="L1721" s="33"/>
      <c r="M1721" s="137" t="s">
        <v>19</v>
      </c>
      <c r="N1721" s="138" t="s">
        <v>47</v>
      </c>
      <c r="P1721" s="139">
        <f>O1721*H1721</f>
        <v>0</v>
      </c>
      <c r="Q1721" s="139">
        <v>0.00048</v>
      </c>
      <c r="R1721" s="139">
        <f>Q1721*H1721</f>
        <v>0.00048</v>
      </c>
      <c r="S1721" s="139">
        <v>0</v>
      </c>
      <c r="T1721" s="140">
        <f>S1721*H1721</f>
        <v>0</v>
      </c>
      <c r="AR1721" s="141" t="s">
        <v>271</v>
      </c>
      <c r="AT1721" s="141" t="s">
        <v>267</v>
      </c>
      <c r="AU1721" s="141" t="s">
        <v>86</v>
      </c>
      <c r="AY1721" s="18" t="s">
        <v>265</v>
      </c>
      <c r="BE1721" s="142">
        <f>IF(N1721="základní",J1721,0)</f>
        <v>0</v>
      </c>
      <c r="BF1721" s="142">
        <f>IF(N1721="snížená",J1721,0)</f>
        <v>0</v>
      </c>
      <c r="BG1721" s="142">
        <f>IF(N1721="zákl. přenesená",J1721,0)</f>
        <v>0</v>
      </c>
      <c r="BH1721" s="142">
        <f>IF(N1721="sníž. přenesená",J1721,0)</f>
        <v>0</v>
      </c>
      <c r="BI1721" s="142">
        <f>IF(N1721="nulová",J1721,0)</f>
        <v>0</v>
      </c>
      <c r="BJ1721" s="18" t="s">
        <v>84</v>
      </c>
      <c r="BK1721" s="142">
        <f>ROUND(I1721*H1721,2)</f>
        <v>0</v>
      </c>
      <c r="BL1721" s="18" t="s">
        <v>271</v>
      </c>
      <c r="BM1721" s="141" t="s">
        <v>3255</v>
      </c>
    </row>
    <row r="1722" spans="2:47" s="1" customFormat="1" ht="19.5">
      <c r="B1722" s="33"/>
      <c r="D1722" s="143" t="s">
        <v>273</v>
      </c>
      <c r="F1722" s="144" t="s">
        <v>3256</v>
      </c>
      <c r="I1722" s="145"/>
      <c r="L1722" s="33"/>
      <c r="M1722" s="146"/>
      <c r="T1722" s="54"/>
      <c r="AT1722" s="18" t="s">
        <v>273</v>
      </c>
      <c r="AU1722" s="18" t="s">
        <v>86</v>
      </c>
    </row>
    <row r="1723" spans="2:47" s="1" customFormat="1" ht="12">
      <c r="B1723" s="33"/>
      <c r="D1723" s="147" t="s">
        <v>275</v>
      </c>
      <c r="F1723" s="148" t="s">
        <v>3257</v>
      </c>
      <c r="I1723" s="145"/>
      <c r="L1723" s="33"/>
      <c r="M1723" s="146"/>
      <c r="T1723" s="54"/>
      <c r="AT1723" s="18" t="s">
        <v>275</v>
      </c>
      <c r="AU1723" s="18" t="s">
        <v>86</v>
      </c>
    </row>
    <row r="1724" spans="2:47" s="1" customFormat="1" ht="19.5">
      <c r="B1724" s="33"/>
      <c r="D1724" s="143" t="s">
        <v>501</v>
      </c>
      <c r="F1724" s="176" t="s">
        <v>3258</v>
      </c>
      <c r="I1724" s="145"/>
      <c r="L1724" s="33"/>
      <c r="M1724" s="146"/>
      <c r="T1724" s="54"/>
      <c r="AT1724" s="18" t="s">
        <v>501</v>
      </c>
      <c r="AU1724" s="18" t="s">
        <v>86</v>
      </c>
    </row>
    <row r="1725" spans="2:51" s="13" customFormat="1" ht="12">
      <c r="B1725" s="155"/>
      <c r="D1725" s="143" t="s">
        <v>277</v>
      </c>
      <c r="E1725" s="156" t="s">
        <v>19</v>
      </c>
      <c r="F1725" s="157" t="s">
        <v>3259</v>
      </c>
      <c r="H1725" s="158">
        <v>1</v>
      </c>
      <c r="I1725" s="159"/>
      <c r="L1725" s="155"/>
      <c r="M1725" s="160"/>
      <c r="T1725" s="161"/>
      <c r="AT1725" s="156" t="s">
        <v>277</v>
      </c>
      <c r="AU1725" s="156" t="s">
        <v>86</v>
      </c>
      <c r="AV1725" s="13" t="s">
        <v>86</v>
      </c>
      <c r="AW1725" s="13" t="s">
        <v>37</v>
      </c>
      <c r="AX1725" s="13" t="s">
        <v>84</v>
      </c>
      <c r="AY1725" s="156" t="s">
        <v>265</v>
      </c>
    </row>
    <row r="1726" spans="2:63" s="11" customFormat="1" ht="22.9" customHeight="1">
      <c r="B1726" s="118"/>
      <c r="D1726" s="119" t="s">
        <v>75</v>
      </c>
      <c r="E1726" s="128" t="s">
        <v>323</v>
      </c>
      <c r="F1726" s="128" t="s">
        <v>1238</v>
      </c>
      <c r="I1726" s="121"/>
      <c r="J1726" s="129">
        <f>BK1726</f>
        <v>0</v>
      </c>
      <c r="L1726" s="118"/>
      <c r="M1726" s="123"/>
      <c r="P1726" s="124">
        <f>SUM(P1727:P1984)</f>
        <v>0</v>
      </c>
      <c r="R1726" s="124">
        <f>SUM(R1727:R1984)</f>
        <v>63.76058651999999</v>
      </c>
      <c r="T1726" s="125">
        <f>SUM(T1727:T1984)</f>
        <v>1.2449999999999999</v>
      </c>
      <c r="AR1726" s="119" t="s">
        <v>84</v>
      </c>
      <c r="AT1726" s="126" t="s">
        <v>75</v>
      </c>
      <c r="AU1726" s="126" t="s">
        <v>84</v>
      </c>
      <c r="AY1726" s="119" t="s">
        <v>265</v>
      </c>
      <c r="BK1726" s="127">
        <f>SUM(BK1727:BK1984)</f>
        <v>0</v>
      </c>
    </row>
    <row r="1727" spans="2:65" s="1" customFormat="1" ht="16.5" customHeight="1">
      <c r="B1727" s="33"/>
      <c r="C1727" s="130" t="s">
        <v>3260</v>
      </c>
      <c r="D1727" s="130" t="s">
        <v>267</v>
      </c>
      <c r="E1727" s="131" t="s">
        <v>1240</v>
      </c>
      <c r="F1727" s="132" t="s">
        <v>1241</v>
      </c>
      <c r="G1727" s="133" t="s">
        <v>162</v>
      </c>
      <c r="H1727" s="134">
        <v>21</v>
      </c>
      <c r="I1727" s="135"/>
      <c r="J1727" s="136">
        <f>ROUND(I1727*H1727,2)</f>
        <v>0</v>
      </c>
      <c r="K1727" s="132" t="s">
        <v>270</v>
      </c>
      <c r="L1727" s="33"/>
      <c r="M1727" s="137" t="s">
        <v>19</v>
      </c>
      <c r="N1727" s="138" t="s">
        <v>47</v>
      </c>
      <c r="P1727" s="139">
        <f>O1727*H1727</f>
        <v>0</v>
      </c>
      <c r="Q1727" s="139">
        <v>0.00656</v>
      </c>
      <c r="R1727" s="139">
        <f>Q1727*H1727</f>
        <v>0.13776</v>
      </c>
      <c r="S1727" s="139">
        <v>0</v>
      </c>
      <c r="T1727" s="140">
        <f>S1727*H1727</f>
        <v>0</v>
      </c>
      <c r="AR1727" s="141" t="s">
        <v>271</v>
      </c>
      <c r="AT1727" s="141" t="s">
        <v>267</v>
      </c>
      <c r="AU1727" s="141" t="s">
        <v>86</v>
      </c>
      <c r="AY1727" s="18" t="s">
        <v>265</v>
      </c>
      <c r="BE1727" s="142">
        <f>IF(N1727="základní",J1727,0)</f>
        <v>0</v>
      </c>
      <c r="BF1727" s="142">
        <f>IF(N1727="snížená",J1727,0)</f>
        <v>0</v>
      </c>
      <c r="BG1727" s="142">
        <f>IF(N1727="zákl. přenesená",J1727,0)</f>
        <v>0</v>
      </c>
      <c r="BH1727" s="142">
        <f>IF(N1727="sníž. přenesená",J1727,0)</f>
        <v>0</v>
      </c>
      <c r="BI1727" s="142">
        <f>IF(N1727="nulová",J1727,0)</f>
        <v>0</v>
      </c>
      <c r="BJ1727" s="18" t="s">
        <v>84</v>
      </c>
      <c r="BK1727" s="142">
        <f>ROUND(I1727*H1727,2)</f>
        <v>0</v>
      </c>
      <c r="BL1727" s="18" t="s">
        <v>271</v>
      </c>
      <c r="BM1727" s="141" t="s">
        <v>3261</v>
      </c>
    </row>
    <row r="1728" spans="2:47" s="1" customFormat="1" ht="19.5">
      <c r="B1728" s="33"/>
      <c r="D1728" s="143" t="s">
        <v>273</v>
      </c>
      <c r="F1728" s="144" t="s">
        <v>1243</v>
      </c>
      <c r="I1728" s="145"/>
      <c r="L1728" s="33"/>
      <c r="M1728" s="146"/>
      <c r="T1728" s="54"/>
      <c r="AT1728" s="18" t="s">
        <v>273</v>
      </c>
      <c r="AU1728" s="18" t="s">
        <v>86</v>
      </c>
    </row>
    <row r="1729" spans="2:47" s="1" customFormat="1" ht="12">
      <c r="B1729" s="33"/>
      <c r="D1729" s="147" t="s">
        <v>275</v>
      </c>
      <c r="F1729" s="148" t="s">
        <v>1244</v>
      </c>
      <c r="I1729" s="145"/>
      <c r="L1729" s="33"/>
      <c r="M1729" s="146"/>
      <c r="T1729" s="54"/>
      <c r="AT1729" s="18" t="s">
        <v>275</v>
      </c>
      <c r="AU1729" s="18" t="s">
        <v>86</v>
      </c>
    </row>
    <row r="1730" spans="2:47" s="1" customFormat="1" ht="29.25">
      <c r="B1730" s="33"/>
      <c r="D1730" s="143" t="s">
        <v>501</v>
      </c>
      <c r="F1730" s="176" t="s">
        <v>3262</v>
      </c>
      <c r="I1730" s="145"/>
      <c r="L1730" s="33"/>
      <c r="M1730" s="146"/>
      <c r="T1730" s="54"/>
      <c r="AT1730" s="18" t="s">
        <v>501</v>
      </c>
      <c r="AU1730" s="18" t="s">
        <v>86</v>
      </c>
    </row>
    <row r="1731" spans="2:51" s="12" customFormat="1" ht="12">
      <c r="B1731" s="149"/>
      <c r="D1731" s="143" t="s">
        <v>277</v>
      </c>
      <c r="E1731" s="150" t="s">
        <v>19</v>
      </c>
      <c r="F1731" s="151" t="s">
        <v>3263</v>
      </c>
      <c r="H1731" s="150" t="s">
        <v>19</v>
      </c>
      <c r="I1731" s="152"/>
      <c r="L1731" s="149"/>
      <c r="M1731" s="153"/>
      <c r="T1731" s="154"/>
      <c r="AT1731" s="150" t="s">
        <v>277</v>
      </c>
      <c r="AU1731" s="150" t="s">
        <v>86</v>
      </c>
      <c r="AV1731" s="12" t="s">
        <v>84</v>
      </c>
      <c r="AW1731" s="12" t="s">
        <v>37</v>
      </c>
      <c r="AX1731" s="12" t="s">
        <v>76</v>
      </c>
      <c r="AY1731" s="150" t="s">
        <v>265</v>
      </c>
    </row>
    <row r="1732" spans="2:51" s="13" customFormat="1" ht="12">
      <c r="B1732" s="155"/>
      <c r="D1732" s="143" t="s">
        <v>277</v>
      </c>
      <c r="E1732" s="156" t="s">
        <v>19</v>
      </c>
      <c r="F1732" s="157" t="s">
        <v>3264</v>
      </c>
      <c r="H1732" s="158">
        <v>14</v>
      </c>
      <c r="I1732" s="159"/>
      <c r="L1732" s="155"/>
      <c r="M1732" s="160"/>
      <c r="T1732" s="161"/>
      <c r="AT1732" s="156" t="s">
        <v>277</v>
      </c>
      <c r="AU1732" s="156" t="s">
        <v>86</v>
      </c>
      <c r="AV1732" s="13" t="s">
        <v>86</v>
      </c>
      <c r="AW1732" s="13" t="s">
        <v>37</v>
      </c>
      <c r="AX1732" s="13" t="s">
        <v>76</v>
      </c>
      <c r="AY1732" s="156" t="s">
        <v>265</v>
      </c>
    </row>
    <row r="1733" spans="2:51" s="13" customFormat="1" ht="12">
      <c r="B1733" s="155"/>
      <c r="D1733" s="143" t="s">
        <v>277</v>
      </c>
      <c r="E1733" s="156" t="s">
        <v>19</v>
      </c>
      <c r="F1733" s="157" t="s">
        <v>3265</v>
      </c>
      <c r="H1733" s="158">
        <v>7</v>
      </c>
      <c r="I1733" s="159"/>
      <c r="L1733" s="155"/>
      <c r="M1733" s="160"/>
      <c r="T1733" s="161"/>
      <c r="AT1733" s="156" t="s">
        <v>277</v>
      </c>
      <c r="AU1733" s="156" t="s">
        <v>86</v>
      </c>
      <c r="AV1733" s="13" t="s">
        <v>86</v>
      </c>
      <c r="AW1733" s="13" t="s">
        <v>37</v>
      </c>
      <c r="AX1733" s="13" t="s">
        <v>76</v>
      </c>
      <c r="AY1733" s="156" t="s">
        <v>265</v>
      </c>
    </row>
    <row r="1734" spans="2:51" s="14" customFormat="1" ht="12">
      <c r="B1734" s="162"/>
      <c r="D1734" s="143" t="s">
        <v>277</v>
      </c>
      <c r="E1734" s="163" t="s">
        <v>19</v>
      </c>
      <c r="F1734" s="164" t="s">
        <v>280</v>
      </c>
      <c r="H1734" s="165">
        <v>21</v>
      </c>
      <c r="I1734" s="166"/>
      <c r="L1734" s="162"/>
      <c r="M1734" s="167"/>
      <c r="T1734" s="168"/>
      <c r="AT1734" s="163" t="s">
        <v>277</v>
      </c>
      <c r="AU1734" s="163" t="s">
        <v>86</v>
      </c>
      <c r="AV1734" s="14" t="s">
        <v>271</v>
      </c>
      <c r="AW1734" s="14" t="s">
        <v>37</v>
      </c>
      <c r="AX1734" s="14" t="s">
        <v>84</v>
      </c>
      <c r="AY1734" s="163" t="s">
        <v>265</v>
      </c>
    </row>
    <row r="1735" spans="2:65" s="1" customFormat="1" ht="21.75" customHeight="1">
      <c r="B1735" s="33"/>
      <c r="C1735" s="130" t="s">
        <v>3266</v>
      </c>
      <c r="D1735" s="130" t="s">
        <v>267</v>
      </c>
      <c r="E1735" s="131" t="s">
        <v>1247</v>
      </c>
      <c r="F1735" s="132" t="s">
        <v>3267</v>
      </c>
      <c r="G1735" s="133" t="s">
        <v>162</v>
      </c>
      <c r="H1735" s="134">
        <v>91.5</v>
      </c>
      <c r="I1735" s="135"/>
      <c r="J1735" s="136">
        <f>ROUND(I1735*H1735,2)</f>
        <v>0</v>
      </c>
      <c r="K1735" s="132" t="s">
        <v>19</v>
      </c>
      <c r="L1735" s="33"/>
      <c r="M1735" s="137" t="s">
        <v>19</v>
      </c>
      <c r="N1735" s="138" t="s">
        <v>47</v>
      </c>
      <c r="P1735" s="139">
        <f>O1735*H1735</f>
        <v>0</v>
      </c>
      <c r="Q1735" s="139">
        <v>0.00656</v>
      </c>
      <c r="R1735" s="139">
        <f>Q1735*H1735</f>
        <v>0.60024</v>
      </c>
      <c r="S1735" s="139">
        <v>0</v>
      </c>
      <c r="T1735" s="140">
        <f>S1735*H1735</f>
        <v>0</v>
      </c>
      <c r="AR1735" s="141" t="s">
        <v>271</v>
      </c>
      <c r="AT1735" s="141" t="s">
        <v>267</v>
      </c>
      <c r="AU1735" s="141" t="s">
        <v>86</v>
      </c>
      <c r="AY1735" s="18" t="s">
        <v>265</v>
      </c>
      <c r="BE1735" s="142">
        <f>IF(N1735="základní",J1735,0)</f>
        <v>0</v>
      </c>
      <c r="BF1735" s="142">
        <f>IF(N1735="snížená",J1735,0)</f>
        <v>0</v>
      </c>
      <c r="BG1735" s="142">
        <f>IF(N1735="zákl. přenesená",J1735,0)</f>
        <v>0</v>
      </c>
      <c r="BH1735" s="142">
        <f>IF(N1735="sníž. přenesená",J1735,0)</f>
        <v>0</v>
      </c>
      <c r="BI1735" s="142">
        <f>IF(N1735="nulová",J1735,0)</f>
        <v>0</v>
      </c>
      <c r="BJ1735" s="18" t="s">
        <v>84</v>
      </c>
      <c r="BK1735" s="142">
        <f>ROUND(I1735*H1735,2)</f>
        <v>0</v>
      </c>
      <c r="BL1735" s="18" t="s">
        <v>271</v>
      </c>
      <c r="BM1735" s="141" t="s">
        <v>3268</v>
      </c>
    </row>
    <row r="1736" spans="2:47" s="1" customFormat="1" ht="19.5">
      <c r="B1736" s="33"/>
      <c r="D1736" s="143" t="s">
        <v>273</v>
      </c>
      <c r="F1736" s="144" t="s">
        <v>3269</v>
      </c>
      <c r="I1736" s="145"/>
      <c r="L1736" s="33"/>
      <c r="M1736" s="146"/>
      <c r="T1736" s="54"/>
      <c r="AT1736" s="18" t="s">
        <v>273</v>
      </c>
      <c r="AU1736" s="18" t="s">
        <v>86</v>
      </c>
    </row>
    <row r="1737" spans="2:47" s="1" customFormat="1" ht="29.25">
      <c r="B1737" s="33"/>
      <c r="D1737" s="143" t="s">
        <v>501</v>
      </c>
      <c r="F1737" s="176" t="s">
        <v>3270</v>
      </c>
      <c r="I1737" s="145"/>
      <c r="L1737" s="33"/>
      <c r="M1737" s="146"/>
      <c r="T1737" s="54"/>
      <c r="AT1737" s="18" t="s">
        <v>501</v>
      </c>
      <c r="AU1737" s="18" t="s">
        <v>86</v>
      </c>
    </row>
    <row r="1738" spans="2:51" s="12" customFormat="1" ht="12">
      <c r="B1738" s="149"/>
      <c r="D1738" s="143" t="s">
        <v>277</v>
      </c>
      <c r="E1738" s="150" t="s">
        <v>19</v>
      </c>
      <c r="F1738" s="151" t="s">
        <v>3263</v>
      </c>
      <c r="H1738" s="150" t="s">
        <v>19</v>
      </c>
      <c r="I1738" s="152"/>
      <c r="L1738" s="149"/>
      <c r="M1738" s="153"/>
      <c r="T1738" s="154"/>
      <c r="AT1738" s="150" t="s">
        <v>277</v>
      </c>
      <c r="AU1738" s="150" t="s">
        <v>86</v>
      </c>
      <c r="AV1738" s="12" t="s">
        <v>84</v>
      </c>
      <c r="AW1738" s="12" t="s">
        <v>37</v>
      </c>
      <c r="AX1738" s="12" t="s">
        <v>76</v>
      </c>
      <c r="AY1738" s="150" t="s">
        <v>265</v>
      </c>
    </row>
    <row r="1739" spans="2:51" s="13" customFormat="1" ht="12">
      <c r="B1739" s="155"/>
      <c r="D1739" s="143" t="s">
        <v>277</v>
      </c>
      <c r="E1739" s="156" t="s">
        <v>19</v>
      </c>
      <c r="F1739" s="157" t="s">
        <v>3271</v>
      </c>
      <c r="H1739" s="158">
        <v>5.5</v>
      </c>
      <c r="I1739" s="159"/>
      <c r="L1739" s="155"/>
      <c r="M1739" s="160"/>
      <c r="T1739" s="161"/>
      <c r="AT1739" s="156" t="s">
        <v>277</v>
      </c>
      <c r="AU1739" s="156" t="s">
        <v>86</v>
      </c>
      <c r="AV1739" s="13" t="s">
        <v>86</v>
      </c>
      <c r="AW1739" s="13" t="s">
        <v>37</v>
      </c>
      <c r="AX1739" s="13" t="s">
        <v>76</v>
      </c>
      <c r="AY1739" s="156" t="s">
        <v>265</v>
      </c>
    </row>
    <row r="1740" spans="2:51" s="13" customFormat="1" ht="12">
      <c r="B1740" s="155"/>
      <c r="D1740" s="143" t="s">
        <v>277</v>
      </c>
      <c r="E1740" s="156" t="s">
        <v>19</v>
      </c>
      <c r="F1740" s="157" t="s">
        <v>3272</v>
      </c>
      <c r="H1740" s="158">
        <v>11</v>
      </c>
      <c r="I1740" s="159"/>
      <c r="L1740" s="155"/>
      <c r="M1740" s="160"/>
      <c r="T1740" s="161"/>
      <c r="AT1740" s="156" t="s">
        <v>277</v>
      </c>
      <c r="AU1740" s="156" t="s">
        <v>86</v>
      </c>
      <c r="AV1740" s="13" t="s">
        <v>86</v>
      </c>
      <c r="AW1740" s="13" t="s">
        <v>37</v>
      </c>
      <c r="AX1740" s="13" t="s">
        <v>76</v>
      </c>
      <c r="AY1740" s="156" t="s">
        <v>265</v>
      </c>
    </row>
    <row r="1741" spans="2:51" s="13" customFormat="1" ht="12">
      <c r="B1741" s="155"/>
      <c r="D1741" s="143" t="s">
        <v>277</v>
      </c>
      <c r="E1741" s="156" t="s">
        <v>19</v>
      </c>
      <c r="F1741" s="157" t="s">
        <v>3273</v>
      </c>
      <c r="H1741" s="158">
        <v>15.5</v>
      </c>
      <c r="I1741" s="159"/>
      <c r="L1741" s="155"/>
      <c r="M1741" s="160"/>
      <c r="T1741" s="161"/>
      <c r="AT1741" s="156" t="s">
        <v>277</v>
      </c>
      <c r="AU1741" s="156" t="s">
        <v>86</v>
      </c>
      <c r="AV1741" s="13" t="s">
        <v>86</v>
      </c>
      <c r="AW1741" s="13" t="s">
        <v>37</v>
      </c>
      <c r="AX1741" s="13" t="s">
        <v>76</v>
      </c>
      <c r="AY1741" s="156" t="s">
        <v>265</v>
      </c>
    </row>
    <row r="1742" spans="2:51" s="13" customFormat="1" ht="12">
      <c r="B1742" s="155"/>
      <c r="D1742" s="143" t="s">
        <v>277</v>
      </c>
      <c r="E1742" s="156" t="s">
        <v>19</v>
      </c>
      <c r="F1742" s="157" t="s">
        <v>3274</v>
      </c>
      <c r="H1742" s="158">
        <v>12</v>
      </c>
      <c r="I1742" s="159"/>
      <c r="L1742" s="155"/>
      <c r="M1742" s="160"/>
      <c r="T1742" s="161"/>
      <c r="AT1742" s="156" t="s">
        <v>277</v>
      </c>
      <c r="AU1742" s="156" t="s">
        <v>86</v>
      </c>
      <c r="AV1742" s="13" t="s">
        <v>86</v>
      </c>
      <c r="AW1742" s="13" t="s">
        <v>37</v>
      </c>
      <c r="AX1742" s="13" t="s">
        <v>76</v>
      </c>
      <c r="AY1742" s="156" t="s">
        <v>265</v>
      </c>
    </row>
    <row r="1743" spans="2:51" s="13" customFormat="1" ht="12">
      <c r="B1743" s="155"/>
      <c r="D1743" s="143" t="s">
        <v>277</v>
      </c>
      <c r="E1743" s="156" t="s">
        <v>19</v>
      </c>
      <c r="F1743" s="157" t="s">
        <v>3275</v>
      </c>
      <c r="H1743" s="158">
        <v>9</v>
      </c>
      <c r="I1743" s="159"/>
      <c r="L1743" s="155"/>
      <c r="M1743" s="160"/>
      <c r="T1743" s="161"/>
      <c r="AT1743" s="156" t="s">
        <v>277</v>
      </c>
      <c r="AU1743" s="156" t="s">
        <v>86</v>
      </c>
      <c r="AV1743" s="13" t="s">
        <v>86</v>
      </c>
      <c r="AW1743" s="13" t="s">
        <v>37</v>
      </c>
      <c r="AX1743" s="13" t="s">
        <v>76</v>
      </c>
      <c r="AY1743" s="156" t="s">
        <v>265</v>
      </c>
    </row>
    <row r="1744" spans="2:51" s="13" customFormat="1" ht="12">
      <c r="B1744" s="155"/>
      <c r="D1744" s="143" t="s">
        <v>277</v>
      </c>
      <c r="E1744" s="156" t="s">
        <v>19</v>
      </c>
      <c r="F1744" s="157" t="s">
        <v>3276</v>
      </c>
      <c r="H1744" s="158">
        <v>9.5</v>
      </c>
      <c r="I1744" s="159"/>
      <c r="L1744" s="155"/>
      <c r="M1744" s="160"/>
      <c r="T1744" s="161"/>
      <c r="AT1744" s="156" t="s">
        <v>277</v>
      </c>
      <c r="AU1744" s="156" t="s">
        <v>86</v>
      </c>
      <c r="AV1744" s="13" t="s">
        <v>86</v>
      </c>
      <c r="AW1744" s="13" t="s">
        <v>37</v>
      </c>
      <c r="AX1744" s="13" t="s">
        <v>76</v>
      </c>
      <c r="AY1744" s="156" t="s">
        <v>265</v>
      </c>
    </row>
    <row r="1745" spans="2:51" s="13" customFormat="1" ht="12">
      <c r="B1745" s="155"/>
      <c r="D1745" s="143" t="s">
        <v>277</v>
      </c>
      <c r="E1745" s="156" t="s">
        <v>19</v>
      </c>
      <c r="F1745" s="157" t="s">
        <v>3277</v>
      </c>
      <c r="H1745" s="158">
        <v>17</v>
      </c>
      <c r="I1745" s="159"/>
      <c r="L1745" s="155"/>
      <c r="M1745" s="160"/>
      <c r="T1745" s="161"/>
      <c r="AT1745" s="156" t="s">
        <v>277</v>
      </c>
      <c r="AU1745" s="156" t="s">
        <v>86</v>
      </c>
      <c r="AV1745" s="13" t="s">
        <v>86</v>
      </c>
      <c r="AW1745" s="13" t="s">
        <v>37</v>
      </c>
      <c r="AX1745" s="13" t="s">
        <v>76</v>
      </c>
      <c r="AY1745" s="156" t="s">
        <v>265</v>
      </c>
    </row>
    <row r="1746" spans="2:51" s="13" customFormat="1" ht="12">
      <c r="B1746" s="155"/>
      <c r="D1746" s="143" t="s">
        <v>277</v>
      </c>
      <c r="E1746" s="156" t="s">
        <v>19</v>
      </c>
      <c r="F1746" s="157" t="s">
        <v>3278</v>
      </c>
      <c r="H1746" s="158">
        <v>12</v>
      </c>
      <c r="I1746" s="159"/>
      <c r="L1746" s="155"/>
      <c r="M1746" s="160"/>
      <c r="T1746" s="161"/>
      <c r="AT1746" s="156" t="s">
        <v>277</v>
      </c>
      <c r="AU1746" s="156" t="s">
        <v>86</v>
      </c>
      <c r="AV1746" s="13" t="s">
        <v>86</v>
      </c>
      <c r="AW1746" s="13" t="s">
        <v>37</v>
      </c>
      <c r="AX1746" s="13" t="s">
        <v>76</v>
      </c>
      <c r="AY1746" s="156" t="s">
        <v>265</v>
      </c>
    </row>
    <row r="1747" spans="2:51" s="14" customFormat="1" ht="12">
      <c r="B1747" s="162"/>
      <c r="D1747" s="143" t="s">
        <v>277</v>
      </c>
      <c r="E1747" s="163" t="s">
        <v>19</v>
      </c>
      <c r="F1747" s="164" t="s">
        <v>280</v>
      </c>
      <c r="H1747" s="165">
        <v>91.5</v>
      </c>
      <c r="I1747" s="166"/>
      <c r="L1747" s="162"/>
      <c r="M1747" s="167"/>
      <c r="T1747" s="168"/>
      <c r="AT1747" s="163" t="s">
        <v>277</v>
      </c>
      <c r="AU1747" s="163" t="s">
        <v>86</v>
      </c>
      <c r="AV1747" s="14" t="s">
        <v>271</v>
      </c>
      <c r="AW1747" s="14" t="s">
        <v>37</v>
      </c>
      <c r="AX1747" s="14" t="s">
        <v>84</v>
      </c>
      <c r="AY1747" s="163" t="s">
        <v>265</v>
      </c>
    </row>
    <row r="1748" spans="2:65" s="1" customFormat="1" ht="21.75" customHeight="1">
      <c r="B1748" s="33"/>
      <c r="C1748" s="130" t="s">
        <v>3279</v>
      </c>
      <c r="D1748" s="130" t="s">
        <v>267</v>
      </c>
      <c r="E1748" s="131" t="s">
        <v>3280</v>
      </c>
      <c r="F1748" s="132" t="s">
        <v>3281</v>
      </c>
      <c r="G1748" s="133" t="s">
        <v>162</v>
      </c>
      <c r="H1748" s="134">
        <v>6.5</v>
      </c>
      <c r="I1748" s="135"/>
      <c r="J1748" s="136">
        <f>ROUND(I1748*H1748,2)</f>
        <v>0</v>
      </c>
      <c r="K1748" s="132" t="s">
        <v>19</v>
      </c>
      <c r="L1748" s="33"/>
      <c r="M1748" s="137" t="s">
        <v>19</v>
      </c>
      <c r="N1748" s="138" t="s">
        <v>47</v>
      </c>
      <c r="P1748" s="139">
        <f>O1748*H1748</f>
        <v>0</v>
      </c>
      <c r="Q1748" s="139">
        <v>0.00656</v>
      </c>
      <c r="R1748" s="139">
        <f>Q1748*H1748</f>
        <v>0.04264</v>
      </c>
      <c r="S1748" s="139">
        <v>0</v>
      </c>
      <c r="T1748" s="140">
        <f>S1748*H1748</f>
        <v>0</v>
      </c>
      <c r="AR1748" s="141" t="s">
        <v>271</v>
      </c>
      <c r="AT1748" s="141" t="s">
        <v>267</v>
      </c>
      <c r="AU1748" s="141" t="s">
        <v>86</v>
      </c>
      <c r="AY1748" s="18" t="s">
        <v>265</v>
      </c>
      <c r="BE1748" s="142">
        <f>IF(N1748="základní",J1748,0)</f>
        <v>0</v>
      </c>
      <c r="BF1748" s="142">
        <f>IF(N1748="snížená",J1748,0)</f>
        <v>0</v>
      </c>
      <c r="BG1748" s="142">
        <f>IF(N1748="zákl. přenesená",J1748,0)</f>
        <v>0</v>
      </c>
      <c r="BH1748" s="142">
        <f>IF(N1748="sníž. přenesená",J1748,0)</f>
        <v>0</v>
      </c>
      <c r="BI1748" s="142">
        <f>IF(N1748="nulová",J1748,0)</f>
        <v>0</v>
      </c>
      <c r="BJ1748" s="18" t="s">
        <v>84</v>
      </c>
      <c r="BK1748" s="142">
        <f>ROUND(I1748*H1748,2)</f>
        <v>0</v>
      </c>
      <c r="BL1748" s="18" t="s">
        <v>271</v>
      </c>
      <c r="BM1748" s="141" t="s">
        <v>3282</v>
      </c>
    </row>
    <row r="1749" spans="2:47" s="1" customFormat="1" ht="12">
      <c r="B1749" s="33"/>
      <c r="D1749" s="143" t="s">
        <v>273</v>
      </c>
      <c r="F1749" s="144" t="s">
        <v>3281</v>
      </c>
      <c r="I1749" s="145"/>
      <c r="L1749" s="33"/>
      <c r="M1749" s="146"/>
      <c r="T1749" s="54"/>
      <c r="AT1749" s="18" t="s">
        <v>273</v>
      </c>
      <c r="AU1749" s="18" t="s">
        <v>86</v>
      </c>
    </row>
    <row r="1750" spans="2:47" s="1" customFormat="1" ht="29.25">
      <c r="B1750" s="33"/>
      <c r="D1750" s="143" t="s">
        <v>501</v>
      </c>
      <c r="F1750" s="176" t="s">
        <v>3262</v>
      </c>
      <c r="I1750" s="145"/>
      <c r="L1750" s="33"/>
      <c r="M1750" s="146"/>
      <c r="T1750" s="54"/>
      <c r="AT1750" s="18" t="s">
        <v>501</v>
      </c>
      <c r="AU1750" s="18" t="s">
        <v>86</v>
      </c>
    </row>
    <row r="1751" spans="2:51" s="12" customFormat="1" ht="12">
      <c r="B1751" s="149"/>
      <c r="D1751" s="143" t="s">
        <v>277</v>
      </c>
      <c r="E1751" s="150" t="s">
        <v>19</v>
      </c>
      <c r="F1751" s="151" t="s">
        <v>3263</v>
      </c>
      <c r="H1751" s="150" t="s">
        <v>19</v>
      </c>
      <c r="I1751" s="152"/>
      <c r="L1751" s="149"/>
      <c r="M1751" s="153"/>
      <c r="T1751" s="154"/>
      <c r="AT1751" s="150" t="s">
        <v>277</v>
      </c>
      <c r="AU1751" s="150" t="s">
        <v>86</v>
      </c>
      <c r="AV1751" s="12" t="s">
        <v>84</v>
      </c>
      <c r="AW1751" s="12" t="s">
        <v>37</v>
      </c>
      <c r="AX1751" s="12" t="s">
        <v>76</v>
      </c>
      <c r="AY1751" s="150" t="s">
        <v>265</v>
      </c>
    </row>
    <row r="1752" spans="2:51" s="13" customFormat="1" ht="12">
      <c r="B1752" s="155"/>
      <c r="D1752" s="143" t="s">
        <v>277</v>
      </c>
      <c r="E1752" s="156" t="s">
        <v>19</v>
      </c>
      <c r="F1752" s="157" t="s">
        <v>3283</v>
      </c>
      <c r="H1752" s="158">
        <v>3</v>
      </c>
      <c r="I1752" s="159"/>
      <c r="L1752" s="155"/>
      <c r="M1752" s="160"/>
      <c r="T1752" s="161"/>
      <c r="AT1752" s="156" t="s">
        <v>277</v>
      </c>
      <c r="AU1752" s="156" t="s">
        <v>86</v>
      </c>
      <c r="AV1752" s="13" t="s">
        <v>86</v>
      </c>
      <c r="AW1752" s="13" t="s">
        <v>37</v>
      </c>
      <c r="AX1752" s="13" t="s">
        <v>76</v>
      </c>
      <c r="AY1752" s="156" t="s">
        <v>265</v>
      </c>
    </row>
    <row r="1753" spans="2:51" s="13" customFormat="1" ht="12">
      <c r="B1753" s="155"/>
      <c r="D1753" s="143" t="s">
        <v>277</v>
      </c>
      <c r="E1753" s="156" t="s">
        <v>19</v>
      </c>
      <c r="F1753" s="157" t="s">
        <v>3284</v>
      </c>
      <c r="H1753" s="158">
        <v>0.5</v>
      </c>
      <c r="I1753" s="159"/>
      <c r="L1753" s="155"/>
      <c r="M1753" s="160"/>
      <c r="T1753" s="161"/>
      <c r="AT1753" s="156" t="s">
        <v>277</v>
      </c>
      <c r="AU1753" s="156" t="s">
        <v>86</v>
      </c>
      <c r="AV1753" s="13" t="s">
        <v>86</v>
      </c>
      <c r="AW1753" s="13" t="s">
        <v>37</v>
      </c>
      <c r="AX1753" s="13" t="s">
        <v>76</v>
      </c>
      <c r="AY1753" s="156" t="s">
        <v>265</v>
      </c>
    </row>
    <row r="1754" spans="2:51" s="13" customFormat="1" ht="12">
      <c r="B1754" s="155"/>
      <c r="D1754" s="143" t="s">
        <v>277</v>
      </c>
      <c r="E1754" s="156" t="s">
        <v>19</v>
      </c>
      <c r="F1754" s="157" t="s">
        <v>3285</v>
      </c>
      <c r="H1754" s="158">
        <v>3</v>
      </c>
      <c r="I1754" s="159"/>
      <c r="L1754" s="155"/>
      <c r="M1754" s="160"/>
      <c r="T1754" s="161"/>
      <c r="AT1754" s="156" t="s">
        <v>277</v>
      </c>
      <c r="AU1754" s="156" t="s">
        <v>86</v>
      </c>
      <c r="AV1754" s="13" t="s">
        <v>86</v>
      </c>
      <c r="AW1754" s="13" t="s">
        <v>37</v>
      </c>
      <c r="AX1754" s="13" t="s">
        <v>76</v>
      </c>
      <c r="AY1754" s="156" t="s">
        <v>265</v>
      </c>
    </row>
    <row r="1755" spans="2:51" s="14" customFormat="1" ht="12">
      <c r="B1755" s="162"/>
      <c r="D1755" s="143" t="s">
        <v>277</v>
      </c>
      <c r="E1755" s="163" t="s">
        <v>19</v>
      </c>
      <c r="F1755" s="164" t="s">
        <v>280</v>
      </c>
      <c r="H1755" s="165">
        <v>6.5</v>
      </c>
      <c r="I1755" s="166"/>
      <c r="L1755" s="162"/>
      <c r="M1755" s="167"/>
      <c r="T1755" s="168"/>
      <c r="AT1755" s="163" t="s">
        <v>277</v>
      </c>
      <c r="AU1755" s="163" t="s">
        <v>86</v>
      </c>
      <c r="AV1755" s="14" t="s">
        <v>271</v>
      </c>
      <c r="AW1755" s="14" t="s">
        <v>37</v>
      </c>
      <c r="AX1755" s="14" t="s">
        <v>84</v>
      </c>
      <c r="AY1755" s="163" t="s">
        <v>265</v>
      </c>
    </row>
    <row r="1756" spans="2:65" s="1" customFormat="1" ht="16.5" customHeight="1">
      <c r="B1756" s="33"/>
      <c r="C1756" s="130" t="s">
        <v>3286</v>
      </c>
      <c r="D1756" s="130" t="s">
        <v>267</v>
      </c>
      <c r="E1756" s="131" t="s">
        <v>3287</v>
      </c>
      <c r="F1756" s="132" t="s">
        <v>3288</v>
      </c>
      <c r="G1756" s="133" t="s">
        <v>162</v>
      </c>
      <c r="H1756" s="134">
        <v>83</v>
      </c>
      <c r="I1756" s="135"/>
      <c r="J1756" s="136">
        <f>ROUND(I1756*H1756,2)</f>
        <v>0</v>
      </c>
      <c r="K1756" s="132" t="s">
        <v>270</v>
      </c>
      <c r="L1756" s="33"/>
      <c r="M1756" s="137" t="s">
        <v>19</v>
      </c>
      <c r="N1756" s="138" t="s">
        <v>47</v>
      </c>
      <c r="P1756" s="139">
        <f>O1756*H1756</f>
        <v>0</v>
      </c>
      <c r="Q1756" s="139">
        <v>0</v>
      </c>
      <c r="R1756" s="139">
        <f>Q1756*H1756</f>
        <v>0</v>
      </c>
      <c r="S1756" s="139">
        <v>0.015</v>
      </c>
      <c r="T1756" s="140">
        <f>S1756*H1756</f>
        <v>1.2449999999999999</v>
      </c>
      <c r="AR1756" s="141" t="s">
        <v>271</v>
      </c>
      <c r="AT1756" s="141" t="s">
        <v>267</v>
      </c>
      <c r="AU1756" s="141" t="s">
        <v>86</v>
      </c>
      <c r="AY1756" s="18" t="s">
        <v>265</v>
      </c>
      <c r="BE1756" s="142">
        <f>IF(N1756="základní",J1756,0)</f>
        <v>0</v>
      </c>
      <c r="BF1756" s="142">
        <f>IF(N1756="snížená",J1756,0)</f>
        <v>0</v>
      </c>
      <c r="BG1756" s="142">
        <f>IF(N1756="zákl. přenesená",J1756,0)</f>
        <v>0</v>
      </c>
      <c r="BH1756" s="142">
        <f>IF(N1756="sníž. přenesená",J1756,0)</f>
        <v>0</v>
      </c>
      <c r="BI1756" s="142">
        <f>IF(N1756="nulová",J1756,0)</f>
        <v>0</v>
      </c>
      <c r="BJ1756" s="18" t="s">
        <v>84</v>
      </c>
      <c r="BK1756" s="142">
        <f>ROUND(I1756*H1756,2)</f>
        <v>0</v>
      </c>
      <c r="BL1756" s="18" t="s">
        <v>271</v>
      </c>
      <c r="BM1756" s="141" t="s">
        <v>3289</v>
      </c>
    </row>
    <row r="1757" spans="2:47" s="1" customFormat="1" ht="12">
      <c r="B1757" s="33"/>
      <c r="D1757" s="143" t="s">
        <v>273</v>
      </c>
      <c r="F1757" s="144" t="s">
        <v>3290</v>
      </c>
      <c r="I1757" s="145"/>
      <c r="L1757" s="33"/>
      <c r="M1757" s="146"/>
      <c r="T1757" s="54"/>
      <c r="AT1757" s="18" t="s">
        <v>273</v>
      </c>
      <c r="AU1757" s="18" t="s">
        <v>86</v>
      </c>
    </row>
    <row r="1758" spans="2:47" s="1" customFormat="1" ht="12">
      <c r="B1758" s="33"/>
      <c r="D1758" s="147" t="s">
        <v>275</v>
      </c>
      <c r="F1758" s="148" t="s">
        <v>3291</v>
      </c>
      <c r="I1758" s="145"/>
      <c r="L1758" s="33"/>
      <c r="M1758" s="146"/>
      <c r="T1758" s="54"/>
      <c r="AT1758" s="18" t="s">
        <v>275</v>
      </c>
      <c r="AU1758" s="18" t="s">
        <v>86</v>
      </c>
    </row>
    <row r="1759" spans="2:51" s="12" customFormat="1" ht="12">
      <c r="B1759" s="149"/>
      <c r="D1759" s="143" t="s">
        <v>277</v>
      </c>
      <c r="E1759" s="150" t="s">
        <v>19</v>
      </c>
      <c r="F1759" s="151" t="s">
        <v>3292</v>
      </c>
      <c r="H1759" s="150" t="s">
        <v>19</v>
      </c>
      <c r="I1759" s="152"/>
      <c r="L1759" s="149"/>
      <c r="M1759" s="153"/>
      <c r="T1759" s="154"/>
      <c r="AT1759" s="150" t="s">
        <v>277</v>
      </c>
      <c r="AU1759" s="150" t="s">
        <v>86</v>
      </c>
      <c r="AV1759" s="12" t="s">
        <v>84</v>
      </c>
      <c r="AW1759" s="12" t="s">
        <v>37</v>
      </c>
      <c r="AX1759" s="12" t="s">
        <v>76</v>
      </c>
      <c r="AY1759" s="150" t="s">
        <v>265</v>
      </c>
    </row>
    <row r="1760" spans="2:51" s="13" customFormat="1" ht="12">
      <c r="B1760" s="155"/>
      <c r="D1760" s="143" t="s">
        <v>277</v>
      </c>
      <c r="E1760" s="156" t="s">
        <v>19</v>
      </c>
      <c r="F1760" s="157" t="s">
        <v>1603</v>
      </c>
      <c r="H1760" s="158">
        <v>83</v>
      </c>
      <c r="I1760" s="159"/>
      <c r="L1760" s="155"/>
      <c r="M1760" s="160"/>
      <c r="T1760" s="161"/>
      <c r="AT1760" s="156" t="s">
        <v>277</v>
      </c>
      <c r="AU1760" s="156" t="s">
        <v>86</v>
      </c>
      <c r="AV1760" s="13" t="s">
        <v>86</v>
      </c>
      <c r="AW1760" s="13" t="s">
        <v>37</v>
      </c>
      <c r="AX1760" s="13" t="s">
        <v>84</v>
      </c>
      <c r="AY1760" s="156" t="s">
        <v>265</v>
      </c>
    </row>
    <row r="1761" spans="2:65" s="1" customFormat="1" ht="21.75" customHeight="1">
      <c r="B1761" s="33"/>
      <c r="C1761" s="130" t="s">
        <v>3293</v>
      </c>
      <c r="D1761" s="130" t="s">
        <v>267</v>
      </c>
      <c r="E1761" s="131" t="s">
        <v>3294</v>
      </c>
      <c r="F1761" s="132" t="s">
        <v>3295</v>
      </c>
      <c r="G1761" s="133" t="s">
        <v>134</v>
      </c>
      <c r="H1761" s="134">
        <v>5</v>
      </c>
      <c r="I1761" s="135"/>
      <c r="J1761" s="136">
        <f>ROUND(I1761*H1761,2)</f>
        <v>0</v>
      </c>
      <c r="K1761" s="132" t="s">
        <v>270</v>
      </c>
      <c r="L1761" s="33"/>
      <c r="M1761" s="137" t="s">
        <v>19</v>
      </c>
      <c r="N1761" s="138" t="s">
        <v>47</v>
      </c>
      <c r="P1761" s="139">
        <f>O1761*H1761</f>
        <v>0</v>
      </c>
      <c r="Q1761" s="139">
        <v>1E-05</v>
      </c>
      <c r="R1761" s="139">
        <f>Q1761*H1761</f>
        <v>5E-05</v>
      </c>
      <c r="S1761" s="139">
        <v>0</v>
      </c>
      <c r="T1761" s="140">
        <f>S1761*H1761</f>
        <v>0</v>
      </c>
      <c r="AR1761" s="141" t="s">
        <v>271</v>
      </c>
      <c r="AT1761" s="141" t="s">
        <v>267</v>
      </c>
      <c r="AU1761" s="141" t="s">
        <v>86</v>
      </c>
      <c r="AY1761" s="18" t="s">
        <v>265</v>
      </c>
      <c r="BE1761" s="142">
        <f>IF(N1761="základní",J1761,0)</f>
        <v>0</v>
      </c>
      <c r="BF1761" s="142">
        <f>IF(N1761="snížená",J1761,0)</f>
        <v>0</v>
      </c>
      <c r="BG1761" s="142">
        <f>IF(N1761="zákl. přenesená",J1761,0)</f>
        <v>0</v>
      </c>
      <c r="BH1761" s="142">
        <f>IF(N1761="sníž. přenesená",J1761,0)</f>
        <v>0</v>
      </c>
      <c r="BI1761" s="142">
        <f>IF(N1761="nulová",J1761,0)</f>
        <v>0</v>
      </c>
      <c r="BJ1761" s="18" t="s">
        <v>84</v>
      </c>
      <c r="BK1761" s="142">
        <f>ROUND(I1761*H1761,2)</f>
        <v>0</v>
      </c>
      <c r="BL1761" s="18" t="s">
        <v>271</v>
      </c>
      <c r="BM1761" s="141" t="s">
        <v>3296</v>
      </c>
    </row>
    <row r="1762" spans="2:47" s="1" customFormat="1" ht="12">
      <c r="B1762" s="33"/>
      <c r="D1762" s="143" t="s">
        <v>273</v>
      </c>
      <c r="F1762" s="144" t="s">
        <v>3297</v>
      </c>
      <c r="I1762" s="145"/>
      <c r="L1762" s="33"/>
      <c r="M1762" s="146"/>
      <c r="T1762" s="54"/>
      <c r="AT1762" s="18" t="s">
        <v>273</v>
      </c>
      <c r="AU1762" s="18" t="s">
        <v>86</v>
      </c>
    </row>
    <row r="1763" spans="2:47" s="1" customFormat="1" ht="12">
      <c r="B1763" s="33"/>
      <c r="D1763" s="147" t="s">
        <v>275</v>
      </c>
      <c r="F1763" s="148" t="s">
        <v>3298</v>
      </c>
      <c r="I1763" s="145"/>
      <c r="L1763" s="33"/>
      <c r="M1763" s="146"/>
      <c r="T1763" s="54"/>
      <c r="AT1763" s="18" t="s">
        <v>275</v>
      </c>
      <c r="AU1763" s="18" t="s">
        <v>86</v>
      </c>
    </row>
    <row r="1764" spans="2:51" s="12" customFormat="1" ht="12">
      <c r="B1764" s="149"/>
      <c r="D1764" s="143" t="s">
        <v>277</v>
      </c>
      <c r="E1764" s="150" t="s">
        <v>19</v>
      </c>
      <c r="F1764" s="151" t="s">
        <v>3263</v>
      </c>
      <c r="H1764" s="150" t="s">
        <v>19</v>
      </c>
      <c r="I1764" s="152"/>
      <c r="L1764" s="149"/>
      <c r="M1764" s="153"/>
      <c r="T1764" s="154"/>
      <c r="AT1764" s="150" t="s">
        <v>277</v>
      </c>
      <c r="AU1764" s="150" t="s">
        <v>86</v>
      </c>
      <c r="AV1764" s="12" t="s">
        <v>84</v>
      </c>
      <c r="AW1764" s="12" t="s">
        <v>37</v>
      </c>
      <c r="AX1764" s="12" t="s">
        <v>76</v>
      </c>
      <c r="AY1764" s="150" t="s">
        <v>265</v>
      </c>
    </row>
    <row r="1765" spans="2:51" s="12" customFormat="1" ht="12">
      <c r="B1765" s="149"/>
      <c r="D1765" s="143" t="s">
        <v>277</v>
      </c>
      <c r="E1765" s="150" t="s">
        <v>19</v>
      </c>
      <c r="F1765" s="151" t="s">
        <v>3299</v>
      </c>
      <c r="H1765" s="150" t="s">
        <v>19</v>
      </c>
      <c r="I1765" s="152"/>
      <c r="L1765" s="149"/>
      <c r="M1765" s="153"/>
      <c r="T1765" s="154"/>
      <c r="AT1765" s="150" t="s">
        <v>277</v>
      </c>
      <c r="AU1765" s="150" t="s">
        <v>86</v>
      </c>
      <c r="AV1765" s="12" t="s">
        <v>84</v>
      </c>
      <c r="AW1765" s="12" t="s">
        <v>37</v>
      </c>
      <c r="AX1765" s="12" t="s">
        <v>76</v>
      </c>
      <c r="AY1765" s="150" t="s">
        <v>265</v>
      </c>
    </row>
    <row r="1766" spans="2:51" s="13" customFormat="1" ht="12">
      <c r="B1766" s="155"/>
      <c r="D1766" s="143" t="s">
        <v>277</v>
      </c>
      <c r="E1766" s="156" t="s">
        <v>19</v>
      </c>
      <c r="F1766" s="157" t="s">
        <v>3300</v>
      </c>
      <c r="H1766" s="158">
        <v>2</v>
      </c>
      <c r="I1766" s="159"/>
      <c r="L1766" s="155"/>
      <c r="M1766" s="160"/>
      <c r="T1766" s="161"/>
      <c r="AT1766" s="156" t="s">
        <v>277</v>
      </c>
      <c r="AU1766" s="156" t="s">
        <v>86</v>
      </c>
      <c r="AV1766" s="13" t="s">
        <v>86</v>
      </c>
      <c r="AW1766" s="13" t="s">
        <v>37</v>
      </c>
      <c r="AX1766" s="13" t="s">
        <v>76</v>
      </c>
      <c r="AY1766" s="156" t="s">
        <v>265</v>
      </c>
    </row>
    <row r="1767" spans="2:51" s="13" customFormat="1" ht="12">
      <c r="B1767" s="155"/>
      <c r="D1767" s="143" t="s">
        <v>277</v>
      </c>
      <c r="E1767" s="156" t="s">
        <v>19</v>
      </c>
      <c r="F1767" s="157" t="s">
        <v>3301</v>
      </c>
      <c r="H1767" s="158">
        <v>1</v>
      </c>
      <c r="I1767" s="159"/>
      <c r="L1767" s="155"/>
      <c r="M1767" s="160"/>
      <c r="T1767" s="161"/>
      <c r="AT1767" s="156" t="s">
        <v>277</v>
      </c>
      <c r="AU1767" s="156" t="s">
        <v>86</v>
      </c>
      <c r="AV1767" s="13" t="s">
        <v>86</v>
      </c>
      <c r="AW1767" s="13" t="s">
        <v>37</v>
      </c>
      <c r="AX1767" s="13" t="s">
        <v>76</v>
      </c>
      <c r="AY1767" s="156" t="s">
        <v>265</v>
      </c>
    </row>
    <row r="1768" spans="2:51" s="13" customFormat="1" ht="12">
      <c r="B1768" s="155"/>
      <c r="D1768" s="143" t="s">
        <v>277</v>
      </c>
      <c r="E1768" s="156" t="s">
        <v>19</v>
      </c>
      <c r="F1768" s="157" t="s">
        <v>3302</v>
      </c>
      <c r="H1768" s="158">
        <v>2</v>
      </c>
      <c r="I1768" s="159"/>
      <c r="L1768" s="155"/>
      <c r="M1768" s="160"/>
      <c r="T1768" s="161"/>
      <c r="AT1768" s="156" t="s">
        <v>277</v>
      </c>
      <c r="AU1768" s="156" t="s">
        <v>86</v>
      </c>
      <c r="AV1768" s="13" t="s">
        <v>86</v>
      </c>
      <c r="AW1768" s="13" t="s">
        <v>37</v>
      </c>
      <c r="AX1768" s="13" t="s">
        <v>76</v>
      </c>
      <c r="AY1768" s="156" t="s">
        <v>265</v>
      </c>
    </row>
    <row r="1769" spans="2:51" s="14" customFormat="1" ht="12">
      <c r="B1769" s="162"/>
      <c r="D1769" s="143" t="s">
        <v>277</v>
      </c>
      <c r="E1769" s="163" t="s">
        <v>19</v>
      </c>
      <c r="F1769" s="164" t="s">
        <v>280</v>
      </c>
      <c r="H1769" s="165">
        <v>5</v>
      </c>
      <c r="I1769" s="166"/>
      <c r="L1769" s="162"/>
      <c r="M1769" s="167"/>
      <c r="T1769" s="168"/>
      <c r="AT1769" s="163" t="s">
        <v>277</v>
      </c>
      <c r="AU1769" s="163" t="s">
        <v>86</v>
      </c>
      <c r="AV1769" s="14" t="s">
        <v>271</v>
      </c>
      <c r="AW1769" s="14" t="s">
        <v>37</v>
      </c>
      <c r="AX1769" s="14" t="s">
        <v>84</v>
      </c>
      <c r="AY1769" s="163" t="s">
        <v>265</v>
      </c>
    </row>
    <row r="1770" spans="2:65" s="1" customFormat="1" ht="16.5" customHeight="1">
      <c r="B1770" s="33"/>
      <c r="C1770" s="177" t="s">
        <v>3303</v>
      </c>
      <c r="D1770" s="177" t="s">
        <v>504</v>
      </c>
      <c r="E1770" s="178" t="s">
        <v>3304</v>
      </c>
      <c r="F1770" s="179" t="s">
        <v>3305</v>
      </c>
      <c r="G1770" s="180" t="s">
        <v>134</v>
      </c>
      <c r="H1770" s="181">
        <v>5</v>
      </c>
      <c r="I1770" s="182"/>
      <c r="J1770" s="183">
        <f>ROUND(I1770*H1770,2)</f>
        <v>0</v>
      </c>
      <c r="K1770" s="179" t="s">
        <v>270</v>
      </c>
      <c r="L1770" s="184"/>
      <c r="M1770" s="185" t="s">
        <v>19</v>
      </c>
      <c r="N1770" s="186" t="s">
        <v>47</v>
      </c>
      <c r="P1770" s="139">
        <f>O1770*H1770</f>
        <v>0</v>
      </c>
      <c r="Q1770" s="139">
        <v>0.00167</v>
      </c>
      <c r="R1770" s="139">
        <f>Q1770*H1770</f>
        <v>0.00835</v>
      </c>
      <c r="S1770" s="139">
        <v>0</v>
      </c>
      <c r="T1770" s="140">
        <f>S1770*H1770</f>
        <v>0</v>
      </c>
      <c r="AR1770" s="141" t="s">
        <v>323</v>
      </c>
      <c r="AT1770" s="141" t="s">
        <v>504</v>
      </c>
      <c r="AU1770" s="141" t="s">
        <v>86</v>
      </c>
      <c r="AY1770" s="18" t="s">
        <v>265</v>
      </c>
      <c r="BE1770" s="142">
        <f>IF(N1770="základní",J1770,0)</f>
        <v>0</v>
      </c>
      <c r="BF1770" s="142">
        <f>IF(N1770="snížená",J1770,0)</f>
        <v>0</v>
      </c>
      <c r="BG1770" s="142">
        <f>IF(N1770="zákl. přenesená",J1770,0)</f>
        <v>0</v>
      </c>
      <c r="BH1770" s="142">
        <f>IF(N1770="sníž. přenesená",J1770,0)</f>
        <v>0</v>
      </c>
      <c r="BI1770" s="142">
        <f>IF(N1770="nulová",J1770,0)</f>
        <v>0</v>
      </c>
      <c r="BJ1770" s="18" t="s">
        <v>84</v>
      </c>
      <c r="BK1770" s="142">
        <f>ROUND(I1770*H1770,2)</f>
        <v>0</v>
      </c>
      <c r="BL1770" s="18" t="s">
        <v>271</v>
      </c>
      <c r="BM1770" s="141" t="s">
        <v>3306</v>
      </c>
    </row>
    <row r="1771" spans="2:47" s="1" customFormat="1" ht="12">
      <c r="B1771" s="33"/>
      <c r="D1771" s="143" t="s">
        <v>273</v>
      </c>
      <c r="F1771" s="144" t="s">
        <v>3305</v>
      </c>
      <c r="I1771" s="145"/>
      <c r="L1771" s="33"/>
      <c r="M1771" s="146"/>
      <c r="T1771" s="54"/>
      <c r="AT1771" s="18" t="s">
        <v>273</v>
      </c>
      <c r="AU1771" s="18" t="s">
        <v>86</v>
      </c>
    </row>
    <row r="1772" spans="2:65" s="1" customFormat="1" ht="16.5" customHeight="1">
      <c r="B1772" s="33"/>
      <c r="C1772" s="130" t="s">
        <v>3307</v>
      </c>
      <c r="D1772" s="130" t="s">
        <v>267</v>
      </c>
      <c r="E1772" s="131" t="s">
        <v>3308</v>
      </c>
      <c r="F1772" s="132" t="s">
        <v>3309</v>
      </c>
      <c r="G1772" s="133" t="s">
        <v>162</v>
      </c>
      <c r="H1772" s="134">
        <v>60.5</v>
      </c>
      <c r="I1772" s="135"/>
      <c r="J1772" s="136">
        <f>ROUND(I1772*H1772,2)</f>
        <v>0</v>
      </c>
      <c r="K1772" s="132" t="s">
        <v>270</v>
      </c>
      <c r="L1772" s="33"/>
      <c r="M1772" s="137" t="s">
        <v>19</v>
      </c>
      <c r="N1772" s="138" t="s">
        <v>47</v>
      </c>
      <c r="P1772" s="139">
        <f>O1772*H1772</f>
        <v>0</v>
      </c>
      <c r="Q1772" s="139">
        <v>0.02684</v>
      </c>
      <c r="R1772" s="139">
        <f>Q1772*H1772</f>
        <v>1.62382</v>
      </c>
      <c r="S1772" s="139">
        <v>0</v>
      </c>
      <c r="T1772" s="140">
        <f>S1772*H1772</f>
        <v>0</v>
      </c>
      <c r="AR1772" s="141" t="s">
        <v>271</v>
      </c>
      <c r="AT1772" s="141" t="s">
        <v>267</v>
      </c>
      <c r="AU1772" s="141" t="s">
        <v>86</v>
      </c>
      <c r="AY1772" s="18" t="s">
        <v>265</v>
      </c>
      <c r="BE1772" s="142">
        <f>IF(N1772="základní",J1772,0)</f>
        <v>0</v>
      </c>
      <c r="BF1772" s="142">
        <f>IF(N1772="snížená",J1772,0)</f>
        <v>0</v>
      </c>
      <c r="BG1772" s="142">
        <f>IF(N1772="zákl. přenesená",J1772,0)</f>
        <v>0</v>
      </c>
      <c r="BH1772" s="142">
        <f>IF(N1772="sníž. přenesená",J1772,0)</f>
        <v>0</v>
      </c>
      <c r="BI1772" s="142">
        <f>IF(N1772="nulová",J1772,0)</f>
        <v>0</v>
      </c>
      <c r="BJ1772" s="18" t="s">
        <v>84</v>
      </c>
      <c r="BK1772" s="142">
        <f>ROUND(I1772*H1772,2)</f>
        <v>0</v>
      </c>
      <c r="BL1772" s="18" t="s">
        <v>271</v>
      </c>
      <c r="BM1772" s="141" t="s">
        <v>3310</v>
      </c>
    </row>
    <row r="1773" spans="2:47" s="1" customFormat="1" ht="19.5">
      <c r="B1773" s="33"/>
      <c r="D1773" s="143" t="s">
        <v>273</v>
      </c>
      <c r="F1773" s="144" t="s">
        <v>3311</v>
      </c>
      <c r="I1773" s="145"/>
      <c r="L1773" s="33"/>
      <c r="M1773" s="146"/>
      <c r="T1773" s="54"/>
      <c r="AT1773" s="18" t="s">
        <v>273</v>
      </c>
      <c r="AU1773" s="18" t="s">
        <v>86</v>
      </c>
    </row>
    <row r="1774" spans="2:47" s="1" customFormat="1" ht="12">
      <c r="B1774" s="33"/>
      <c r="D1774" s="147" t="s">
        <v>275</v>
      </c>
      <c r="F1774" s="148" t="s">
        <v>3312</v>
      </c>
      <c r="I1774" s="145"/>
      <c r="L1774" s="33"/>
      <c r="M1774" s="146"/>
      <c r="T1774" s="54"/>
      <c r="AT1774" s="18" t="s">
        <v>275</v>
      </c>
      <c r="AU1774" s="18" t="s">
        <v>86</v>
      </c>
    </row>
    <row r="1775" spans="2:51" s="12" customFormat="1" ht="12">
      <c r="B1775" s="149"/>
      <c r="D1775" s="143" t="s">
        <v>277</v>
      </c>
      <c r="E1775" s="150" t="s">
        <v>19</v>
      </c>
      <c r="F1775" s="151" t="s">
        <v>3313</v>
      </c>
      <c r="H1775" s="150" t="s">
        <v>19</v>
      </c>
      <c r="I1775" s="152"/>
      <c r="L1775" s="149"/>
      <c r="M1775" s="153"/>
      <c r="T1775" s="154"/>
      <c r="AT1775" s="150" t="s">
        <v>277</v>
      </c>
      <c r="AU1775" s="150" t="s">
        <v>86</v>
      </c>
      <c r="AV1775" s="12" t="s">
        <v>84</v>
      </c>
      <c r="AW1775" s="12" t="s">
        <v>37</v>
      </c>
      <c r="AX1775" s="12" t="s">
        <v>76</v>
      </c>
      <c r="AY1775" s="150" t="s">
        <v>265</v>
      </c>
    </row>
    <row r="1776" spans="2:51" s="13" customFormat="1" ht="12">
      <c r="B1776" s="155"/>
      <c r="D1776" s="143" t="s">
        <v>277</v>
      </c>
      <c r="E1776" s="156" t="s">
        <v>19</v>
      </c>
      <c r="F1776" s="157" t="s">
        <v>3314</v>
      </c>
      <c r="H1776" s="158">
        <v>60.5</v>
      </c>
      <c r="I1776" s="159"/>
      <c r="L1776" s="155"/>
      <c r="M1776" s="160"/>
      <c r="T1776" s="161"/>
      <c r="AT1776" s="156" t="s">
        <v>277</v>
      </c>
      <c r="AU1776" s="156" t="s">
        <v>86</v>
      </c>
      <c r="AV1776" s="13" t="s">
        <v>86</v>
      </c>
      <c r="AW1776" s="13" t="s">
        <v>37</v>
      </c>
      <c r="AX1776" s="13" t="s">
        <v>84</v>
      </c>
      <c r="AY1776" s="156" t="s">
        <v>265</v>
      </c>
    </row>
    <row r="1777" spans="2:65" s="1" customFormat="1" ht="21.75" customHeight="1">
      <c r="B1777" s="33"/>
      <c r="C1777" s="130" t="s">
        <v>3315</v>
      </c>
      <c r="D1777" s="130" t="s">
        <v>267</v>
      </c>
      <c r="E1777" s="131" t="s">
        <v>3316</v>
      </c>
      <c r="F1777" s="132" t="s">
        <v>3317</v>
      </c>
      <c r="G1777" s="133" t="s">
        <v>134</v>
      </c>
      <c r="H1777" s="134">
        <v>6</v>
      </c>
      <c r="I1777" s="135"/>
      <c r="J1777" s="136">
        <f>ROUND(I1777*H1777,2)</f>
        <v>0</v>
      </c>
      <c r="K1777" s="132" t="s">
        <v>270</v>
      </c>
      <c r="L1777" s="33"/>
      <c r="M1777" s="137" t="s">
        <v>19</v>
      </c>
      <c r="N1777" s="138" t="s">
        <v>47</v>
      </c>
      <c r="P1777" s="139">
        <f>O1777*H1777</f>
        <v>0</v>
      </c>
      <c r="Q1777" s="139">
        <v>2E-05</v>
      </c>
      <c r="R1777" s="139">
        <f>Q1777*H1777</f>
        <v>0.00012000000000000002</v>
      </c>
      <c r="S1777" s="139">
        <v>0</v>
      </c>
      <c r="T1777" s="140">
        <f>S1777*H1777</f>
        <v>0</v>
      </c>
      <c r="AR1777" s="141" t="s">
        <v>271</v>
      </c>
      <c r="AT1777" s="141" t="s">
        <v>267</v>
      </c>
      <c r="AU1777" s="141" t="s">
        <v>86</v>
      </c>
      <c r="AY1777" s="18" t="s">
        <v>265</v>
      </c>
      <c r="BE1777" s="142">
        <f>IF(N1777="základní",J1777,0)</f>
        <v>0</v>
      </c>
      <c r="BF1777" s="142">
        <f>IF(N1777="snížená",J1777,0)</f>
        <v>0</v>
      </c>
      <c r="BG1777" s="142">
        <f>IF(N1777="zákl. přenesená",J1777,0)</f>
        <v>0</v>
      </c>
      <c r="BH1777" s="142">
        <f>IF(N1777="sníž. přenesená",J1777,0)</f>
        <v>0</v>
      </c>
      <c r="BI1777" s="142">
        <f>IF(N1777="nulová",J1777,0)</f>
        <v>0</v>
      </c>
      <c r="BJ1777" s="18" t="s">
        <v>84</v>
      </c>
      <c r="BK1777" s="142">
        <f>ROUND(I1777*H1777,2)</f>
        <v>0</v>
      </c>
      <c r="BL1777" s="18" t="s">
        <v>271</v>
      </c>
      <c r="BM1777" s="141" t="s">
        <v>3318</v>
      </c>
    </row>
    <row r="1778" spans="2:47" s="1" customFormat="1" ht="12">
      <c r="B1778" s="33"/>
      <c r="D1778" s="143" t="s">
        <v>273</v>
      </c>
      <c r="F1778" s="144" t="s">
        <v>3319</v>
      </c>
      <c r="I1778" s="145"/>
      <c r="L1778" s="33"/>
      <c r="M1778" s="146"/>
      <c r="T1778" s="54"/>
      <c r="AT1778" s="18" t="s">
        <v>273</v>
      </c>
      <c r="AU1778" s="18" t="s">
        <v>86</v>
      </c>
    </row>
    <row r="1779" spans="2:47" s="1" customFormat="1" ht="12">
      <c r="B1779" s="33"/>
      <c r="D1779" s="147" t="s">
        <v>275</v>
      </c>
      <c r="F1779" s="148" t="s">
        <v>3320</v>
      </c>
      <c r="I1779" s="145"/>
      <c r="L1779" s="33"/>
      <c r="M1779" s="146"/>
      <c r="T1779" s="54"/>
      <c r="AT1779" s="18" t="s">
        <v>275</v>
      </c>
      <c r="AU1779" s="18" t="s">
        <v>86</v>
      </c>
    </row>
    <row r="1780" spans="2:51" s="12" customFormat="1" ht="12">
      <c r="B1780" s="149"/>
      <c r="D1780" s="143" t="s">
        <v>277</v>
      </c>
      <c r="E1780" s="150" t="s">
        <v>19</v>
      </c>
      <c r="F1780" s="151" t="s">
        <v>3313</v>
      </c>
      <c r="H1780" s="150" t="s">
        <v>19</v>
      </c>
      <c r="I1780" s="152"/>
      <c r="L1780" s="149"/>
      <c r="M1780" s="153"/>
      <c r="T1780" s="154"/>
      <c r="AT1780" s="150" t="s">
        <v>277</v>
      </c>
      <c r="AU1780" s="150" t="s">
        <v>86</v>
      </c>
      <c r="AV1780" s="12" t="s">
        <v>84</v>
      </c>
      <c r="AW1780" s="12" t="s">
        <v>37</v>
      </c>
      <c r="AX1780" s="12" t="s">
        <v>76</v>
      </c>
      <c r="AY1780" s="150" t="s">
        <v>265</v>
      </c>
    </row>
    <row r="1781" spans="2:51" s="13" customFormat="1" ht="12">
      <c r="B1781" s="155"/>
      <c r="D1781" s="143" t="s">
        <v>277</v>
      </c>
      <c r="E1781" s="156" t="s">
        <v>19</v>
      </c>
      <c r="F1781" s="157" t="s">
        <v>3321</v>
      </c>
      <c r="H1781" s="158">
        <v>3</v>
      </c>
      <c r="I1781" s="159"/>
      <c r="L1781" s="155"/>
      <c r="M1781" s="160"/>
      <c r="T1781" s="161"/>
      <c r="AT1781" s="156" t="s">
        <v>277</v>
      </c>
      <c r="AU1781" s="156" t="s">
        <v>86</v>
      </c>
      <c r="AV1781" s="13" t="s">
        <v>86</v>
      </c>
      <c r="AW1781" s="13" t="s">
        <v>37</v>
      </c>
      <c r="AX1781" s="13" t="s">
        <v>76</v>
      </c>
      <c r="AY1781" s="156" t="s">
        <v>265</v>
      </c>
    </row>
    <row r="1782" spans="2:51" s="13" customFormat="1" ht="12">
      <c r="B1782" s="155"/>
      <c r="D1782" s="143" t="s">
        <v>277</v>
      </c>
      <c r="E1782" s="156" t="s">
        <v>19</v>
      </c>
      <c r="F1782" s="157" t="s">
        <v>3322</v>
      </c>
      <c r="H1782" s="158">
        <v>3</v>
      </c>
      <c r="I1782" s="159"/>
      <c r="L1782" s="155"/>
      <c r="M1782" s="160"/>
      <c r="T1782" s="161"/>
      <c r="AT1782" s="156" t="s">
        <v>277</v>
      </c>
      <c r="AU1782" s="156" t="s">
        <v>86</v>
      </c>
      <c r="AV1782" s="13" t="s">
        <v>86</v>
      </c>
      <c r="AW1782" s="13" t="s">
        <v>37</v>
      </c>
      <c r="AX1782" s="13" t="s">
        <v>76</v>
      </c>
      <c r="AY1782" s="156" t="s">
        <v>265</v>
      </c>
    </row>
    <row r="1783" spans="2:51" s="14" customFormat="1" ht="12">
      <c r="B1783" s="162"/>
      <c r="D1783" s="143" t="s">
        <v>277</v>
      </c>
      <c r="E1783" s="163" t="s">
        <v>19</v>
      </c>
      <c r="F1783" s="164" t="s">
        <v>280</v>
      </c>
      <c r="H1783" s="165">
        <v>6</v>
      </c>
      <c r="I1783" s="166"/>
      <c r="L1783" s="162"/>
      <c r="M1783" s="167"/>
      <c r="T1783" s="168"/>
      <c r="AT1783" s="163" t="s">
        <v>277</v>
      </c>
      <c r="AU1783" s="163" t="s">
        <v>86</v>
      </c>
      <c r="AV1783" s="14" t="s">
        <v>271</v>
      </c>
      <c r="AW1783" s="14" t="s">
        <v>37</v>
      </c>
      <c r="AX1783" s="14" t="s">
        <v>84</v>
      </c>
      <c r="AY1783" s="163" t="s">
        <v>265</v>
      </c>
    </row>
    <row r="1784" spans="2:65" s="1" customFormat="1" ht="16.5" customHeight="1">
      <c r="B1784" s="33"/>
      <c r="C1784" s="177" t="s">
        <v>3323</v>
      </c>
      <c r="D1784" s="177" t="s">
        <v>504</v>
      </c>
      <c r="E1784" s="178" t="s">
        <v>3324</v>
      </c>
      <c r="F1784" s="179" t="s">
        <v>3325</v>
      </c>
      <c r="G1784" s="180" t="s">
        <v>134</v>
      </c>
      <c r="H1784" s="181">
        <v>3</v>
      </c>
      <c r="I1784" s="182"/>
      <c r="J1784" s="183">
        <f>ROUND(I1784*H1784,2)</f>
        <v>0</v>
      </c>
      <c r="K1784" s="179" t="s">
        <v>270</v>
      </c>
      <c r="L1784" s="184"/>
      <c r="M1784" s="185" t="s">
        <v>19</v>
      </c>
      <c r="N1784" s="186" t="s">
        <v>47</v>
      </c>
      <c r="P1784" s="139">
        <f>O1784*H1784</f>
        <v>0</v>
      </c>
      <c r="Q1784" s="139">
        <v>0.01292</v>
      </c>
      <c r="R1784" s="139">
        <f>Q1784*H1784</f>
        <v>0.038759999999999996</v>
      </c>
      <c r="S1784" s="139">
        <v>0</v>
      </c>
      <c r="T1784" s="140">
        <f>S1784*H1784</f>
        <v>0</v>
      </c>
      <c r="AR1784" s="141" t="s">
        <v>323</v>
      </c>
      <c r="AT1784" s="141" t="s">
        <v>504</v>
      </c>
      <c r="AU1784" s="141" t="s">
        <v>86</v>
      </c>
      <c r="AY1784" s="18" t="s">
        <v>265</v>
      </c>
      <c r="BE1784" s="142">
        <f>IF(N1784="základní",J1784,0)</f>
        <v>0</v>
      </c>
      <c r="BF1784" s="142">
        <f>IF(N1784="snížená",J1784,0)</f>
        <v>0</v>
      </c>
      <c r="BG1784" s="142">
        <f>IF(N1784="zákl. přenesená",J1784,0)</f>
        <v>0</v>
      </c>
      <c r="BH1784" s="142">
        <f>IF(N1784="sníž. přenesená",J1784,0)</f>
        <v>0</v>
      </c>
      <c r="BI1784" s="142">
        <f>IF(N1784="nulová",J1784,0)</f>
        <v>0</v>
      </c>
      <c r="BJ1784" s="18" t="s">
        <v>84</v>
      </c>
      <c r="BK1784" s="142">
        <f>ROUND(I1784*H1784,2)</f>
        <v>0</v>
      </c>
      <c r="BL1784" s="18" t="s">
        <v>271</v>
      </c>
      <c r="BM1784" s="141" t="s">
        <v>3326</v>
      </c>
    </row>
    <row r="1785" spans="2:47" s="1" customFormat="1" ht="12">
      <c r="B1785" s="33"/>
      <c r="D1785" s="143" t="s">
        <v>273</v>
      </c>
      <c r="F1785" s="144" t="s">
        <v>3325</v>
      </c>
      <c r="I1785" s="145"/>
      <c r="L1785" s="33"/>
      <c r="M1785" s="146"/>
      <c r="T1785" s="54"/>
      <c r="AT1785" s="18" t="s">
        <v>273</v>
      </c>
      <c r="AU1785" s="18" t="s">
        <v>86</v>
      </c>
    </row>
    <row r="1786" spans="2:65" s="1" customFormat="1" ht="16.5" customHeight="1">
      <c r="B1786" s="33"/>
      <c r="C1786" s="177" t="s">
        <v>3327</v>
      </c>
      <c r="D1786" s="177" t="s">
        <v>504</v>
      </c>
      <c r="E1786" s="178" t="s">
        <v>3328</v>
      </c>
      <c r="F1786" s="179" t="s">
        <v>3329</v>
      </c>
      <c r="G1786" s="180" t="s">
        <v>134</v>
      </c>
      <c r="H1786" s="181">
        <v>3</v>
      </c>
      <c r="I1786" s="182"/>
      <c r="J1786" s="183">
        <f>ROUND(I1786*H1786,2)</f>
        <v>0</v>
      </c>
      <c r="K1786" s="179" t="s">
        <v>270</v>
      </c>
      <c r="L1786" s="184"/>
      <c r="M1786" s="185" t="s">
        <v>19</v>
      </c>
      <c r="N1786" s="186" t="s">
        <v>47</v>
      </c>
      <c r="P1786" s="139">
        <f>O1786*H1786</f>
        <v>0</v>
      </c>
      <c r="Q1786" s="139">
        <v>0.0045</v>
      </c>
      <c r="R1786" s="139">
        <f>Q1786*H1786</f>
        <v>0.013499999999999998</v>
      </c>
      <c r="S1786" s="139">
        <v>0</v>
      </c>
      <c r="T1786" s="140">
        <f>S1786*H1786</f>
        <v>0</v>
      </c>
      <c r="AR1786" s="141" t="s">
        <v>323</v>
      </c>
      <c r="AT1786" s="141" t="s">
        <v>504</v>
      </c>
      <c r="AU1786" s="141" t="s">
        <v>86</v>
      </c>
      <c r="AY1786" s="18" t="s">
        <v>265</v>
      </c>
      <c r="BE1786" s="142">
        <f>IF(N1786="základní",J1786,0)</f>
        <v>0</v>
      </c>
      <c r="BF1786" s="142">
        <f>IF(N1786="snížená",J1786,0)</f>
        <v>0</v>
      </c>
      <c r="BG1786" s="142">
        <f>IF(N1786="zákl. přenesená",J1786,0)</f>
        <v>0</v>
      </c>
      <c r="BH1786" s="142">
        <f>IF(N1786="sníž. přenesená",J1786,0)</f>
        <v>0</v>
      </c>
      <c r="BI1786" s="142">
        <f>IF(N1786="nulová",J1786,0)</f>
        <v>0</v>
      </c>
      <c r="BJ1786" s="18" t="s">
        <v>84</v>
      </c>
      <c r="BK1786" s="142">
        <f>ROUND(I1786*H1786,2)</f>
        <v>0</v>
      </c>
      <c r="BL1786" s="18" t="s">
        <v>271</v>
      </c>
      <c r="BM1786" s="141" t="s">
        <v>3330</v>
      </c>
    </row>
    <row r="1787" spans="2:47" s="1" customFormat="1" ht="12">
      <c r="B1787" s="33"/>
      <c r="D1787" s="143" t="s">
        <v>273</v>
      </c>
      <c r="F1787" s="144" t="s">
        <v>3329</v>
      </c>
      <c r="I1787" s="145"/>
      <c r="L1787" s="33"/>
      <c r="M1787" s="146"/>
      <c r="T1787" s="54"/>
      <c r="AT1787" s="18" t="s">
        <v>273</v>
      </c>
      <c r="AU1787" s="18" t="s">
        <v>86</v>
      </c>
    </row>
    <row r="1788" spans="2:65" s="1" customFormat="1" ht="21.75" customHeight="1">
      <c r="B1788" s="33"/>
      <c r="C1788" s="130" t="s">
        <v>3331</v>
      </c>
      <c r="D1788" s="130" t="s">
        <v>267</v>
      </c>
      <c r="E1788" s="131" t="s">
        <v>3332</v>
      </c>
      <c r="F1788" s="132" t="s">
        <v>3333</v>
      </c>
      <c r="G1788" s="133" t="s">
        <v>134</v>
      </c>
      <c r="H1788" s="134">
        <v>6</v>
      </c>
      <c r="I1788" s="135"/>
      <c r="J1788" s="136">
        <f>ROUND(I1788*H1788,2)</f>
        <v>0</v>
      </c>
      <c r="K1788" s="132" t="s">
        <v>270</v>
      </c>
      <c r="L1788" s="33"/>
      <c r="M1788" s="137" t="s">
        <v>19</v>
      </c>
      <c r="N1788" s="138" t="s">
        <v>47</v>
      </c>
      <c r="P1788" s="139">
        <f>O1788*H1788</f>
        <v>0</v>
      </c>
      <c r="Q1788" s="139">
        <v>2E-05</v>
      </c>
      <c r="R1788" s="139">
        <f>Q1788*H1788</f>
        <v>0.00012000000000000002</v>
      </c>
      <c r="S1788" s="139">
        <v>0</v>
      </c>
      <c r="T1788" s="140">
        <f>S1788*H1788</f>
        <v>0</v>
      </c>
      <c r="AR1788" s="141" t="s">
        <v>271</v>
      </c>
      <c r="AT1788" s="141" t="s">
        <v>267</v>
      </c>
      <c r="AU1788" s="141" t="s">
        <v>86</v>
      </c>
      <c r="AY1788" s="18" t="s">
        <v>265</v>
      </c>
      <c r="BE1788" s="142">
        <f>IF(N1788="základní",J1788,0)</f>
        <v>0</v>
      </c>
      <c r="BF1788" s="142">
        <f>IF(N1788="snížená",J1788,0)</f>
        <v>0</v>
      </c>
      <c r="BG1788" s="142">
        <f>IF(N1788="zákl. přenesená",J1788,0)</f>
        <v>0</v>
      </c>
      <c r="BH1788" s="142">
        <f>IF(N1788="sníž. přenesená",J1788,0)</f>
        <v>0</v>
      </c>
      <c r="BI1788" s="142">
        <f>IF(N1788="nulová",J1788,0)</f>
        <v>0</v>
      </c>
      <c r="BJ1788" s="18" t="s">
        <v>84</v>
      </c>
      <c r="BK1788" s="142">
        <f>ROUND(I1788*H1788,2)</f>
        <v>0</v>
      </c>
      <c r="BL1788" s="18" t="s">
        <v>271</v>
      </c>
      <c r="BM1788" s="141" t="s">
        <v>3334</v>
      </c>
    </row>
    <row r="1789" spans="2:47" s="1" customFormat="1" ht="19.5">
      <c r="B1789" s="33"/>
      <c r="D1789" s="143" t="s">
        <v>273</v>
      </c>
      <c r="F1789" s="144" t="s">
        <v>3335</v>
      </c>
      <c r="I1789" s="145"/>
      <c r="L1789" s="33"/>
      <c r="M1789" s="146"/>
      <c r="T1789" s="54"/>
      <c r="AT1789" s="18" t="s">
        <v>273</v>
      </c>
      <c r="AU1789" s="18" t="s">
        <v>86</v>
      </c>
    </row>
    <row r="1790" spans="2:47" s="1" customFormat="1" ht="12">
      <c r="B1790" s="33"/>
      <c r="D1790" s="147" t="s">
        <v>275</v>
      </c>
      <c r="F1790" s="148" t="s">
        <v>3336</v>
      </c>
      <c r="I1790" s="145"/>
      <c r="L1790" s="33"/>
      <c r="M1790" s="146"/>
      <c r="T1790" s="54"/>
      <c r="AT1790" s="18" t="s">
        <v>275</v>
      </c>
      <c r="AU1790" s="18" t="s">
        <v>86</v>
      </c>
    </row>
    <row r="1791" spans="2:51" s="12" customFormat="1" ht="12">
      <c r="B1791" s="149"/>
      <c r="D1791" s="143" t="s">
        <v>277</v>
      </c>
      <c r="E1791" s="150" t="s">
        <v>19</v>
      </c>
      <c r="F1791" s="151" t="s">
        <v>3263</v>
      </c>
      <c r="H1791" s="150" t="s">
        <v>19</v>
      </c>
      <c r="I1791" s="152"/>
      <c r="L1791" s="149"/>
      <c r="M1791" s="153"/>
      <c r="T1791" s="154"/>
      <c r="AT1791" s="150" t="s">
        <v>277</v>
      </c>
      <c r="AU1791" s="150" t="s">
        <v>86</v>
      </c>
      <c r="AV1791" s="12" t="s">
        <v>84</v>
      </c>
      <c r="AW1791" s="12" t="s">
        <v>37</v>
      </c>
      <c r="AX1791" s="12" t="s">
        <v>76</v>
      </c>
      <c r="AY1791" s="150" t="s">
        <v>265</v>
      </c>
    </row>
    <row r="1792" spans="2:51" s="13" customFormat="1" ht="12">
      <c r="B1792" s="155"/>
      <c r="D1792" s="143" t="s">
        <v>277</v>
      </c>
      <c r="E1792" s="156" t="s">
        <v>19</v>
      </c>
      <c r="F1792" s="157" t="s">
        <v>3337</v>
      </c>
      <c r="H1792" s="158">
        <v>6</v>
      </c>
      <c r="I1792" s="159"/>
      <c r="L1792" s="155"/>
      <c r="M1792" s="160"/>
      <c r="T1792" s="161"/>
      <c r="AT1792" s="156" t="s">
        <v>277</v>
      </c>
      <c r="AU1792" s="156" t="s">
        <v>86</v>
      </c>
      <c r="AV1792" s="13" t="s">
        <v>86</v>
      </c>
      <c r="AW1792" s="13" t="s">
        <v>37</v>
      </c>
      <c r="AX1792" s="13" t="s">
        <v>84</v>
      </c>
      <c r="AY1792" s="156" t="s">
        <v>265</v>
      </c>
    </row>
    <row r="1793" spans="2:65" s="1" customFormat="1" ht="16.5" customHeight="1">
      <c r="B1793" s="33"/>
      <c r="C1793" s="177" t="s">
        <v>3338</v>
      </c>
      <c r="D1793" s="177" t="s">
        <v>504</v>
      </c>
      <c r="E1793" s="178" t="s">
        <v>3339</v>
      </c>
      <c r="F1793" s="179" t="s">
        <v>3340</v>
      </c>
      <c r="G1793" s="180" t="s">
        <v>134</v>
      </c>
      <c r="H1793" s="181">
        <v>6</v>
      </c>
      <c r="I1793" s="182"/>
      <c r="J1793" s="183">
        <f>ROUND(I1793*H1793,2)</f>
        <v>0</v>
      </c>
      <c r="K1793" s="179" t="s">
        <v>270</v>
      </c>
      <c r="L1793" s="184"/>
      <c r="M1793" s="185" t="s">
        <v>19</v>
      </c>
      <c r="N1793" s="186" t="s">
        <v>47</v>
      </c>
      <c r="P1793" s="139">
        <f>O1793*H1793</f>
        <v>0</v>
      </c>
      <c r="Q1793" s="139">
        <v>0.00453</v>
      </c>
      <c r="R1793" s="139">
        <f>Q1793*H1793</f>
        <v>0.027180000000000003</v>
      </c>
      <c r="S1793" s="139">
        <v>0</v>
      </c>
      <c r="T1793" s="140">
        <f>S1793*H1793</f>
        <v>0</v>
      </c>
      <c r="AR1793" s="141" t="s">
        <v>323</v>
      </c>
      <c r="AT1793" s="141" t="s">
        <v>504</v>
      </c>
      <c r="AU1793" s="141" t="s">
        <v>86</v>
      </c>
      <c r="AY1793" s="18" t="s">
        <v>265</v>
      </c>
      <c r="BE1793" s="142">
        <f>IF(N1793="základní",J1793,0)</f>
        <v>0</v>
      </c>
      <c r="BF1793" s="142">
        <f>IF(N1793="snížená",J1793,0)</f>
        <v>0</v>
      </c>
      <c r="BG1793" s="142">
        <f>IF(N1793="zákl. přenesená",J1793,0)</f>
        <v>0</v>
      </c>
      <c r="BH1793" s="142">
        <f>IF(N1793="sníž. přenesená",J1793,0)</f>
        <v>0</v>
      </c>
      <c r="BI1793" s="142">
        <f>IF(N1793="nulová",J1793,0)</f>
        <v>0</v>
      </c>
      <c r="BJ1793" s="18" t="s">
        <v>84</v>
      </c>
      <c r="BK1793" s="142">
        <f>ROUND(I1793*H1793,2)</f>
        <v>0</v>
      </c>
      <c r="BL1793" s="18" t="s">
        <v>271</v>
      </c>
      <c r="BM1793" s="141" t="s">
        <v>3341</v>
      </c>
    </row>
    <row r="1794" spans="2:47" s="1" customFormat="1" ht="12">
      <c r="B1794" s="33"/>
      <c r="D1794" s="143" t="s">
        <v>273</v>
      </c>
      <c r="F1794" s="144" t="s">
        <v>3340</v>
      </c>
      <c r="I1794" s="145"/>
      <c r="L1794" s="33"/>
      <c r="M1794" s="146"/>
      <c r="T1794" s="54"/>
      <c r="AT1794" s="18" t="s">
        <v>273</v>
      </c>
      <c r="AU1794" s="18" t="s">
        <v>86</v>
      </c>
    </row>
    <row r="1795" spans="2:65" s="1" customFormat="1" ht="24.2" customHeight="1">
      <c r="B1795" s="33"/>
      <c r="C1795" s="130" t="s">
        <v>3342</v>
      </c>
      <c r="D1795" s="130" t="s">
        <v>267</v>
      </c>
      <c r="E1795" s="131" t="s">
        <v>3343</v>
      </c>
      <c r="F1795" s="132" t="s">
        <v>3344</v>
      </c>
      <c r="G1795" s="133" t="s">
        <v>134</v>
      </c>
      <c r="H1795" s="134">
        <v>1</v>
      </c>
      <c r="I1795" s="135"/>
      <c r="J1795" s="136">
        <f>ROUND(I1795*H1795,2)</f>
        <v>0</v>
      </c>
      <c r="K1795" s="132" t="s">
        <v>19</v>
      </c>
      <c r="L1795" s="33"/>
      <c r="M1795" s="137" t="s">
        <v>19</v>
      </c>
      <c r="N1795" s="138" t="s">
        <v>47</v>
      </c>
      <c r="P1795" s="139">
        <f>O1795*H1795</f>
        <v>0</v>
      </c>
      <c r="Q1795" s="139">
        <v>0.00545</v>
      </c>
      <c r="R1795" s="139">
        <f>Q1795*H1795</f>
        <v>0.00545</v>
      </c>
      <c r="S1795" s="139">
        <v>0</v>
      </c>
      <c r="T1795" s="140">
        <f>S1795*H1795</f>
        <v>0</v>
      </c>
      <c r="AR1795" s="141" t="s">
        <v>271</v>
      </c>
      <c r="AT1795" s="141" t="s">
        <v>267</v>
      </c>
      <c r="AU1795" s="141" t="s">
        <v>86</v>
      </c>
      <c r="AY1795" s="18" t="s">
        <v>265</v>
      </c>
      <c r="BE1795" s="142">
        <f>IF(N1795="základní",J1795,0)</f>
        <v>0</v>
      </c>
      <c r="BF1795" s="142">
        <f>IF(N1795="snížená",J1795,0)</f>
        <v>0</v>
      </c>
      <c r="BG1795" s="142">
        <f>IF(N1795="zákl. přenesená",J1795,0)</f>
        <v>0</v>
      </c>
      <c r="BH1795" s="142">
        <f>IF(N1795="sníž. přenesená",J1795,0)</f>
        <v>0</v>
      </c>
      <c r="BI1795" s="142">
        <f>IF(N1795="nulová",J1795,0)</f>
        <v>0</v>
      </c>
      <c r="BJ1795" s="18" t="s">
        <v>84</v>
      </c>
      <c r="BK1795" s="142">
        <f>ROUND(I1795*H1795,2)</f>
        <v>0</v>
      </c>
      <c r="BL1795" s="18" t="s">
        <v>271</v>
      </c>
      <c r="BM1795" s="141" t="s">
        <v>3345</v>
      </c>
    </row>
    <row r="1796" spans="2:47" s="1" customFormat="1" ht="19.5">
      <c r="B1796" s="33"/>
      <c r="D1796" s="143" t="s">
        <v>273</v>
      </c>
      <c r="F1796" s="144" t="s">
        <v>3346</v>
      </c>
      <c r="I1796" s="145"/>
      <c r="L1796" s="33"/>
      <c r="M1796" s="146"/>
      <c r="T1796" s="54"/>
      <c r="AT1796" s="18" t="s">
        <v>273</v>
      </c>
      <c r="AU1796" s="18" t="s">
        <v>86</v>
      </c>
    </row>
    <row r="1797" spans="2:65" s="1" customFormat="1" ht="21.75" customHeight="1">
      <c r="B1797" s="33"/>
      <c r="C1797" s="177" t="s">
        <v>3347</v>
      </c>
      <c r="D1797" s="177" t="s">
        <v>504</v>
      </c>
      <c r="E1797" s="178" t="s">
        <v>3348</v>
      </c>
      <c r="F1797" s="179" t="s">
        <v>3349</v>
      </c>
      <c r="G1797" s="180" t="s">
        <v>134</v>
      </c>
      <c r="H1797" s="181">
        <v>1</v>
      </c>
      <c r="I1797" s="182"/>
      <c r="J1797" s="183">
        <f>ROUND(I1797*H1797,2)</f>
        <v>0</v>
      </c>
      <c r="K1797" s="179" t="s">
        <v>19</v>
      </c>
      <c r="L1797" s="184"/>
      <c r="M1797" s="185" t="s">
        <v>19</v>
      </c>
      <c r="N1797" s="186" t="s">
        <v>47</v>
      </c>
      <c r="P1797" s="139">
        <f>O1797*H1797</f>
        <v>0</v>
      </c>
      <c r="Q1797" s="139">
        <v>0</v>
      </c>
      <c r="R1797" s="139">
        <f>Q1797*H1797</f>
        <v>0</v>
      </c>
      <c r="S1797" s="139">
        <v>0</v>
      </c>
      <c r="T1797" s="140">
        <f>S1797*H1797</f>
        <v>0</v>
      </c>
      <c r="AR1797" s="141" t="s">
        <v>323</v>
      </c>
      <c r="AT1797" s="141" t="s">
        <v>504</v>
      </c>
      <c r="AU1797" s="141" t="s">
        <v>86</v>
      </c>
      <c r="AY1797" s="18" t="s">
        <v>265</v>
      </c>
      <c r="BE1797" s="142">
        <f>IF(N1797="základní",J1797,0)</f>
        <v>0</v>
      </c>
      <c r="BF1797" s="142">
        <f>IF(N1797="snížená",J1797,0)</f>
        <v>0</v>
      </c>
      <c r="BG1797" s="142">
        <f>IF(N1797="zákl. přenesená",J1797,0)</f>
        <v>0</v>
      </c>
      <c r="BH1797" s="142">
        <f>IF(N1797="sníž. přenesená",J1797,0)</f>
        <v>0</v>
      </c>
      <c r="BI1797" s="142">
        <f>IF(N1797="nulová",J1797,0)</f>
        <v>0</v>
      </c>
      <c r="BJ1797" s="18" t="s">
        <v>84</v>
      </c>
      <c r="BK1797" s="142">
        <f>ROUND(I1797*H1797,2)</f>
        <v>0</v>
      </c>
      <c r="BL1797" s="18" t="s">
        <v>271</v>
      </c>
      <c r="BM1797" s="141" t="s">
        <v>3350</v>
      </c>
    </row>
    <row r="1798" spans="2:47" s="1" customFormat="1" ht="78">
      <c r="B1798" s="33"/>
      <c r="D1798" s="143" t="s">
        <v>273</v>
      </c>
      <c r="F1798" s="144" t="s">
        <v>3351</v>
      </c>
      <c r="I1798" s="145"/>
      <c r="L1798" s="33"/>
      <c r="M1798" s="146"/>
      <c r="T1798" s="54"/>
      <c r="AT1798" s="18" t="s">
        <v>273</v>
      </c>
      <c r="AU1798" s="18" t="s">
        <v>86</v>
      </c>
    </row>
    <row r="1799" spans="2:51" s="13" customFormat="1" ht="12">
      <c r="B1799" s="155"/>
      <c r="D1799" s="143" t="s">
        <v>277</v>
      </c>
      <c r="E1799" s="156" t="s">
        <v>19</v>
      </c>
      <c r="F1799" s="157" t="s">
        <v>3352</v>
      </c>
      <c r="H1799" s="158">
        <v>1</v>
      </c>
      <c r="I1799" s="159"/>
      <c r="L1799" s="155"/>
      <c r="M1799" s="160"/>
      <c r="T1799" s="161"/>
      <c r="AT1799" s="156" t="s">
        <v>277</v>
      </c>
      <c r="AU1799" s="156" t="s">
        <v>86</v>
      </c>
      <c r="AV1799" s="13" t="s">
        <v>86</v>
      </c>
      <c r="AW1799" s="13" t="s">
        <v>37</v>
      </c>
      <c r="AX1799" s="13" t="s">
        <v>84</v>
      </c>
      <c r="AY1799" s="156" t="s">
        <v>265</v>
      </c>
    </row>
    <row r="1800" spans="2:65" s="1" customFormat="1" ht="16.5" customHeight="1">
      <c r="B1800" s="33"/>
      <c r="C1800" s="130" t="s">
        <v>3353</v>
      </c>
      <c r="D1800" s="130" t="s">
        <v>267</v>
      </c>
      <c r="E1800" s="131" t="s">
        <v>3354</v>
      </c>
      <c r="F1800" s="132" t="s">
        <v>3355</v>
      </c>
      <c r="G1800" s="133" t="s">
        <v>134</v>
      </c>
      <c r="H1800" s="134">
        <v>1</v>
      </c>
      <c r="I1800" s="135"/>
      <c r="J1800" s="136">
        <f>ROUND(I1800*H1800,2)</f>
        <v>0</v>
      </c>
      <c r="K1800" s="132" t="s">
        <v>19</v>
      </c>
      <c r="L1800" s="33"/>
      <c r="M1800" s="137" t="s">
        <v>19</v>
      </c>
      <c r="N1800" s="138" t="s">
        <v>47</v>
      </c>
      <c r="P1800" s="139">
        <f>O1800*H1800</f>
        <v>0</v>
      </c>
      <c r="Q1800" s="139">
        <v>0</v>
      </c>
      <c r="R1800" s="139">
        <f>Q1800*H1800</f>
        <v>0</v>
      </c>
      <c r="S1800" s="139">
        <v>0</v>
      </c>
      <c r="T1800" s="140">
        <f>S1800*H1800</f>
        <v>0</v>
      </c>
      <c r="AR1800" s="141" t="s">
        <v>271</v>
      </c>
      <c r="AT1800" s="141" t="s">
        <v>267</v>
      </c>
      <c r="AU1800" s="141" t="s">
        <v>86</v>
      </c>
      <c r="AY1800" s="18" t="s">
        <v>265</v>
      </c>
      <c r="BE1800" s="142">
        <f>IF(N1800="základní",J1800,0)</f>
        <v>0</v>
      </c>
      <c r="BF1800" s="142">
        <f>IF(N1800="snížená",J1800,0)</f>
        <v>0</v>
      </c>
      <c r="BG1800" s="142">
        <f>IF(N1800="zákl. přenesená",J1800,0)</f>
        <v>0</v>
      </c>
      <c r="BH1800" s="142">
        <f>IF(N1800="sníž. přenesená",J1800,0)</f>
        <v>0</v>
      </c>
      <c r="BI1800" s="142">
        <f>IF(N1800="nulová",J1800,0)</f>
        <v>0</v>
      </c>
      <c r="BJ1800" s="18" t="s">
        <v>84</v>
      </c>
      <c r="BK1800" s="142">
        <f>ROUND(I1800*H1800,2)</f>
        <v>0</v>
      </c>
      <c r="BL1800" s="18" t="s">
        <v>271</v>
      </c>
      <c r="BM1800" s="141" t="s">
        <v>3356</v>
      </c>
    </row>
    <row r="1801" spans="2:47" s="1" customFormat="1" ht="12">
      <c r="B1801" s="33"/>
      <c r="D1801" s="143" t="s">
        <v>273</v>
      </c>
      <c r="F1801" s="144" t="s">
        <v>3355</v>
      </c>
      <c r="I1801" s="145"/>
      <c r="L1801" s="33"/>
      <c r="M1801" s="146"/>
      <c r="T1801" s="54"/>
      <c r="AT1801" s="18" t="s">
        <v>273</v>
      </c>
      <c r="AU1801" s="18" t="s">
        <v>86</v>
      </c>
    </row>
    <row r="1802" spans="2:65" s="1" customFormat="1" ht="16.5" customHeight="1">
      <c r="B1802" s="33"/>
      <c r="C1802" s="177" t="s">
        <v>3357</v>
      </c>
      <c r="D1802" s="177" t="s">
        <v>504</v>
      </c>
      <c r="E1802" s="178" t="s">
        <v>3358</v>
      </c>
      <c r="F1802" s="179" t="s">
        <v>3359</v>
      </c>
      <c r="G1802" s="180" t="s">
        <v>134</v>
      </c>
      <c r="H1802" s="181">
        <v>1</v>
      </c>
      <c r="I1802" s="182"/>
      <c r="J1802" s="183">
        <f>ROUND(I1802*H1802,2)</f>
        <v>0</v>
      </c>
      <c r="K1802" s="179" t="s">
        <v>19</v>
      </c>
      <c r="L1802" s="184"/>
      <c r="M1802" s="185" t="s">
        <v>19</v>
      </c>
      <c r="N1802" s="186" t="s">
        <v>47</v>
      </c>
      <c r="P1802" s="139">
        <f>O1802*H1802</f>
        <v>0</v>
      </c>
      <c r="Q1802" s="139">
        <v>0</v>
      </c>
      <c r="R1802" s="139">
        <f>Q1802*H1802</f>
        <v>0</v>
      </c>
      <c r="S1802" s="139">
        <v>0</v>
      </c>
      <c r="T1802" s="140">
        <f>S1802*H1802</f>
        <v>0</v>
      </c>
      <c r="AR1802" s="141" t="s">
        <v>323</v>
      </c>
      <c r="AT1802" s="141" t="s">
        <v>504</v>
      </c>
      <c r="AU1802" s="141" t="s">
        <v>86</v>
      </c>
      <c r="AY1802" s="18" t="s">
        <v>265</v>
      </c>
      <c r="BE1802" s="142">
        <f>IF(N1802="základní",J1802,0)</f>
        <v>0</v>
      </c>
      <c r="BF1802" s="142">
        <f>IF(N1802="snížená",J1802,0)</f>
        <v>0</v>
      </c>
      <c r="BG1802" s="142">
        <f>IF(N1802="zákl. přenesená",J1802,0)</f>
        <v>0</v>
      </c>
      <c r="BH1802" s="142">
        <f>IF(N1802="sníž. přenesená",J1802,0)</f>
        <v>0</v>
      </c>
      <c r="BI1802" s="142">
        <f>IF(N1802="nulová",J1802,0)</f>
        <v>0</v>
      </c>
      <c r="BJ1802" s="18" t="s">
        <v>84</v>
      </c>
      <c r="BK1802" s="142">
        <f>ROUND(I1802*H1802,2)</f>
        <v>0</v>
      </c>
      <c r="BL1802" s="18" t="s">
        <v>271</v>
      </c>
      <c r="BM1802" s="141" t="s">
        <v>3360</v>
      </c>
    </row>
    <row r="1803" spans="2:47" s="1" customFormat="1" ht="68.25">
      <c r="B1803" s="33"/>
      <c r="D1803" s="143" t="s">
        <v>273</v>
      </c>
      <c r="F1803" s="144" t="s">
        <v>3361</v>
      </c>
      <c r="I1803" s="145"/>
      <c r="L1803" s="33"/>
      <c r="M1803" s="146"/>
      <c r="T1803" s="54"/>
      <c r="AT1803" s="18" t="s">
        <v>273</v>
      </c>
      <c r="AU1803" s="18" t="s">
        <v>86</v>
      </c>
    </row>
    <row r="1804" spans="2:65" s="1" customFormat="1" ht="24.2" customHeight="1">
      <c r="B1804" s="33"/>
      <c r="C1804" s="130" t="s">
        <v>3362</v>
      </c>
      <c r="D1804" s="130" t="s">
        <v>267</v>
      </c>
      <c r="E1804" s="131" t="s">
        <v>3363</v>
      </c>
      <c r="F1804" s="132" t="s">
        <v>3364</v>
      </c>
      <c r="G1804" s="133" t="s">
        <v>134</v>
      </c>
      <c r="H1804" s="134">
        <v>2</v>
      </c>
      <c r="I1804" s="135"/>
      <c r="J1804" s="136">
        <f>ROUND(I1804*H1804,2)</f>
        <v>0</v>
      </c>
      <c r="K1804" s="132" t="s">
        <v>19</v>
      </c>
      <c r="L1804" s="33"/>
      <c r="M1804" s="137" t="s">
        <v>19</v>
      </c>
      <c r="N1804" s="138" t="s">
        <v>47</v>
      </c>
      <c r="P1804" s="139">
        <f>O1804*H1804</f>
        <v>0</v>
      </c>
      <c r="Q1804" s="139">
        <v>0.0459</v>
      </c>
      <c r="R1804" s="139">
        <f>Q1804*H1804</f>
        <v>0.0918</v>
      </c>
      <c r="S1804" s="139">
        <v>0</v>
      </c>
      <c r="T1804" s="140">
        <f>S1804*H1804</f>
        <v>0</v>
      </c>
      <c r="AR1804" s="141" t="s">
        <v>271</v>
      </c>
      <c r="AT1804" s="141" t="s">
        <v>267</v>
      </c>
      <c r="AU1804" s="141" t="s">
        <v>86</v>
      </c>
      <c r="AY1804" s="18" t="s">
        <v>265</v>
      </c>
      <c r="BE1804" s="142">
        <f>IF(N1804="základní",J1804,0)</f>
        <v>0</v>
      </c>
      <c r="BF1804" s="142">
        <f>IF(N1804="snížená",J1804,0)</f>
        <v>0</v>
      </c>
      <c r="BG1804" s="142">
        <f>IF(N1804="zákl. přenesená",J1804,0)</f>
        <v>0</v>
      </c>
      <c r="BH1804" s="142">
        <f>IF(N1804="sníž. přenesená",J1804,0)</f>
        <v>0</v>
      </c>
      <c r="BI1804" s="142">
        <f>IF(N1804="nulová",J1804,0)</f>
        <v>0</v>
      </c>
      <c r="BJ1804" s="18" t="s">
        <v>84</v>
      </c>
      <c r="BK1804" s="142">
        <f>ROUND(I1804*H1804,2)</f>
        <v>0</v>
      </c>
      <c r="BL1804" s="18" t="s">
        <v>271</v>
      </c>
      <c r="BM1804" s="141" t="s">
        <v>3365</v>
      </c>
    </row>
    <row r="1805" spans="2:47" s="1" customFormat="1" ht="19.5">
      <c r="B1805" s="33"/>
      <c r="D1805" s="143" t="s">
        <v>273</v>
      </c>
      <c r="F1805" s="144" t="s">
        <v>3366</v>
      </c>
      <c r="I1805" s="145"/>
      <c r="L1805" s="33"/>
      <c r="M1805" s="146"/>
      <c r="T1805" s="54"/>
      <c r="AT1805" s="18" t="s">
        <v>273</v>
      </c>
      <c r="AU1805" s="18" t="s">
        <v>86</v>
      </c>
    </row>
    <row r="1806" spans="2:65" s="1" customFormat="1" ht="21.75" customHeight="1">
      <c r="B1806" s="33"/>
      <c r="C1806" s="177" t="s">
        <v>3367</v>
      </c>
      <c r="D1806" s="177" t="s">
        <v>504</v>
      </c>
      <c r="E1806" s="178" t="s">
        <v>3368</v>
      </c>
      <c r="F1806" s="179" t="s">
        <v>3369</v>
      </c>
      <c r="G1806" s="180" t="s">
        <v>569</v>
      </c>
      <c r="H1806" s="181">
        <v>1</v>
      </c>
      <c r="I1806" s="182"/>
      <c r="J1806" s="183">
        <f>ROUND(I1806*H1806,2)</f>
        <v>0</v>
      </c>
      <c r="K1806" s="179" t="s">
        <v>19</v>
      </c>
      <c r="L1806" s="184"/>
      <c r="M1806" s="185" t="s">
        <v>19</v>
      </c>
      <c r="N1806" s="186" t="s">
        <v>47</v>
      </c>
      <c r="P1806" s="139">
        <f>O1806*H1806</f>
        <v>0</v>
      </c>
      <c r="Q1806" s="139">
        <v>0</v>
      </c>
      <c r="R1806" s="139">
        <f>Q1806*H1806</f>
        <v>0</v>
      </c>
      <c r="S1806" s="139">
        <v>0</v>
      </c>
      <c r="T1806" s="140">
        <f>S1806*H1806</f>
        <v>0</v>
      </c>
      <c r="AR1806" s="141" t="s">
        <v>323</v>
      </c>
      <c r="AT1806" s="141" t="s">
        <v>504</v>
      </c>
      <c r="AU1806" s="141" t="s">
        <v>86</v>
      </c>
      <c r="AY1806" s="18" t="s">
        <v>265</v>
      </c>
      <c r="BE1806" s="142">
        <f>IF(N1806="základní",J1806,0)</f>
        <v>0</v>
      </c>
      <c r="BF1806" s="142">
        <f>IF(N1806="snížená",J1806,0)</f>
        <v>0</v>
      </c>
      <c r="BG1806" s="142">
        <f>IF(N1806="zákl. přenesená",J1806,0)</f>
        <v>0</v>
      </c>
      <c r="BH1806" s="142">
        <f>IF(N1806="sníž. přenesená",J1806,0)</f>
        <v>0</v>
      </c>
      <c r="BI1806" s="142">
        <f>IF(N1806="nulová",J1806,0)</f>
        <v>0</v>
      </c>
      <c r="BJ1806" s="18" t="s">
        <v>84</v>
      </c>
      <c r="BK1806" s="142">
        <f>ROUND(I1806*H1806,2)</f>
        <v>0</v>
      </c>
      <c r="BL1806" s="18" t="s">
        <v>271</v>
      </c>
      <c r="BM1806" s="141" t="s">
        <v>3370</v>
      </c>
    </row>
    <row r="1807" spans="2:47" s="1" customFormat="1" ht="78">
      <c r="B1807" s="33"/>
      <c r="D1807" s="143" t="s">
        <v>273</v>
      </c>
      <c r="F1807" s="144" t="s">
        <v>3371</v>
      </c>
      <c r="I1807" s="145"/>
      <c r="L1807" s="33"/>
      <c r="M1807" s="146"/>
      <c r="T1807" s="54"/>
      <c r="AT1807" s="18" t="s">
        <v>273</v>
      </c>
      <c r="AU1807" s="18" t="s">
        <v>86</v>
      </c>
    </row>
    <row r="1808" spans="2:51" s="13" customFormat="1" ht="12">
      <c r="B1808" s="155"/>
      <c r="D1808" s="143" t="s">
        <v>277</v>
      </c>
      <c r="E1808" s="156" t="s">
        <v>19</v>
      </c>
      <c r="F1808" s="157" t="s">
        <v>3372</v>
      </c>
      <c r="H1808" s="158">
        <v>1</v>
      </c>
      <c r="I1808" s="159"/>
      <c r="L1808" s="155"/>
      <c r="M1808" s="160"/>
      <c r="T1808" s="161"/>
      <c r="AT1808" s="156" t="s">
        <v>277</v>
      </c>
      <c r="AU1808" s="156" t="s">
        <v>86</v>
      </c>
      <c r="AV1808" s="13" t="s">
        <v>86</v>
      </c>
      <c r="AW1808" s="13" t="s">
        <v>37</v>
      </c>
      <c r="AX1808" s="13" t="s">
        <v>84</v>
      </c>
      <c r="AY1808" s="156" t="s">
        <v>265</v>
      </c>
    </row>
    <row r="1809" spans="2:65" s="1" customFormat="1" ht="21.75" customHeight="1">
      <c r="B1809" s="33"/>
      <c r="C1809" s="177" t="s">
        <v>1788</v>
      </c>
      <c r="D1809" s="177" t="s">
        <v>504</v>
      </c>
      <c r="E1809" s="178" t="s">
        <v>3373</v>
      </c>
      <c r="F1809" s="179" t="s">
        <v>3374</v>
      </c>
      <c r="G1809" s="180" t="s">
        <v>569</v>
      </c>
      <c r="H1809" s="181">
        <v>1</v>
      </c>
      <c r="I1809" s="182"/>
      <c r="J1809" s="183">
        <f>ROUND(I1809*H1809,2)</f>
        <v>0</v>
      </c>
      <c r="K1809" s="179" t="s">
        <v>19</v>
      </c>
      <c r="L1809" s="184"/>
      <c r="M1809" s="185" t="s">
        <v>19</v>
      </c>
      <c r="N1809" s="186" t="s">
        <v>47</v>
      </c>
      <c r="P1809" s="139">
        <f>O1809*H1809</f>
        <v>0</v>
      </c>
      <c r="Q1809" s="139">
        <v>0</v>
      </c>
      <c r="R1809" s="139">
        <f>Q1809*H1809</f>
        <v>0</v>
      </c>
      <c r="S1809" s="139">
        <v>0</v>
      </c>
      <c r="T1809" s="140">
        <f>S1809*H1809</f>
        <v>0</v>
      </c>
      <c r="AR1809" s="141" t="s">
        <v>323</v>
      </c>
      <c r="AT1809" s="141" t="s">
        <v>504</v>
      </c>
      <c r="AU1809" s="141" t="s">
        <v>86</v>
      </c>
      <c r="AY1809" s="18" t="s">
        <v>265</v>
      </c>
      <c r="BE1809" s="142">
        <f>IF(N1809="základní",J1809,0)</f>
        <v>0</v>
      </c>
      <c r="BF1809" s="142">
        <f>IF(N1809="snížená",J1809,0)</f>
        <v>0</v>
      </c>
      <c r="BG1809" s="142">
        <f>IF(N1809="zákl. přenesená",J1809,0)</f>
        <v>0</v>
      </c>
      <c r="BH1809" s="142">
        <f>IF(N1809="sníž. přenesená",J1809,0)</f>
        <v>0</v>
      </c>
      <c r="BI1809" s="142">
        <f>IF(N1809="nulová",J1809,0)</f>
        <v>0</v>
      </c>
      <c r="BJ1809" s="18" t="s">
        <v>84</v>
      </c>
      <c r="BK1809" s="142">
        <f>ROUND(I1809*H1809,2)</f>
        <v>0</v>
      </c>
      <c r="BL1809" s="18" t="s">
        <v>271</v>
      </c>
      <c r="BM1809" s="141" t="s">
        <v>3375</v>
      </c>
    </row>
    <row r="1810" spans="2:47" s="1" customFormat="1" ht="78">
      <c r="B1810" s="33"/>
      <c r="D1810" s="143" t="s">
        <v>273</v>
      </c>
      <c r="F1810" s="144" t="s">
        <v>3376</v>
      </c>
      <c r="I1810" s="145"/>
      <c r="L1810" s="33"/>
      <c r="M1810" s="146"/>
      <c r="T1810" s="54"/>
      <c r="AT1810" s="18" t="s">
        <v>273</v>
      </c>
      <c r="AU1810" s="18" t="s">
        <v>86</v>
      </c>
    </row>
    <row r="1811" spans="2:51" s="13" customFormat="1" ht="12">
      <c r="B1811" s="155"/>
      <c r="D1811" s="143" t="s">
        <v>277</v>
      </c>
      <c r="E1811" s="156" t="s">
        <v>19</v>
      </c>
      <c r="F1811" s="157" t="s">
        <v>3372</v>
      </c>
      <c r="H1811" s="158">
        <v>1</v>
      </c>
      <c r="I1811" s="159"/>
      <c r="L1811" s="155"/>
      <c r="M1811" s="160"/>
      <c r="T1811" s="161"/>
      <c r="AT1811" s="156" t="s">
        <v>277</v>
      </c>
      <c r="AU1811" s="156" t="s">
        <v>86</v>
      </c>
      <c r="AV1811" s="13" t="s">
        <v>86</v>
      </c>
      <c r="AW1811" s="13" t="s">
        <v>37</v>
      </c>
      <c r="AX1811" s="13" t="s">
        <v>84</v>
      </c>
      <c r="AY1811" s="156" t="s">
        <v>265</v>
      </c>
    </row>
    <row r="1812" spans="2:65" s="1" customFormat="1" ht="16.5" customHeight="1">
      <c r="B1812" s="33"/>
      <c r="C1812" s="130" t="s">
        <v>3377</v>
      </c>
      <c r="D1812" s="130" t="s">
        <v>267</v>
      </c>
      <c r="E1812" s="131" t="s">
        <v>3378</v>
      </c>
      <c r="F1812" s="132" t="s">
        <v>3379</v>
      </c>
      <c r="G1812" s="133" t="s">
        <v>134</v>
      </c>
      <c r="H1812" s="134">
        <v>11</v>
      </c>
      <c r="I1812" s="135"/>
      <c r="J1812" s="136">
        <f>ROUND(I1812*H1812,2)</f>
        <v>0</v>
      </c>
      <c r="K1812" s="132" t="s">
        <v>270</v>
      </c>
      <c r="L1812" s="33"/>
      <c r="M1812" s="137" t="s">
        <v>19</v>
      </c>
      <c r="N1812" s="138" t="s">
        <v>47</v>
      </c>
      <c r="P1812" s="139">
        <f>O1812*H1812</f>
        <v>0</v>
      </c>
      <c r="Q1812" s="139">
        <v>0.03573</v>
      </c>
      <c r="R1812" s="139">
        <f>Q1812*H1812</f>
        <v>0.39303</v>
      </c>
      <c r="S1812" s="139">
        <v>0</v>
      </c>
      <c r="T1812" s="140">
        <f>S1812*H1812</f>
        <v>0</v>
      </c>
      <c r="AR1812" s="141" t="s">
        <v>271</v>
      </c>
      <c r="AT1812" s="141" t="s">
        <v>267</v>
      </c>
      <c r="AU1812" s="141" t="s">
        <v>86</v>
      </c>
      <c r="AY1812" s="18" t="s">
        <v>265</v>
      </c>
      <c r="BE1812" s="142">
        <f>IF(N1812="základní",J1812,0)</f>
        <v>0</v>
      </c>
      <c r="BF1812" s="142">
        <f>IF(N1812="snížená",J1812,0)</f>
        <v>0</v>
      </c>
      <c r="BG1812" s="142">
        <f>IF(N1812="zákl. přenesená",J1812,0)</f>
        <v>0</v>
      </c>
      <c r="BH1812" s="142">
        <f>IF(N1812="sníž. přenesená",J1812,0)</f>
        <v>0</v>
      </c>
      <c r="BI1812" s="142">
        <f>IF(N1812="nulová",J1812,0)</f>
        <v>0</v>
      </c>
      <c r="BJ1812" s="18" t="s">
        <v>84</v>
      </c>
      <c r="BK1812" s="142">
        <f>ROUND(I1812*H1812,2)</f>
        <v>0</v>
      </c>
      <c r="BL1812" s="18" t="s">
        <v>271</v>
      </c>
      <c r="BM1812" s="141" t="s">
        <v>3380</v>
      </c>
    </row>
    <row r="1813" spans="2:47" s="1" customFormat="1" ht="12">
      <c r="B1813" s="33"/>
      <c r="D1813" s="143" t="s">
        <v>273</v>
      </c>
      <c r="F1813" s="144" t="s">
        <v>3381</v>
      </c>
      <c r="I1813" s="145"/>
      <c r="L1813" s="33"/>
      <c r="M1813" s="146"/>
      <c r="T1813" s="54"/>
      <c r="AT1813" s="18" t="s">
        <v>273</v>
      </c>
      <c r="AU1813" s="18" t="s">
        <v>86</v>
      </c>
    </row>
    <row r="1814" spans="2:47" s="1" customFormat="1" ht="12">
      <c r="B1814" s="33"/>
      <c r="D1814" s="147" t="s">
        <v>275</v>
      </c>
      <c r="F1814" s="148" t="s">
        <v>3382</v>
      </c>
      <c r="I1814" s="145"/>
      <c r="L1814" s="33"/>
      <c r="M1814" s="146"/>
      <c r="T1814" s="54"/>
      <c r="AT1814" s="18" t="s">
        <v>275</v>
      </c>
      <c r="AU1814" s="18" t="s">
        <v>86</v>
      </c>
    </row>
    <row r="1815" spans="2:51" s="13" customFormat="1" ht="12">
      <c r="B1815" s="155"/>
      <c r="D1815" s="143" t="s">
        <v>277</v>
      </c>
      <c r="E1815" s="156" t="s">
        <v>19</v>
      </c>
      <c r="F1815" s="157" t="s">
        <v>3383</v>
      </c>
      <c r="H1815" s="158">
        <v>6</v>
      </c>
      <c r="I1815" s="159"/>
      <c r="L1815" s="155"/>
      <c r="M1815" s="160"/>
      <c r="T1815" s="161"/>
      <c r="AT1815" s="156" t="s">
        <v>277</v>
      </c>
      <c r="AU1815" s="156" t="s">
        <v>86</v>
      </c>
      <c r="AV1815" s="13" t="s">
        <v>86</v>
      </c>
      <c r="AW1815" s="13" t="s">
        <v>37</v>
      </c>
      <c r="AX1815" s="13" t="s">
        <v>76</v>
      </c>
      <c r="AY1815" s="156" t="s">
        <v>265</v>
      </c>
    </row>
    <row r="1816" spans="2:51" s="13" customFormat="1" ht="12">
      <c r="B1816" s="155"/>
      <c r="D1816" s="143" t="s">
        <v>277</v>
      </c>
      <c r="E1816" s="156" t="s">
        <v>19</v>
      </c>
      <c r="F1816" s="157" t="s">
        <v>3384</v>
      </c>
      <c r="H1816" s="158">
        <v>1</v>
      </c>
      <c r="I1816" s="159"/>
      <c r="L1816" s="155"/>
      <c r="M1816" s="160"/>
      <c r="T1816" s="161"/>
      <c r="AT1816" s="156" t="s">
        <v>277</v>
      </c>
      <c r="AU1816" s="156" t="s">
        <v>86</v>
      </c>
      <c r="AV1816" s="13" t="s">
        <v>86</v>
      </c>
      <c r="AW1816" s="13" t="s">
        <v>37</v>
      </c>
      <c r="AX1816" s="13" t="s">
        <v>76</v>
      </c>
      <c r="AY1816" s="156" t="s">
        <v>265</v>
      </c>
    </row>
    <row r="1817" spans="2:51" s="13" customFormat="1" ht="12">
      <c r="B1817" s="155"/>
      <c r="D1817" s="143" t="s">
        <v>277</v>
      </c>
      <c r="E1817" s="156" t="s">
        <v>19</v>
      </c>
      <c r="F1817" s="157" t="s">
        <v>2986</v>
      </c>
      <c r="H1817" s="158">
        <v>1</v>
      </c>
      <c r="I1817" s="159"/>
      <c r="L1817" s="155"/>
      <c r="M1817" s="160"/>
      <c r="T1817" s="161"/>
      <c r="AT1817" s="156" t="s">
        <v>277</v>
      </c>
      <c r="AU1817" s="156" t="s">
        <v>86</v>
      </c>
      <c r="AV1817" s="13" t="s">
        <v>86</v>
      </c>
      <c r="AW1817" s="13" t="s">
        <v>37</v>
      </c>
      <c r="AX1817" s="13" t="s">
        <v>76</v>
      </c>
      <c r="AY1817" s="156" t="s">
        <v>265</v>
      </c>
    </row>
    <row r="1818" spans="2:51" s="13" customFormat="1" ht="12">
      <c r="B1818" s="155"/>
      <c r="D1818" s="143" t="s">
        <v>277</v>
      </c>
      <c r="E1818" s="156" t="s">
        <v>19</v>
      </c>
      <c r="F1818" s="157" t="s">
        <v>2987</v>
      </c>
      <c r="H1818" s="158">
        <v>1</v>
      </c>
      <c r="I1818" s="159"/>
      <c r="L1818" s="155"/>
      <c r="M1818" s="160"/>
      <c r="T1818" s="161"/>
      <c r="AT1818" s="156" t="s">
        <v>277</v>
      </c>
      <c r="AU1818" s="156" t="s">
        <v>86</v>
      </c>
      <c r="AV1818" s="13" t="s">
        <v>86</v>
      </c>
      <c r="AW1818" s="13" t="s">
        <v>37</v>
      </c>
      <c r="AX1818" s="13" t="s">
        <v>76</v>
      </c>
      <c r="AY1818" s="156" t="s">
        <v>265</v>
      </c>
    </row>
    <row r="1819" spans="2:51" s="13" customFormat="1" ht="12">
      <c r="B1819" s="155"/>
      <c r="D1819" s="143" t="s">
        <v>277</v>
      </c>
      <c r="E1819" s="156" t="s">
        <v>19</v>
      </c>
      <c r="F1819" s="157" t="s">
        <v>2965</v>
      </c>
      <c r="H1819" s="158">
        <v>2</v>
      </c>
      <c r="I1819" s="159"/>
      <c r="L1819" s="155"/>
      <c r="M1819" s="160"/>
      <c r="T1819" s="161"/>
      <c r="AT1819" s="156" t="s">
        <v>277</v>
      </c>
      <c r="AU1819" s="156" t="s">
        <v>86</v>
      </c>
      <c r="AV1819" s="13" t="s">
        <v>86</v>
      </c>
      <c r="AW1819" s="13" t="s">
        <v>37</v>
      </c>
      <c r="AX1819" s="13" t="s">
        <v>76</v>
      </c>
      <c r="AY1819" s="156" t="s">
        <v>265</v>
      </c>
    </row>
    <row r="1820" spans="2:51" s="14" customFormat="1" ht="12">
      <c r="B1820" s="162"/>
      <c r="D1820" s="143" t="s">
        <v>277</v>
      </c>
      <c r="E1820" s="163" t="s">
        <v>19</v>
      </c>
      <c r="F1820" s="164" t="s">
        <v>280</v>
      </c>
      <c r="H1820" s="165">
        <v>11</v>
      </c>
      <c r="I1820" s="166"/>
      <c r="L1820" s="162"/>
      <c r="M1820" s="167"/>
      <c r="T1820" s="168"/>
      <c r="AT1820" s="163" t="s">
        <v>277</v>
      </c>
      <c r="AU1820" s="163" t="s">
        <v>86</v>
      </c>
      <c r="AV1820" s="14" t="s">
        <v>271</v>
      </c>
      <c r="AW1820" s="14" t="s">
        <v>37</v>
      </c>
      <c r="AX1820" s="14" t="s">
        <v>84</v>
      </c>
      <c r="AY1820" s="163" t="s">
        <v>265</v>
      </c>
    </row>
    <row r="1821" spans="2:65" s="1" customFormat="1" ht="16.5" customHeight="1">
      <c r="B1821" s="33"/>
      <c r="C1821" s="130" t="s">
        <v>3385</v>
      </c>
      <c r="D1821" s="130" t="s">
        <v>267</v>
      </c>
      <c r="E1821" s="131" t="s">
        <v>3386</v>
      </c>
      <c r="F1821" s="132" t="s">
        <v>3387</v>
      </c>
      <c r="G1821" s="133" t="s">
        <v>134</v>
      </c>
      <c r="H1821" s="134">
        <v>6</v>
      </c>
      <c r="I1821" s="135"/>
      <c r="J1821" s="136">
        <f>ROUND(I1821*H1821,2)</f>
        <v>0</v>
      </c>
      <c r="K1821" s="132" t="s">
        <v>270</v>
      </c>
      <c r="L1821" s="33"/>
      <c r="M1821" s="137" t="s">
        <v>19</v>
      </c>
      <c r="N1821" s="138" t="s">
        <v>47</v>
      </c>
      <c r="P1821" s="139">
        <f>O1821*H1821</f>
        <v>0</v>
      </c>
      <c r="Q1821" s="139">
        <v>1.92726</v>
      </c>
      <c r="R1821" s="139">
        <f>Q1821*H1821</f>
        <v>11.563559999999999</v>
      </c>
      <c r="S1821" s="139">
        <v>0</v>
      </c>
      <c r="T1821" s="140">
        <f>S1821*H1821</f>
        <v>0</v>
      </c>
      <c r="AR1821" s="141" t="s">
        <v>271</v>
      </c>
      <c r="AT1821" s="141" t="s">
        <v>267</v>
      </c>
      <c r="AU1821" s="141" t="s">
        <v>86</v>
      </c>
      <c r="AY1821" s="18" t="s">
        <v>265</v>
      </c>
      <c r="BE1821" s="142">
        <f>IF(N1821="základní",J1821,0)</f>
        <v>0</v>
      </c>
      <c r="BF1821" s="142">
        <f>IF(N1821="snížená",J1821,0)</f>
        <v>0</v>
      </c>
      <c r="BG1821" s="142">
        <f>IF(N1821="zákl. přenesená",J1821,0)</f>
        <v>0</v>
      </c>
      <c r="BH1821" s="142">
        <f>IF(N1821="sníž. přenesená",J1821,0)</f>
        <v>0</v>
      </c>
      <c r="BI1821" s="142">
        <f>IF(N1821="nulová",J1821,0)</f>
        <v>0</v>
      </c>
      <c r="BJ1821" s="18" t="s">
        <v>84</v>
      </c>
      <c r="BK1821" s="142">
        <f>ROUND(I1821*H1821,2)</f>
        <v>0</v>
      </c>
      <c r="BL1821" s="18" t="s">
        <v>271</v>
      </c>
      <c r="BM1821" s="141" t="s">
        <v>3388</v>
      </c>
    </row>
    <row r="1822" spans="2:47" s="1" customFormat="1" ht="12">
      <c r="B1822" s="33"/>
      <c r="D1822" s="143" t="s">
        <v>273</v>
      </c>
      <c r="F1822" s="144" t="s">
        <v>3389</v>
      </c>
      <c r="I1822" s="145"/>
      <c r="L1822" s="33"/>
      <c r="M1822" s="146"/>
      <c r="T1822" s="54"/>
      <c r="AT1822" s="18" t="s">
        <v>273</v>
      </c>
      <c r="AU1822" s="18" t="s">
        <v>86</v>
      </c>
    </row>
    <row r="1823" spans="2:47" s="1" customFormat="1" ht="12">
      <c r="B1823" s="33"/>
      <c r="D1823" s="147" t="s">
        <v>275</v>
      </c>
      <c r="F1823" s="148" t="s">
        <v>3390</v>
      </c>
      <c r="I1823" s="145"/>
      <c r="L1823" s="33"/>
      <c r="M1823" s="146"/>
      <c r="T1823" s="54"/>
      <c r="AT1823" s="18" t="s">
        <v>275</v>
      </c>
      <c r="AU1823" s="18" t="s">
        <v>86</v>
      </c>
    </row>
    <row r="1824" spans="2:51" s="13" customFormat="1" ht="12">
      <c r="B1824" s="155"/>
      <c r="D1824" s="143" t="s">
        <v>277</v>
      </c>
      <c r="E1824" s="156" t="s">
        <v>19</v>
      </c>
      <c r="F1824" s="157" t="s">
        <v>3391</v>
      </c>
      <c r="H1824" s="158">
        <v>1</v>
      </c>
      <c r="I1824" s="159"/>
      <c r="L1824" s="155"/>
      <c r="M1824" s="160"/>
      <c r="T1824" s="161"/>
      <c r="AT1824" s="156" t="s">
        <v>277</v>
      </c>
      <c r="AU1824" s="156" t="s">
        <v>86</v>
      </c>
      <c r="AV1824" s="13" t="s">
        <v>86</v>
      </c>
      <c r="AW1824" s="13" t="s">
        <v>37</v>
      </c>
      <c r="AX1824" s="13" t="s">
        <v>76</v>
      </c>
      <c r="AY1824" s="156" t="s">
        <v>265</v>
      </c>
    </row>
    <row r="1825" spans="2:51" s="13" customFormat="1" ht="12">
      <c r="B1825" s="155"/>
      <c r="D1825" s="143" t="s">
        <v>277</v>
      </c>
      <c r="E1825" s="156" t="s">
        <v>19</v>
      </c>
      <c r="F1825" s="157" t="s">
        <v>2985</v>
      </c>
      <c r="H1825" s="158">
        <v>1</v>
      </c>
      <c r="I1825" s="159"/>
      <c r="L1825" s="155"/>
      <c r="M1825" s="160"/>
      <c r="T1825" s="161"/>
      <c r="AT1825" s="156" t="s">
        <v>277</v>
      </c>
      <c r="AU1825" s="156" t="s">
        <v>86</v>
      </c>
      <c r="AV1825" s="13" t="s">
        <v>86</v>
      </c>
      <c r="AW1825" s="13" t="s">
        <v>37</v>
      </c>
      <c r="AX1825" s="13" t="s">
        <v>76</v>
      </c>
      <c r="AY1825" s="156" t="s">
        <v>265</v>
      </c>
    </row>
    <row r="1826" spans="2:51" s="13" customFormat="1" ht="12">
      <c r="B1826" s="155"/>
      <c r="D1826" s="143" t="s">
        <v>277</v>
      </c>
      <c r="E1826" s="156" t="s">
        <v>19</v>
      </c>
      <c r="F1826" s="157" t="s">
        <v>3384</v>
      </c>
      <c r="H1826" s="158">
        <v>1</v>
      </c>
      <c r="I1826" s="159"/>
      <c r="L1826" s="155"/>
      <c r="M1826" s="160"/>
      <c r="T1826" s="161"/>
      <c r="AT1826" s="156" t="s">
        <v>277</v>
      </c>
      <c r="AU1826" s="156" t="s">
        <v>86</v>
      </c>
      <c r="AV1826" s="13" t="s">
        <v>86</v>
      </c>
      <c r="AW1826" s="13" t="s">
        <v>37</v>
      </c>
      <c r="AX1826" s="13" t="s">
        <v>76</v>
      </c>
      <c r="AY1826" s="156" t="s">
        <v>265</v>
      </c>
    </row>
    <row r="1827" spans="2:51" s="13" customFormat="1" ht="12">
      <c r="B1827" s="155"/>
      <c r="D1827" s="143" t="s">
        <v>277</v>
      </c>
      <c r="E1827" s="156" t="s">
        <v>19</v>
      </c>
      <c r="F1827" s="157" t="s">
        <v>2986</v>
      </c>
      <c r="H1827" s="158">
        <v>1</v>
      </c>
      <c r="I1827" s="159"/>
      <c r="L1827" s="155"/>
      <c r="M1827" s="160"/>
      <c r="T1827" s="161"/>
      <c r="AT1827" s="156" t="s">
        <v>277</v>
      </c>
      <c r="AU1827" s="156" t="s">
        <v>86</v>
      </c>
      <c r="AV1827" s="13" t="s">
        <v>86</v>
      </c>
      <c r="AW1827" s="13" t="s">
        <v>37</v>
      </c>
      <c r="AX1827" s="13" t="s">
        <v>76</v>
      </c>
      <c r="AY1827" s="156" t="s">
        <v>265</v>
      </c>
    </row>
    <row r="1828" spans="2:51" s="13" customFormat="1" ht="12">
      <c r="B1828" s="155"/>
      <c r="D1828" s="143" t="s">
        <v>277</v>
      </c>
      <c r="E1828" s="156" t="s">
        <v>19</v>
      </c>
      <c r="F1828" s="157" t="s">
        <v>2987</v>
      </c>
      <c r="H1828" s="158">
        <v>1</v>
      </c>
      <c r="I1828" s="159"/>
      <c r="L1828" s="155"/>
      <c r="M1828" s="160"/>
      <c r="T1828" s="161"/>
      <c r="AT1828" s="156" t="s">
        <v>277</v>
      </c>
      <c r="AU1828" s="156" t="s">
        <v>86</v>
      </c>
      <c r="AV1828" s="13" t="s">
        <v>86</v>
      </c>
      <c r="AW1828" s="13" t="s">
        <v>37</v>
      </c>
      <c r="AX1828" s="13" t="s">
        <v>76</v>
      </c>
      <c r="AY1828" s="156" t="s">
        <v>265</v>
      </c>
    </row>
    <row r="1829" spans="2:51" s="13" customFormat="1" ht="12">
      <c r="B1829" s="155"/>
      <c r="D1829" s="143" t="s">
        <v>277</v>
      </c>
      <c r="E1829" s="156" t="s">
        <v>19</v>
      </c>
      <c r="F1829" s="157" t="s">
        <v>2969</v>
      </c>
      <c r="H1829" s="158">
        <v>1</v>
      </c>
      <c r="I1829" s="159"/>
      <c r="L1829" s="155"/>
      <c r="M1829" s="160"/>
      <c r="T1829" s="161"/>
      <c r="AT1829" s="156" t="s">
        <v>277</v>
      </c>
      <c r="AU1829" s="156" t="s">
        <v>86</v>
      </c>
      <c r="AV1829" s="13" t="s">
        <v>86</v>
      </c>
      <c r="AW1829" s="13" t="s">
        <v>37</v>
      </c>
      <c r="AX1829" s="13" t="s">
        <v>76</v>
      </c>
      <c r="AY1829" s="156" t="s">
        <v>265</v>
      </c>
    </row>
    <row r="1830" spans="2:51" s="14" customFormat="1" ht="12">
      <c r="B1830" s="162"/>
      <c r="D1830" s="143" t="s">
        <v>277</v>
      </c>
      <c r="E1830" s="163" t="s">
        <v>19</v>
      </c>
      <c r="F1830" s="164" t="s">
        <v>280</v>
      </c>
      <c r="H1830" s="165">
        <v>6</v>
      </c>
      <c r="I1830" s="166"/>
      <c r="L1830" s="162"/>
      <c r="M1830" s="167"/>
      <c r="T1830" s="168"/>
      <c r="AT1830" s="163" t="s">
        <v>277</v>
      </c>
      <c r="AU1830" s="163" t="s">
        <v>86</v>
      </c>
      <c r="AV1830" s="14" t="s">
        <v>271</v>
      </c>
      <c r="AW1830" s="14" t="s">
        <v>37</v>
      </c>
      <c r="AX1830" s="14" t="s">
        <v>84</v>
      </c>
      <c r="AY1830" s="163" t="s">
        <v>265</v>
      </c>
    </row>
    <row r="1831" spans="2:65" s="1" customFormat="1" ht="16.5" customHeight="1">
      <c r="B1831" s="33"/>
      <c r="C1831" s="177" t="s">
        <v>3392</v>
      </c>
      <c r="D1831" s="177" t="s">
        <v>504</v>
      </c>
      <c r="E1831" s="178" t="s">
        <v>3393</v>
      </c>
      <c r="F1831" s="179" t="s">
        <v>3394</v>
      </c>
      <c r="G1831" s="180" t="s">
        <v>134</v>
      </c>
      <c r="H1831" s="181">
        <v>2</v>
      </c>
      <c r="I1831" s="182"/>
      <c r="J1831" s="183">
        <f>ROUND(I1831*H1831,2)</f>
        <v>0</v>
      </c>
      <c r="K1831" s="179" t="s">
        <v>19</v>
      </c>
      <c r="L1831" s="184"/>
      <c r="M1831" s="185" t="s">
        <v>19</v>
      </c>
      <c r="N1831" s="186" t="s">
        <v>47</v>
      </c>
      <c r="P1831" s="139">
        <f>O1831*H1831</f>
        <v>0</v>
      </c>
      <c r="Q1831" s="139">
        <v>1.363</v>
      </c>
      <c r="R1831" s="139">
        <f>Q1831*H1831</f>
        <v>2.726</v>
      </c>
      <c r="S1831" s="139">
        <v>0</v>
      </c>
      <c r="T1831" s="140">
        <f>S1831*H1831</f>
        <v>0</v>
      </c>
      <c r="AR1831" s="141" t="s">
        <v>323</v>
      </c>
      <c r="AT1831" s="141" t="s">
        <v>504</v>
      </c>
      <c r="AU1831" s="141" t="s">
        <v>86</v>
      </c>
      <c r="AY1831" s="18" t="s">
        <v>265</v>
      </c>
      <c r="BE1831" s="142">
        <f>IF(N1831="základní",J1831,0)</f>
        <v>0</v>
      </c>
      <c r="BF1831" s="142">
        <f>IF(N1831="snížená",J1831,0)</f>
        <v>0</v>
      </c>
      <c r="BG1831" s="142">
        <f>IF(N1831="zákl. přenesená",J1831,0)</f>
        <v>0</v>
      </c>
      <c r="BH1831" s="142">
        <f>IF(N1831="sníž. přenesená",J1831,0)</f>
        <v>0</v>
      </c>
      <c r="BI1831" s="142">
        <f>IF(N1831="nulová",J1831,0)</f>
        <v>0</v>
      </c>
      <c r="BJ1831" s="18" t="s">
        <v>84</v>
      </c>
      <c r="BK1831" s="142">
        <f>ROUND(I1831*H1831,2)</f>
        <v>0</v>
      </c>
      <c r="BL1831" s="18" t="s">
        <v>271</v>
      </c>
      <c r="BM1831" s="141" t="s">
        <v>3395</v>
      </c>
    </row>
    <row r="1832" spans="2:47" s="1" customFormat="1" ht="19.5">
      <c r="B1832" s="33"/>
      <c r="D1832" s="143" t="s">
        <v>273</v>
      </c>
      <c r="F1832" s="144" t="s">
        <v>3396</v>
      </c>
      <c r="I1832" s="145"/>
      <c r="L1832" s="33"/>
      <c r="M1832" s="146"/>
      <c r="T1832" s="54"/>
      <c r="AT1832" s="18" t="s">
        <v>273</v>
      </c>
      <c r="AU1832" s="18" t="s">
        <v>86</v>
      </c>
    </row>
    <row r="1833" spans="2:47" s="1" customFormat="1" ht="48.75">
      <c r="B1833" s="33"/>
      <c r="D1833" s="143" t="s">
        <v>501</v>
      </c>
      <c r="F1833" s="176" t="s">
        <v>3397</v>
      </c>
      <c r="I1833" s="145"/>
      <c r="L1833" s="33"/>
      <c r="M1833" s="146"/>
      <c r="T1833" s="54"/>
      <c r="AT1833" s="18" t="s">
        <v>501</v>
      </c>
      <c r="AU1833" s="18" t="s">
        <v>86</v>
      </c>
    </row>
    <row r="1834" spans="2:51" s="13" customFormat="1" ht="12">
      <c r="B1834" s="155"/>
      <c r="D1834" s="143" t="s">
        <v>277</v>
      </c>
      <c r="E1834" s="156" t="s">
        <v>19</v>
      </c>
      <c r="F1834" s="157" t="s">
        <v>3398</v>
      </c>
      <c r="H1834" s="158">
        <v>1</v>
      </c>
      <c r="I1834" s="159"/>
      <c r="L1834" s="155"/>
      <c r="M1834" s="160"/>
      <c r="T1834" s="161"/>
      <c r="AT1834" s="156" t="s">
        <v>277</v>
      </c>
      <c r="AU1834" s="156" t="s">
        <v>86</v>
      </c>
      <c r="AV1834" s="13" t="s">
        <v>86</v>
      </c>
      <c r="AW1834" s="13" t="s">
        <v>37</v>
      </c>
      <c r="AX1834" s="13" t="s">
        <v>76</v>
      </c>
      <c r="AY1834" s="156" t="s">
        <v>265</v>
      </c>
    </row>
    <row r="1835" spans="2:51" s="13" customFormat="1" ht="12">
      <c r="B1835" s="155"/>
      <c r="D1835" s="143" t="s">
        <v>277</v>
      </c>
      <c r="E1835" s="156" t="s">
        <v>19</v>
      </c>
      <c r="F1835" s="157" t="s">
        <v>3399</v>
      </c>
      <c r="H1835" s="158">
        <v>1</v>
      </c>
      <c r="I1835" s="159"/>
      <c r="L1835" s="155"/>
      <c r="M1835" s="160"/>
      <c r="T1835" s="161"/>
      <c r="AT1835" s="156" t="s">
        <v>277</v>
      </c>
      <c r="AU1835" s="156" t="s">
        <v>86</v>
      </c>
      <c r="AV1835" s="13" t="s">
        <v>86</v>
      </c>
      <c r="AW1835" s="13" t="s">
        <v>37</v>
      </c>
      <c r="AX1835" s="13" t="s">
        <v>76</v>
      </c>
      <c r="AY1835" s="156" t="s">
        <v>265</v>
      </c>
    </row>
    <row r="1836" spans="2:51" s="14" customFormat="1" ht="12">
      <c r="B1836" s="162"/>
      <c r="D1836" s="143" t="s">
        <v>277</v>
      </c>
      <c r="E1836" s="163" t="s">
        <v>19</v>
      </c>
      <c r="F1836" s="164" t="s">
        <v>280</v>
      </c>
      <c r="H1836" s="165">
        <v>2</v>
      </c>
      <c r="I1836" s="166"/>
      <c r="L1836" s="162"/>
      <c r="M1836" s="167"/>
      <c r="T1836" s="168"/>
      <c r="AT1836" s="163" t="s">
        <v>277</v>
      </c>
      <c r="AU1836" s="163" t="s">
        <v>86</v>
      </c>
      <c r="AV1836" s="14" t="s">
        <v>271</v>
      </c>
      <c r="AW1836" s="14" t="s">
        <v>37</v>
      </c>
      <c r="AX1836" s="14" t="s">
        <v>84</v>
      </c>
      <c r="AY1836" s="163" t="s">
        <v>265</v>
      </c>
    </row>
    <row r="1837" spans="2:65" s="1" customFormat="1" ht="21.75" customHeight="1">
      <c r="B1837" s="33"/>
      <c r="C1837" s="177" t="s">
        <v>3400</v>
      </c>
      <c r="D1837" s="177" t="s">
        <v>504</v>
      </c>
      <c r="E1837" s="178" t="s">
        <v>3401</v>
      </c>
      <c r="F1837" s="179" t="s">
        <v>3402</v>
      </c>
      <c r="G1837" s="180" t="s">
        <v>134</v>
      </c>
      <c r="H1837" s="181">
        <v>1</v>
      </c>
      <c r="I1837" s="182"/>
      <c r="J1837" s="183">
        <f>ROUND(I1837*H1837,2)</f>
        <v>0</v>
      </c>
      <c r="K1837" s="179" t="s">
        <v>19</v>
      </c>
      <c r="L1837" s="184"/>
      <c r="M1837" s="185" t="s">
        <v>19</v>
      </c>
      <c r="N1837" s="186" t="s">
        <v>47</v>
      </c>
      <c r="P1837" s="139">
        <f>O1837*H1837</f>
        <v>0</v>
      </c>
      <c r="Q1837" s="139">
        <v>1.363</v>
      </c>
      <c r="R1837" s="139">
        <f>Q1837*H1837</f>
        <v>1.363</v>
      </c>
      <c r="S1837" s="139">
        <v>0</v>
      </c>
      <c r="T1837" s="140">
        <f>S1837*H1837</f>
        <v>0</v>
      </c>
      <c r="AR1837" s="141" t="s">
        <v>323</v>
      </c>
      <c r="AT1837" s="141" t="s">
        <v>504</v>
      </c>
      <c r="AU1837" s="141" t="s">
        <v>86</v>
      </c>
      <c r="AY1837" s="18" t="s">
        <v>265</v>
      </c>
      <c r="BE1837" s="142">
        <f>IF(N1837="základní",J1837,0)</f>
        <v>0</v>
      </c>
      <c r="BF1837" s="142">
        <f>IF(N1837="snížená",J1837,0)</f>
        <v>0</v>
      </c>
      <c r="BG1837" s="142">
        <f>IF(N1837="zákl. přenesená",J1837,0)</f>
        <v>0</v>
      </c>
      <c r="BH1837" s="142">
        <f>IF(N1837="sníž. přenesená",J1837,0)</f>
        <v>0</v>
      </c>
      <c r="BI1837" s="142">
        <f>IF(N1837="nulová",J1837,0)</f>
        <v>0</v>
      </c>
      <c r="BJ1837" s="18" t="s">
        <v>84</v>
      </c>
      <c r="BK1837" s="142">
        <f>ROUND(I1837*H1837,2)</f>
        <v>0</v>
      </c>
      <c r="BL1837" s="18" t="s">
        <v>271</v>
      </c>
      <c r="BM1837" s="141" t="s">
        <v>3403</v>
      </c>
    </row>
    <row r="1838" spans="2:47" s="1" customFormat="1" ht="19.5">
      <c r="B1838" s="33"/>
      <c r="D1838" s="143" t="s">
        <v>273</v>
      </c>
      <c r="F1838" s="144" t="s">
        <v>3404</v>
      </c>
      <c r="I1838" s="145"/>
      <c r="L1838" s="33"/>
      <c r="M1838" s="146"/>
      <c r="T1838" s="54"/>
      <c r="AT1838" s="18" t="s">
        <v>273</v>
      </c>
      <c r="AU1838" s="18" t="s">
        <v>86</v>
      </c>
    </row>
    <row r="1839" spans="2:47" s="1" customFormat="1" ht="29.25">
      <c r="B1839" s="33"/>
      <c r="D1839" s="143" t="s">
        <v>501</v>
      </c>
      <c r="F1839" s="176" t="s">
        <v>3405</v>
      </c>
      <c r="I1839" s="145"/>
      <c r="L1839" s="33"/>
      <c r="M1839" s="146"/>
      <c r="T1839" s="54"/>
      <c r="AT1839" s="18" t="s">
        <v>501</v>
      </c>
      <c r="AU1839" s="18" t="s">
        <v>86</v>
      </c>
    </row>
    <row r="1840" spans="2:51" s="13" customFormat="1" ht="12">
      <c r="B1840" s="155"/>
      <c r="D1840" s="143" t="s">
        <v>277</v>
      </c>
      <c r="E1840" s="156" t="s">
        <v>19</v>
      </c>
      <c r="F1840" s="157" t="s">
        <v>3406</v>
      </c>
      <c r="H1840" s="158">
        <v>1</v>
      </c>
      <c r="I1840" s="159"/>
      <c r="L1840" s="155"/>
      <c r="M1840" s="160"/>
      <c r="T1840" s="161"/>
      <c r="AT1840" s="156" t="s">
        <v>277</v>
      </c>
      <c r="AU1840" s="156" t="s">
        <v>86</v>
      </c>
      <c r="AV1840" s="13" t="s">
        <v>86</v>
      </c>
      <c r="AW1840" s="13" t="s">
        <v>37</v>
      </c>
      <c r="AX1840" s="13" t="s">
        <v>84</v>
      </c>
      <c r="AY1840" s="156" t="s">
        <v>265</v>
      </c>
    </row>
    <row r="1841" spans="2:65" s="1" customFormat="1" ht="21.75" customHeight="1">
      <c r="B1841" s="33"/>
      <c r="C1841" s="177" t="s">
        <v>3407</v>
      </c>
      <c r="D1841" s="177" t="s">
        <v>504</v>
      </c>
      <c r="E1841" s="178" t="s">
        <v>3408</v>
      </c>
      <c r="F1841" s="179" t="s">
        <v>3409</v>
      </c>
      <c r="G1841" s="180" t="s">
        <v>134</v>
      </c>
      <c r="H1841" s="181">
        <v>2</v>
      </c>
      <c r="I1841" s="182"/>
      <c r="J1841" s="183">
        <f>ROUND(I1841*H1841,2)</f>
        <v>0</v>
      </c>
      <c r="K1841" s="179" t="s">
        <v>19</v>
      </c>
      <c r="L1841" s="184"/>
      <c r="M1841" s="185" t="s">
        <v>19</v>
      </c>
      <c r="N1841" s="186" t="s">
        <v>47</v>
      </c>
      <c r="P1841" s="139">
        <f>O1841*H1841</f>
        <v>0</v>
      </c>
      <c r="Q1841" s="139">
        <v>1.363</v>
      </c>
      <c r="R1841" s="139">
        <f>Q1841*H1841</f>
        <v>2.726</v>
      </c>
      <c r="S1841" s="139">
        <v>0</v>
      </c>
      <c r="T1841" s="140">
        <f>S1841*H1841</f>
        <v>0</v>
      </c>
      <c r="AR1841" s="141" t="s">
        <v>323</v>
      </c>
      <c r="AT1841" s="141" t="s">
        <v>504</v>
      </c>
      <c r="AU1841" s="141" t="s">
        <v>86</v>
      </c>
      <c r="AY1841" s="18" t="s">
        <v>265</v>
      </c>
      <c r="BE1841" s="142">
        <f>IF(N1841="základní",J1841,0)</f>
        <v>0</v>
      </c>
      <c r="BF1841" s="142">
        <f>IF(N1841="snížená",J1841,0)</f>
        <v>0</v>
      </c>
      <c r="BG1841" s="142">
        <f>IF(N1841="zákl. přenesená",J1841,0)</f>
        <v>0</v>
      </c>
      <c r="BH1841" s="142">
        <f>IF(N1841="sníž. přenesená",J1841,0)</f>
        <v>0</v>
      </c>
      <c r="BI1841" s="142">
        <f>IF(N1841="nulová",J1841,0)</f>
        <v>0</v>
      </c>
      <c r="BJ1841" s="18" t="s">
        <v>84</v>
      </c>
      <c r="BK1841" s="142">
        <f>ROUND(I1841*H1841,2)</f>
        <v>0</v>
      </c>
      <c r="BL1841" s="18" t="s">
        <v>271</v>
      </c>
      <c r="BM1841" s="141" t="s">
        <v>3410</v>
      </c>
    </row>
    <row r="1842" spans="2:47" s="1" customFormat="1" ht="19.5">
      <c r="B1842" s="33"/>
      <c r="D1842" s="143" t="s">
        <v>273</v>
      </c>
      <c r="F1842" s="144" t="s">
        <v>3411</v>
      </c>
      <c r="I1842" s="145"/>
      <c r="L1842" s="33"/>
      <c r="M1842" s="146"/>
      <c r="T1842" s="54"/>
      <c r="AT1842" s="18" t="s">
        <v>273</v>
      </c>
      <c r="AU1842" s="18" t="s">
        <v>86</v>
      </c>
    </row>
    <row r="1843" spans="2:47" s="1" customFormat="1" ht="48.75">
      <c r="B1843" s="33"/>
      <c r="D1843" s="143" t="s">
        <v>501</v>
      </c>
      <c r="F1843" s="176" t="s">
        <v>3412</v>
      </c>
      <c r="I1843" s="145"/>
      <c r="L1843" s="33"/>
      <c r="M1843" s="146"/>
      <c r="T1843" s="54"/>
      <c r="AT1843" s="18" t="s">
        <v>501</v>
      </c>
      <c r="AU1843" s="18" t="s">
        <v>86</v>
      </c>
    </row>
    <row r="1844" spans="2:51" s="13" customFormat="1" ht="12">
      <c r="B1844" s="155"/>
      <c r="D1844" s="143" t="s">
        <v>277</v>
      </c>
      <c r="E1844" s="156" t="s">
        <v>19</v>
      </c>
      <c r="F1844" s="157" t="s">
        <v>3413</v>
      </c>
      <c r="H1844" s="158">
        <v>1</v>
      </c>
      <c r="I1844" s="159"/>
      <c r="L1844" s="155"/>
      <c r="M1844" s="160"/>
      <c r="T1844" s="161"/>
      <c r="AT1844" s="156" t="s">
        <v>277</v>
      </c>
      <c r="AU1844" s="156" t="s">
        <v>86</v>
      </c>
      <c r="AV1844" s="13" t="s">
        <v>86</v>
      </c>
      <c r="AW1844" s="13" t="s">
        <v>37</v>
      </c>
      <c r="AX1844" s="13" t="s">
        <v>76</v>
      </c>
      <c r="AY1844" s="156" t="s">
        <v>265</v>
      </c>
    </row>
    <row r="1845" spans="2:51" s="13" customFormat="1" ht="12">
      <c r="B1845" s="155"/>
      <c r="D1845" s="143" t="s">
        <v>277</v>
      </c>
      <c r="E1845" s="156" t="s">
        <v>19</v>
      </c>
      <c r="F1845" s="157" t="s">
        <v>3414</v>
      </c>
      <c r="H1845" s="158">
        <v>1</v>
      </c>
      <c r="I1845" s="159"/>
      <c r="L1845" s="155"/>
      <c r="M1845" s="160"/>
      <c r="T1845" s="161"/>
      <c r="AT1845" s="156" t="s">
        <v>277</v>
      </c>
      <c r="AU1845" s="156" t="s">
        <v>86</v>
      </c>
      <c r="AV1845" s="13" t="s">
        <v>86</v>
      </c>
      <c r="AW1845" s="13" t="s">
        <v>37</v>
      </c>
      <c r="AX1845" s="13" t="s">
        <v>76</v>
      </c>
      <c r="AY1845" s="156" t="s">
        <v>265</v>
      </c>
    </row>
    <row r="1846" spans="2:51" s="14" customFormat="1" ht="12">
      <c r="B1846" s="162"/>
      <c r="D1846" s="143" t="s">
        <v>277</v>
      </c>
      <c r="E1846" s="163" t="s">
        <v>19</v>
      </c>
      <c r="F1846" s="164" t="s">
        <v>280</v>
      </c>
      <c r="H1846" s="165">
        <v>2</v>
      </c>
      <c r="I1846" s="166"/>
      <c r="L1846" s="162"/>
      <c r="M1846" s="167"/>
      <c r="T1846" s="168"/>
      <c r="AT1846" s="163" t="s">
        <v>277</v>
      </c>
      <c r="AU1846" s="163" t="s">
        <v>86</v>
      </c>
      <c r="AV1846" s="14" t="s">
        <v>271</v>
      </c>
      <c r="AW1846" s="14" t="s">
        <v>37</v>
      </c>
      <c r="AX1846" s="14" t="s">
        <v>84</v>
      </c>
      <c r="AY1846" s="163" t="s">
        <v>265</v>
      </c>
    </row>
    <row r="1847" spans="2:65" s="1" customFormat="1" ht="16.5" customHeight="1">
      <c r="B1847" s="33"/>
      <c r="C1847" s="177" t="s">
        <v>3415</v>
      </c>
      <c r="D1847" s="177" t="s">
        <v>504</v>
      </c>
      <c r="E1847" s="178" t="s">
        <v>3416</v>
      </c>
      <c r="F1847" s="179" t="s">
        <v>3417</v>
      </c>
      <c r="G1847" s="180" t="s">
        <v>134</v>
      </c>
      <c r="H1847" s="181">
        <v>3</v>
      </c>
      <c r="I1847" s="182"/>
      <c r="J1847" s="183">
        <f>ROUND(I1847*H1847,2)</f>
        <v>0</v>
      </c>
      <c r="K1847" s="179" t="s">
        <v>270</v>
      </c>
      <c r="L1847" s="184"/>
      <c r="M1847" s="185" t="s">
        <v>19</v>
      </c>
      <c r="N1847" s="186" t="s">
        <v>47</v>
      </c>
      <c r="P1847" s="139">
        <f>O1847*H1847</f>
        <v>0</v>
      </c>
      <c r="Q1847" s="139">
        <v>0.002</v>
      </c>
      <c r="R1847" s="139">
        <f>Q1847*H1847</f>
        <v>0.006</v>
      </c>
      <c r="S1847" s="139">
        <v>0</v>
      </c>
      <c r="T1847" s="140">
        <f>S1847*H1847</f>
        <v>0</v>
      </c>
      <c r="AR1847" s="141" t="s">
        <v>323</v>
      </c>
      <c r="AT1847" s="141" t="s">
        <v>504</v>
      </c>
      <c r="AU1847" s="141" t="s">
        <v>86</v>
      </c>
      <c r="AY1847" s="18" t="s">
        <v>265</v>
      </c>
      <c r="BE1847" s="142">
        <f>IF(N1847="základní",J1847,0)</f>
        <v>0</v>
      </c>
      <c r="BF1847" s="142">
        <f>IF(N1847="snížená",J1847,0)</f>
        <v>0</v>
      </c>
      <c r="BG1847" s="142">
        <f>IF(N1847="zákl. přenesená",J1847,0)</f>
        <v>0</v>
      </c>
      <c r="BH1847" s="142">
        <f>IF(N1847="sníž. přenesená",J1847,0)</f>
        <v>0</v>
      </c>
      <c r="BI1847" s="142">
        <f>IF(N1847="nulová",J1847,0)</f>
        <v>0</v>
      </c>
      <c r="BJ1847" s="18" t="s">
        <v>84</v>
      </c>
      <c r="BK1847" s="142">
        <f>ROUND(I1847*H1847,2)</f>
        <v>0</v>
      </c>
      <c r="BL1847" s="18" t="s">
        <v>271</v>
      </c>
      <c r="BM1847" s="141" t="s">
        <v>3418</v>
      </c>
    </row>
    <row r="1848" spans="2:47" s="1" customFormat="1" ht="12">
      <c r="B1848" s="33"/>
      <c r="D1848" s="143" t="s">
        <v>273</v>
      </c>
      <c r="F1848" s="144" t="s">
        <v>3417</v>
      </c>
      <c r="I1848" s="145"/>
      <c r="L1848" s="33"/>
      <c r="M1848" s="146"/>
      <c r="T1848" s="54"/>
      <c r="AT1848" s="18" t="s">
        <v>273</v>
      </c>
      <c r="AU1848" s="18" t="s">
        <v>86</v>
      </c>
    </row>
    <row r="1849" spans="2:51" s="13" customFormat="1" ht="12">
      <c r="B1849" s="155"/>
      <c r="D1849" s="143" t="s">
        <v>277</v>
      </c>
      <c r="E1849" s="156" t="s">
        <v>19</v>
      </c>
      <c r="F1849" s="157" t="s">
        <v>3419</v>
      </c>
      <c r="H1849" s="158">
        <v>3</v>
      </c>
      <c r="I1849" s="159"/>
      <c r="L1849" s="155"/>
      <c r="M1849" s="160"/>
      <c r="T1849" s="161"/>
      <c r="AT1849" s="156" t="s">
        <v>277</v>
      </c>
      <c r="AU1849" s="156" t="s">
        <v>86</v>
      </c>
      <c r="AV1849" s="13" t="s">
        <v>86</v>
      </c>
      <c r="AW1849" s="13" t="s">
        <v>37</v>
      </c>
      <c r="AX1849" s="13" t="s">
        <v>84</v>
      </c>
      <c r="AY1849" s="156" t="s">
        <v>265</v>
      </c>
    </row>
    <row r="1850" spans="2:65" s="1" customFormat="1" ht="16.5" customHeight="1">
      <c r="B1850" s="33"/>
      <c r="C1850" s="177" t="s">
        <v>3420</v>
      </c>
      <c r="D1850" s="177" t="s">
        <v>504</v>
      </c>
      <c r="E1850" s="178" t="s">
        <v>3421</v>
      </c>
      <c r="F1850" s="179" t="s">
        <v>3422</v>
      </c>
      <c r="G1850" s="180" t="s">
        <v>134</v>
      </c>
      <c r="H1850" s="181">
        <v>13</v>
      </c>
      <c r="I1850" s="182"/>
      <c r="J1850" s="183">
        <f>ROUND(I1850*H1850,2)</f>
        <v>0</v>
      </c>
      <c r="K1850" s="179" t="s">
        <v>270</v>
      </c>
      <c r="L1850" s="184"/>
      <c r="M1850" s="185" t="s">
        <v>19</v>
      </c>
      <c r="N1850" s="186" t="s">
        <v>47</v>
      </c>
      <c r="P1850" s="139">
        <f>O1850*H1850</f>
        <v>0</v>
      </c>
      <c r="Q1850" s="139">
        <v>0.002</v>
      </c>
      <c r="R1850" s="139">
        <f>Q1850*H1850</f>
        <v>0.026000000000000002</v>
      </c>
      <c r="S1850" s="139">
        <v>0</v>
      </c>
      <c r="T1850" s="140">
        <f>S1850*H1850</f>
        <v>0</v>
      </c>
      <c r="AR1850" s="141" t="s">
        <v>323</v>
      </c>
      <c r="AT1850" s="141" t="s">
        <v>504</v>
      </c>
      <c r="AU1850" s="141" t="s">
        <v>86</v>
      </c>
      <c r="AY1850" s="18" t="s">
        <v>265</v>
      </c>
      <c r="BE1850" s="142">
        <f>IF(N1850="základní",J1850,0)</f>
        <v>0</v>
      </c>
      <c r="BF1850" s="142">
        <f>IF(N1850="snížená",J1850,0)</f>
        <v>0</v>
      </c>
      <c r="BG1850" s="142">
        <f>IF(N1850="zákl. přenesená",J1850,0)</f>
        <v>0</v>
      </c>
      <c r="BH1850" s="142">
        <f>IF(N1850="sníž. přenesená",J1850,0)</f>
        <v>0</v>
      </c>
      <c r="BI1850" s="142">
        <f>IF(N1850="nulová",J1850,0)</f>
        <v>0</v>
      </c>
      <c r="BJ1850" s="18" t="s">
        <v>84</v>
      </c>
      <c r="BK1850" s="142">
        <f>ROUND(I1850*H1850,2)</f>
        <v>0</v>
      </c>
      <c r="BL1850" s="18" t="s">
        <v>271</v>
      </c>
      <c r="BM1850" s="141" t="s">
        <v>3423</v>
      </c>
    </row>
    <row r="1851" spans="2:47" s="1" customFormat="1" ht="12">
      <c r="B1851" s="33"/>
      <c r="D1851" s="143" t="s">
        <v>273</v>
      </c>
      <c r="F1851" s="144" t="s">
        <v>3422</v>
      </c>
      <c r="I1851" s="145"/>
      <c r="L1851" s="33"/>
      <c r="M1851" s="146"/>
      <c r="T1851" s="54"/>
      <c r="AT1851" s="18" t="s">
        <v>273</v>
      </c>
      <c r="AU1851" s="18" t="s">
        <v>86</v>
      </c>
    </row>
    <row r="1852" spans="2:51" s="13" customFormat="1" ht="12">
      <c r="B1852" s="155"/>
      <c r="D1852" s="143" t="s">
        <v>277</v>
      </c>
      <c r="E1852" s="156" t="s">
        <v>19</v>
      </c>
      <c r="F1852" s="157" t="s">
        <v>3391</v>
      </c>
      <c r="H1852" s="158">
        <v>1</v>
      </c>
      <c r="I1852" s="159"/>
      <c r="L1852" s="155"/>
      <c r="M1852" s="160"/>
      <c r="T1852" s="161"/>
      <c r="AT1852" s="156" t="s">
        <v>277</v>
      </c>
      <c r="AU1852" s="156" t="s">
        <v>86</v>
      </c>
      <c r="AV1852" s="13" t="s">
        <v>86</v>
      </c>
      <c r="AW1852" s="13" t="s">
        <v>37</v>
      </c>
      <c r="AX1852" s="13" t="s">
        <v>76</v>
      </c>
      <c r="AY1852" s="156" t="s">
        <v>265</v>
      </c>
    </row>
    <row r="1853" spans="2:51" s="13" customFormat="1" ht="12">
      <c r="B1853" s="155"/>
      <c r="D1853" s="143" t="s">
        <v>277</v>
      </c>
      <c r="E1853" s="156" t="s">
        <v>19</v>
      </c>
      <c r="F1853" s="157" t="s">
        <v>3419</v>
      </c>
      <c r="H1853" s="158">
        <v>3</v>
      </c>
      <c r="I1853" s="159"/>
      <c r="L1853" s="155"/>
      <c r="M1853" s="160"/>
      <c r="T1853" s="161"/>
      <c r="AT1853" s="156" t="s">
        <v>277</v>
      </c>
      <c r="AU1853" s="156" t="s">
        <v>86</v>
      </c>
      <c r="AV1853" s="13" t="s">
        <v>86</v>
      </c>
      <c r="AW1853" s="13" t="s">
        <v>37</v>
      </c>
      <c r="AX1853" s="13" t="s">
        <v>76</v>
      </c>
      <c r="AY1853" s="156" t="s">
        <v>265</v>
      </c>
    </row>
    <row r="1854" spans="2:51" s="13" customFormat="1" ht="12">
      <c r="B1854" s="155"/>
      <c r="D1854" s="143" t="s">
        <v>277</v>
      </c>
      <c r="E1854" s="156" t="s">
        <v>19</v>
      </c>
      <c r="F1854" s="157" t="s">
        <v>2964</v>
      </c>
      <c r="H1854" s="158">
        <v>2</v>
      </c>
      <c r="I1854" s="159"/>
      <c r="L1854" s="155"/>
      <c r="M1854" s="160"/>
      <c r="T1854" s="161"/>
      <c r="AT1854" s="156" t="s">
        <v>277</v>
      </c>
      <c r="AU1854" s="156" t="s">
        <v>86</v>
      </c>
      <c r="AV1854" s="13" t="s">
        <v>86</v>
      </c>
      <c r="AW1854" s="13" t="s">
        <v>37</v>
      </c>
      <c r="AX1854" s="13" t="s">
        <v>76</v>
      </c>
      <c r="AY1854" s="156" t="s">
        <v>265</v>
      </c>
    </row>
    <row r="1855" spans="2:51" s="13" customFormat="1" ht="12">
      <c r="B1855" s="155"/>
      <c r="D1855" s="143" t="s">
        <v>277</v>
      </c>
      <c r="E1855" s="156" t="s">
        <v>19</v>
      </c>
      <c r="F1855" s="157" t="s">
        <v>3424</v>
      </c>
      <c r="H1855" s="158">
        <v>2</v>
      </c>
      <c r="I1855" s="159"/>
      <c r="L1855" s="155"/>
      <c r="M1855" s="160"/>
      <c r="T1855" s="161"/>
      <c r="AT1855" s="156" t="s">
        <v>277</v>
      </c>
      <c r="AU1855" s="156" t="s">
        <v>86</v>
      </c>
      <c r="AV1855" s="13" t="s">
        <v>86</v>
      </c>
      <c r="AW1855" s="13" t="s">
        <v>37</v>
      </c>
      <c r="AX1855" s="13" t="s">
        <v>76</v>
      </c>
      <c r="AY1855" s="156" t="s">
        <v>265</v>
      </c>
    </row>
    <row r="1856" spans="2:51" s="13" customFormat="1" ht="12">
      <c r="B1856" s="155"/>
      <c r="D1856" s="143" t="s">
        <v>277</v>
      </c>
      <c r="E1856" s="156" t="s">
        <v>19</v>
      </c>
      <c r="F1856" s="157" t="s">
        <v>3425</v>
      </c>
      <c r="H1856" s="158">
        <v>2</v>
      </c>
      <c r="I1856" s="159"/>
      <c r="L1856" s="155"/>
      <c r="M1856" s="160"/>
      <c r="T1856" s="161"/>
      <c r="AT1856" s="156" t="s">
        <v>277</v>
      </c>
      <c r="AU1856" s="156" t="s">
        <v>86</v>
      </c>
      <c r="AV1856" s="13" t="s">
        <v>86</v>
      </c>
      <c r="AW1856" s="13" t="s">
        <v>37</v>
      </c>
      <c r="AX1856" s="13" t="s">
        <v>76</v>
      </c>
      <c r="AY1856" s="156" t="s">
        <v>265</v>
      </c>
    </row>
    <row r="1857" spans="2:51" s="13" customFormat="1" ht="12">
      <c r="B1857" s="155"/>
      <c r="D1857" s="143" t="s">
        <v>277</v>
      </c>
      <c r="E1857" s="156" t="s">
        <v>19</v>
      </c>
      <c r="F1857" s="157" t="s">
        <v>3426</v>
      </c>
      <c r="H1857" s="158">
        <v>3</v>
      </c>
      <c r="I1857" s="159"/>
      <c r="L1857" s="155"/>
      <c r="M1857" s="160"/>
      <c r="T1857" s="161"/>
      <c r="AT1857" s="156" t="s">
        <v>277</v>
      </c>
      <c r="AU1857" s="156" t="s">
        <v>86</v>
      </c>
      <c r="AV1857" s="13" t="s">
        <v>86</v>
      </c>
      <c r="AW1857" s="13" t="s">
        <v>37</v>
      </c>
      <c r="AX1857" s="13" t="s">
        <v>76</v>
      </c>
      <c r="AY1857" s="156" t="s">
        <v>265</v>
      </c>
    </row>
    <row r="1858" spans="2:51" s="14" customFormat="1" ht="12">
      <c r="B1858" s="162"/>
      <c r="D1858" s="143" t="s">
        <v>277</v>
      </c>
      <c r="E1858" s="163" t="s">
        <v>19</v>
      </c>
      <c r="F1858" s="164" t="s">
        <v>280</v>
      </c>
      <c r="H1858" s="165">
        <v>13</v>
      </c>
      <c r="I1858" s="166"/>
      <c r="L1858" s="162"/>
      <c r="M1858" s="167"/>
      <c r="T1858" s="168"/>
      <c r="AT1858" s="163" t="s">
        <v>277</v>
      </c>
      <c r="AU1858" s="163" t="s">
        <v>86</v>
      </c>
      <c r="AV1858" s="14" t="s">
        <v>271</v>
      </c>
      <c r="AW1858" s="14" t="s">
        <v>37</v>
      </c>
      <c r="AX1858" s="14" t="s">
        <v>84</v>
      </c>
      <c r="AY1858" s="163" t="s">
        <v>265</v>
      </c>
    </row>
    <row r="1859" spans="2:65" s="1" customFormat="1" ht="16.5" customHeight="1">
      <c r="B1859" s="33"/>
      <c r="C1859" s="177" t="s">
        <v>3427</v>
      </c>
      <c r="D1859" s="177" t="s">
        <v>504</v>
      </c>
      <c r="E1859" s="178" t="s">
        <v>3428</v>
      </c>
      <c r="F1859" s="179" t="s">
        <v>3429</v>
      </c>
      <c r="G1859" s="180" t="s">
        <v>134</v>
      </c>
      <c r="H1859" s="181">
        <v>2</v>
      </c>
      <c r="I1859" s="182"/>
      <c r="J1859" s="183">
        <f>ROUND(I1859*H1859,2)</f>
        <v>0</v>
      </c>
      <c r="K1859" s="179" t="s">
        <v>270</v>
      </c>
      <c r="L1859" s="184"/>
      <c r="M1859" s="185" t="s">
        <v>19</v>
      </c>
      <c r="N1859" s="186" t="s">
        <v>47</v>
      </c>
      <c r="P1859" s="139">
        <f>O1859*H1859</f>
        <v>0</v>
      </c>
      <c r="Q1859" s="139">
        <v>1.054</v>
      </c>
      <c r="R1859" s="139">
        <f>Q1859*H1859</f>
        <v>2.108</v>
      </c>
      <c r="S1859" s="139">
        <v>0</v>
      </c>
      <c r="T1859" s="140">
        <f>S1859*H1859</f>
        <v>0</v>
      </c>
      <c r="AR1859" s="141" t="s">
        <v>323</v>
      </c>
      <c r="AT1859" s="141" t="s">
        <v>504</v>
      </c>
      <c r="AU1859" s="141" t="s">
        <v>86</v>
      </c>
      <c r="AY1859" s="18" t="s">
        <v>265</v>
      </c>
      <c r="BE1859" s="142">
        <f>IF(N1859="základní",J1859,0)</f>
        <v>0</v>
      </c>
      <c r="BF1859" s="142">
        <f>IF(N1859="snížená",J1859,0)</f>
        <v>0</v>
      </c>
      <c r="BG1859" s="142">
        <f>IF(N1859="zákl. přenesená",J1859,0)</f>
        <v>0</v>
      </c>
      <c r="BH1859" s="142">
        <f>IF(N1859="sníž. přenesená",J1859,0)</f>
        <v>0</v>
      </c>
      <c r="BI1859" s="142">
        <f>IF(N1859="nulová",J1859,0)</f>
        <v>0</v>
      </c>
      <c r="BJ1859" s="18" t="s">
        <v>84</v>
      </c>
      <c r="BK1859" s="142">
        <f>ROUND(I1859*H1859,2)</f>
        <v>0</v>
      </c>
      <c r="BL1859" s="18" t="s">
        <v>271</v>
      </c>
      <c r="BM1859" s="141" t="s">
        <v>3430</v>
      </c>
    </row>
    <row r="1860" spans="2:47" s="1" customFormat="1" ht="19.5">
      <c r="B1860" s="33"/>
      <c r="D1860" s="143" t="s">
        <v>273</v>
      </c>
      <c r="F1860" s="144" t="s">
        <v>3431</v>
      </c>
      <c r="I1860" s="145"/>
      <c r="L1860" s="33"/>
      <c r="M1860" s="146"/>
      <c r="T1860" s="54"/>
      <c r="AT1860" s="18" t="s">
        <v>273</v>
      </c>
      <c r="AU1860" s="18" t="s">
        <v>86</v>
      </c>
    </row>
    <row r="1861" spans="2:51" s="13" customFormat="1" ht="12">
      <c r="B1861" s="155"/>
      <c r="D1861" s="143" t="s">
        <v>277</v>
      </c>
      <c r="E1861" s="156" t="s">
        <v>19</v>
      </c>
      <c r="F1861" s="157" t="s">
        <v>2985</v>
      </c>
      <c r="H1861" s="158">
        <v>1</v>
      </c>
      <c r="I1861" s="159"/>
      <c r="L1861" s="155"/>
      <c r="M1861" s="160"/>
      <c r="T1861" s="161"/>
      <c r="AT1861" s="156" t="s">
        <v>277</v>
      </c>
      <c r="AU1861" s="156" t="s">
        <v>86</v>
      </c>
      <c r="AV1861" s="13" t="s">
        <v>86</v>
      </c>
      <c r="AW1861" s="13" t="s">
        <v>37</v>
      </c>
      <c r="AX1861" s="13" t="s">
        <v>76</v>
      </c>
      <c r="AY1861" s="156" t="s">
        <v>265</v>
      </c>
    </row>
    <row r="1862" spans="2:51" s="13" customFormat="1" ht="12">
      <c r="B1862" s="155"/>
      <c r="D1862" s="143" t="s">
        <v>277</v>
      </c>
      <c r="E1862" s="156" t="s">
        <v>19</v>
      </c>
      <c r="F1862" s="157" t="s">
        <v>2969</v>
      </c>
      <c r="H1862" s="158">
        <v>1</v>
      </c>
      <c r="I1862" s="159"/>
      <c r="L1862" s="155"/>
      <c r="M1862" s="160"/>
      <c r="T1862" s="161"/>
      <c r="AT1862" s="156" t="s">
        <v>277</v>
      </c>
      <c r="AU1862" s="156" t="s">
        <v>86</v>
      </c>
      <c r="AV1862" s="13" t="s">
        <v>86</v>
      </c>
      <c r="AW1862" s="13" t="s">
        <v>37</v>
      </c>
      <c r="AX1862" s="13" t="s">
        <v>76</v>
      </c>
      <c r="AY1862" s="156" t="s">
        <v>265</v>
      </c>
    </row>
    <row r="1863" spans="2:51" s="14" customFormat="1" ht="12">
      <c r="B1863" s="162"/>
      <c r="D1863" s="143" t="s">
        <v>277</v>
      </c>
      <c r="E1863" s="163" t="s">
        <v>19</v>
      </c>
      <c r="F1863" s="164" t="s">
        <v>280</v>
      </c>
      <c r="H1863" s="165">
        <v>2</v>
      </c>
      <c r="I1863" s="166"/>
      <c r="L1863" s="162"/>
      <c r="M1863" s="167"/>
      <c r="T1863" s="168"/>
      <c r="AT1863" s="163" t="s">
        <v>277</v>
      </c>
      <c r="AU1863" s="163" t="s">
        <v>86</v>
      </c>
      <c r="AV1863" s="14" t="s">
        <v>271</v>
      </c>
      <c r="AW1863" s="14" t="s">
        <v>37</v>
      </c>
      <c r="AX1863" s="14" t="s">
        <v>84</v>
      </c>
      <c r="AY1863" s="163" t="s">
        <v>265</v>
      </c>
    </row>
    <row r="1864" spans="2:65" s="1" customFormat="1" ht="16.5" customHeight="1">
      <c r="B1864" s="33"/>
      <c r="C1864" s="177" t="s">
        <v>3432</v>
      </c>
      <c r="D1864" s="177" t="s">
        <v>504</v>
      </c>
      <c r="E1864" s="178" t="s">
        <v>3433</v>
      </c>
      <c r="F1864" s="179" t="s">
        <v>3434</v>
      </c>
      <c r="G1864" s="180" t="s">
        <v>134</v>
      </c>
      <c r="H1864" s="181">
        <v>1</v>
      </c>
      <c r="I1864" s="182"/>
      <c r="J1864" s="183">
        <f>ROUND(I1864*H1864,2)</f>
        <v>0</v>
      </c>
      <c r="K1864" s="179" t="s">
        <v>270</v>
      </c>
      <c r="L1864" s="184"/>
      <c r="M1864" s="185" t="s">
        <v>19</v>
      </c>
      <c r="N1864" s="186" t="s">
        <v>47</v>
      </c>
      <c r="P1864" s="139">
        <f>O1864*H1864</f>
        <v>0</v>
      </c>
      <c r="Q1864" s="139">
        <v>0.526</v>
      </c>
      <c r="R1864" s="139">
        <f>Q1864*H1864</f>
        <v>0.526</v>
      </c>
      <c r="S1864" s="139">
        <v>0</v>
      </c>
      <c r="T1864" s="140">
        <f>S1864*H1864</f>
        <v>0</v>
      </c>
      <c r="AR1864" s="141" t="s">
        <v>323</v>
      </c>
      <c r="AT1864" s="141" t="s">
        <v>504</v>
      </c>
      <c r="AU1864" s="141" t="s">
        <v>86</v>
      </c>
      <c r="AY1864" s="18" t="s">
        <v>265</v>
      </c>
      <c r="BE1864" s="142">
        <f>IF(N1864="základní",J1864,0)</f>
        <v>0</v>
      </c>
      <c r="BF1864" s="142">
        <f>IF(N1864="snížená",J1864,0)</f>
        <v>0</v>
      </c>
      <c r="BG1864" s="142">
        <f>IF(N1864="zákl. přenesená",J1864,0)</f>
        <v>0</v>
      </c>
      <c r="BH1864" s="142">
        <f>IF(N1864="sníž. přenesená",J1864,0)</f>
        <v>0</v>
      </c>
      <c r="BI1864" s="142">
        <f>IF(N1864="nulová",J1864,0)</f>
        <v>0</v>
      </c>
      <c r="BJ1864" s="18" t="s">
        <v>84</v>
      </c>
      <c r="BK1864" s="142">
        <f>ROUND(I1864*H1864,2)</f>
        <v>0</v>
      </c>
      <c r="BL1864" s="18" t="s">
        <v>271</v>
      </c>
      <c r="BM1864" s="141" t="s">
        <v>3435</v>
      </c>
    </row>
    <row r="1865" spans="2:47" s="1" customFormat="1" ht="19.5">
      <c r="B1865" s="33"/>
      <c r="D1865" s="143" t="s">
        <v>273</v>
      </c>
      <c r="F1865" s="144" t="s">
        <v>3436</v>
      </c>
      <c r="I1865" s="145"/>
      <c r="L1865" s="33"/>
      <c r="M1865" s="146"/>
      <c r="T1865" s="54"/>
      <c r="AT1865" s="18" t="s">
        <v>273</v>
      </c>
      <c r="AU1865" s="18" t="s">
        <v>86</v>
      </c>
    </row>
    <row r="1866" spans="2:51" s="13" customFormat="1" ht="12">
      <c r="B1866" s="155"/>
      <c r="D1866" s="143" t="s">
        <v>277</v>
      </c>
      <c r="E1866" s="156" t="s">
        <v>19</v>
      </c>
      <c r="F1866" s="157" t="s">
        <v>3384</v>
      </c>
      <c r="H1866" s="158">
        <v>1</v>
      </c>
      <c r="I1866" s="159"/>
      <c r="L1866" s="155"/>
      <c r="M1866" s="160"/>
      <c r="T1866" s="161"/>
      <c r="AT1866" s="156" t="s">
        <v>277</v>
      </c>
      <c r="AU1866" s="156" t="s">
        <v>86</v>
      </c>
      <c r="AV1866" s="13" t="s">
        <v>86</v>
      </c>
      <c r="AW1866" s="13" t="s">
        <v>37</v>
      </c>
      <c r="AX1866" s="13" t="s">
        <v>84</v>
      </c>
      <c r="AY1866" s="156" t="s">
        <v>265</v>
      </c>
    </row>
    <row r="1867" spans="2:65" s="1" customFormat="1" ht="16.5" customHeight="1">
      <c r="B1867" s="33"/>
      <c r="C1867" s="177" t="s">
        <v>3437</v>
      </c>
      <c r="D1867" s="177" t="s">
        <v>504</v>
      </c>
      <c r="E1867" s="178" t="s">
        <v>3438</v>
      </c>
      <c r="F1867" s="179" t="s">
        <v>3439</v>
      </c>
      <c r="G1867" s="180" t="s">
        <v>134</v>
      </c>
      <c r="H1867" s="181">
        <v>3</v>
      </c>
      <c r="I1867" s="182"/>
      <c r="J1867" s="183">
        <f>ROUND(I1867*H1867,2)</f>
        <v>0</v>
      </c>
      <c r="K1867" s="179" t="s">
        <v>270</v>
      </c>
      <c r="L1867" s="184"/>
      <c r="M1867" s="185" t="s">
        <v>19</v>
      </c>
      <c r="N1867" s="186" t="s">
        <v>47</v>
      </c>
      <c r="P1867" s="139">
        <f>O1867*H1867</f>
        <v>0</v>
      </c>
      <c r="Q1867" s="139">
        <v>0.262</v>
      </c>
      <c r="R1867" s="139">
        <f>Q1867*H1867</f>
        <v>0.786</v>
      </c>
      <c r="S1867" s="139">
        <v>0</v>
      </c>
      <c r="T1867" s="140">
        <f>S1867*H1867</f>
        <v>0</v>
      </c>
      <c r="AR1867" s="141" t="s">
        <v>323</v>
      </c>
      <c r="AT1867" s="141" t="s">
        <v>504</v>
      </c>
      <c r="AU1867" s="141" t="s">
        <v>86</v>
      </c>
      <c r="AY1867" s="18" t="s">
        <v>265</v>
      </c>
      <c r="BE1867" s="142">
        <f>IF(N1867="základní",J1867,0)</f>
        <v>0</v>
      </c>
      <c r="BF1867" s="142">
        <f>IF(N1867="snížená",J1867,0)</f>
        <v>0</v>
      </c>
      <c r="BG1867" s="142">
        <f>IF(N1867="zákl. přenesená",J1867,0)</f>
        <v>0</v>
      </c>
      <c r="BH1867" s="142">
        <f>IF(N1867="sníž. přenesená",J1867,0)</f>
        <v>0</v>
      </c>
      <c r="BI1867" s="142">
        <f>IF(N1867="nulová",J1867,0)</f>
        <v>0</v>
      </c>
      <c r="BJ1867" s="18" t="s">
        <v>84</v>
      </c>
      <c r="BK1867" s="142">
        <f>ROUND(I1867*H1867,2)</f>
        <v>0</v>
      </c>
      <c r="BL1867" s="18" t="s">
        <v>271</v>
      </c>
      <c r="BM1867" s="141" t="s">
        <v>3440</v>
      </c>
    </row>
    <row r="1868" spans="2:47" s="1" customFormat="1" ht="19.5">
      <c r="B1868" s="33"/>
      <c r="D1868" s="143" t="s">
        <v>273</v>
      </c>
      <c r="F1868" s="144" t="s">
        <v>3441</v>
      </c>
      <c r="I1868" s="145"/>
      <c r="L1868" s="33"/>
      <c r="M1868" s="146"/>
      <c r="T1868" s="54"/>
      <c r="AT1868" s="18" t="s">
        <v>273</v>
      </c>
      <c r="AU1868" s="18" t="s">
        <v>86</v>
      </c>
    </row>
    <row r="1869" spans="2:51" s="13" customFormat="1" ht="12">
      <c r="B1869" s="155"/>
      <c r="D1869" s="143" t="s">
        <v>277</v>
      </c>
      <c r="E1869" s="156" t="s">
        <v>19</v>
      </c>
      <c r="F1869" s="157" t="s">
        <v>2985</v>
      </c>
      <c r="H1869" s="158">
        <v>1</v>
      </c>
      <c r="I1869" s="159"/>
      <c r="L1869" s="155"/>
      <c r="M1869" s="160"/>
      <c r="T1869" s="161"/>
      <c r="AT1869" s="156" t="s">
        <v>277</v>
      </c>
      <c r="AU1869" s="156" t="s">
        <v>86</v>
      </c>
      <c r="AV1869" s="13" t="s">
        <v>86</v>
      </c>
      <c r="AW1869" s="13" t="s">
        <v>37</v>
      </c>
      <c r="AX1869" s="13" t="s">
        <v>76</v>
      </c>
      <c r="AY1869" s="156" t="s">
        <v>265</v>
      </c>
    </row>
    <row r="1870" spans="2:51" s="13" customFormat="1" ht="12">
      <c r="B1870" s="155"/>
      <c r="D1870" s="143" t="s">
        <v>277</v>
      </c>
      <c r="E1870" s="156" t="s">
        <v>19</v>
      </c>
      <c r="F1870" s="157" t="s">
        <v>2986</v>
      </c>
      <c r="H1870" s="158">
        <v>1</v>
      </c>
      <c r="I1870" s="159"/>
      <c r="L1870" s="155"/>
      <c r="M1870" s="160"/>
      <c r="T1870" s="161"/>
      <c r="AT1870" s="156" t="s">
        <v>277</v>
      </c>
      <c r="AU1870" s="156" t="s">
        <v>86</v>
      </c>
      <c r="AV1870" s="13" t="s">
        <v>86</v>
      </c>
      <c r="AW1870" s="13" t="s">
        <v>37</v>
      </c>
      <c r="AX1870" s="13" t="s">
        <v>76</v>
      </c>
      <c r="AY1870" s="156" t="s">
        <v>265</v>
      </c>
    </row>
    <row r="1871" spans="2:51" s="13" customFormat="1" ht="12">
      <c r="B1871" s="155"/>
      <c r="D1871" s="143" t="s">
        <v>277</v>
      </c>
      <c r="E1871" s="156" t="s">
        <v>19</v>
      </c>
      <c r="F1871" s="157" t="s">
        <v>2987</v>
      </c>
      <c r="H1871" s="158">
        <v>1</v>
      </c>
      <c r="I1871" s="159"/>
      <c r="L1871" s="155"/>
      <c r="M1871" s="160"/>
      <c r="T1871" s="161"/>
      <c r="AT1871" s="156" t="s">
        <v>277</v>
      </c>
      <c r="AU1871" s="156" t="s">
        <v>86</v>
      </c>
      <c r="AV1871" s="13" t="s">
        <v>86</v>
      </c>
      <c r="AW1871" s="13" t="s">
        <v>37</v>
      </c>
      <c r="AX1871" s="13" t="s">
        <v>76</v>
      </c>
      <c r="AY1871" s="156" t="s">
        <v>265</v>
      </c>
    </row>
    <row r="1872" spans="2:51" s="14" customFormat="1" ht="12">
      <c r="B1872" s="162"/>
      <c r="D1872" s="143" t="s">
        <v>277</v>
      </c>
      <c r="E1872" s="163" t="s">
        <v>19</v>
      </c>
      <c r="F1872" s="164" t="s">
        <v>280</v>
      </c>
      <c r="H1872" s="165">
        <v>3</v>
      </c>
      <c r="I1872" s="166"/>
      <c r="L1872" s="162"/>
      <c r="M1872" s="167"/>
      <c r="T1872" s="168"/>
      <c r="AT1872" s="163" t="s">
        <v>277</v>
      </c>
      <c r="AU1872" s="163" t="s">
        <v>86</v>
      </c>
      <c r="AV1872" s="14" t="s">
        <v>271</v>
      </c>
      <c r="AW1872" s="14" t="s">
        <v>37</v>
      </c>
      <c r="AX1872" s="14" t="s">
        <v>84</v>
      </c>
      <c r="AY1872" s="163" t="s">
        <v>265</v>
      </c>
    </row>
    <row r="1873" spans="2:65" s="1" customFormat="1" ht="16.5" customHeight="1">
      <c r="B1873" s="33"/>
      <c r="C1873" s="177" t="s">
        <v>3442</v>
      </c>
      <c r="D1873" s="177" t="s">
        <v>504</v>
      </c>
      <c r="E1873" s="178" t="s">
        <v>3443</v>
      </c>
      <c r="F1873" s="179" t="s">
        <v>3444</v>
      </c>
      <c r="G1873" s="180" t="s">
        <v>134</v>
      </c>
      <c r="H1873" s="181">
        <v>1</v>
      </c>
      <c r="I1873" s="182"/>
      <c r="J1873" s="183">
        <f>ROUND(I1873*H1873,2)</f>
        <v>0</v>
      </c>
      <c r="K1873" s="179" t="s">
        <v>270</v>
      </c>
      <c r="L1873" s="184"/>
      <c r="M1873" s="185" t="s">
        <v>19</v>
      </c>
      <c r="N1873" s="186" t="s">
        <v>47</v>
      </c>
      <c r="P1873" s="139">
        <f>O1873*H1873</f>
        <v>0</v>
      </c>
      <c r="Q1873" s="139">
        <v>1.054</v>
      </c>
      <c r="R1873" s="139">
        <f>Q1873*H1873</f>
        <v>1.054</v>
      </c>
      <c r="S1873" s="139">
        <v>0</v>
      </c>
      <c r="T1873" s="140">
        <f>S1873*H1873</f>
        <v>0</v>
      </c>
      <c r="AR1873" s="141" t="s">
        <v>323</v>
      </c>
      <c r="AT1873" s="141" t="s">
        <v>504</v>
      </c>
      <c r="AU1873" s="141" t="s">
        <v>86</v>
      </c>
      <c r="AY1873" s="18" t="s">
        <v>265</v>
      </c>
      <c r="BE1873" s="142">
        <f>IF(N1873="základní",J1873,0)</f>
        <v>0</v>
      </c>
      <c r="BF1873" s="142">
        <f>IF(N1873="snížená",J1873,0)</f>
        <v>0</v>
      </c>
      <c r="BG1873" s="142">
        <f>IF(N1873="zákl. přenesená",J1873,0)</f>
        <v>0</v>
      </c>
      <c r="BH1873" s="142">
        <f>IF(N1873="sníž. přenesená",J1873,0)</f>
        <v>0</v>
      </c>
      <c r="BI1873" s="142">
        <f>IF(N1873="nulová",J1873,0)</f>
        <v>0</v>
      </c>
      <c r="BJ1873" s="18" t="s">
        <v>84</v>
      </c>
      <c r="BK1873" s="142">
        <f>ROUND(I1873*H1873,2)</f>
        <v>0</v>
      </c>
      <c r="BL1873" s="18" t="s">
        <v>271</v>
      </c>
      <c r="BM1873" s="141" t="s">
        <v>3445</v>
      </c>
    </row>
    <row r="1874" spans="2:47" s="1" customFormat="1" ht="12">
      <c r="B1874" s="33"/>
      <c r="D1874" s="143" t="s">
        <v>273</v>
      </c>
      <c r="F1874" s="144" t="s">
        <v>3444</v>
      </c>
      <c r="I1874" s="145"/>
      <c r="L1874" s="33"/>
      <c r="M1874" s="146"/>
      <c r="T1874" s="54"/>
      <c r="AT1874" s="18" t="s">
        <v>273</v>
      </c>
      <c r="AU1874" s="18" t="s">
        <v>86</v>
      </c>
    </row>
    <row r="1875" spans="2:51" s="13" customFormat="1" ht="12">
      <c r="B1875" s="155"/>
      <c r="D1875" s="143" t="s">
        <v>277</v>
      </c>
      <c r="E1875" s="156" t="s">
        <v>19</v>
      </c>
      <c r="F1875" s="157" t="s">
        <v>3391</v>
      </c>
      <c r="H1875" s="158">
        <v>1</v>
      </c>
      <c r="I1875" s="159"/>
      <c r="L1875" s="155"/>
      <c r="M1875" s="160"/>
      <c r="T1875" s="161"/>
      <c r="AT1875" s="156" t="s">
        <v>277</v>
      </c>
      <c r="AU1875" s="156" t="s">
        <v>86</v>
      </c>
      <c r="AV1875" s="13" t="s">
        <v>86</v>
      </c>
      <c r="AW1875" s="13" t="s">
        <v>37</v>
      </c>
      <c r="AX1875" s="13" t="s">
        <v>84</v>
      </c>
      <c r="AY1875" s="156" t="s">
        <v>265</v>
      </c>
    </row>
    <row r="1876" spans="2:65" s="1" customFormat="1" ht="16.5" customHeight="1">
      <c r="B1876" s="33"/>
      <c r="C1876" s="177" t="s">
        <v>3446</v>
      </c>
      <c r="D1876" s="177" t="s">
        <v>504</v>
      </c>
      <c r="E1876" s="178" t="s">
        <v>3447</v>
      </c>
      <c r="F1876" s="179" t="s">
        <v>3448</v>
      </c>
      <c r="G1876" s="180" t="s">
        <v>134</v>
      </c>
      <c r="H1876" s="181">
        <v>1</v>
      </c>
      <c r="I1876" s="182"/>
      <c r="J1876" s="183">
        <f>ROUND(I1876*H1876,2)</f>
        <v>0</v>
      </c>
      <c r="K1876" s="179" t="s">
        <v>19</v>
      </c>
      <c r="L1876" s="184"/>
      <c r="M1876" s="185" t="s">
        <v>19</v>
      </c>
      <c r="N1876" s="186" t="s">
        <v>47</v>
      </c>
      <c r="P1876" s="139">
        <f>O1876*H1876</f>
        <v>0</v>
      </c>
      <c r="Q1876" s="139">
        <v>0.49</v>
      </c>
      <c r="R1876" s="139">
        <f>Q1876*H1876</f>
        <v>0.49</v>
      </c>
      <c r="S1876" s="139">
        <v>0</v>
      </c>
      <c r="T1876" s="140">
        <f>S1876*H1876</f>
        <v>0</v>
      </c>
      <c r="AR1876" s="141" t="s">
        <v>323</v>
      </c>
      <c r="AT1876" s="141" t="s">
        <v>504</v>
      </c>
      <c r="AU1876" s="141" t="s">
        <v>86</v>
      </c>
      <c r="AY1876" s="18" t="s">
        <v>265</v>
      </c>
      <c r="BE1876" s="142">
        <f>IF(N1876="základní",J1876,0)</f>
        <v>0</v>
      </c>
      <c r="BF1876" s="142">
        <f>IF(N1876="snížená",J1876,0)</f>
        <v>0</v>
      </c>
      <c r="BG1876" s="142">
        <f>IF(N1876="zákl. přenesená",J1876,0)</f>
        <v>0</v>
      </c>
      <c r="BH1876" s="142">
        <f>IF(N1876="sníž. přenesená",J1876,0)</f>
        <v>0</v>
      </c>
      <c r="BI1876" s="142">
        <f>IF(N1876="nulová",J1876,0)</f>
        <v>0</v>
      </c>
      <c r="BJ1876" s="18" t="s">
        <v>84</v>
      </c>
      <c r="BK1876" s="142">
        <f>ROUND(I1876*H1876,2)</f>
        <v>0</v>
      </c>
      <c r="BL1876" s="18" t="s">
        <v>271</v>
      </c>
      <c r="BM1876" s="141" t="s">
        <v>3449</v>
      </c>
    </row>
    <row r="1877" spans="2:47" s="1" customFormat="1" ht="12">
      <c r="B1877" s="33"/>
      <c r="D1877" s="143" t="s">
        <v>273</v>
      </c>
      <c r="F1877" s="144" t="s">
        <v>3450</v>
      </c>
      <c r="I1877" s="145"/>
      <c r="L1877" s="33"/>
      <c r="M1877" s="146"/>
      <c r="T1877" s="54"/>
      <c r="AT1877" s="18" t="s">
        <v>273</v>
      </c>
      <c r="AU1877" s="18" t="s">
        <v>86</v>
      </c>
    </row>
    <row r="1878" spans="2:51" s="13" customFormat="1" ht="12">
      <c r="B1878" s="155"/>
      <c r="D1878" s="143" t="s">
        <v>277</v>
      </c>
      <c r="E1878" s="156" t="s">
        <v>19</v>
      </c>
      <c r="F1878" s="157" t="s">
        <v>3391</v>
      </c>
      <c r="H1878" s="158">
        <v>1</v>
      </c>
      <c r="I1878" s="159"/>
      <c r="L1878" s="155"/>
      <c r="M1878" s="160"/>
      <c r="T1878" s="161"/>
      <c r="AT1878" s="156" t="s">
        <v>277</v>
      </c>
      <c r="AU1878" s="156" t="s">
        <v>86</v>
      </c>
      <c r="AV1878" s="13" t="s">
        <v>86</v>
      </c>
      <c r="AW1878" s="13" t="s">
        <v>37</v>
      </c>
      <c r="AX1878" s="13" t="s">
        <v>84</v>
      </c>
      <c r="AY1878" s="156" t="s">
        <v>265</v>
      </c>
    </row>
    <row r="1879" spans="2:65" s="1" customFormat="1" ht="16.5" customHeight="1">
      <c r="B1879" s="33"/>
      <c r="C1879" s="177" t="s">
        <v>194</v>
      </c>
      <c r="D1879" s="177" t="s">
        <v>504</v>
      </c>
      <c r="E1879" s="178" t="s">
        <v>3451</v>
      </c>
      <c r="F1879" s="179" t="s">
        <v>3452</v>
      </c>
      <c r="G1879" s="180" t="s">
        <v>134</v>
      </c>
      <c r="H1879" s="181">
        <v>1</v>
      </c>
      <c r="I1879" s="182"/>
      <c r="J1879" s="183">
        <f>ROUND(I1879*H1879,2)</f>
        <v>0</v>
      </c>
      <c r="K1879" s="179" t="s">
        <v>270</v>
      </c>
      <c r="L1879" s="184"/>
      <c r="M1879" s="185" t="s">
        <v>19</v>
      </c>
      <c r="N1879" s="186" t="s">
        <v>47</v>
      </c>
      <c r="P1879" s="139">
        <f>O1879*H1879</f>
        <v>0</v>
      </c>
      <c r="Q1879" s="139">
        <v>0.5</v>
      </c>
      <c r="R1879" s="139">
        <f>Q1879*H1879</f>
        <v>0.5</v>
      </c>
      <c r="S1879" s="139">
        <v>0</v>
      </c>
      <c r="T1879" s="140">
        <f>S1879*H1879</f>
        <v>0</v>
      </c>
      <c r="AR1879" s="141" t="s">
        <v>323</v>
      </c>
      <c r="AT1879" s="141" t="s">
        <v>504</v>
      </c>
      <c r="AU1879" s="141" t="s">
        <v>86</v>
      </c>
      <c r="AY1879" s="18" t="s">
        <v>265</v>
      </c>
      <c r="BE1879" s="142">
        <f>IF(N1879="základní",J1879,0)</f>
        <v>0</v>
      </c>
      <c r="BF1879" s="142">
        <f>IF(N1879="snížená",J1879,0)</f>
        <v>0</v>
      </c>
      <c r="BG1879" s="142">
        <f>IF(N1879="zákl. přenesená",J1879,0)</f>
        <v>0</v>
      </c>
      <c r="BH1879" s="142">
        <f>IF(N1879="sníž. přenesená",J1879,0)</f>
        <v>0</v>
      </c>
      <c r="BI1879" s="142">
        <f>IF(N1879="nulová",J1879,0)</f>
        <v>0</v>
      </c>
      <c r="BJ1879" s="18" t="s">
        <v>84</v>
      </c>
      <c r="BK1879" s="142">
        <f>ROUND(I1879*H1879,2)</f>
        <v>0</v>
      </c>
      <c r="BL1879" s="18" t="s">
        <v>271</v>
      </c>
      <c r="BM1879" s="141" t="s">
        <v>3453</v>
      </c>
    </row>
    <row r="1880" spans="2:47" s="1" customFormat="1" ht="12">
      <c r="B1880" s="33"/>
      <c r="D1880" s="143" t="s">
        <v>273</v>
      </c>
      <c r="F1880" s="144" t="s">
        <v>3452</v>
      </c>
      <c r="I1880" s="145"/>
      <c r="L1880" s="33"/>
      <c r="M1880" s="146"/>
      <c r="T1880" s="54"/>
      <c r="AT1880" s="18" t="s">
        <v>273</v>
      </c>
      <c r="AU1880" s="18" t="s">
        <v>86</v>
      </c>
    </row>
    <row r="1881" spans="2:51" s="13" customFormat="1" ht="12">
      <c r="B1881" s="155"/>
      <c r="D1881" s="143" t="s">
        <v>277</v>
      </c>
      <c r="E1881" s="156" t="s">
        <v>19</v>
      </c>
      <c r="F1881" s="157" t="s">
        <v>2985</v>
      </c>
      <c r="H1881" s="158">
        <v>1</v>
      </c>
      <c r="I1881" s="159"/>
      <c r="L1881" s="155"/>
      <c r="M1881" s="160"/>
      <c r="T1881" s="161"/>
      <c r="AT1881" s="156" t="s">
        <v>277</v>
      </c>
      <c r="AU1881" s="156" t="s">
        <v>86</v>
      </c>
      <c r="AV1881" s="13" t="s">
        <v>86</v>
      </c>
      <c r="AW1881" s="13" t="s">
        <v>37</v>
      </c>
      <c r="AX1881" s="13" t="s">
        <v>84</v>
      </c>
      <c r="AY1881" s="156" t="s">
        <v>265</v>
      </c>
    </row>
    <row r="1882" spans="2:65" s="1" customFormat="1" ht="16.5" customHeight="1">
      <c r="B1882" s="33"/>
      <c r="C1882" s="177" t="s">
        <v>3454</v>
      </c>
      <c r="D1882" s="177" t="s">
        <v>504</v>
      </c>
      <c r="E1882" s="178" t="s">
        <v>3455</v>
      </c>
      <c r="F1882" s="179" t="s">
        <v>3456</v>
      </c>
      <c r="G1882" s="180" t="s">
        <v>134</v>
      </c>
      <c r="H1882" s="181">
        <v>3</v>
      </c>
      <c r="I1882" s="182"/>
      <c r="J1882" s="183">
        <f>ROUND(I1882*H1882,2)</f>
        <v>0</v>
      </c>
      <c r="K1882" s="179" t="s">
        <v>270</v>
      </c>
      <c r="L1882" s="184"/>
      <c r="M1882" s="185" t="s">
        <v>19</v>
      </c>
      <c r="N1882" s="186" t="s">
        <v>47</v>
      </c>
      <c r="P1882" s="139">
        <f>O1882*H1882</f>
        <v>0</v>
      </c>
      <c r="Q1882" s="139">
        <v>0.585</v>
      </c>
      <c r="R1882" s="139">
        <f>Q1882*H1882</f>
        <v>1.755</v>
      </c>
      <c r="S1882" s="139">
        <v>0</v>
      </c>
      <c r="T1882" s="140">
        <f>S1882*H1882</f>
        <v>0</v>
      </c>
      <c r="AR1882" s="141" t="s">
        <v>323</v>
      </c>
      <c r="AT1882" s="141" t="s">
        <v>504</v>
      </c>
      <c r="AU1882" s="141" t="s">
        <v>86</v>
      </c>
      <c r="AY1882" s="18" t="s">
        <v>265</v>
      </c>
      <c r="BE1882" s="142">
        <f>IF(N1882="základní",J1882,0)</f>
        <v>0</v>
      </c>
      <c r="BF1882" s="142">
        <f>IF(N1882="snížená",J1882,0)</f>
        <v>0</v>
      </c>
      <c r="BG1882" s="142">
        <f>IF(N1882="zákl. přenesená",J1882,0)</f>
        <v>0</v>
      </c>
      <c r="BH1882" s="142">
        <f>IF(N1882="sníž. přenesená",J1882,0)</f>
        <v>0</v>
      </c>
      <c r="BI1882" s="142">
        <f>IF(N1882="nulová",J1882,0)</f>
        <v>0</v>
      </c>
      <c r="BJ1882" s="18" t="s">
        <v>84</v>
      </c>
      <c r="BK1882" s="142">
        <f>ROUND(I1882*H1882,2)</f>
        <v>0</v>
      </c>
      <c r="BL1882" s="18" t="s">
        <v>271</v>
      </c>
      <c r="BM1882" s="141" t="s">
        <v>3457</v>
      </c>
    </row>
    <row r="1883" spans="2:47" s="1" customFormat="1" ht="12">
      <c r="B1883" s="33"/>
      <c r="D1883" s="143" t="s">
        <v>273</v>
      </c>
      <c r="F1883" s="144" t="s">
        <v>3456</v>
      </c>
      <c r="I1883" s="145"/>
      <c r="L1883" s="33"/>
      <c r="M1883" s="146"/>
      <c r="T1883" s="54"/>
      <c r="AT1883" s="18" t="s">
        <v>273</v>
      </c>
      <c r="AU1883" s="18" t="s">
        <v>86</v>
      </c>
    </row>
    <row r="1884" spans="2:51" s="13" customFormat="1" ht="12">
      <c r="B1884" s="155"/>
      <c r="D1884" s="143" t="s">
        <v>277</v>
      </c>
      <c r="E1884" s="156" t="s">
        <v>19</v>
      </c>
      <c r="F1884" s="157" t="s">
        <v>2986</v>
      </c>
      <c r="H1884" s="158">
        <v>1</v>
      </c>
      <c r="I1884" s="159"/>
      <c r="L1884" s="155"/>
      <c r="M1884" s="160"/>
      <c r="T1884" s="161"/>
      <c r="AT1884" s="156" t="s">
        <v>277</v>
      </c>
      <c r="AU1884" s="156" t="s">
        <v>86</v>
      </c>
      <c r="AV1884" s="13" t="s">
        <v>86</v>
      </c>
      <c r="AW1884" s="13" t="s">
        <v>37</v>
      </c>
      <c r="AX1884" s="13" t="s">
        <v>76</v>
      </c>
      <c r="AY1884" s="156" t="s">
        <v>265</v>
      </c>
    </row>
    <row r="1885" spans="2:51" s="13" customFormat="1" ht="12">
      <c r="B1885" s="155"/>
      <c r="D1885" s="143" t="s">
        <v>277</v>
      </c>
      <c r="E1885" s="156" t="s">
        <v>19</v>
      </c>
      <c r="F1885" s="157" t="s">
        <v>2987</v>
      </c>
      <c r="H1885" s="158">
        <v>1</v>
      </c>
      <c r="I1885" s="159"/>
      <c r="L1885" s="155"/>
      <c r="M1885" s="160"/>
      <c r="T1885" s="161"/>
      <c r="AT1885" s="156" t="s">
        <v>277</v>
      </c>
      <c r="AU1885" s="156" t="s">
        <v>86</v>
      </c>
      <c r="AV1885" s="13" t="s">
        <v>86</v>
      </c>
      <c r="AW1885" s="13" t="s">
        <v>37</v>
      </c>
      <c r="AX1885" s="13" t="s">
        <v>76</v>
      </c>
      <c r="AY1885" s="156" t="s">
        <v>265</v>
      </c>
    </row>
    <row r="1886" spans="2:51" s="13" customFormat="1" ht="12">
      <c r="B1886" s="155"/>
      <c r="D1886" s="143" t="s">
        <v>277</v>
      </c>
      <c r="E1886" s="156" t="s">
        <v>19</v>
      </c>
      <c r="F1886" s="157" t="s">
        <v>2969</v>
      </c>
      <c r="H1886" s="158">
        <v>1</v>
      </c>
      <c r="I1886" s="159"/>
      <c r="L1886" s="155"/>
      <c r="M1886" s="160"/>
      <c r="T1886" s="161"/>
      <c r="AT1886" s="156" t="s">
        <v>277</v>
      </c>
      <c r="AU1886" s="156" t="s">
        <v>86</v>
      </c>
      <c r="AV1886" s="13" t="s">
        <v>86</v>
      </c>
      <c r="AW1886" s="13" t="s">
        <v>37</v>
      </c>
      <c r="AX1886" s="13" t="s">
        <v>76</v>
      </c>
      <c r="AY1886" s="156" t="s">
        <v>265</v>
      </c>
    </row>
    <row r="1887" spans="2:51" s="14" customFormat="1" ht="12">
      <c r="B1887" s="162"/>
      <c r="D1887" s="143" t="s">
        <v>277</v>
      </c>
      <c r="E1887" s="163" t="s">
        <v>19</v>
      </c>
      <c r="F1887" s="164" t="s">
        <v>280</v>
      </c>
      <c r="H1887" s="165">
        <v>3</v>
      </c>
      <c r="I1887" s="166"/>
      <c r="L1887" s="162"/>
      <c r="M1887" s="167"/>
      <c r="T1887" s="168"/>
      <c r="AT1887" s="163" t="s">
        <v>277</v>
      </c>
      <c r="AU1887" s="163" t="s">
        <v>86</v>
      </c>
      <c r="AV1887" s="14" t="s">
        <v>271</v>
      </c>
      <c r="AW1887" s="14" t="s">
        <v>37</v>
      </c>
      <c r="AX1887" s="14" t="s">
        <v>84</v>
      </c>
      <c r="AY1887" s="163" t="s">
        <v>265</v>
      </c>
    </row>
    <row r="1888" spans="2:65" s="1" customFormat="1" ht="16.5" customHeight="1">
      <c r="B1888" s="33"/>
      <c r="C1888" s="177" t="s">
        <v>3458</v>
      </c>
      <c r="D1888" s="177" t="s">
        <v>504</v>
      </c>
      <c r="E1888" s="178" t="s">
        <v>3459</v>
      </c>
      <c r="F1888" s="179" t="s">
        <v>3460</v>
      </c>
      <c r="G1888" s="180" t="s">
        <v>134</v>
      </c>
      <c r="H1888" s="181">
        <v>1</v>
      </c>
      <c r="I1888" s="182"/>
      <c r="J1888" s="183">
        <f>ROUND(I1888*H1888,2)</f>
        <v>0</v>
      </c>
      <c r="K1888" s="179" t="s">
        <v>270</v>
      </c>
      <c r="L1888" s="184"/>
      <c r="M1888" s="185" t="s">
        <v>19</v>
      </c>
      <c r="N1888" s="186" t="s">
        <v>47</v>
      </c>
      <c r="P1888" s="139">
        <f>O1888*H1888</f>
        <v>0</v>
      </c>
      <c r="Q1888" s="139">
        <v>0.449</v>
      </c>
      <c r="R1888" s="139">
        <f>Q1888*H1888</f>
        <v>0.449</v>
      </c>
      <c r="S1888" s="139">
        <v>0</v>
      </c>
      <c r="T1888" s="140">
        <f>S1888*H1888</f>
        <v>0</v>
      </c>
      <c r="AR1888" s="141" t="s">
        <v>323</v>
      </c>
      <c r="AT1888" s="141" t="s">
        <v>504</v>
      </c>
      <c r="AU1888" s="141" t="s">
        <v>86</v>
      </c>
      <c r="AY1888" s="18" t="s">
        <v>265</v>
      </c>
      <c r="BE1888" s="142">
        <f>IF(N1888="základní",J1888,0)</f>
        <v>0</v>
      </c>
      <c r="BF1888" s="142">
        <f>IF(N1888="snížená",J1888,0)</f>
        <v>0</v>
      </c>
      <c r="BG1888" s="142">
        <f>IF(N1888="zákl. přenesená",J1888,0)</f>
        <v>0</v>
      </c>
      <c r="BH1888" s="142">
        <f>IF(N1888="sníž. přenesená",J1888,0)</f>
        <v>0</v>
      </c>
      <c r="BI1888" s="142">
        <f>IF(N1888="nulová",J1888,0)</f>
        <v>0</v>
      </c>
      <c r="BJ1888" s="18" t="s">
        <v>84</v>
      </c>
      <c r="BK1888" s="142">
        <f>ROUND(I1888*H1888,2)</f>
        <v>0</v>
      </c>
      <c r="BL1888" s="18" t="s">
        <v>271</v>
      </c>
      <c r="BM1888" s="141" t="s">
        <v>3461</v>
      </c>
    </row>
    <row r="1889" spans="2:47" s="1" customFormat="1" ht="12">
      <c r="B1889" s="33"/>
      <c r="D1889" s="143" t="s">
        <v>273</v>
      </c>
      <c r="F1889" s="144" t="s">
        <v>3460</v>
      </c>
      <c r="I1889" s="145"/>
      <c r="L1889" s="33"/>
      <c r="M1889" s="146"/>
      <c r="T1889" s="54"/>
      <c r="AT1889" s="18" t="s">
        <v>273</v>
      </c>
      <c r="AU1889" s="18" t="s">
        <v>86</v>
      </c>
    </row>
    <row r="1890" spans="2:51" s="13" customFormat="1" ht="12">
      <c r="B1890" s="155"/>
      <c r="D1890" s="143" t="s">
        <v>277</v>
      </c>
      <c r="E1890" s="156" t="s">
        <v>19</v>
      </c>
      <c r="F1890" s="157" t="s">
        <v>3384</v>
      </c>
      <c r="H1890" s="158">
        <v>1</v>
      </c>
      <c r="I1890" s="159"/>
      <c r="L1890" s="155"/>
      <c r="M1890" s="160"/>
      <c r="T1890" s="161"/>
      <c r="AT1890" s="156" t="s">
        <v>277</v>
      </c>
      <c r="AU1890" s="156" t="s">
        <v>86</v>
      </c>
      <c r="AV1890" s="13" t="s">
        <v>86</v>
      </c>
      <c r="AW1890" s="13" t="s">
        <v>37</v>
      </c>
      <c r="AX1890" s="13" t="s">
        <v>84</v>
      </c>
      <c r="AY1890" s="156" t="s">
        <v>265</v>
      </c>
    </row>
    <row r="1891" spans="2:65" s="1" customFormat="1" ht="16.5" customHeight="1">
      <c r="B1891" s="33"/>
      <c r="C1891" s="177" t="s">
        <v>3462</v>
      </c>
      <c r="D1891" s="177" t="s">
        <v>504</v>
      </c>
      <c r="E1891" s="178" t="s">
        <v>3463</v>
      </c>
      <c r="F1891" s="179" t="s">
        <v>3464</v>
      </c>
      <c r="G1891" s="180" t="s">
        <v>134</v>
      </c>
      <c r="H1891" s="181">
        <v>1</v>
      </c>
      <c r="I1891" s="182"/>
      <c r="J1891" s="183">
        <f>ROUND(I1891*H1891,2)</f>
        <v>0</v>
      </c>
      <c r="K1891" s="179" t="s">
        <v>270</v>
      </c>
      <c r="L1891" s="184"/>
      <c r="M1891" s="185" t="s">
        <v>19</v>
      </c>
      <c r="N1891" s="186" t="s">
        <v>47</v>
      </c>
      <c r="P1891" s="139">
        <f>O1891*H1891</f>
        <v>0</v>
      </c>
      <c r="Q1891" s="139">
        <v>0.64</v>
      </c>
      <c r="R1891" s="139">
        <f>Q1891*H1891</f>
        <v>0.64</v>
      </c>
      <c r="S1891" s="139">
        <v>0</v>
      </c>
      <c r="T1891" s="140">
        <f>S1891*H1891</f>
        <v>0</v>
      </c>
      <c r="AR1891" s="141" t="s">
        <v>323</v>
      </c>
      <c r="AT1891" s="141" t="s">
        <v>504</v>
      </c>
      <c r="AU1891" s="141" t="s">
        <v>86</v>
      </c>
      <c r="AY1891" s="18" t="s">
        <v>265</v>
      </c>
      <c r="BE1891" s="142">
        <f>IF(N1891="základní",J1891,0)</f>
        <v>0</v>
      </c>
      <c r="BF1891" s="142">
        <f>IF(N1891="snížená",J1891,0)</f>
        <v>0</v>
      </c>
      <c r="BG1891" s="142">
        <f>IF(N1891="zákl. přenesená",J1891,0)</f>
        <v>0</v>
      </c>
      <c r="BH1891" s="142">
        <f>IF(N1891="sníž. přenesená",J1891,0)</f>
        <v>0</v>
      </c>
      <c r="BI1891" s="142">
        <f>IF(N1891="nulová",J1891,0)</f>
        <v>0</v>
      </c>
      <c r="BJ1891" s="18" t="s">
        <v>84</v>
      </c>
      <c r="BK1891" s="142">
        <f>ROUND(I1891*H1891,2)</f>
        <v>0</v>
      </c>
      <c r="BL1891" s="18" t="s">
        <v>271</v>
      </c>
      <c r="BM1891" s="141" t="s">
        <v>3465</v>
      </c>
    </row>
    <row r="1892" spans="2:47" s="1" customFormat="1" ht="12">
      <c r="B1892" s="33"/>
      <c r="D1892" s="143" t="s">
        <v>273</v>
      </c>
      <c r="F1892" s="144" t="s">
        <v>3464</v>
      </c>
      <c r="I1892" s="145"/>
      <c r="L1892" s="33"/>
      <c r="M1892" s="146"/>
      <c r="T1892" s="54"/>
      <c r="AT1892" s="18" t="s">
        <v>273</v>
      </c>
      <c r="AU1892" s="18" t="s">
        <v>86</v>
      </c>
    </row>
    <row r="1893" spans="2:51" s="13" customFormat="1" ht="12">
      <c r="B1893" s="155"/>
      <c r="D1893" s="143" t="s">
        <v>277</v>
      </c>
      <c r="E1893" s="156" t="s">
        <v>19</v>
      </c>
      <c r="F1893" s="157" t="s">
        <v>2985</v>
      </c>
      <c r="H1893" s="158">
        <v>1</v>
      </c>
      <c r="I1893" s="159"/>
      <c r="L1893" s="155"/>
      <c r="M1893" s="160"/>
      <c r="T1893" s="161"/>
      <c r="AT1893" s="156" t="s">
        <v>277</v>
      </c>
      <c r="AU1893" s="156" t="s">
        <v>86</v>
      </c>
      <c r="AV1893" s="13" t="s">
        <v>86</v>
      </c>
      <c r="AW1893" s="13" t="s">
        <v>37</v>
      </c>
      <c r="AX1893" s="13" t="s">
        <v>84</v>
      </c>
      <c r="AY1893" s="156" t="s">
        <v>265</v>
      </c>
    </row>
    <row r="1894" spans="2:65" s="1" customFormat="1" ht="16.5" customHeight="1">
      <c r="B1894" s="33"/>
      <c r="C1894" s="177" t="s">
        <v>3466</v>
      </c>
      <c r="D1894" s="177" t="s">
        <v>504</v>
      </c>
      <c r="E1894" s="178" t="s">
        <v>3467</v>
      </c>
      <c r="F1894" s="179" t="s">
        <v>3468</v>
      </c>
      <c r="G1894" s="180" t="s">
        <v>134</v>
      </c>
      <c r="H1894" s="181">
        <v>1</v>
      </c>
      <c r="I1894" s="182"/>
      <c r="J1894" s="183">
        <f>ROUND(I1894*H1894,2)</f>
        <v>0</v>
      </c>
      <c r="K1894" s="179" t="s">
        <v>270</v>
      </c>
      <c r="L1894" s="184"/>
      <c r="M1894" s="185" t="s">
        <v>19</v>
      </c>
      <c r="N1894" s="186" t="s">
        <v>47</v>
      </c>
      <c r="P1894" s="139">
        <f>O1894*H1894</f>
        <v>0</v>
      </c>
      <c r="Q1894" s="139">
        <v>0.508</v>
      </c>
      <c r="R1894" s="139">
        <f>Q1894*H1894</f>
        <v>0.508</v>
      </c>
      <c r="S1894" s="139">
        <v>0</v>
      </c>
      <c r="T1894" s="140">
        <f>S1894*H1894</f>
        <v>0</v>
      </c>
      <c r="AR1894" s="141" t="s">
        <v>323</v>
      </c>
      <c r="AT1894" s="141" t="s">
        <v>504</v>
      </c>
      <c r="AU1894" s="141" t="s">
        <v>86</v>
      </c>
      <c r="AY1894" s="18" t="s">
        <v>265</v>
      </c>
      <c r="BE1894" s="142">
        <f>IF(N1894="základní",J1894,0)</f>
        <v>0</v>
      </c>
      <c r="BF1894" s="142">
        <f>IF(N1894="snížená",J1894,0)</f>
        <v>0</v>
      </c>
      <c r="BG1894" s="142">
        <f>IF(N1894="zákl. přenesená",J1894,0)</f>
        <v>0</v>
      </c>
      <c r="BH1894" s="142">
        <f>IF(N1894="sníž. přenesená",J1894,0)</f>
        <v>0</v>
      </c>
      <c r="BI1894" s="142">
        <f>IF(N1894="nulová",J1894,0)</f>
        <v>0</v>
      </c>
      <c r="BJ1894" s="18" t="s">
        <v>84</v>
      </c>
      <c r="BK1894" s="142">
        <f>ROUND(I1894*H1894,2)</f>
        <v>0</v>
      </c>
      <c r="BL1894" s="18" t="s">
        <v>271</v>
      </c>
      <c r="BM1894" s="141" t="s">
        <v>3469</v>
      </c>
    </row>
    <row r="1895" spans="2:47" s="1" customFormat="1" ht="12">
      <c r="B1895" s="33"/>
      <c r="D1895" s="143" t="s">
        <v>273</v>
      </c>
      <c r="F1895" s="144" t="s">
        <v>3468</v>
      </c>
      <c r="I1895" s="145"/>
      <c r="L1895" s="33"/>
      <c r="M1895" s="146"/>
      <c r="T1895" s="54"/>
      <c r="AT1895" s="18" t="s">
        <v>273</v>
      </c>
      <c r="AU1895" s="18" t="s">
        <v>86</v>
      </c>
    </row>
    <row r="1896" spans="2:51" s="13" customFormat="1" ht="12">
      <c r="B1896" s="155"/>
      <c r="D1896" s="143" t="s">
        <v>277</v>
      </c>
      <c r="E1896" s="156" t="s">
        <v>19</v>
      </c>
      <c r="F1896" s="157" t="s">
        <v>2985</v>
      </c>
      <c r="H1896" s="158">
        <v>1</v>
      </c>
      <c r="I1896" s="159"/>
      <c r="L1896" s="155"/>
      <c r="M1896" s="160"/>
      <c r="T1896" s="161"/>
      <c r="AT1896" s="156" t="s">
        <v>277</v>
      </c>
      <c r="AU1896" s="156" t="s">
        <v>86</v>
      </c>
      <c r="AV1896" s="13" t="s">
        <v>86</v>
      </c>
      <c r="AW1896" s="13" t="s">
        <v>37</v>
      </c>
      <c r="AX1896" s="13" t="s">
        <v>84</v>
      </c>
      <c r="AY1896" s="156" t="s">
        <v>265</v>
      </c>
    </row>
    <row r="1897" spans="2:65" s="1" customFormat="1" ht="16.5" customHeight="1">
      <c r="B1897" s="33"/>
      <c r="C1897" s="177" t="s">
        <v>3470</v>
      </c>
      <c r="D1897" s="177" t="s">
        <v>504</v>
      </c>
      <c r="E1897" s="178" t="s">
        <v>3471</v>
      </c>
      <c r="F1897" s="179" t="s">
        <v>3472</v>
      </c>
      <c r="G1897" s="180" t="s">
        <v>134</v>
      </c>
      <c r="H1897" s="181">
        <v>1</v>
      </c>
      <c r="I1897" s="182"/>
      <c r="J1897" s="183">
        <f>ROUND(I1897*H1897,2)</f>
        <v>0</v>
      </c>
      <c r="K1897" s="179" t="s">
        <v>270</v>
      </c>
      <c r="L1897" s="184"/>
      <c r="M1897" s="185" t="s">
        <v>19</v>
      </c>
      <c r="N1897" s="186" t="s">
        <v>47</v>
      </c>
      <c r="P1897" s="139">
        <f>O1897*H1897</f>
        <v>0</v>
      </c>
      <c r="Q1897" s="139">
        <v>0.32</v>
      </c>
      <c r="R1897" s="139">
        <f>Q1897*H1897</f>
        <v>0.32</v>
      </c>
      <c r="S1897" s="139">
        <v>0</v>
      </c>
      <c r="T1897" s="140">
        <f>S1897*H1897</f>
        <v>0</v>
      </c>
      <c r="AR1897" s="141" t="s">
        <v>323</v>
      </c>
      <c r="AT1897" s="141" t="s">
        <v>504</v>
      </c>
      <c r="AU1897" s="141" t="s">
        <v>86</v>
      </c>
      <c r="AY1897" s="18" t="s">
        <v>265</v>
      </c>
      <c r="BE1897" s="142">
        <f>IF(N1897="základní",J1897,0)</f>
        <v>0</v>
      </c>
      <c r="BF1897" s="142">
        <f>IF(N1897="snížená",J1897,0)</f>
        <v>0</v>
      </c>
      <c r="BG1897" s="142">
        <f>IF(N1897="zákl. přenesená",J1897,0)</f>
        <v>0</v>
      </c>
      <c r="BH1897" s="142">
        <f>IF(N1897="sníž. přenesená",J1897,0)</f>
        <v>0</v>
      </c>
      <c r="BI1897" s="142">
        <f>IF(N1897="nulová",J1897,0)</f>
        <v>0</v>
      </c>
      <c r="BJ1897" s="18" t="s">
        <v>84</v>
      </c>
      <c r="BK1897" s="142">
        <f>ROUND(I1897*H1897,2)</f>
        <v>0</v>
      </c>
      <c r="BL1897" s="18" t="s">
        <v>271</v>
      </c>
      <c r="BM1897" s="141" t="s">
        <v>3473</v>
      </c>
    </row>
    <row r="1898" spans="2:47" s="1" customFormat="1" ht="12">
      <c r="B1898" s="33"/>
      <c r="D1898" s="143" t="s">
        <v>273</v>
      </c>
      <c r="F1898" s="144" t="s">
        <v>3472</v>
      </c>
      <c r="I1898" s="145"/>
      <c r="L1898" s="33"/>
      <c r="M1898" s="146"/>
      <c r="T1898" s="54"/>
      <c r="AT1898" s="18" t="s">
        <v>273</v>
      </c>
      <c r="AU1898" s="18" t="s">
        <v>86</v>
      </c>
    </row>
    <row r="1899" spans="2:51" s="13" customFormat="1" ht="12">
      <c r="B1899" s="155"/>
      <c r="D1899" s="143" t="s">
        <v>277</v>
      </c>
      <c r="E1899" s="156" t="s">
        <v>19</v>
      </c>
      <c r="F1899" s="157" t="s">
        <v>2985</v>
      </c>
      <c r="H1899" s="158">
        <v>1</v>
      </c>
      <c r="I1899" s="159"/>
      <c r="L1899" s="155"/>
      <c r="M1899" s="160"/>
      <c r="T1899" s="161"/>
      <c r="AT1899" s="156" t="s">
        <v>277</v>
      </c>
      <c r="AU1899" s="156" t="s">
        <v>86</v>
      </c>
      <c r="AV1899" s="13" t="s">
        <v>86</v>
      </c>
      <c r="AW1899" s="13" t="s">
        <v>37</v>
      </c>
      <c r="AX1899" s="13" t="s">
        <v>84</v>
      </c>
      <c r="AY1899" s="156" t="s">
        <v>265</v>
      </c>
    </row>
    <row r="1900" spans="2:65" s="1" customFormat="1" ht="16.5" customHeight="1">
      <c r="B1900" s="33"/>
      <c r="C1900" s="130" t="s">
        <v>3474</v>
      </c>
      <c r="D1900" s="130" t="s">
        <v>267</v>
      </c>
      <c r="E1900" s="131" t="s">
        <v>3475</v>
      </c>
      <c r="F1900" s="132" t="s">
        <v>3476</v>
      </c>
      <c r="G1900" s="133" t="s">
        <v>134</v>
      </c>
      <c r="H1900" s="134">
        <v>3</v>
      </c>
      <c r="I1900" s="135"/>
      <c r="J1900" s="136">
        <f>ROUND(I1900*H1900,2)</f>
        <v>0</v>
      </c>
      <c r="K1900" s="132" t="s">
        <v>19</v>
      </c>
      <c r="L1900" s="33"/>
      <c r="M1900" s="137" t="s">
        <v>19</v>
      </c>
      <c r="N1900" s="138" t="s">
        <v>47</v>
      </c>
      <c r="P1900" s="139">
        <f>O1900*H1900</f>
        <v>0</v>
      </c>
      <c r="Q1900" s="139">
        <v>0</v>
      </c>
      <c r="R1900" s="139">
        <f>Q1900*H1900</f>
        <v>0</v>
      </c>
      <c r="S1900" s="139">
        <v>0</v>
      </c>
      <c r="T1900" s="140">
        <f>S1900*H1900</f>
        <v>0</v>
      </c>
      <c r="AR1900" s="141" t="s">
        <v>271</v>
      </c>
      <c r="AT1900" s="141" t="s">
        <v>267</v>
      </c>
      <c r="AU1900" s="141" t="s">
        <v>86</v>
      </c>
      <c r="AY1900" s="18" t="s">
        <v>265</v>
      </c>
      <c r="BE1900" s="142">
        <f>IF(N1900="základní",J1900,0)</f>
        <v>0</v>
      </c>
      <c r="BF1900" s="142">
        <f>IF(N1900="snížená",J1900,0)</f>
        <v>0</v>
      </c>
      <c r="BG1900" s="142">
        <f>IF(N1900="zákl. přenesená",J1900,0)</f>
        <v>0</v>
      </c>
      <c r="BH1900" s="142">
        <f>IF(N1900="sníž. přenesená",J1900,0)</f>
        <v>0</v>
      </c>
      <c r="BI1900" s="142">
        <f>IF(N1900="nulová",J1900,0)</f>
        <v>0</v>
      </c>
      <c r="BJ1900" s="18" t="s">
        <v>84</v>
      </c>
      <c r="BK1900" s="142">
        <f>ROUND(I1900*H1900,2)</f>
        <v>0</v>
      </c>
      <c r="BL1900" s="18" t="s">
        <v>271</v>
      </c>
      <c r="BM1900" s="141" t="s">
        <v>3477</v>
      </c>
    </row>
    <row r="1901" spans="2:47" s="1" customFormat="1" ht="12">
      <c r="B1901" s="33"/>
      <c r="D1901" s="143" t="s">
        <v>273</v>
      </c>
      <c r="F1901" s="144" t="s">
        <v>3476</v>
      </c>
      <c r="I1901" s="145"/>
      <c r="L1901" s="33"/>
      <c r="M1901" s="146"/>
      <c r="T1901" s="54"/>
      <c r="AT1901" s="18" t="s">
        <v>273</v>
      </c>
      <c r="AU1901" s="18" t="s">
        <v>86</v>
      </c>
    </row>
    <row r="1902" spans="2:47" s="1" customFormat="1" ht="117">
      <c r="B1902" s="33"/>
      <c r="D1902" s="143" t="s">
        <v>501</v>
      </c>
      <c r="F1902" s="176" t="s">
        <v>3478</v>
      </c>
      <c r="I1902" s="145"/>
      <c r="L1902" s="33"/>
      <c r="M1902" s="146"/>
      <c r="T1902" s="54"/>
      <c r="AT1902" s="18" t="s">
        <v>501</v>
      </c>
      <c r="AU1902" s="18" t="s">
        <v>86</v>
      </c>
    </row>
    <row r="1903" spans="2:51" s="13" customFormat="1" ht="12">
      <c r="B1903" s="155"/>
      <c r="D1903" s="143" t="s">
        <v>277</v>
      </c>
      <c r="E1903" s="156" t="s">
        <v>19</v>
      </c>
      <c r="F1903" s="157" t="s">
        <v>2985</v>
      </c>
      <c r="H1903" s="158">
        <v>1</v>
      </c>
      <c r="I1903" s="159"/>
      <c r="L1903" s="155"/>
      <c r="M1903" s="160"/>
      <c r="T1903" s="161"/>
      <c r="AT1903" s="156" t="s">
        <v>277</v>
      </c>
      <c r="AU1903" s="156" t="s">
        <v>86</v>
      </c>
      <c r="AV1903" s="13" t="s">
        <v>86</v>
      </c>
      <c r="AW1903" s="13" t="s">
        <v>37</v>
      </c>
      <c r="AX1903" s="13" t="s">
        <v>76</v>
      </c>
      <c r="AY1903" s="156" t="s">
        <v>265</v>
      </c>
    </row>
    <row r="1904" spans="2:51" s="13" customFormat="1" ht="12">
      <c r="B1904" s="155"/>
      <c r="D1904" s="143" t="s">
        <v>277</v>
      </c>
      <c r="E1904" s="156" t="s">
        <v>19</v>
      </c>
      <c r="F1904" s="157" t="s">
        <v>3384</v>
      </c>
      <c r="H1904" s="158">
        <v>1</v>
      </c>
      <c r="I1904" s="159"/>
      <c r="L1904" s="155"/>
      <c r="M1904" s="160"/>
      <c r="T1904" s="161"/>
      <c r="AT1904" s="156" t="s">
        <v>277</v>
      </c>
      <c r="AU1904" s="156" t="s">
        <v>86</v>
      </c>
      <c r="AV1904" s="13" t="s">
        <v>86</v>
      </c>
      <c r="AW1904" s="13" t="s">
        <v>37</v>
      </c>
      <c r="AX1904" s="13" t="s">
        <v>76</v>
      </c>
      <c r="AY1904" s="156" t="s">
        <v>265</v>
      </c>
    </row>
    <row r="1905" spans="2:51" s="13" customFormat="1" ht="12">
      <c r="B1905" s="155"/>
      <c r="D1905" s="143" t="s">
        <v>277</v>
      </c>
      <c r="E1905" s="156" t="s">
        <v>19</v>
      </c>
      <c r="F1905" s="157" t="s">
        <v>2969</v>
      </c>
      <c r="H1905" s="158">
        <v>1</v>
      </c>
      <c r="I1905" s="159"/>
      <c r="L1905" s="155"/>
      <c r="M1905" s="160"/>
      <c r="T1905" s="161"/>
      <c r="AT1905" s="156" t="s">
        <v>277</v>
      </c>
      <c r="AU1905" s="156" t="s">
        <v>86</v>
      </c>
      <c r="AV1905" s="13" t="s">
        <v>86</v>
      </c>
      <c r="AW1905" s="13" t="s">
        <v>37</v>
      </c>
      <c r="AX1905" s="13" t="s">
        <v>76</v>
      </c>
      <c r="AY1905" s="156" t="s">
        <v>265</v>
      </c>
    </row>
    <row r="1906" spans="2:51" s="14" customFormat="1" ht="12">
      <c r="B1906" s="162"/>
      <c r="D1906" s="143" t="s">
        <v>277</v>
      </c>
      <c r="E1906" s="163" t="s">
        <v>19</v>
      </c>
      <c r="F1906" s="164" t="s">
        <v>280</v>
      </c>
      <c r="H1906" s="165">
        <v>3</v>
      </c>
      <c r="I1906" s="166"/>
      <c r="L1906" s="162"/>
      <c r="M1906" s="167"/>
      <c r="T1906" s="168"/>
      <c r="AT1906" s="163" t="s">
        <v>277</v>
      </c>
      <c r="AU1906" s="163" t="s">
        <v>86</v>
      </c>
      <c r="AV1906" s="14" t="s">
        <v>271</v>
      </c>
      <c r="AW1906" s="14" t="s">
        <v>37</v>
      </c>
      <c r="AX1906" s="14" t="s">
        <v>84</v>
      </c>
      <c r="AY1906" s="163" t="s">
        <v>265</v>
      </c>
    </row>
    <row r="1907" spans="2:65" s="1" customFormat="1" ht="16.5" customHeight="1">
      <c r="B1907" s="33"/>
      <c r="C1907" s="130" t="s">
        <v>3479</v>
      </c>
      <c r="D1907" s="130" t="s">
        <v>267</v>
      </c>
      <c r="E1907" s="131" t="s">
        <v>3480</v>
      </c>
      <c r="F1907" s="132" t="s">
        <v>3481</v>
      </c>
      <c r="G1907" s="133" t="s">
        <v>130</v>
      </c>
      <c r="H1907" s="134">
        <v>31.968</v>
      </c>
      <c r="I1907" s="135"/>
      <c r="J1907" s="136">
        <f>ROUND(I1907*H1907,2)</f>
        <v>0</v>
      </c>
      <c r="K1907" s="132" t="s">
        <v>270</v>
      </c>
      <c r="L1907" s="33"/>
      <c r="M1907" s="137" t="s">
        <v>19</v>
      </c>
      <c r="N1907" s="138" t="s">
        <v>47</v>
      </c>
      <c r="P1907" s="139">
        <f>O1907*H1907</f>
        <v>0</v>
      </c>
      <c r="Q1907" s="139">
        <v>0.99735</v>
      </c>
      <c r="R1907" s="139">
        <f>Q1907*H1907</f>
        <v>31.8832848</v>
      </c>
      <c r="S1907" s="139">
        <v>0</v>
      </c>
      <c r="T1907" s="140">
        <f>S1907*H1907</f>
        <v>0</v>
      </c>
      <c r="AR1907" s="141" t="s">
        <v>271</v>
      </c>
      <c r="AT1907" s="141" t="s">
        <v>267</v>
      </c>
      <c r="AU1907" s="141" t="s">
        <v>86</v>
      </c>
      <c r="AY1907" s="18" t="s">
        <v>265</v>
      </c>
      <c r="BE1907" s="142">
        <f>IF(N1907="základní",J1907,0)</f>
        <v>0</v>
      </c>
      <c r="BF1907" s="142">
        <f>IF(N1907="snížená",J1907,0)</f>
        <v>0</v>
      </c>
      <c r="BG1907" s="142">
        <f>IF(N1907="zákl. přenesená",J1907,0)</f>
        <v>0</v>
      </c>
      <c r="BH1907" s="142">
        <f>IF(N1907="sníž. přenesená",J1907,0)</f>
        <v>0</v>
      </c>
      <c r="BI1907" s="142">
        <f>IF(N1907="nulová",J1907,0)</f>
        <v>0</v>
      </c>
      <c r="BJ1907" s="18" t="s">
        <v>84</v>
      </c>
      <c r="BK1907" s="142">
        <f>ROUND(I1907*H1907,2)</f>
        <v>0</v>
      </c>
      <c r="BL1907" s="18" t="s">
        <v>271</v>
      </c>
      <c r="BM1907" s="141" t="s">
        <v>3482</v>
      </c>
    </row>
    <row r="1908" spans="2:47" s="1" customFormat="1" ht="12">
      <c r="B1908" s="33"/>
      <c r="D1908" s="143" t="s">
        <v>273</v>
      </c>
      <c r="F1908" s="144" t="s">
        <v>3481</v>
      </c>
      <c r="I1908" s="145"/>
      <c r="L1908" s="33"/>
      <c r="M1908" s="146"/>
      <c r="T1908" s="54"/>
      <c r="AT1908" s="18" t="s">
        <v>273</v>
      </c>
      <c r="AU1908" s="18" t="s">
        <v>86</v>
      </c>
    </row>
    <row r="1909" spans="2:47" s="1" customFormat="1" ht="12">
      <c r="B1909" s="33"/>
      <c r="D1909" s="147" t="s">
        <v>275</v>
      </c>
      <c r="F1909" s="148" t="s">
        <v>3483</v>
      </c>
      <c r="I1909" s="145"/>
      <c r="L1909" s="33"/>
      <c r="M1909" s="146"/>
      <c r="T1909" s="54"/>
      <c r="AT1909" s="18" t="s">
        <v>275</v>
      </c>
      <c r="AU1909" s="18" t="s">
        <v>86</v>
      </c>
    </row>
    <row r="1910" spans="2:51" s="12" customFormat="1" ht="12">
      <c r="B1910" s="149"/>
      <c r="D1910" s="143" t="s">
        <v>277</v>
      </c>
      <c r="E1910" s="150" t="s">
        <v>19</v>
      </c>
      <c r="F1910" s="151" t="s">
        <v>3484</v>
      </c>
      <c r="H1910" s="150" t="s">
        <v>19</v>
      </c>
      <c r="I1910" s="152"/>
      <c r="L1910" s="149"/>
      <c r="M1910" s="153"/>
      <c r="T1910" s="154"/>
      <c r="AT1910" s="150" t="s">
        <v>277</v>
      </c>
      <c r="AU1910" s="150" t="s">
        <v>86</v>
      </c>
      <c r="AV1910" s="12" t="s">
        <v>84</v>
      </c>
      <c r="AW1910" s="12" t="s">
        <v>37</v>
      </c>
      <c r="AX1910" s="12" t="s">
        <v>76</v>
      </c>
      <c r="AY1910" s="150" t="s">
        <v>265</v>
      </c>
    </row>
    <row r="1911" spans="2:51" s="13" customFormat="1" ht="12">
      <c r="B1911" s="155"/>
      <c r="D1911" s="143" t="s">
        <v>277</v>
      </c>
      <c r="E1911" s="156" t="s">
        <v>19</v>
      </c>
      <c r="F1911" s="157" t="s">
        <v>3485</v>
      </c>
      <c r="H1911" s="158">
        <v>31.968</v>
      </c>
      <c r="I1911" s="159"/>
      <c r="L1911" s="155"/>
      <c r="M1911" s="160"/>
      <c r="T1911" s="161"/>
      <c r="AT1911" s="156" t="s">
        <v>277</v>
      </c>
      <c r="AU1911" s="156" t="s">
        <v>86</v>
      </c>
      <c r="AV1911" s="13" t="s">
        <v>86</v>
      </c>
      <c r="AW1911" s="13" t="s">
        <v>37</v>
      </c>
      <c r="AX1911" s="13" t="s">
        <v>84</v>
      </c>
      <c r="AY1911" s="156" t="s">
        <v>265</v>
      </c>
    </row>
    <row r="1912" spans="2:65" s="1" customFormat="1" ht="16.5" customHeight="1">
      <c r="B1912" s="33"/>
      <c r="C1912" s="130" t="s">
        <v>3486</v>
      </c>
      <c r="D1912" s="130" t="s">
        <v>267</v>
      </c>
      <c r="E1912" s="131" t="s">
        <v>3487</v>
      </c>
      <c r="F1912" s="132" t="s">
        <v>3488</v>
      </c>
      <c r="G1912" s="133" t="s">
        <v>134</v>
      </c>
      <c r="H1912" s="134">
        <v>6</v>
      </c>
      <c r="I1912" s="135"/>
      <c r="J1912" s="136">
        <f>ROUND(I1912*H1912,2)</f>
        <v>0</v>
      </c>
      <c r="K1912" s="132" t="s">
        <v>19</v>
      </c>
      <c r="L1912" s="33"/>
      <c r="M1912" s="137" t="s">
        <v>19</v>
      </c>
      <c r="N1912" s="138" t="s">
        <v>47</v>
      </c>
      <c r="P1912" s="139">
        <f>O1912*H1912</f>
        <v>0</v>
      </c>
      <c r="Q1912" s="139">
        <v>0.21734</v>
      </c>
      <c r="R1912" s="139">
        <f>Q1912*H1912</f>
        <v>1.30404</v>
      </c>
      <c r="S1912" s="139">
        <v>0</v>
      </c>
      <c r="T1912" s="140">
        <f>S1912*H1912</f>
        <v>0</v>
      </c>
      <c r="AR1912" s="141" t="s">
        <v>271</v>
      </c>
      <c r="AT1912" s="141" t="s">
        <v>267</v>
      </c>
      <c r="AU1912" s="141" t="s">
        <v>86</v>
      </c>
      <c r="AY1912" s="18" t="s">
        <v>265</v>
      </c>
      <c r="BE1912" s="142">
        <f>IF(N1912="základní",J1912,0)</f>
        <v>0</v>
      </c>
      <c r="BF1912" s="142">
        <f>IF(N1912="snížená",J1912,0)</f>
        <v>0</v>
      </c>
      <c r="BG1912" s="142">
        <f>IF(N1912="zákl. přenesená",J1912,0)</f>
        <v>0</v>
      </c>
      <c r="BH1912" s="142">
        <f>IF(N1912="sníž. přenesená",J1912,0)</f>
        <v>0</v>
      </c>
      <c r="BI1912" s="142">
        <f>IF(N1912="nulová",J1912,0)</f>
        <v>0</v>
      </c>
      <c r="BJ1912" s="18" t="s">
        <v>84</v>
      </c>
      <c r="BK1912" s="142">
        <f>ROUND(I1912*H1912,2)</f>
        <v>0</v>
      </c>
      <c r="BL1912" s="18" t="s">
        <v>271</v>
      </c>
      <c r="BM1912" s="141" t="s">
        <v>3489</v>
      </c>
    </row>
    <row r="1913" spans="2:47" s="1" customFormat="1" ht="12">
      <c r="B1913" s="33"/>
      <c r="D1913" s="143" t="s">
        <v>273</v>
      </c>
      <c r="F1913" s="144" t="s">
        <v>3488</v>
      </c>
      <c r="I1913" s="145"/>
      <c r="L1913" s="33"/>
      <c r="M1913" s="146"/>
      <c r="T1913" s="54"/>
      <c r="AT1913" s="18" t="s">
        <v>273</v>
      </c>
      <c r="AU1913" s="18" t="s">
        <v>86</v>
      </c>
    </row>
    <row r="1914" spans="2:51" s="13" customFormat="1" ht="12">
      <c r="B1914" s="155"/>
      <c r="D1914" s="143" t="s">
        <v>277</v>
      </c>
      <c r="E1914" s="156" t="s">
        <v>19</v>
      </c>
      <c r="F1914" s="157" t="s">
        <v>3391</v>
      </c>
      <c r="H1914" s="158">
        <v>1</v>
      </c>
      <c r="I1914" s="159"/>
      <c r="L1914" s="155"/>
      <c r="M1914" s="160"/>
      <c r="T1914" s="161"/>
      <c r="AT1914" s="156" t="s">
        <v>277</v>
      </c>
      <c r="AU1914" s="156" t="s">
        <v>86</v>
      </c>
      <c r="AV1914" s="13" t="s">
        <v>86</v>
      </c>
      <c r="AW1914" s="13" t="s">
        <v>37</v>
      </c>
      <c r="AX1914" s="13" t="s">
        <v>76</v>
      </c>
      <c r="AY1914" s="156" t="s">
        <v>265</v>
      </c>
    </row>
    <row r="1915" spans="2:51" s="13" customFormat="1" ht="12">
      <c r="B1915" s="155"/>
      <c r="D1915" s="143" t="s">
        <v>277</v>
      </c>
      <c r="E1915" s="156" t="s">
        <v>19</v>
      </c>
      <c r="F1915" s="157" t="s">
        <v>2985</v>
      </c>
      <c r="H1915" s="158">
        <v>1</v>
      </c>
      <c r="I1915" s="159"/>
      <c r="L1915" s="155"/>
      <c r="M1915" s="160"/>
      <c r="T1915" s="161"/>
      <c r="AT1915" s="156" t="s">
        <v>277</v>
      </c>
      <c r="AU1915" s="156" t="s">
        <v>86</v>
      </c>
      <c r="AV1915" s="13" t="s">
        <v>86</v>
      </c>
      <c r="AW1915" s="13" t="s">
        <v>37</v>
      </c>
      <c r="AX1915" s="13" t="s">
        <v>76</v>
      </c>
      <c r="AY1915" s="156" t="s">
        <v>265</v>
      </c>
    </row>
    <row r="1916" spans="2:51" s="13" customFormat="1" ht="12">
      <c r="B1916" s="155"/>
      <c r="D1916" s="143" t="s">
        <v>277</v>
      </c>
      <c r="E1916" s="156" t="s">
        <v>19</v>
      </c>
      <c r="F1916" s="157" t="s">
        <v>3384</v>
      </c>
      <c r="H1916" s="158">
        <v>1</v>
      </c>
      <c r="I1916" s="159"/>
      <c r="L1916" s="155"/>
      <c r="M1916" s="160"/>
      <c r="T1916" s="161"/>
      <c r="AT1916" s="156" t="s">
        <v>277</v>
      </c>
      <c r="AU1916" s="156" t="s">
        <v>86</v>
      </c>
      <c r="AV1916" s="13" t="s">
        <v>86</v>
      </c>
      <c r="AW1916" s="13" t="s">
        <v>37</v>
      </c>
      <c r="AX1916" s="13" t="s">
        <v>76</v>
      </c>
      <c r="AY1916" s="156" t="s">
        <v>265</v>
      </c>
    </row>
    <row r="1917" spans="2:51" s="13" customFormat="1" ht="12">
      <c r="B1917" s="155"/>
      <c r="D1917" s="143" t="s">
        <v>277</v>
      </c>
      <c r="E1917" s="156" t="s">
        <v>19</v>
      </c>
      <c r="F1917" s="157" t="s">
        <v>2986</v>
      </c>
      <c r="H1917" s="158">
        <v>1</v>
      </c>
      <c r="I1917" s="159"/>
      <c r="L1917" s="155"/>
      <c r="M1917" s="160"/>
      <c r="T1917" s="161"/>
      <c r="AT1917" s="156" t="s">
        <v>277</v>
      </c>
      <c r="AU1917" s="156" t="s">
        <v>86</v>
      </c>
      <c r="AV1917" s="13" t="s">
        <v>86</v>
      </c>
      <c r="AW1917" s="13" t="s">
        <v>37</v>
      </c>
      <c r="AX1917" s="13" t="s">
        <v>76</v>
      </c>
      <c r="AY1917" s="156" t="s">
        <v>265</v>
      </c>
    </row>
    <row r="1918" spans="2:51" s="13" customFormat="1" ht="12">
      <c r="B1918" s="155"/>
      <c r="D1918" s="143" t="s">
        <v>277</v>
      </c>
      <c r="E1918" s="156" t="s">
        <v>19</v>
      </c>
      <c r="F1918" s="157" t="s">
        <v>2987</v>
      </c>
      <c r="H1918" s="158">
        <v>1</v>
      </c>
      <c r="I1918" s="159"/>
      <c r="L1918" s="155"/>
      <c r="M1918" s="160"/>
      <c r="T1918" s="161"/>
      <c r="AT1918" s="156" t="s">
        <v>277</v>
      </c>
      <c r="AU1918" s="156" t="s">
        <v>86</v>
      </c>
      <c r="AV1918" s="13" t="s">
        <v>86</v>
      </c>
      <c r="AW1918" s="13" t="s">
        <v>37</v>
      </c>
      <c r="AX1918" s="13" t="s">
        <v>76</v>
      </c>
      <c r="AY1918" s="156" t="s">
        <v>265</v>
      </c>
    </row>
    <row r="1919" spans="2:51" s="13" customFormat="1" ht="12">
      <c r="B1919" s="155"/>
      <c r="D1919" s="143" t="s">
        <v>277</v>
      </c>
      <c r="E1919" s="156" t="s">
        <v>19</v>
      </c>
      <c r="F1919" s="157" t="s">
        <v>2969</v>
      </c>
      <c r="H1919" s="158">
        <v>1</v>
      </c>
      <c r="I1919" s="159"/>
      <c r="L1919" s="155"/>
      <c r="M1919" s="160"/>
      <c r="T1919" s="161"/>
      <c r="AT1919" s="156" t="s">
        <v>277</v>
      </c>
      <c r="AU1919" s="156" t="s">
        <v>86</v>
      </c>
      <c r="AV1919" s="13" t="s">
        <v>86</v>
      </c>
      <c r="AW1919" s="13" t="s">
        <v>37</v>
      </c>
      <c r="AX1919" s="13" t="s">
        <v>76</v>
      </c>
      <c r="AY1919" s="156" t="s">
        <v>265</v>
      </c>
    </row>
    <row r="1920" spans="2:51" s="14" customFormat="1" ht="12">
      <c r="B1920" s="162"/>
      <c r="D1920" s="143" t="s">
        <v>277</v>
      </c>
      <c r="E1920" s="163" t="s">
        <v>19</v>
      </c>
      <c r="F1920" s="164" t="s">
        <v>280</v>
      </c>
      <c r="H1920" s="165">
        <v>6</v>
      </c>
      <c r="I1920" s="166"/>
      <c r="L1920" s="162"/>
      <c r="M1920" s="167"/>
      <c r="T1920" s="168"/>
      <c r="AT1920" s="163" t="s">
        <v>277</v>
      </c>
      <c r="AU1920" s="163" t="s">
        <v>86</v>
      </c>
      <c r="AV1920" s="14" t="s">
        <v>271</v>
      </c>
      <c r="AW1920" s="14" t="s">
        <v>37</v>
      </c>
      <c r="AX1920" s="14" t="s">
        <v>84</v>
      </c>
      <c r="AY1920" s="163" t="s">
        <v>265</v>
      </c>
    </row>
    <row r="1921" spans="2:65" s="1" customFormat="1" ht="16.5" customHeight="1">
      <c r="B1921" s="33"/>
      <c r="C1921" s="177" t="s">
        <v>3490</v>
      </c>
      <c r="D1921" s="177" t="s">
        <v>504</v>
      </c>
      <c r="E1921" s="178" t="s">
        <v>3491</v>
      </c>
      <c r="F1921" s="179" t="s">
        <v>3492</v>
      </c>
      <c r="G1921" s="180" t="s">
        <v>134</v>
      </c>
      <c r="H1921" s="181">
        <v>6</v>
      </c>
      <c r="I1921" s="182"/>
      <c r="J1921" s="183">
        <f>ROUND(I1921*H1921,2)</f>
        <v>0</v>
      </c>
      <c r="K1921" s="179" t="s">
        <v>19</v>
      </c>
      <c r="L1921" s="184"/>
      <c r="M1921" s="185" t="s">
        <v>19</v>
      </c>
      <c r="N1921" s="186" t="s">
        <v>47</v>
      </c>
      <c r="P1921" s="139">
        <f>O1921*H1921</f>
        <v>0</v>
      </c>
      <c r="Q1921" s="139">
        <v>0</v>
      </c>
      <c r="R1921" s="139">
        <f>Q1921*H1921</f>
        <v>0</v>
      </c>
      <c r="S1921" s="139">
        <v>0</v>
      </c>
      <c r="T1921" s="140">
        <f>S1921*H1921</f>
        <v>0</v>
      </c>
      <c r="AR1921" s="141" t="s">
        <v>323</v>
      </c>
      <c r="AT1921" s="141" t="s">
        <v>504</v>
      </c>
      <c r="AU1921" s="141" t="s">
        <v>86</v>
      </c>
      <c r="AY1921" s="18" t="s">
        <v>265</v>
      </c>
      <c r="BE1921" s="142">
        <f>IF(N1921="základní",J1921,0)</f>
        <v>0</v>
      </c>
      <c r="BF1921" s="142">
        <f>IF(N1921="snížená",J1921,0)</f>
        <v>0</v>
      </c>
      <c r="BG1921" s="142">
        <f>IF(N1921="zákl. přenesená",J1921,0)</f>
        <v>0</v>
      </c>
      <c r="BH1921" s="142">
        <f>IF(N1921="sníž. přenesená",J1921,0)</f>
        <v>0</v>
      </c>
      <c r="BI1921" s="142">
        <f>IF(N1921="nulová",J1921,0)</f>
        <v>0</v>
      </c>
      <c r="BJ1921" s="18" t="s">
        <v>84</v>
      </c>
      <c r="BK1921" s="142">
        <f>ROUND(I1921*H1921,2)</f>
        <v>0</v>
      </c>
      <c r="BL1921" s="18" t="s">
        <v>271</v>
      </c>
      <c r="BM1921" s="141" t="s">
        <v>3493</v>
      </c>
    </row>
    <row r="1922" spans="2:47" s="1" customFormat="1" ht="12">
      <c r="B1922" s="33"/>
      <c r="D1922" s="143" t="s">
        <v>273</v>
      </c>
      <c r="F1922" s="144" t="s">
        <v>3494</v>
      </c>
      <c r="I1922" s="145"/>
      <c r="L1922" s="33"/>
      <c r="M1922" s="146"/>
      <c r="T1922" s="54"/>
      <c r="AT1922" s="18" t="s">
        <v>273</v>
      </c>
      <c r="AU1922" s="18" t="s">
        <v>86</v>
      </c>
    </row>
    <row r="1923" spans="2:51" s="13" customFormat="1" ht="12">
      <c r="B1923" s="155"/>
      <c r="D1923" s="143" t="s">
        <v>277</v>
      </c>
      <c r="E1923" s="156" t="s">
        <v>19</v>
      </c>
      <c r="F1923" s="157" t="s">
        <v>3391</v>
      </c>
      <c r="H1923" s="158">
        <v>1</v>
      </c>
      <c r="I1923" s="159"/>
      <c r="L1923" s="155"/>
      <c r="M1923" s="160"/>
      <c r="T1923" s="161"/>
      <c r="AT1923" s="156" t="s">
        <v>277</v>
      </c>
      <c r="AU1923" s="156" t="s">
        <v>86</v>
      </c>
      <c r="AV1923" s="13" t="s">
        <v>86</v>
      </c>
      <c r="AW1923" s="13" t="s">
        <v>37</v>
      </c>
      <c r="AX1923" s="13" t="s">
        <v>76</v>
      </c>
      <c r="AY1923" s="156" t="s">
        <v>265</v>
      </c>
    </row>
    <row r="1924" spans="2:51" s="13" customFormat="1" ht="12">
      <c r="B1924" s="155"/>
      <c r="D1924" s="143" t="s">
        <v>277</v>
      </c>
      <c r="E1924" s="156" t="s">
        <v>19</v>
      </c>
      <c r="F1924" s="157" t="s">
        <v>2985</v>
      </c>
      <c r="H1924" s="158">
        <v>1</v>
      </c>
      <c r="I1924" s="159"/>
      <c r="L1924" s="155"/>
      <c r="M1924" s="160"/>
      <c r="T1924" s="161"/>
      <c r="AT1924" s="156" t="s">
        <v>277</v>
      </c>
      <c r="AU1924" s="156" t="s">
        <v>86</v>
      </c>
      <c r="AV1924" s="13" t="s">
        <v>86</v>
      </c>
      <c r="AW1924" s="13" t="s">
        <v>37</v>
      </c>
      <c r="AX1924" s="13" t="s">
        <v>76</v>
      </c>
      <c r="AY1924" s="156" t="s">
        <v>265</v>
      </c>
    </row>
    <row r="1925" spans="2:51" s="13" customFormat="1" ht="12">
      <c r="B1925" s="155"/>
      <c r="D1925" s="143" t="s">
        <v>277</v>
      </c>
      <c r="E1925" s="156" t="s">
        <v>19</v>
      </c>
      <c r="F1925" s="157" t="s">
        <v>3384</v>
      </c>
      <c r="H1925" s="158">
        <v>1</v>
      </c>
      <c r="I1925" s="159"/>
      <c r="L1925" s="155"/>
      <c r="M1925" s="160"/>
      <c r="T1925" s="161"/>
      <c r="AT1925" s="156" t="s">
        <v>277</v>
      </c>
      <c r="AU1925" s="156" t="s">
        <v>86</v>
      </c>
      <c r="AV1925" s="13" t="s">
        <v>86</v>
      </c>
      <c r="AW1925" s="13" t="s">
        <v>37</v>
      </c>
      <c r="AX1925" s="13" t="s">
        <v>76</v>
      </c>
      <c r="AY1925" s="156" t="s">
        <v>265</v>
      </c>
    </row>
    <row r="1926" spans="2:51" s="13" customFormat="1" ht="12">
      <c r="B1926" s="155"/>
      <c r="D1926" s="143" t="s">
        <v>277</v>
      </c>
      <c r="E1926" s="156" t="s">
        <v>19</v>
      </c>
      <c r="F1926" s="157" t="s">
        <v>2986</v>
      </c>
      <c r="H1926" s="158">
        <v>1</v>
      </c>
      <c r="I1926" s="159"/>
      <c r="L1926" s="155"/>
      <c r="M1926" s="160"/>
      <c r="T1926" s="161"/>
      <c r="AT1926" s="156" t="s">
        <v>277</v>
      </c>
      <c r="AU1926" s="156" t="s">
        <v>86</v>
      </c>
      <c r="AV1926" s="13" t="s">
        <v>86</v>
      </c>
      <c r="AW1926" s="13" t="s">
        <v>37</v>
      </c>
      <c r="AX1926" s="13" t="s">
        <v>76</v>
      </c>
      <c r="AY1926" s="156" t="s">
        <v>265</v>
      </c>
    </row>
    <row r="1927" spans="2:51" s="13" customFormat="1" ht="12">
      <c r="B1927" s="155"/>
      <c r="D1927" s="143" t="s">
        <v>277</v>
      </c>
      <c r="E1927" s="156" t="s">
        <v>19</v>
      </c>
      <c r="F1927" s="157" t="s">
        <v>2987</v>
      </c>
      <c r="H1927" s="158">
        <v>1</v>
      </c>
      <c r="I1927" s="159"/>
      <c r="L1927" s="155"/>
      <c r="M1927" s="160"/>
      <c r="T1927" s="161"/>
      <c r="AT1927" s="156" t="s">
        <v>277</v>
      </c>
      <c r="AU1927" s="156" t="s">
        <v>86</v>
      </c>
      <c r="AV1927" s="13" t="s">
        <v>86</v>
      </c>
      <c r="AW1927" s="13" t="s">
        <v>37</v>
      </c>
      <c r="AX1927" s="13" t="s">
        <v>76</v>
      </c>
      <c r="AY1927" s="156" t="s">
        <v>265</v>
      </c>
    </row>
    <row r="1928" spans="2:51" s="13" customFormat="1" ht="12">
      <c r="B1928" s="155"/>
      <c r="D1928" s="143" t="s">
        <v>277</v>
      </c>
      <c r="E1928" s="156" t="s">
        <v>19</v>
      </c>
      <c r="F1928" s="157" t="s">
        <v>2969</v>
      </c>
      <c r="H1928" s="158">
        <v>1</v>
      </c>
      <c r="I1928" s="159"/>
      <c r="L1928" s="155"/>
      <c r="M1928" s="160"/>
      <c r="T1928" s="161"/>
      <c r="AT1928" s="156" t="s">
        <v>277</v>
      </c>
      <c r="AU1928" s="156" t="s">
        <v>86</v>
      </c>
      <c r="AV1928" s="13" t="s">
        <v>86</v>
      </c>
      <c r="AW1928" s="13" t="s">
        <v>37</v>
      </c>
      <c r="AX1928" s="13" t="s">
        <v>76</v>
      </c>
      <c r="AY1928" s="156" t="s">
        <v>265</v>
      </c>
    </row>
    <row r="1929" spans="2:51" s="14" customFormat="1" ht="12">
      <c r="B1929" s="162"/>
      <c r="D1929" s="143" t="s">
        <v>277</v>
      </c>
      <c r="E1929" s="163" t="s">
        <v>19</v>
      </c>
      <c r="F1929" s="164" t="s">
        <v>280</v>
      </c>
      <c r="H1929" s="165">
        <v>6</v>
      </c>
      <c r="I1929" s="166"/>
      <c r="L1929" s="162"/>
      <c r="M1929" s="167"/>
      <c r="T1929" s="168"/>
      <c r="AT1929" s="163" t="s">
        <v>277</v>
      </c>
      <c r="AU1929" s="163" t="s">
        <v>86</v>
      </c>
      <c r="AV1929" s="14" t="s">
        <v>271</v>
      </c>
      <c r="AW1929" s="14" t="s">
        <v>37</v>
      </c>
      <c r="AX1929" s="14" t="s">
        <v>84</v>
      </c>
      <c r="AY1929" s="163" t="s">
        <v>265</v>
      </c>
    </row>
    <row r="1930" spans="2:65" s="1" customFormat="1" ht="21.75" customHeight="1">
      <c r="B1930" s="33"/>
      <c r="C1930" s="130" t="s">
        <v>3495</v>
      </c>
      <c r="D1930" s="130" t="s">
        <v>267</v>
      </c>
      <c r="E1930" s="131" t="s">
        <v>3496</v>
      </c>
      <c r="F1930" s="132" t="s">
        <v>3497</v>
      </c>
      <c r="G1930" s="133" t="s">
        <v>134</v>
      </c>
      <c r="H1930" s="134">
        <v>6</v>
      </c>
      <c r="I1930" s="135"/>
      <c r="J1930" s="136">
        <f>ROUND(I1930*H1930,2)</f>
        <v>0</v>
      </c>
      <c r="K1930" s="132" t="s">
        <v>19</v>
      </c>
      <c r="L1930" s="33"/>
      <c r="M1930" s="137" t="s">
        <v>19</v>
      </c>
      <c r="N1930" s="138" t="s">
        <v>47</v>
      </c>
      <c r="P1930" s="139">
        <f>O1930*H1930</f>
        <v>0</v>
      </c>
      <c r="Q1930" s="139">
        <v>0.00136</v>
      </c>
      <c r="R1930" s="139">
        <f>Q1930*H1930</f>
        <v>0.00816</v>
      </c>
      <c r="S1930" s="139">
        <v>0</v>
      </c>
      <c r="T1930" s="140">
        <f>S1930*H1930</f>
        <v>0</v>
      </c>
      <c r="AR1930" s="141" t="s">
        <v>271</v>
      </c>
      <c r="AT1930" s="141" t="s">
        <v>267</v>
      </c>
      <c r="AU1930" s="141" t="s">
        <v>86</v>
      </c>
      <c r="AY1930" s="18" t="s">
        <v>265</v>
      </c>
      <c r="BE1930" s="142">
        <f>IF(N1930="základní",J1930,0)</f>
        <v>0</v>
      </c>
      <c r="BF1930" s="142">
        <f>IF(N1930="snížená",J1930,0)</f>
        <v>0</v>
      </c>
      <c r="BG1930" s="142">
        <f>IF(N1930="zákl. přenesená",J1930,0)</f>
        <v>0</v>
      </c>
      <c r="BH1930" s="142">
        <f>IF(N1930="sníž. přenesená",J1930,0)</f>
        <v>0</v>
      </c>
      <c r="BI1930" s="142">
        <f>IF(N1930="nulová",J1930,0)</f>
        <v>0</v>
      </c>
      <c r="BJ1930" s="18" t="s">
        <v>84</v>
      </c>
      <c r="BK1930" s="142">
        <f>ROUND(I1930*H1930,2)</f>
        <v>0</v>
      </c>
      <c r="BL1930" s="18" t="s">
        <v>271</v>
      </c>
      <c r="BM1930" s="141" t="s">
        <v>3498</v>
      </c>
    </row>
    <row r="1931" spans="2:47" s="1" customFormat="1" ht="12">
      <c r="B1931" s="33"/>
      <c r="D1931" s="143" t="s">
        <v>273</v>
      </c>
      <c r="F1931" s="144" t="s">
        <v>3497</v>
      </c>
      <c r="I1931" s="145"/>
      <c r="L1931" s="33"/>
      <c r="M1931" s="146"/>
      <c r="T1931" s="54"/>
      <c r="AT1931" s="18" t="s">
        <v>273</v>
      </c>
      <c r="AU1931" s="18" t="s">
        <v>86</v>
      </c>
    </row>
    <row r="1932" spans="2:47" s="1" customFormat="1" ht="48.75">
      <c r="B1932" s="33"/>
      <c r="D1932" s="143" t="s">
        <v>501</v>
      </c>
      <c r="F1932" s="176" t="s">
        <v>3499</v>
      </c>
      <c r="I1932" s="145"/>
      <c r="L1932" s="33"/>
      <c r="M1932" s="146"/>
      <c r="T1932" s="54"/>
      <c r="AT1932" s="18" t="s">
        <v>501</v>
      </c>
      <c r="AU1932" s="18" t="s">
        <v>86</v>
      </c>
    </row>
    <row r="1933" spans="2:51" s="13" customFormat="1" ht="12">
      <c r="B1933" s="155"/>
      <c r="D1933" s="143" t="s">
        <v>277</v>
      </c>
      <c r="E1933" s="156" t="s">
        <v>19</v>
      </c>
      <c r="F1933" s="157" t="s">
        <v>3500</v>
      </c>
      <c r="H1933" s="158">
        <v>6</v>
      </c>
      <c r="I1933" s="159"/>
      <c r="L1933" s="155"/>
      <c r="M1933" s="160"/>
      <c r="T1933" s="161"/>
      <c r="AT1933" s="156" t="s">
        <v>277</v>
      </c>
      <c r="AU1933" s="156" t="s">
        <v>86</v>
      </c>
      <c r="AV1933" s="13" t="s">
        <v>86</v>
      </c>
      <c r="AW1933" s="13" t="s">
        <v>37</v>
      </c>
      <c r="AX1933" s="13" t="s">
        <v>84</v>
      </c>
      <c r="AY1933" s="156" t="s">
        <v>265</v>
      </c>
    </row>
    <row r="1934" spans="2:65" s="1" customFormat="1" ht="16.5" customHeight="1">
      <c r="B1934" s="33"/>
      <c r="C1934" s="130" t="s">
        <v>3501</v>
      </c>
      <c r="D1934" s="130" t="s">
        <v>267</v>
      </c>
      <c r="E1934" s="131" t="s">
        <v>3502</v>
      </c>
      <c r="F1934" s="132" t="s">
        <v>3503</v>
      </c>
      <c r="G1934" s="133" t="s">
        <v>104</v>
      </c>
      <c r="H1934" s="134">
        <v>3.467</v>
      </c>
      <c r="I1934" s="135"/>
      <c r="J1934" s="136">
        <f>ROUND(I1934*H1934,2)</f>
        <v>0</v>
      </c>
      <c r="K1934" s="132" t="s">
        <v>19</v>
      </c>
      <c r="L1934" s="33"/>
      <c r="M1934" s="137" t="s">
        <v>19</v>
      </c>
      <c r="N1934" s="138" t="s">
        <v>47</v>
      </c>
      <c r="P1934" s="139">
        <f>O1934*H1934</f>
        <v>0</v>
      </c>
      <c r="Q1934" s="139">
        <v>0</v>
      </c>
      <c r="R1934" s="139">
        <f>Q1934*H1934</f>
        <v>0</v>
      </c>
      <c r="S1934" s="139">
        <v>0</v>
      </c>
      <c r="T1934" s="140">
        <f>S1934*H1934</f>
        <v>0</v>
      </c>
      <c r="AR1934" s="141" t="s">
        <v>271</v>
      </c>
      <c r="AT1934" s="141" t="s">
        <v>267</v>
      </c>
      <c r="AU1934" s="141" t="s">
        <v>86</v>
      </c>
      <c r="AY1934" s="18" t="s">
        <v>265</v>
      </c>
      <c r="BE1934" s="142">
        <f>IF(N1934="základní",J1934,0)</f>
        <v>0</v>
      </c>
      <c r="BF1934" s="142">
        <f>IF(N1934="snížená",J1934,0)</f>
        <v>0</v>
      </c>
      <c r="BG1934" s="142">
        <f>IF(N1934="zákl. přenesená",J1934,0)</f>
        <v>0</v>
      </c>
      <c r="BH1934" s="142">
        <f>IF(N1934="sníž. přenesená",J1934,0)</f>
        <v>0</v>
      </c>
      <c r="BI1934" s="142">
        <f>IF(N1934="nulová",J1934,0)</f>
        <v>0</v>
      </c>
      <c r="BJ1934" s="18" t="s">
        <v>84</v>
      </c>
      <c r="BK1934" s="142">
        <f>ROUND(I1934*H1934,2)</f>
        <v>0</v>
      </c>
      <c r="BL1934" s="18" t="s">
        <v>271</v>
      </c>
      <c r="BM1934" s="141" t="s">
        <v>3504</v>
      </c>
    </row>
    <row r="1935" spans="2:47" s="1" customFormat="1" ht="12">
      <c r="B1935" s="33"/>
      <c r="D1935" s="143" t="s">
        <v>273</v>
      </c>
      <c r="F1935" s="144" t="s">
        <v>3503</v>
      </c>
      <c r="I1935" s="145"/>
      <c r="L1935" s="33"/>
      <c r="M1935" s="146"/>
      <c r="T1935" s="54"/>
      <c r="AT1935" s="18" t="s">
        <v>273</v>
      </c>
      <c r="AU1935" s="18" t="s">
        <v>86</v>
      </c>
    </row>
    <row r="1936" spans="2:47" s="1" customFormat="1" ht="19.5">
      <c r="B1936" s="33"/>
      <c r="D1936" s="143" t="s">
        <v>501</v>
      </c>
      <c r="F1936" s="176" t="s">
        <v>3505</v>
      </c>
      <c r="I1936" s="145"/>
      <c r="L1936" s="33"/>
      <c r="M1936" s="146"/>
      <c r="T1936" s="54"/>
      <c r="AT1936" s="18" t="s">
        <v>501</v>
      </c>
      <c r="AU1936" s="18" t="s">
        <v>86</v>
      </c>
    </row>
    <row r="1937" spans="2:51" s="12" customFormat="1" ht="12">
      <c r="B1937" s="149"/>
      <c r="D1937" s="143" t="s">
        <v>277</v>
      </c>
      <c r="E1937" s="150" t="s">
        <v>19</v>
      </c>
      <c r="F1937" s="151" t="s">
        <v>3506</v>
      </c>
      <c r="H1937" s="150" t="s">
        <v>19</v>
      </c>
      <c r="I1937" s="152"/>
      <c r="L1937" s="149"/>
      <c r="M1937" s="153"/>
      <c r="T1937" s="154"/>
      <c r="AT1937" s="150" t="s">
        <v>277</v>
      </c>
      <c r="AU1937" s="150" t="s">
        <v>86</v>
      </c>
      <c r="AV1937" s="12" t="s">
        <v>84</v>
      </c>
      <c r="AW1937" s="12" t="s">
        <v>37</v>
      </c>
      <c r="AX1937" s="12" t="s">
        <v>76</v>
      </c>
      <c r="AY1937" s="150" t="s">
        <v>265</v>
      </c>
    </row>
    <row r="1938" spans="2:51" s="12" customFormat="1" ht="12">
      <c r="B1938" s="149"/>
      <c r="D1938" s="143" t="s">
        <v>277</v>
      </c>
      <c r="E1938" s="150" t="s">
        <v>19</v>
      </c>
      <c r="F1938" s="151" t="s">
        <v>3507</v>
      </c>
      <c r="H1938" s="150" t="s">
        <v>19</v>
      </c>
      <c r="I1938" s="152"/>
      <c r="L1938" s="149"/>
      <c r="M1938" s="153"/>
      <c r="T1938" s="154"/>
      <c r="AT1938" s="150" t="s">
        <v>277</v>
      </c>
      <c r="AU1938" s="150" t="s">
        <v>86</v>
      </c>
      <c r="AV1938" s="12" t="s">
        <v>84</v>
      </c>
      <c r="AW1938" s="12" t="s">
        <v>37</v>
      </c>
      <c r="AX1938" s="12" t="s">
        <v>76</v>
      </c>
      <c r="AY1938" s="150" t="s">
        <v>265</v>
      </c>
    </row>
    <row r="1939" spans="2:51" s="13" customFormat="1" ht="12">
      <c r="B1939" s="155"/>
      <c r="D1939" s="143" t="s">
        <v>277</v>
      </c>
      <c r="E1939" s="156" t="s">
        <v>19</v>
      </c>
      <c r="F1939" s="157" t="s">
        <v>3508</v>
      </c>
      <c r="H1939" s="158">
        <v>0.541</v>
      </c>
      <c r="I1939" s="159"/>
      <c r="L1939" s="155"/>
      <c r="M1939" s="160"/>
      <c r="T1939" s="161"/>
      <c r="AT1939" s="156" t="s">
        <v>277</v>
      </c>
      <c r="AU1939" s="156" t="s">
        <v>86</v>
      </c>
      <c r="AV1939" s="13" t="s">
        <v>86</v>
      </c>
      <c r="AW1939" s="13" t="s">
        <v>37</v>
      </c>
      <c r="AX1939" s="13" t="s">
        <v>76</v>
      </c>
      <c r="AY1939" s="156" t="s">
        <v>265</v>
      </c>
    </row>
    <row r="1940" spans="2:51" s="12" customFormat="1" ht="12">
      <c r="B1940" s="149"/>
      <c r="D1940" s="143" t="s">
        <v>277</v>
      </c>
      <c r="E1940" s="150" t="s">
        <v>19</v>
      </c>
      <c r="F1940" s="151" t="s">
        <v>3509</v>
      </c>
      <c r="H1940" s="150" t="s">
        <v>19</v>
      </c>
      <c r="I1940" s="152"/>
      <c r="L1940" s="149"/>
      <c r="M1940" s="153"/>
      <c r="T1940" s="154"/>
      <c r="AT1940" s="150" t="s">
        <v>277</v>
      </c>
      <c r="AU1940" s="150" t="s">
        <v>86</v>
      </c>
      <c r="AV1940" s="12" t="s">
        <v>84</v>
      </c>
      <c r="AW1940" s="12" t="s">
        <v>37</v>
      </c>
      <c r="AX1940" s="12" t="s">
        <v>76</v>
      </c>
      <c r="AY1940" s="150" t="s">
        <v>265</v>
      </c>
    </row>
    <row r="1941" spans="2:51" s="13" customFormat="1" ht="12">
      <c r="B1941" s="155"/>
      <c r="D1941" s="143" t="s">
        <v>277</v>
      </c>
      <c r="E1941" s="156" t="s">
        <v>19</v>
      </c>
      <c r="F1941" s="157" t="s">
        <v>3510</v>
      </c>
      <c r="H1941" s="158">
        <v>0.951</v>
      </c>
      <c r="I1941" s="159"/>
      <c r="L1941" s="155"/>
      <c r="M1941" s="160"/>
      <c r="T1941" s="161"/>
      <c r="AT1941" s="156" t="s">
        <v>277</v>
      </c>
      <c r="AU1941" s="156" t="s">
        <v>86</v>
      </c>
      <c r="AV1941" s="13" t="s">
        <v>86</v>
      </c>
      <c r="AW1941" s="13" t="s">
        <v>37</v>
      </c>
      <c r="AX1941" s="13" t="s">
        <v>76</v>
      </c>
      <c r="AY1941" s="156" t="s">
        <v>265</v>
      </c>
    </row>
    <row r="1942" spans="2:51" s="12" customFormat="1" ht="12">
      <c r="B1942" s="149"/>
      <c r="D1942" s="143" t="s">
        <v>277</v>
      </c>
      <c r="E1942" s="150" t="s">
        <v>19</v>
      </c>
      <c r="F1942" s="151" t="s">
        <v>3511</v>
      </c>
      <c r="H1942" s="150" t="s">
        <v>19</v>
      </c>
      <c r="I1942" s="152"/>
      <c r="L1942" s="149"/>
      <c r="M1942" s="153"/>
      <c r="T1942" s="154"/>
      <c r="AT1942" s="150" t="s">
        <v>277</v>
      </c>
      <c r="AU1942" s="150" t="s">
        <v>86</v>
      </c>
      <c r="AV1942" s="12" t="s">
        <v>84</v>
      </c>
      <c r="AW1942" s="12" t="s">
        <v>37</v>
      </c>
      <c r="AX1942" s="12" t="s">
        <v>76</v>
      </c>
      <c r="AY1942" s="150" t="s">
        <v>265</v>
      </c>
    </row>
    <row r="1943" spans="2:51" s="13" customFormat="1" ht="12">
      <c r="B1943" s="155"/>
      <c r="D1943" s="143" t="s">
        <v>277</v>
      </c>
      <c r="E1943" s="156" t="s">
        <v>19</v>
      </c>
      <c r="F1943" s="157" t="s">
        <v>3512</v>
      </c>
      <c r="H1943" s="158">
        <v>1.975</v>
      </c>
      <c r="I1943" s="159"/>
      <c r="L1943" s="155"/>
      <c r="M1943" s="160"/>
      <c r="T1943" s="161"/>
      <c r="AT1943" s="156" t="s">
        <v>277</v>
      </c>
      <c r="AU1943" s="156" t="s">
        <v>86</v>
      </c>
      <c r="AV1943" s="13" t="s">
        <v>86</v>
      </c>
      <c r="AW1943" s="13" t="s">
        <v>37</v>
      </c>
      <c r="AX1943" s="13" t="s">
        <v>76</v>
      </c>
      <c r="AY1943" s="156" t="s">
        <v>265</v>
      </c>
    </row>
    <row r="1944" spans="2:51" s="14" customFormat="1" ht="12">
      <c r="B1944" s="162"/>
      <c r="D1944" s="143" t="s">
        <v>277</v>
      </c>
      <c r="E1944" s="163" t="s">
        <v>19</v>
      </c>
      <c r="F1944" s="164" t="s">
        <v>280</v>
      </c>
      <c r="H1944" s="165">
        <v>3.467</v>
      </c>
      <c r="I1944" s="166"/>
      <c r="L1944" s="162"/>
      <c r="M1944" s="167"/>
      <c r="T1944" s="168"/>
      <c r="AT1944" s="163" t="s">
        <v>277</v>
      </c>
      <c r="AU1944" s="163" t="s">
        <v>86</v>
      </c>
      <c r="AV1944" s="14" t="s">
        <v>271</v>
      </c>
      <c r="AW1944" s="14" t="s">
        <v>37</v>
      </c>
      <c r="AX1944" s="14" t="s">
        <v>84</v>
      </c>
      <c r="AY1944" s="163" t="s">
        <v>265</v>
      </c>
    </row>
    <row r="1945" spans="2:65" s="1" customFormat="1" ht="16.5" customHeight="1">
      <c r="B1945" s="33"/>
      <c r="C1945" s="130" t="s">
        <v>3513</v>
      </c>
      <c r="D1945" s="130" t="s">
        <v>267</v>
      </c>
      <c r="E1945" s="131" t="s">
        <v>3514</v>
      </c>
      <c r="F1945" s="132" t="s">
        <v>3515</v>
      </c>
      <c r="G1945" s="133" t="s">
        <v>115</v>
      </c>
      <c r="H1945" s="134">
        <v>8.46</v>
      </c>
      <c r="I1945" s="135"/>
      <c r="J1945" s="136">
        <f>ROUND(I1945*H1945,2)</f>
        <v>0</v>
      </c>
      <c r="K1945" s="132" t="s">
        <v>19</v>
      </c>
      <c r="L1945" s="33"/>
      <c r="M1945" s="137" t="s">
        <v>19</v>
      </c>
      <c r="N1945" s="138" t="s">
        <v>47</v>
      </c>
      <c r="P1945" s="139">
        <f>O1945*H1945</f>
        <v>0</v>
      </c>
      <c r="Q1945" s="139">
        <v>0.00402</v>
      </c>
      <c r="R1945" s="139">
        <f>Q1945*H1945</f>
        <v>0.0340092</v>
      </c>
      <c r="S1945" s="139">
        <v>0</v>
      </c>
      <c r="T1945" s="140">
        <f>S1945*H1945</f>
        <v>0</v>
      </c>
      <c r="AR1945" s="141" t="s">
        <v>271</v>
      </c>
      <c r="AT1945" s="141" t="s">
        <v>267</v>
      </c>
      <c r="AU1945" s="141" t="s">
        <v>86</v>
      </c>
      <c r="AY1945" s="18" t="s">
        <v>265</v>
      </c>
      <c r="BE1945" s="142">
        <f>IF(N1945="základní",J1945,0)</f>
        <v>0</v>
      </c>
      <c r="BF1945" s="142">
        <f>IF(N1945="snížená",J1945,0)</f>
        <v>0</v>
      </c>
      <c r="BG1945" s="142">
        <f>IF(N1945="zákl. přenesená",J1945,0)</f>
        <v>0</v>
      </c>
      <c r="BH1945" s="142">
        <f>IF(N1945="sníž. přenesená",J1945,0)</f>
        <v>0</v>
      </c>
      <c r="BI1945" s="142">
        <f>IF(N1945="nulová",J1945,0)</f>
        <v>0</v>
      </c>
      <c r="BJ1945" s="18" t="s">
        <v>84</v>
      </c>
      <c r="BK1945" s="142">
        <f>ROUND(I1945*H1945,2)</f>
        <v>0</v>
      </c>
      <c r="BL1945" s="18" t="s">
        <v>271</v>
      </c>
      <c r="BM1945" s="141" t="s">
        <v>3516</v>
      </c>
    </row>
    <row r="1946" spans="2:47" s="1" customFormat="1" ht="12">
      <c r="B1946" s="33"/>
      <c r="D1946" s="143" t="s">
        <v>273</v>
      </c>
      <c r="F1946" s="144" t="s">
        <v>3517</v>
      </c>
      <c r="I1946" s="145"/>
      <c r="L1946" s="33"/>
      <c r="M1946" s="146"/>
      <c r="T1946" s="54"/>
      <c r="AT1946" s="18" t="s">
        <v>273</v>
      </c>
      <c r="AU1946" s="18" t="s">
        <v>86</v>
      </c>
    </row>
    <row r="1947" spans="2:51" s="12" customFormat="1" ht="12">
      <c r="B1947" s="149"/>
      <c r="D1947" s="143" t="s">
        <v>277</v>
      </c>
      <c r="E1947" s="150" t="s">
        <v>19</v>
      </c>
      <c r="F1947" s="151" t="s">
        <v>3518</v>
      </c>
      <c r="H1947" s="150" t="s">
        <v>19</v>
      </c>
      <c r="I1947" s="152"/>
      <c r="L1947" s="149"/>
      <c r="M1947" s="153"/>
      <c r="T1947" s="154"/>
      <c r="AT1947" s="150" t="s">
        <v>277</v>
      </c>
      <c r="AU1947" s="150" t="s">
        <v>86</v>
      </c>
      <c r="AV1947" s="12" t="s">
        <v>84</v>
      </c>
      <c r="AW1947" s="12" t="s">
        <v>37</v>
      </c>
      <c r="AX1947" s="12" t="s">
        <v>76</v>
      </c>
      <c r="AY1947" s="150" t="s">
        <v>265</v>
      </c>
    </row>
    <row r="1948" spans="2:51" s="13" customFormat="1" ht="12">
      <c r="B1948" s="155"/>
      <c r="D1948" s="143" t="s">
        <v>277</v>
      </c>
      <c r="E1948" s="156" t="s">
        <v>19</v>
      </c>
      <c r="F1948" s="157" t="s">
        <v>3519</v>
      </c>
      <c r="H1948" s="158">
        <v>8.46</v>
      </c>
      <c r="I1948" s="159"/>
      <c r="L1948" s="155"/>
      <c r="M1948" s="160"/>
      <c r="T1948" s="161"/>
      <c r="AT1948" s="156" t="s">
        <v>277</v>
      </c>
      <c r="AU1948" s="156" t="s">
        <v>86</v>
      </c>
      <c r="AV1948" s="13" t="s">
        <v>86</v>
      </c>
      <c r="AW1948" s="13" t="s">
        <v>37</v>
      </c>
      <c r="AX1948" s="13" t="s">
        <v>84</v>
      </c>
      <c r="AY1948" s="156" t="s">
        <v>265</v>
      </c>
    </row>
    <row r="1949" spans="2:65" s="1" customFormat="1" ht="16.5" customHeight="1">
      <c r="B1949" s="33"/>
      <c r="C1949" s="130" t="s">
        <v>3520</v>
      </c>
      <c r="D1949" s="130" t="s">
        <v>267</v>
      </c>
      <c r="E1949" s="131" t="s">
        <v>3521</v>
      </c>
      <c r="F1949" s="132" t="s">
        <v>3522</v>
      </c>
      <c r="G1949" s="133" t="s">
        <v>115</v>
      </c>
      <c r="H1949" s="134">
        <v>0.426</v>
      </c>
      <c r="I1949" s="135"/>
      <c r="J1949" s="136">
        <f>ROUND(I1949*H1949,2)</f>
        <v>0</v>
      </c>
      <c r="K1949" s="132" t="s">
        <v>270</v>
      </c>
      <c r="L1949" s="33"/>
      <c r="M1949" s="137" t="s">
        <v>19</v>
      </c>
      <c r="N1949" s="138" t="s">
        <v>47</v>
      </c>
      <c r="P1949" s="139">
        <f>O1949*H1949</f>
        <v>0</v>
      </c>
      <c r="Q1949" s="139">
        <v>0.00402</v>
      </c>
      <c r="R1949" s="139">
        <f>Q1949*H1949</f>
        <v>0.00171252</v>
      </c>
      <c r="S1949" s="139">
        <v>0</v>
      </c>
      <c r="T1949" s="140">
        <f>S1949*H1949</f>
        <v>0</v>
      </c>
      <c r="AR1949" s="141" t="s">
        <v>271</v>
      </c>
      <c r="AT1949" s="141" t="s">
        <v>267</v>
      </c>
      <c r="AU1949" s="141" t="s">
        <v>86</v>
      </c>
      <c r="AY1949" s="18" t="s">
        <v>265</v>
      </c>
      <c r="BE1949" s="142">
        <f>IF(N1949="základní",J1949,0)</f>
        <v>0</v>
      </c>
      <c r="BF1949" s="142">
        <f>IF(N1949="snížená",J1949,0)</f>
        <v>0</v>
      </c>
      <c r="BG1949" s="142">
        <f>IF(N1949="zákl. přenesená",J1949,0)</f>
        <v>0</v>
      </c>
      <c r="BH1949" s="142">
        <f>IF(N1949="sníž. přenesená",J1949,0)</f>
        <v>0</v>
      </c>
      <c r="BI1949" s="142">
        <f>IF(N1949="nulová",J1949,0)</f>
        <v>0</v>
      </c>
      <c r="BJ1949" s="18" t="s">
        <v>84</v>
      </c>
      <c r="BK1949" s="142">
        <f>ROUND(I1949*H1949,2)</f>
        <v>0</v>
      </c>
      <c r="BL1949" s="18" t="s">
        <v>271</v>
      </c>
      <c r="BM1949" s="141" t="s">
        <v>3523</v>
      </c>
    </row>
    <row r="1950" spans="2:47" s="1" customFormat="1" ht="12">
      <c r="B1950" s="33"/>
      <c r="D1950" s="143" t="s">
        <v>273</v>
      </c>
      <c r="F1950" s="144" t="s">
        <v>3524</v>
      </c>
      <c r="I1950" s="145"/>
      <c r="L1950" s="33"/>
      <c r="M1950" s="146"/>
      <c r="T1950" s="54"/>
      <c r="AT1950" s="18" t="s">
        <v>273</v>
      </c>
      <c r="AU1950" s="18" t="s">
        <v>86</v>
      </c>
    </row>
    <row r="1951" spans="2:47" s="1" customFormat="1" ht="12">
      <c r="B1951" s="33"/>
      <c r="D1951" s="147" t="s">
        <v>275</v>
      </c>
      <c r="F1951" s="148" t="s">
        <v>3525</v>
      </c>
      <c r="I1951" s="145"/>
      <c r="L1951" s="33"/>
      <c r="M1951" s="146"/>
      <c r="T1951" s="54"/>
      <c r="AT1951" s="18" t="s">
        <v>275</v>
      </c>
      <c r="AU1951" s="18" t="s">
        <v>86</v>
      </c>
    </row>
    <row r="1952" spans="2:51" s="12" customFormat="1" ht="12">
      <c r="B1952" s="149"/>
      <c r="D1952" s="143" t="s">
        <v>277</v>
      </c>
      <c r="E1952" s="150" t="s">
        <v>19</v>
      </c>
      <c r="F1952" s="151" t="s">
        <v>3518</v>
      </c>
      <c r="H1952" s="150" t="s">
        <v>19</v>
      </c>
      <c r="I1952" s="152"/>
      <c r="L1952" s="149"/>
      <c r="M1952" s="153"/>
      <c r="T1952" s="154"/>
      <c r="AT1952" s="150" t="s">
        <v>277</v>
      </c>
      <c r="AU1952" s="150" t="s">
        <v>86</v>
      </c>
      <c r="AV1952" s="12" t="s">
        <v>84</v>
      </c>
      <c r="AW1952" s="12" t="s">
        <v>37</v>
      </c>
      <c r="AX1952" s="12" t="s">
        <v>76</v>
      </c>
      <c r="AY1952" s="150" t="s">
        <v>265</v>
      </c>
    </row>
    <row r="1953" spans="2:51" s="13" customFormat="1" ht="12">
      <c r="B1953" s="155"/>
      <c r="D1953" s="143" t="s">
        <v>277</v>
      </c>
      <c r="E1953" s="156" t="s">
        <v>19</v>
      </c>
      <c r="F1953" s="157" t="s">
        <v>3526</v>
      </c>
      <c r="H1953" s="158">
        <v>0.426</v>
      </c>
      <c r="I1953" s="159"/>
      <c r="L1953" s="155"/>
      <c r="M1953" s="160"/>
      <c r="T1953" s="161"/>
      <c r="AT1953" s="156" t="s">
        <v>277</v>
      </c>
      <c r="AU1953" s="156" t="s">
        <v>86</v>
      </c>
      <c r="AV1953" s="13" t="s">
        <v>86</v>
      </c>
      <c r="AW1953" s="13" t="s">
        <v>37</v>
      </c>
      <c r="AX1953" s="13" t="s">
        <v>84</v>
      </c>
      <c r="AY1953" s="156" t="s">
        <v>265</v>
      </c>
    </row>
    <row r="1954" spans="2:65" s="1" customFormat="1" ht="16.5" customHeight="1">
      <c r="B1954" s="33"/>
      <c r="C1954" s="130" t="s">
        <v>3527</v>
      </c>
      <c r="D1954" s="130" t="s">
        <v>267</v>
      </c>
      <c r="E1954" s="131" t="s">
        <v>3528</v>
      </c>
      <c r="F1954" s="132" t="s">
        <v>3529</v>
      </c>
      <c r="G1954" s="133" t="s">
        <v>162</v>
      </c>
      <c r="H1954" s="134">
        <v>9</v>
      </c>
      <c r="I1954" s="135"/>
      <c r="J1954" s="136">
        <f>ROUND(I1954*H1954,2)</f>
        <v>0</v>
      </c>
      <c r="K1954" s="132" t="s">
        <v>19</v>
      </c>
      <c r="L1954" s="33"/>
      <c r="M1954" s="137" t="s">
        <v>19</v>
      </c>
      <c r="N1954" s="138" t="s">
        <v>47</v>
      </c>
      <c r="P1954" s="139">
        <f>O1954*H1954</f>
        <v>0</v>
      </c>
      <c r="Q1954" s="139">
        <v>0</v>
      </c>
      <c r="R1954" s="139">
        <f>Q1954*H1954</f>
        <v>0</v>
      </c>
      <c r="S1954" s="139">
        <v>0</v>
      </c>
      <c r="T1954" s="140">
        <f>S1954*H1954</f>
        <v>0</v>
      </c>
      <c r="AR1954" s="141" t="s">
        <v>366</v>
      </c>
      <c r="AT1954" s="141" t="s">
        <v>267</v>
      </c>
      <c r="AU1954" s="141" t="s">
        <v>86</v>
      </c>
      <c r="AY1954" s="18" t="s">
        <v>265</v>
      </c>
      <c r="BE1954" s="142">
        <f>IF(N1954="základní",J1954,0)</f>
        <v>0</v>
      </c>
      <c r="BF1954" s="142">
        <f>IF(N1954="snížená",J1954,0)</f>
        <v>0</v>
      </c>
      <c r="BG1954" s="142">
        <f>IF(N1954="zákl. přenesená",J1954,0)</f>
        <v>0</v>
      </c>
      <c r="BH1954" s="142">
        <f>IF(N1954="sníž. přenesená",J1954,0)</f>
        <v>0</v>
      </c>
      <c r="BI1954" s="142">
        <f>IF(N1954="nulová",J1954,0)</f>
        <v>0</v>
      </c>
      <c r="BJ1954" s="18" t="s">
        <v>84</v>
      </c>
      <c r="BK1954" s="142">
        <f>ROUND(I1954*H1954,2)</f>
        <v>0</v>
      </c>
      <c r="BL1954" s="18" t="s">
        <v>366</v>
      </c>
      <c r="BM1954" s="141" t="s">
        <v>3530</v>
      </c>
    </row>
    <row r="1955" spans="2:47" s="1" customFormat="1" ht="58.5">
      <c r="B1955" s="33"/>
      <c r="D1955" s="143" t="s">
        <v>273</v>
      </c>
      <c r="F1955" s="144" t="s">
        <v>3531</v>
      </c>
      <c r="I1955" s="145"/>
      <c r="L1955" s="33"/>
      <c r="M1955" s="146"/>
      <c r="T1955" s="54"/>
      <c r="AT1955" s="18" t="s">
        <v>273</v>
      </c>
      <c r="AU1955" s="18" t="s">
        <v>86</v>
      </c>
    </row>
    <row r="1956" spans="2:65" s="1" customFormat="1" ht="16.5" customHeight="1">
      <c r="B1956" s="33"/>
      <c r="C1956" s="130" t="s">
        <v>3532</v>
      </c>
      <c r="D1956" s="130" t="s">
        <v>267</v>
      </c>
      <c r="E1956" s="131" t="s">
        <v>3533</v>
      </c>
      <c r="F1956" s="132" t="s">
        <v>3534</v>
      </c>
      <c r="G1956" s="133" t="s">
        <v>134</v>
      </c>
      <c r="H1956" s="134">
        <v>1</v>
      </c>
      <c r="I1956" s="135"/>
      <c r="J1956" s="136">
        <f>ROUND(I1956*H1956,2)</f>
        <v>0</v>
      </c>
      <c r="K1956" s="132" t="s">
        <v>19</v>
      </c>
      <c r="L1956" s="33"/>
      <c r="M1956" s="137" t="s">
        <v>19</v>
      </c>
      <c r="N1956" s="138" t="s">
        <v>47</v>
      </c>
      <c r="P1956" s="139">
        <f>O1956*H1956</f>
        <v>0</v>
      </c>
      <c r="Q1956" s="139">
        <v>0</v>
      </c>
      <c r="R1956" s="139">
        <f>Q1956*H1956</f>
        <v>0</v>
      </c>
      <c r="S1956" s="139">
        <v>0</v>
      </c>
      <c r="T1956" s="140">
        <f>S1956*H1956</f>
        <v>0</v>
      </c>
      <c r="AR1956" s="141" t="s">
        <v>366</v>
      </c>
      <c r="AT1956" s="141" t="s">
        <v>267</v>
      </c>
      <c r="AU1956" s="141" t="s">
        <v>86</v>
      </c>
      <c r="AY1956" s="18" t="s">
        <v>265</v>
      </c>
      <c r="BE1956" s="142">
        <f>IF(N1956="základní",J1956,0)</f>
        <v>0</v>
      </c>
      <c r="BF1956" s="142">
        <f>IF(N1956="snížená",J1956,0)</f>
        <v>0</v>
      </c>
      <c r="BG1956" s="142">
        <f>IF(N1956="zákl. přenesená",J1956,0)</f>
        <v>0</v>
      </c>
      <c r="BH1956" s="142">
        <f>IF(N1956="sníž. přenesená",J1956,0)</f>
        <v>0</v>
      </c>
      <c r="BI1956" s="142">
        <f>IF(N1956="nulová",J1956,0)</f>
        <v>0</v>
      </c>
      <c r="BJ1956" s="18" t="s">
        <v>84</v>
      </c>
      <c r="BK1956" s="142">
        <f>ROUND(I1956*H1956,2)</f>
        <v>0</v>
      </c>
      <c r="BL1956" s="18" t="s">
        <v>366</v>
      </c>
      <c r="BM1956" s="141" t="s">
        <v>3535</v>
      </c>
    </row>
    <row r="1957" spans="2:47" s="1" customFormat="1" ht="19.5">
      <c r="B1957" s="33"/>
      <c r="D1957" s="143" t="s">
        <v>273</v>
      </c>
      <c r="F1957" s="144" t="s">
        <v>3536</v>
      </c>
      <c r="I1957" s="145"/>
      <c r="L1957" s="33"/>
      <c r="M1957" s="146"/>
      <c r="T1957" s="54"/>
      <c r="AT1957" s="18" t="s">
        <v>273</v>
      </c>
      <c r="AU1957" s="18" t="s">
        <v>86</v>
      </c>
    </row>
    <row r="1958" spans="2:51" s="13" customFormat="1" ht="12">
      <c r="B1958" s="155"/>
      <c r="D1958" s="143" t="s">
        <v>277</v>
      </c>
      <c r="E1958" s="156" t="s">
        <v>19</v>
      </c>
      <c r="F1958" s="157" t="s">
        <v>3372</v>
      </c>
      <c r="H1958" s="158">
        <v>1</v>
      </c>
      <c r="I1958" s="159"/>
      <c r="L1958" s="155"/>
      <c r="M1958" s="160"/>
      <c r="T1958" s="161"/>
      <c r="AT1958" s="156" t="s">
        <v>277</v>
      </c>
      <c r="AU1958" s="156" t="s">
        <v>86</v>
      </c>
      <c r="AV1958" s="13" t="s">
        <v>86</v>
      </c>
      <c r="AW1958" s="13" t="s">
        <v>37</v>
      </c>
      <c r="AX1958" s="13" t="s">
        <v>84</v>
      </c>
      <c r="AY1958" s="156" t="s">
        <v>265</v>
      </c>
    </row>
    <row r="1959" spans="2:65" s="1" customFormat="1" ht="16.5" customHeight="1">
      <c r="B1959" s="33"/>
      <c r="C1959" s="130" t="s">
        <v>3537</v>
      </c>
      <c r="D1959" s="130" t="s">
        <v>267</v>
      </c>
      <c r="E1959" s="131" t="s">
        <v>3538</v>
      </c>
      <c r="F1959" s="132" t="s">
        <v>3539</v>
      </c>
      <c r="G1959" s="133" t="s">
        <v>162</v>
      </c>
      <c r="H1959" s="134">
        <v>4</v>
      </c>
      <c r="I1959" s="135"/>
      <c r="J1959" s="136">
        <f>ROUND(I1959*H1959,2)</f>
        <v>0</v>
      </c>
      <c r="K1959" s="132" t="s">
        <v>19</v>
      </c>
      <c r="L1959" s="33"/>
      <c r="M1959" s="137" t="s">
        <v>19</v>
      </c>
      <c r="N1959" s="138" t="s">
        <v>47</v>
      </c>
      <c r="P1959" s="139">
        <f>O1959*H1959</f>
        <v>0</v>
      </c>
      <c r="Q1959" s="139">
        <v>0</v>
      </c>
      <c r="R1959" s="139">
        <f>Q1959*H1959</f>
        <v>0</v>
      </c>
      <c r="S1959" s="139">
        <v>0</v>
      </c>
      <c r="T1959" s="140">
        <f>S1959*H1959</f>
        <v>0</v>
      </c>
      <c r="AR1959" s="141" t="s">
        <v>366</v>
      </c>
      <c r="AT1959" s="141" t="s">
        <v>267</v>
      </c>
      <c r="AU1959" s="141" t="s">
        <v>86</v>
      </c>
      <c r="AY1959" s="18" t="s">
        <v>265</v>
      </c>
      <c r="BE1959" s="142">
        <f>IF(N1959="základní",J1959,0)</f>
        <v>0</v>
      </c>
      <c r="BF1959" s="142">
        <f>IF(N1959="snížená",J1959,0)</f>
        <v>0</v>
      </c>
      <c r="BG1959" s="142">
        <f>IF(N1959="zákl. přenesená",J1959,0)</f>
        <v>0</v>
      </c>
      <c r="BH1959" s="142">
        <f>IF(N1959="sníž. přenesená",J1959,0)</f>
        <v>0</v>
      </c>
      <c r="BI1959" s="142">
        <f>IF(N1959="nulová",J1959,0)</f>
        <v>0</v>
      </c>
      <c r="BJ1959" s="18" t="s">
        <v>84</v>
      </c>
      <c r="BK1959" s="142">
        <f>ROUND(I1959*H1959,2)</f>
        <v>0</v>
      </c>
      <c r="BL1959" s="18" t="s">
        <v>366</v>
      </c>
      <c r="BM1959" s="141" t="s">
        <v>3540</v>
      </c>
    </row>
    <row r="1960" spans="2:47" s="1" customFormat="1" ht="12">
      <c r="B1960" s="33"/>
      <c r="D1960" s="143" t="s">
        <v>273</v>
      </c>
      <c r="F1960" s="144" t="s">
        <v>3541</v>
      </c>
      <c r="I1960" s="145"/>
      <c r="L1960" s="33"/>
      <c r="M1960" s="146"/>
      <c r="T1960" s="54"/>
      <c r="AT1960" s="18" t="s">
        <v>273</v>
      </c>
      <c r="AU1960" s="18" t="s">
        <v>86</v>
      </c>
    </row>
    <row r="1961" spans="2:51" s="13" customFormat="1" ht="12">
      <c r="B1961" s="155"/>
      <c r="D1961" s="143" t="s">
        <v>277</v>
      </c>
      <c r="E1961" s="156" t="s">
        <v>19</v>
      </c>
      <c r="F1961" s="157" t="s">
        <v>3542</v>
      </c>
      <c r="H1961" s="158">
        <v>4</v>
      </c>
      <c r="I1961" s="159"/>
      <c r="L1961" s="155"/>
      <c r="M1961" s="160"/>
      <c r="T1961" s="161"/>
      <c r="AT1961" s="156" t="s">
        <v>277</v>
      </c>
      <c r="AU1961" s="156" t="s">
        <v>86</v>
      </c>
      <c r="AV1961" s="13" t="s">
        <v>86</v>
      </c>
      <c r="AW1961" s="13" t="s">
        <v>37</v>
      </c>
      <c r="AX1961" s="13" t="s">
        <v>84</v>
      </c>
      <c r="AY1961" s="156" t="s">
        <v>265</v>
      </c>
    </row>
    <row r="1962" spans="2:65" s="1" customFormat="1" ht="16.5" customHeight="1">
      <c r="B1962" s="33"/>
      <c r="C1962" s="130" t="s">
        <v>3543</v>
      </c>
      <c r="D1962" s="130" t="s">
        <v>267</v>
      </c>
      <c r="E1962" s="131" t="s">
        <v>3544</v>
      </c>
      <c r="F1962" s="132" t="s">
        <v>3545</v>
      </c>
      <c r="G1962" s="133" t="s">
        <v>134</v>
      </c>
      <c r="H1962" s="134">
        <v>1</v>
      </c>
      <c r="I1962" s="135"/>
      <c r="J1962" s="136">
        <f>ROUND(I1962*H1962,2)</f>
        <v>0</v>
      </c>
      <c r="K1962" s="132" t="s">
        <v>19</v>
      </c>
      <c r="L1962" s="33"/>
      <c r="M1962" s="137" t="s">
        <v>19</v>
      </c>
      <c r="N1962" s="138" t="s">
        <v>47</v>
      </c>
      <c r="P1962" s="139">
        <f>O1962*H1962</f>
        <v>0</v>
      </c>
      <c r="Q1962" s="139">
        <v>0</v>
      </c>
      <c r="R1962" s="139">
        <f>Q1962*H1962</f>
        <v>0</v>
      </c>
      <c r="S1962" s="139">
        <v>0</v>
      </c>
      <c r="T1962" s="140">
        <f>S1962*H1962</f>
        <v>0</v>
      </c>
      <c r="AR1962" s="141" t="s">
        <v>366</v>
      </c>
      <c r="AT1962" s="141" t="s">
        <v>267</v>
      </c>
      <c r="AU1962" s="141" t="s">
        <v>86</v>
      </c>
      <c r="AY1962" s="18" t="s">
        <v>265</v>
      </c>
      <c r="BE1962" s="142">
        <f>IF(N1962="základní",J1962,0)</f>
        <v>0</v>
      </c>
      <c r="BF1962" s="142">
        <f>IF(N1962="snížená",J1962,0)</f>
        <v>0</v>
      </c>
      <c r="BG1962" s="142">
        <f>IF(N1962="zákl. přenesená",J1962,0)</f>
        <v>0</v>
      </c>
      <c r="BH1962" s="142">
        <f>IF(N1962="sníž. přenesená",J1962,0)</f>
        <v>0</v>
      </c>
      <c r="BI1962" s="142">
        <f>IF(N1962="nulová",J1962,0)</f>
        <v>0</v>
      </c>
      <c r="BJ1962" s="18" t="s">
        <v>84</v>
      </c>
      <c r="BK1962" s="142">
        <f>ROUND(I1962*H1962,2)</f>
        <v>0</v>
      </c>
      <c r="BL1962" s="18" t="s">
        <v>366</v>
      </c>
      <c r="BM1962" s="141" t="s">
        <v>3546</v>
      </c>
    </row>
    <row r="1963" spans="2:47" s="1" customFormat="1" ht="12">
      <c r="B1963" s="33"/>
      <c r="D1963" s="143" t="s">
        <v>273</v>
      </c>
      <c r="F1963" s="144" t="s">
        <v>3545</v>
      </c>
      <c r="I1963" s="145"/>
      <c r="L1963" s="33"/>
      <c r="M1963" s="146"/>
      <c r="T1963" s="54"/>
      <c r="AT1963" s="18" t="s">
        <v>273</v>
      </c>
      <c r="AU1963" s="18" t="s">
        <v>86</v>
      </c>
    </row>
    <row r="1964" spans="2:51" s="13" customFormat="1" ht="12">
      <c r="B1964" s="155"/>
      <c r="D1964" s="143" t="s">
        <v>277</v>
      </c>
      <c r="E1964" s="156" t="s">
        <v>19</v>
      </c>
      <c r="F1964" s="157" t="s">
        <v>3547</v>
      </c>
      <c r="H1964" s="158">
        <v>1</v>
      </c>
      <c r="I1964" s="159"/>
      <c r="L1964" s="155"/>
      <c r="M1964" s="160"/>
      <c r="T1964" s="161"/>
      <c r="AT1964" s="156" t="s">
        <v>277</v>
      </c>
      <c r="AU1964" s="156" t="s">
        <v>86</v>
      </c>
      <c r="AV1964" s="13" t="s">
        <v>86</v>
      </c>
      <c r="AW1964" s="13" t="s">
        <v>37</v>
      </c>
      <c r="AX1964" s="13" t="s">
        <v>84</v>
      </c>
      <c r="AY1964" s="156" t="s">
        <v>265</v>
      </c>
    </row>
    <row r="1965" spans="2:65" s="1" customFormat="1" ht="16.5" customHeight="1">
      <c r="B1965" s="33"/>
      <c r="C1965" s="130" t="s">
        <v>3548</v>
      </c>
      <c r="D1965" s="130" t="s">
        <v>267</v>
      </c>
      <c r="E1965" s="131" t="s">
        <v>3549</v>
      </c>
      <c r="F1965" s="132" t="s">
        <v>3550</v>
      </c>
      <c r="G1965" s="133" t="s">
        <v>134</v>
      </c>
      <c r="H1965" s="134">
        <v>2</v>
      </c>
      <c r="I1965" s="135"/>
      <c r="J1965" s="136">
        <f>ROUND(I1965*H1965,2)</f>
        <v>0</v>
      </c>
      <c r="K1965" s="132" t="s">
        <v>19</v>
      </c>
      <c r="L1965" s="33"/>
      <c r="M1965" s="137" t="s">
        <v>19</v>
      </c>
      <c r="N1965" s="138" t="s">
        <v>47</v>
      </c>
      <c r="P1965" s="139">
        <f>O1965*H1965</f>
        <v>0</v>
      </c>
      <c r="Q1965" s="139">
        <v>0</v>
      </c>
      <c r="R1965" s="139">
        <f>Q1965*H1965</f>
        <v>0</v>
      </c>
      <c r="S1965" s="139">
        <v>0</v>
      </c>
      <c r="T1965" s="140">
        <f>S1965*H1965</f>
        <v>0</v>
      </c>
      <c r="AR1965" s="141" t="s">
        <v>366</v>
      </c>
      <c r="AT1965" s="141" t="s">
        <v>267</v>
      </c>
      <c r="AU1965" s="141" t="s">
        <v>86</v>
      </c>
      <c r="AY1965" s="18" t="s">
        <v>265</v>
      </c>
      <c r="BE1965" s="142">
        <f>IF(N1965="základní",J1965,0)</f>
        <v>0</v>
      </c>
      <c r="BF1965" s="142">
        <f>IF(N1965="snížená",J1965,0)</f>
        <v>0</v>
      </c>
      <c r="BG1965" s="142">
        <f>IF(N1965="zákl. přenesená",J1965,0)</f>
        <v>0</v>
      </c>
      <c r="BH1965" s="142">
        <f>IF(N1965="sníž. přenesená",J1965,0)</f>
        <v>0</v>
      </c>
      <c r="BI1965" s="142">
        <f>IF(N1965="nulová",J1965,0)</f>
        <v>0</v>
      </c>
      <c r="BJ1965" s="18" t="s">
        <v>84</v>
      </c>
      <c r="BK1965" s="142">
        <f>ROUND(I1965*H1965,2)</f>
        <v>0</v>
      </c>
      <c r="BL1965" s="18" t="s">
        <v>366</v>
      </c>
      <c r="BM1965" s="141" t="s">
        <v>3551</v>
      </c>
    </row>
    <row r="1966" spans="2:47" s="1" customFormat="1" ht="19.5">
      <c r="B1966" s="33"/>
      <c r="D1966" s="143" t="s">
        <v>273</v>
      </c>
      <c r="F1966" s="144" t="s">
        <v>3552</v>
      </c>
      <c r="I1966" s="145"/>
      <c r="L1966" s="33"/>
      <c r="M1966" s="146"/>
      <c r="T1966" s="54"/>
      <c r="AT1966" s="18" t="s">
        <v>273</v>
      </c>
      <c r="AU1966" s="18" t="s">
        <v>86</v>
      </c>
    </row>
    <row r="1967" spans="2:51" s="13" customFormat="1" ht="12">
      <c r="B1967" s="155"/>
      <c r="D1967" s="143" t="s">
        <v>277</v>
      </c>
      <c r="E1967" s="156" t="s">
        <v>19</v>
      </c>
      <c r="F1967" s="157" t="s">
        <v>3553</v>
      </c>
      <c r="H1967" s="158">
        <v>2</v>
      </c>
      <c r="I1967" s="159"/>
      <c r="L1967" s="155"/>
      <c r="M1967" s="160"/>
      <c r="T1967" s="161"/>
      <c r="AT1967" s="156" t="s">
        <v>277</v>
      </c>
      <c r="AU1967" s="156" t="s">
        <v>86</v>
      </c>
      <c r="AV1967" s="13" t="s">
        <v>86</v>
      </c>
      <c r="AW1967" s="13" t="s">
        <v>37</v>
      </c>
      <c r="AX1967" s="13" t="s">
        <v>84</v>
      </c>
      <c r="AY1967" s="156" t="s">
        <v>265</v>
      </c>
    </row>
    <row r="1968" spans="2:65" s="1" customFormat="1" ht="16.5" customHeight="1">
      <c r="B1968" s="33"/>
      <c r="C1968" s="130" t="s">
        <v>3554</v>
      </c>
      <c r="D1968" s="130" t="s">
        <v>267</v>
      </c>
      <c r="E1968" s="131" t="s">
        <v>3555</v>
      </c>
      <c r="F1968" s="132" t="s">
        <v>3556</v>
      </c>
      <c r="G1968" s="133" t="s">
        <v>162</v>
      </c>
      <c r="H1968" s="134">
        <v>8</v>
      </c>
      <c r="I1968" s="135"/>
      <c r="J1968" s="136">
        <f>ROUND(I1968*H1968,2)</f>
        <v>0</v>
      </c>
      <c r="K1968" s="132" t="s">
        <v>19</v>
      </c>
      <c r="L1968" s="33"/>
      <c r="M1968" s="137" t="s">
        <v>19</v>
      </c>
      <c r="N1968" s="138" t="s">
        <v>47</v>
      </c>
      <c r="P1968" s="139">
        <f>O1968*H1968</f>
        <v>0</v>
      </c>
      <c r="Q1968" s="139">
        <v>0</v>
      </c>
      <c r="R1968" s="139">
        <f>Q1968*H1968</f>
        <v>0</v>
      </c>
      <c r="S1968" s="139">
        <v>0</v>
      </c>
      <c r="T1968" s="140">
        <f>S1968*H1968</f>
        <v>0</v>
      </c>
      <c r="AR1968" s="141" t="s">
        <v>366</v>
      </c>
      <c r="AT1968" s="141" t="s">
        <v>267</v>
      </c>
      <c r="AU1968" s="141" t="s">
        <v>86</v>
      </c>
      <c r="AY1968" s="18" t="s">
        <v>265</v>
      </c>
      <c r="BE1968" s="142">
        <f>IF(N1968="základní",J1968,0)</f>
        <v>0</v>
      </c>
      <c r="BF1968" s="142">
        <f>IF(N1968="snížená",J1968,0)</f>
        <v>0</v>
      </c>
      <c r="BG1968" s="142">
        <f>IF(N1968="zákl. přenesená",J1968,0)</f>
        <v>0</v>
      </c>
      <c r="BH1968" s="142">
        <f>IF(N1968="sníž. přenesená",J1968,0)</f>
        <v>0</v>
      </c>
      <c r="BI1968" s="142">
        <f>IF(N1968="nulová",J1968,0)</f>
        <v>0</v>
      </c>
      <c r="BJ1968" s="18" t="s">
        <v>84</v>
      </c>
      <c r="BK1968" s="142">
        <f>ROUND(I1968*H1968,2)</f>
        <v>0</v>
      </c>
      <c r="BL1968" s="18" t="s">
        <v>366</v>
      </c>
      <c r="BM1968" s="141" t="s">
        <v>3557</v>
      </c>
    </row>
    <row r="1969" spans="2:47" s="1" customFormat="1" ht="12">
      <c r="B1969" s="33"/>
      <c r="D1969" s="143" t="s">
        <v>273</v>
      </c>
      <c r="F1969" s="144" t="s">
        <v>3556</v>
      </c>
      <c r="I1969" s="145"/>
      <c r="L1969" s="33"/>
      <c r="M1969" s="146"/>
      <c r="T1969" s="54"/>
      <c r="AT1969" s="18" t="s">
        <v>273</v>
      </c>
      <c r="AU1969" s="18" t="s">
        <v>86</v>
      </c>
    </row>
    <row r="1970" spans="2:51" s="13" customFormat="1" ht="12">
      <c r="B1970" s="155"/>
      <c r="D1970" s="143" t="s">
        <v>277</v>
      </c>
      <c r="E1970" s="156" t="s">
        <v>19</v>
      </c>
      <c r="F1970" s="157" t="s">
        <v>3558</v>
      </c>
      <c r="H1970" s="158">
        <v>8</v>
      </c>
      <c r="I1970" s="159"/>
      <c r="L1970" s="155"/>
      <c r="M1970" s="160"/>
      <c r="T1970" s="161"/>
      <c r="AT1970" s="156" t="s">
        <v>277</v>
      </c>
      <c r="AU1970" s="156" t="s">
        <v>86</v>
      </c>
      <c r="AV1970" s="13" t="s">
        <v>86</v>
      </c>
      <c r="AW1970" s="13" t="s">
        <v>37</v>
      </c>
      <c r="AX1970" s="13" t="s">
        <v>84</v>
      </c>
      <c r="AY1970" s="156" t="s">
        <v>265</v>
      </c>
    </row>
    <row r="1971" spans="2:65" s="1" customFormat="1" ht="16.5" customHeight="1">
      <c r="B1971" s="33"/>
      <c r="C1971" s="130" t="s">
        <v>3559</v>
      </c>
      <c r="D1971" s="130" t="s">
        <v>267</v>
      </c>
      <c r="E1971" s="131" t="s">
        <v>3560</v>
      </c>
      <c r="F1971" s="132" t="s">
        <v>3561</v>
      </c>
      <c r="G1971" s="133" t="s">
        <v>134</v>
      </c>
      <c r="H1971" s="134">
        <v>2</v>
      </c>
      <c r="I1971" s="135"/>
      <c r="J1971" s="136">
        <f>ROUND(I1971*H1971,2)</f>
        <v>0</v>
      </c>
      <c r="K1971" s="132" t="s">
        <v>19</v>
      </c>
      <c r="L1971" s="33"/>
      <c r="M1971" s="137" t="s">
        <v>19</v>
      </c>
      <c r="N1971" s="138" t="s">
        <v>47</v>
      </c>
      <c r="P1971" s="139">
        <f>O1971*H1971</f>
        <v>0</v>
      </c>
      <c r="Q1971" s="139">
        <v>0</v>
      </c>
      <c r="R1971" s="139">
        <f>Q1971*H1971</f>
        <v>0</v>
      </c>
      <c r="S1971" s="139">
        <v>0</v>
      </c>
      <c r="T1971" s="140">
        <f>S1971*H1971</f>
        <v>0</v>
      </c>
      <c r="AR1971" s="141" t="s">
        <v>366</v>
      </c>
      <c r="AT1971" s="141" t="s">
        <v>267</v>
      </c>
      <c r="AU1971" s="141" t="s">
        <v>86</v>
      </c>
      <c r="AY1971" s="18" t="s">
        <v>265</v>
      </c>
      <c r="BE1971" s="142">
        <f>IF(N1971="základní",J1971,0)</f>
        <v>0</v>
      </c>
      <c r="BF1971" s="142">
        <f>IF(N1971="snížená",J1971,0)</f>
        <v>0</v>
      </c>
      <c r="BG1971" s="142">
        <f>IF(N1971="zákl. přenesená",J1971,0)</f>
        <v>0</v>
      </c>
      <c r="BH1971" s="142">
        <f>IF(N1971="sníž. přenesená",J1971,0)</f>
        <v>0</v>
      </c>
      <c r="BI1971" s="142">
        <f>IF(N1971="nulová",J1971,0)</f>
        <v>0</v>
      </c>
      <c r="BJ1971" s="18" t="s">
        <v>84</v>
      </c>
      <c r="BK1971" s="142">
        <f>ROUND(I1971*H1971,2)</f>
        <v>0</v>
      </c>
      <c r="BL1971" s="18" t="s">
        <v>366</v>
      </c>
      <c r="BM1971" s="141" t="s">
        <v>3562</v>
      </c>
    </row>
    <row r="1972" spans="2:47" s="1" customFormat="1" ht="12">
      <c r="B1972" s="33"/>
      <c r="D1972" s="143" t="s">
        <v>273</v>
      </c>
      <c r="F1972" s="144" t="s">
        <v>3561</v>
      </c>
      <c r="I1972" s="145"/>
      <c r="L1972" s="33"/>
      <c r="M1972" s="146"/>
      <c r="T1972" s="54"/>
      <c r="AT1972" s="18" t="s">
        <v>273</v>
      </c>
      <c r="AU1972" s="18" t="s">
        <v>86</v>
      </c>
    </row>
    <row r="1973" spans="2:51" s="13" customFormat="1" ht="12">
      <c r="B1973" s="155"/>
      <c r="D1973" s="143" t="s">
        <v>277</v>
      </c>
      <c r="E1973" s="156" t="s">
        <v>19</v>
      </c>
      <c r="F1973" s="157" t="s">
        <v>3563</v>
      </c>
      <c r="H1973" s="158">
        <v>2</v>
      </c>
      <c r="I1973" s="159"/>
      <c r="L1973" s="155"/>
      <c r="M1973" s="160"/>
      <c r="T1973" s="161"/>
      <c r="AT1973" s="156" t="s">
        <v>277</v>
      </c>
      <c r="AU1973" s="156" t="s">
        <v>86</v>
      </c>
      <c r="AV1973" s="13" t="s">
        <v>86</v>
      </c>
      <c r="AW1973" s="13" t="s">
        <v>37</v>
      </c>
      <c r="AX1973" s="13" t="s">
        <v>84</v>
      </c>
      <c r="AY1973" s="156" t="s">
        <v>265</v>
      </c>
    </row>
    <row r="1974" spans="2:65" s="1" customFormat="1" ht="16.5" customHeight="1">
      <c r="B1974" s="33"/>
      <c r="C1974" s="130" t="s">
        <v>3564</v>
      </c>
      <c r="D1974" s="130" t="s">
        <v>267</v>
      </c>
      <c r="E1974" s="131" t="s">
        <v>3565</v>
      </c>
      <c r="F1974" s="132" t="s">
        <v>3566</v>
      </c>
      <c r="G1974" s="133" t="s">
        <v>134</v>
      </c>
      <c r="H1974" s="134">
        <v>3</v>
      </c>
      <c r="I1974" s="135"/>
      <c r="J1974" s="136">
        <f>ROUND(I1974*H1974,2)</f>
        <v>0</v>
      </c>
      <c r="K1974" s="132" t="s">
        <v>19</v>
      </c>
      <c r="L1974" s="33"/>
      <c r="M1974" s="137" t="s">
        <v>19</v>
      </c>
      <c r="N1974" s="138" t="s">
        <v>47</v>
      </c>
      <c r="P1974" s="139">
        <f>O1974*H1974</f>
        <v>0</v>
      </c>
      <c r="Q1974" s="139">
        <v>0</v>
      </c>
      <c r="R1974" s="139">
        <f>Q1974*H1974</f>
        <v>0</v>
      </c>
      <c r="S1974" s="139">
        <v>0</v>
      </c>
      <c r="T1974" s="140">
        <f>S1974*H1974</f>
        <v>0</v>
      </c>
      <c r="AR1974" s="141" t="s">
        <v>366</v>
      </c>
      <c r="AT1974" s="141" t="s">
        <v>267</v>
      </c>
      <c r="AU1974" s="141" t="s">
        <v>86</v>
      </c>
      <c r="AY1974" s="18" t="s">
        <v>265</v>
      </c>
      <c r="BE1974" s="142">
        <f>IF(N1974="základní",J1974,0)</f>
        <v>0</v>
      </c>
      <c r="BF1974" s="142">
        <f>IF(N1974="snížená",J1974,0)</f>
        <v>0</v>
      </c>
      <c r="BG1974" s="142">
        <f>IF(N1974="zákl. přenesená",J1974,0)</f>
        <v>0</v>
      </c>
      <c r="BH1974" s="142">
        <f>IF(N1974="sníž. přenesená",J1974,0)</f>
        <v>0</v>
      </c>
      <c r="BI1974" s="142">
        <f>IF(N1974="nulová",J1974,0)</f>
        <v>0</v>
      </c>
      <c r="BJ1974" s="18" t="s">
        <v>84</v>
      </c>
      <c r="BK1974" s="142">
        <f>ROUND(I1974*H1974,2)</f>
        <v>0</v>
      </c>
      <c r="BL1974" s="18" t="s">
        <v>366</v>
      </c>
      <c r="BM1974" s="141" t="s">
        <v>3567</v>
      </c>
    </row>
    <row r="1975" spans="2:47" s="1" customFormat="1" ht="12">
      <c r="B1975" s="33"/>
      <c r="D1975" s="143" t="s">
        <v>273</v>
      </c>
      <c r="F1975" s="144" t="s">
        <v>3566</v>
      </c>
      <c r="I1975" s="145"/>
      <c r="L1975" s="33"/>
      <c r="M1975" s="146"/>
      <c r="T1975" s="54"/>
      <c r="AT1975" s="18" t="s">
        <v>273</v>
      </c>
      <c r="AU1975" s="18" t="s">
        <v>86</v>
      </c>
    </row>
    <row r="1976" spans="2:51" s="13" customFormat="1" ht="12">
      <c r="B1976" s="155"/>
      <c r="D1976" s="143" t="s">
        <v>277</v>
      </c>
      <c r="E1976" s="156" t="s">
        <v>19</v>
      </c>
      <c r="F1976" s="157" t="s">
        <v>3568</v>
      </c>
      <c r="H1976" s="158">
        <v>3</v>
      </c>
      <c r="I1976" s="159"/>
      <c r="L1976" s="155"/>
      <c r="M1976" s="160"/>
      <c r="T1976" s="161"/>
      <c r="AT1976" s="156" t="s">
        <v>277</v>
      </c>
      <c r="AU1976" s="156" t="s">
        <v>86</v>
      </c>
      <c r="AV1976" s="13" t="s">
        <v>86</v>
      </c>
      <c r="AW1976" s="13" t="s">
        <v>37</v>
      </c>
      <c r="AX1976" s="13" t="s">
        <v>84</v>
      </c>
      <c r="AY1976" s="156" t="s">
        <v>265</v>
      </c>
    </row>
    <row r="1977" spans="2:65" s="1" customFormat="1" ht="16.5" customHeight="1">
      <c r="B1977" s="33"/>
      <c r="C1977" s="130" t="s">
        <v>3569</v>
      </c>
      <c r="D1977" s="130" t="s">
        <v>267</v>
      </c>
      <c r="E1977" s="131" t="s">
        <v>3570</v>
      </c>
      <c r="F1977" s="132" t="s">
        <v>3571</v>
      </c>
      <c r="G1977" s="133" t="s">
        <v>134</v>
      </c>
      <c r="H1977" s="134">
        <v>1</v>
      </c>
      <c r="I1977" s="135"/>
      <c r="J1977" s="136">
        <f>ROUND(I1977*H1977,2)</f>
        <v>0</v>
      </c>
      <c r="K1977" s="132" t="s">
        <v>19</v>
      </c>
      <c r="L1977" s="33"/>
      <c r="M1977" s="137" t="s">
        <v>19</v>
      </c>
      <c r="N1977" s="138" t="s">
        <v>47</v>
      </c>
      <c r="P1977" s="139">
        <f>O1977*H1977</f>
        <v>0</v>
      </c>
      <c r="Q1977" s="139">
        <v>0</v>
      </c>
      <c r="R1977" s="139">
        <f>Q1977*H1977</f>
        <v>0</v>
      </c>
      <c r="S1977" s="139">
        <v>0</v>
      </c>
      <c r="T1977" s="140">
        <f>S1977*H1977</f>
        <v>0</v>
      </c>
      <c r="AR1977" s="141" t="s">
        <v>366</v>
      </c>
      <c r="AT1977" s="141" t="s">
        <v>267</v>
      </c>
      <c r="AU1977" s="141" t="s">
        <v>86</v>
      </c>
      <c r="AY1977" s="18" t="s">
        <v>265</v>
      </c>
      <c r="BE1977" s="142">
        <f>IF(N1977="základní",J1977,0)</f>
        <v>0</v>
      </c>
      <c r="BF1977" s="142">
        <f>IF(N1977="snížená",J1977,0)</f>
        <v>0</v>
      </c>
      <c r="BG1977" s="142">
        <f>IF(N1977="zákl. přenesená",J1977,0)</f>
        <v>0</v>
      </c>
      <c r="BH1977" s="142">
        <f>IF(N1977="sníž. přenesená",J1977,0)</f>
        <v>0</v>
      </c>
      <c r="BI1977" s="142">
        <f>IF(N1977="nulová",J1977,0)</f>
        <v>0</v>
      </c>
      <c r="BJ1977" s="18" t="s">
        <v>84</v>
      </c>
      <c r="BK1977" s="142">
        <f>ROUND(I1977*H1977,2)</f>
        <v>0</v>
      </c>
      <c r="BL1977" s="18" t="s">
        <v>366</v>
      </c>
      <c r="BM1977" s="141" t="s">
        <v>3572</v>
      </c>
    </row>
    <row r="1978" spans="2:47" s="1" customFormat="1" ht="12">
      <c r="B1978" s="33"/>
      <c r="D1978" s="143" t="s">
        <v>273</v>
      </c>
      <c r="F1978" s="144" t="s">
        <v>3571</v>
      </c>
      <c r="I1978" s="145"/>
      <c r="L1978" s="33"/>
      <c r="M1978" s="146"/>
      <c r="T1978" s="54"/>
      <c r="AT1978" s="18" t="s">
        <v>273</v>
      </c>
      <c r="AU1978" s="18" t="s">
        <v>86</v>
      </c>
    </row>
    <row r="1979" spans="2:65" s="1" customFormat="1" ht="16.5" customHeight="1">
      <c r="B1979" s="33"/>
      <c r="C1979" s="177" t="s">
        <v>3573</v>
      </c>
      <c r="D1979" s="177" t="s">
        <v>504</v>
      </c>
      <c r="E1979" s="178" t="s">
        <v>3574</v>
      </c>
      <c r="F1979" s="179" t="s">
        <v>3575</v>
      </c>
      <c r="G1979" s="180" t="s">
        <v>134</v>
      </c>
      <c r="H1979" s="181">
        <v>1</v>
      </c>
      <c r="I1979" s="182"/>
      <c r="J1979" s="183">
        <f>ROUND(I1979*H1979,2)</f>
        <v>0</v>
      </c>
      <c r="K1979" s="179" t="s">
        <v>19</v>
      </c>
      <c r="L1979" s="184"/>
      <c r="M1979" s="185" t="s">
        <v>19</v>
      </c>
      <c r="N1979" s="186" t="s">
        <v>47</v>
      </c>
      <c r="P1979" s="139">
        <f>O1979*H1979</f>
        <v>0</v>
      </c>
      <c r="Q1979" s="139">
        <v>0</v>
      </c>
      <c r="R1979" s="139">
        <f>Q1979*H1979</f>
        <v>0</v>
      </c>
      <c r="S1979" s="139">
        <v>0</v>
      </c>
      <c r="T1979" s="140">
        <f>S1979*H1979</f>
        <v>0</v>
      </c>
      <c r="AR1979" s="141" t="s">
        <v>503</v>
      </c>
      <c r="AT1979" s="141" t="s">
        <v>504</v>
      </c>
      <c r="AU1979" s="141" t="s">
        <v>86</v>
      </c>
      <c r="AY1979" s="18" t="s">
        <v>265</v>
      </c>
      <c r="BE1979" s="142">
        <f>IF(N1979="základní",J1979,0)</f>
        <v>0</v>
      </c>
      <c r="BF1979" s="142">
        <f>IF(N1979="snížená",J1979,0)</f>
        <v>0</v>
      </c>
      <c r="BG1979" s="142">
        <f>IF(N1979="zákl. přenesená",J1979,0)</f>
        <v>0</v>
      </c>
      <c r="BH1979" s="142">
        <f>IF(N1979="sníž. přenesená",J1979,0)</f>
        <v>0</v>
      </c>
      <c r="BI1979" s="142">
        <f>IF(N1979="nulová",J1979,0)</f>
        <v>0</v>
      </c>
      <c r="BJ1979" s="18" t="s">
        <v>84</v>
      </c>
      <c r="BK1979" s="142">
        <f>ROUND(I1979*H1979,2)</f>
        <v>0</v>
      </c>
      <c r="BL1979" s="18" t="s">
        <v>366</v>
      </c>
      <c r="BM1979" s="141" t="s">
        <v>3576</v>
      </c>
    </row>
    <row r="1980" spans="2:47" s="1" customFormat="1" ht="97.5">
      <c r="B1980" s="33"/>
      <c r="D1980" s="143" t="s">
        <v>273</v>
      </c>
      <c r="F1980" s="144" t="s">
        <v>3577</v>
      </c>
      <c r="I1980" s="145"/>
      <c r="L1980" s="33"/>
      <c r="M1980" s="146"/>
      <c r="T1980" s="54"/>
      <c r="AT1980" s="18" t="s">
        <v>273</v>
      </c>
      <c r="AU1980" s="18" t="s">
        <v>86</v>
      </c>
    </row>
    <row r="1981" spans="2:51" s="13" customFormat="1" ht="12">
      <c r="B1981" s="155"/>
      <c r="D1981" s="143" t="s">
        <v>277</v>
      </c>
      <c r="E1981" s="156" t="s">
        <v>19</v>
      </c>
      <c r="F1981" s="157" t="s">
        <v>3352</v>
      </c>
      <c r="H1981" s="158">
        <v>1</v>
      </c>
      <c r="I1981" s="159"/>
      <c r="L1981" s="155"/>
      <c r="M1981" s="160"/>
      <c r="T1981" s="161"/>
      <c r="AT1981" s="156" t="s">
        <v>277</v>
      </c>
      <c r="AU1981" s="156" t="s">
        <v>86</v>
      </c>
      <c r="AV1981" s="13" t="s">
        <v>86</v>
      </c>
      <c r="AW1981" s="13" t="s">
        <v>37</v>
      </c>
      <c r="AX1981" s="13" t="s">
        <v>84</v>
      </c>
      <c r="AY1981" s="156" t="s">
        <v>265</v>
      </c>
    </row>
    <row r="1982" spans="2:65" s="1" customFormat="1" ht="21.75" customHeight="1">
      <c r="B1982" s="33"/>
      <c r="C1982" s="130" t="s">
        <v>3578</v>
      </c>
      <c r="D1982" s="130" t="s">
        <v>267</v>
      </c>
      <c r="E1982" s="131" t="s">
        <v>3579</v>
      </c>
      <c r="F1982" s="132" t="s">
        <v>3580</v>
      </c>
      <c r="G1982" s="133" t="s">
        <v>134</v>
      </c>
      <c r="H1982" s="134">
        <v>2</v>
      </c>
      <c r="I1982" s="135"/>
      <c r="J1982" s="136">
        <f>ROUND(I1982*H1982,2)</f>
        <v>0</v>
      </c>
      <c r="K1982" s="132" t="s">
        <v>19</v>
      </c>
      <c r="L1982" s="33"/>
      <c r="M1982" s="137" t="s">
        <v>19</v>
      </c>
      <c r="N1982" s="138" t="s">
        <v>47</v>
      </c>
      <c r="P1982" s="139">
        <f>O1982*H1982</f>
        <v>0</v>
      </c>
      <c r="Q1982" s="139">
        <v>0</v>
      </c>
      <c r="R1982" s="139">
        <f>Q1982*H1982</f>
        <v>0</v>
      </c>
      <c r="S1982" s="139">
        <v>0</v>
      </c>
      <c r="T1982" s="140">
        <f>S1982*H1982</f>
        <v>0</v>
      </c>
      <c r="AR1982" s="141" t="s">
        <v>271</v>
      </c>
      <c r="AT1982" s="141" t="s">
        <v>267</v>
      </c>
      <c r="AU1982" s="141" t="s">
        <v>86</v>
      </c>
      <c r="AY1982" s="18" t="s">
        <v>265</v>
      </c>
      <c r="BE1982" s="142">
        <f>IF(N1982="základní",J1982,0)</f>
        <v>0</v>
      </c>
      <c r="BF1982" s="142">
        <f>IF(N1982="snížená",J1982,0)</f>
        <v>0</v>
      </c>
      <c r="BG1982" s="142">
        <f>IF(N1982="zákl. přenesená",J1982,0)</f>
        <v>0</v>
      </c>
      <c r="BH1982" s="142">
        <f>IF(N1982="sníž. přenesená",J1982,0)</f>
        <v>0</v>
      </c>
      <c r="BI1982" s="142">
        <f>IF(N1982="nulová",J1982,0)</f>
        <v>0</v>
      </c>
      <c r="BJ1982" s="18" t="s">
        <v>84</v>
      </c>
      <c r="BK1982" s="142">
        <f>ROUND(I1982*H1982,2)</f>
        <v>0</v>
      </c>
      <c r="BL1982" s="18" t="s">
        <v>271</v>
      </c>
      <c r="BM1982" s="141" t="s">
        <v>3581</v>
      </c>
    </row>
    <row r="1983" spans="2:47" s="1" customFormat="1" ht="29.25">
      <c r="B1983" s="33"/>
      <c r="D1983" s="143" t="s">
        <v>273</v>
      </c>
      <c r="F1983" s="144" t="s">
        <v>3582</v>
      </c>
      <c r="I1983" s="145"/>
      <c r="L1983" s="33"/>
      <c r="M1983" s="146"/>
      <c r="T1983" s="54"/>
      <c r="AT1983" s="18" t="s">
        <v>273</v>
      </c>
      <c r="AU1983" s="18" t="s">
        <v>86</v>
      </c>
    </row>
    <row r="1984" spans="2:51" s="13" customFormat="1" ht="12">
      <c r="B1984" s="155"/>
      <c r="D1984" s="143" t="s">
        <v>277</v>
      </c>
      <c r="E1984" s="156" t="s">
        <v>19</v>
      </c>
      <c r="F1984" s="157" t="s">
        <v>3583</v>
      </c>
      <c r="H1984" s="158">
        <v>2</v>
      </c>
      <c r="I1984" s="159"/>
      <c r="L1984" s="155"/>
      <c r="M1984" s="160"/>
      <c r="T1984" s="161"/>
      <c r="AT1984" s="156" t="s">
        <v>277</v>
      </c>
      <c r="AU1984" s="156" t="s">
        <v>86</v>
      </c>
      <c r="AV1984" s="13" t="s">
        <v>86</v>
      </c>
      <c r="AW1984" s="13" t="s">
        <v>37</v>
      </c>
      <c r="AX1984" s="13" t="s">
        <v>84</v>
      </c>
      <c r="AY1984" s="156" t="s">
        <v>265</v>
      </c>
    </row>
    <row r="1985" spans="2:63" s="11" customFormat="1" ht="22.9" customHeight="1">
      <c r="B1985" s="118"/>
      <c r="D1985" s="119" t="s">
        <v>75</v>
      </c>
      <c r="E1985" s="128" t="s">
        <v>141</v>
      </c>
      <c r="F1985" s="128" t="s">
        <v>1299</v>
      </c>
      <c r="I1985" s="121"/>
      <c r="J1985" s="129">
        <f>BK1985</f>
        <v>0</v>
      </c>
      <c r="L1985" s="118"/>
      <c r="M1985" s="123"/>
      <c r="P1985" s="124">
        <f>SUM(P1986:P2271)</f>
        <v>0</v>
      </c>
      <c r="R1985" s="124">
        <f>SUM(R1986:R2271)</f>
        <v>31.75438464</v>
      </c>
      <c r="T1985" s="125">
        <f>SUM(T1986:T2271)</f>
        <v>1636.9144300000003</v>
      </c>
      <c r="AR1985" s="119" t="s">
        <v>84</v>
      </c>
      <c r="AT1985" s="126" t="s">
        <v>75</v>
      </c>
      <c r="AU1985" s="126" t="s">
        <v>84</v>
      </c>
      <c r="AY1985" s="119" t="s">
        <v>265</v>
      </c>
      <c r="BK1985" s="127">
        <f>SUM(BK1986:BK2271)</f>
        <v>0</v>
      </c>
    </row>
    <row r="1986" spans="2:65" s="1" customFormat="1" ht="16.5" customHeight="1">
      <c r="B1986" s="33"/>
      <c r="C1986" s="130" t="s">
        <v>3584</v>
      </c>
      <c r="D1986" s="130" t="s">
        <v>267</v>
      </c>
      <c r="E1986" s="131" t="s">
        <v>3585</v>
      </c>
      <c r="F1986" s="132" t="s">
        <v>3586</v>
      </c>
      <c r="G1986" s="133" t="s">
        <v>162</v>
      </c>
      <c r="H1986" s="134">
        <v>197.2</v>
      </c>
      <c r="I1986" s="135"/>
      <c r="J1986" s="136">
        <f>ROUND(I1986*H1986,2)</f>
        <v>0</v>
      </c>
      <c r="K1986" s="132" t="s">
        <v>270</v>
      </c>
      <c r="L1986" s="33"/>
      <c r="M1986" s="137" t="s">
        <v>19</v>
      </c>
      <c r="N1986" s="138" t="s">
        <v>47</v>
      </c>
      <c r="P1986" s="139">
        <f>O1986*H1986</f>
        <v>0</v>
      </c>
      <c r="Q1986" s="139">
        <v>0.0003</v>
      </c>
      <c r="R1986" s="139">
        <f>Q1986*H1986</f>
        <v>0.05915999999999999</v>
      </c>
      <c r="S1986" s="139">
        <v>0</v>
      </c>
      <c r="T1986" s="140">
        <f>S1986*H1986</f>
        <v>0</v>
      </c>
      <c r="AR1986" s="141" t="s">
        <v>271</v>
      </c>
      <c r="AT1986" s="141" t="s">
        <v>267</v>
      </c>
      <c r="AU1986" s="141" t="s">
        <v>86</v>
      </c>
      <c r="AY1986" s="18" t="s">
        <v>265</v>
      </c>
      <c r="BE1986" s="142">
        <f>IF(N1986="základní",J1986,0)</f>
        <v>0</v>
      </c>
      <c r="BF1986" s="142">
        <f>IF(N1986="snížená",J1986,0)</f>
        <v>0</v>
      </c>
      <c r="BG1986" s="142">
        <f>IF(N1986="zákl. přenesená",J1986,0)</f>
        <v>0</v>
      </c>
      <c r="BH1986" s="142">
        <f>IF(N1986="sníž. přenesená",J1986,0)</f>
        <v>0</v>
      </c>
      <c r="BI1986" s="142">
        <f>IF(N1986="nulová",J1986,0)</f>
        <v>0</v>
      </c>
      <c r="BJ1986" s="18" t="s">
        <v>84</v>
      </c>
      <c r="BK1986" s="142">
        <f>ROUND(I1986*H1986,2)</f>
        <v>0</v>
      </c>
      <c r="BL1986" s="18" t="s">
        <v>271</v>
      </c>
      <c r="BM1986" s="141" t="s">
        <v>3587</v>
      </c>
    </row>
    <row r="1987" spans="2:47" s="1" customFormat="1" ht="12">
      <c r="B1987" s="33"/>
      <c r="D1987" s="143" t="s">
        <v>273</v>
      </c>
      <c r="F1987" s="144" t="s">
        <v>3586</v>
      </c>
      <c r="I1987" s="145"/>
      <c r="L1987" s="33"/>
      <c r="M1987" s="146"/>
      <c r="T1987" s="54"/>
      <c r="AT1987" s="18" t="s">
        <v>273</v>
      </c>
      <c r="AU1987" s="18" t="s">
        <v>86</v>
      </c>
    </row>
    <row r="1988" spans="2:47" s="1" customFormat="1" ht="12">
      <c r="B1988" s="33"/>
      <c r="D1988" s="147" t="s">
        <v>275</v>
      </c>
      <c r="F1988" s="148" t="s">
        <v>3588</v>
      </c>
      <c r="I1988" s="145"/>
      <c r="L1988" s="33"/>
      <c r="M1988" s="146"/>
      <c r="T1988" s="54"/>
      <c r="AT1988" s="18" t="s">
        <v>275</v>
      </c>
      <c r="AU1988" s="18" t="s">
        <v>86</v>
      </c>
    </row>
    <row r="1989" spans="2:51" s="13" customFormat="1" ht="12">
      <c r="B1989" s="155"/>
      <c r="D1989" s="143" t="s">
        <v>277</v>
      </c>
      <c r="E1989" s="156" t="s">
        <v>19</v>
      </c>
      <c r="F1989" s="157" t="s">
        <v>3589</v>
      </c>
      <c r="H1989" s="158">
        <v>86.3</v>
      </c>
      <c r="I1989" s="159"/>
      <c r="L1989" s="155"/>
      <c r="M1989" s="160"/>
      <c r="T1989" s="161"/>
      <c r="AT1989" s="156" t="s">
        <v>277</v>
      </c>
      <c r="AU1989" s="156" t="s">
        <v>86</v>
      </c>
      <c r="AV1989" s="13" t="s">
        <v>86</v>
      </c>
      <c r="AW1989" s="13" t="s">
        <v>37</v>
      </c>
      <c r="AX1989" s="13" t="s">
        <v>76</v>
      </c>
      <c r="AY1989" s="156" t="s">
        <v>265</v>
      </c>
    </row>
    <row r="1990" spans="2:51" s="13" customFormat="1" ht="12">
      <c r="B1990" s="155"/>
      <c r="D1990" s="143" t="s">
        <v>277</v>
      </c>
      <c r="E1990" s="156" t="s">
        <v>19</v>
      </c>
      <c r="F1990" s="157" t="s">
        <v>3590</v>
      </c>
      <c r="H1990" s="158">
        <v>91.2</v>
      </c>
      <c r="I1990" s="159"/>
      <c r="L1990" s="155"/>
      <c r="M1990" s="160"/>
      <c r="T1990" s="161"/>
      <c r="AT1990" s="156" t="s">
        <v>277</v>
      </c>
      <c r="AU1990" s="156" t="s">
        <v>86</v>
      </c>
      <c r="AV1990" s="13" t="s">
        <v>86</v>
      </c>
      <c r="AW1990" s="13" t="s">
        <v>37</v>
      </c>
      <c r="AX1990" s="13" t="s">
        <v>76</v>
      </c>
      <c r="AY1990" s="156" t="s">
        <v>265</v>
      </c>
    </row>
    <row r="1991" spans="2:51" s="13" customFormat="1" ht="12">
      <c r="B1991" s="155"/>
      <c r="D1991" s="143" t="s">
        <v>277</v>
      </c>
      <c r="E1991" s="156" t="s">
        <v>19</v>
      </c>
      <c r="F1991" s="157" t="s">
        <v>3591</v>
      </c>
      <c r="H1991" s="158">
        <v>9.5</v>
      </c>
      <c r="I1991" s="159"/>
      <c r="L1991" s="155"/>
      <c r="M1991" s="160"/>
      <c r="T1991" s="161"/>
      <c r="AT1991" s="156" t="s">
        <v>277</v>
      </c>
      <c r="AU1991" s="156" t="s">
        <v>86</v>
      </c>
      <c r="AV1991" s="13" t="s">
        <v>86</v>
      </c>
      <c r="AW1991" s="13" t="s">
        <v>37</v>
      </c>
      <c r="AX1991" s="13" t="s">
        <v>76</v>
      </c>
      <c r="AY1991" s="156" t="s">
        <v>265</v>
      </c>
    </row>
    <row r="1992" spans="2:51" s="13" customFormat="1" ht="12">
      <c r="B1992" s="155"/>
      <c r="D1992" s="143" t="s">
        <v>277</v>
      </c>
      <c r="E1992" s="156" t="s">
        <v>19</v>
      </c>
      <c r="F1992" s="157" t="s">
        <v>3592</v>
      </c>
      <c r="H1992" s="158">
        <v>10.2</v>
      </c>
      <c r="I1992" s="159"/>
      <c r="L1992" s="155"/>
      <c r="M1992" s="160"/>
      <c r="T1992" s="161"/>
      <c r="AT1992" s="156" t="s">
        <v>277</v>
      </c>
      <c r="AU1992" s="156" t="s">
        <v>86</v>
      </c>
      <c r="AV1992" s="13" t="s">
        <v>86</v>
      </c>
      <c r="AW1992" s="13" t="s">
        <v>37</v>
      </c>
      <c r="AX1992" s="13" t="s">
        <v>76</v>
      </c>
      <c r="AY1992" s="156" t="s">
        <v>265</v>
      </c>
    </row>
    <row r="1993" spans="2:51" s="14" customFormat="1" ht="12">
      <c r="B1993" s="162"/>
      <c r="D1993" s="143" t="s">
        <v>277</v>
      </c>
      <c r="E1993" s="163" t="s">
        <v>19</v>
      </c>
      <c r="F1993" s="164" t="s">
        <v>280</v>
      </c>
      <c r="H1993" s="165">
        <v>197.2</v>
      </c>
      <c r="I1993" s="166"/>
      <c r="L1993" s="162"/>
      <c r="M1993" s="167"/>
      <c r="T1993" s="168"/>
      <c r="AT1993" s="163" t="s">
        <v>277</v>
      </c>
      <c r="AU1993" s="163" t="s">
        <v>86</v>
      </c>
      <c r="AV1993" s="14" t="s">
        <v>271</v>
      </c>
      <c r="AW1993" s="14" t="s">
        <v>37</v>
      </c>
      <c r="AX1993" s="14" t="s">
        <v>84</v>
      </c>
      <c r="AY1993" s="163" t="s">
        <v>265</v>
      </c>
    </row>
    <row r="1994" spans="2:65" s="1" customFormat="1" ht="16.5" customHeight="1">
      <c r="B1994" s="33"/>
      <c r="C1994" s="177" t="s">
        <v>3593</v>
      </c>
      <c r="D1994" s="177" t="s">
        <v>504</v>
      </c>
      <c r="E1994" s="178" t="s">
        <v>915</v>
      </c>
      <c r="F1994" s="179" t="s">
        <v>3594</v>
      </c>
      <c r="G1994" s="180" t="s">
        <v>794</v>
      </c>
      <c r="H1994" s="181">
        <v>3105</v>
      </c>
      <c r="I1994" s="182"/>
      <c r="J1994" s="183">
        <f>ROUND(I1994*H1994,2)</f>
        <v>0</v>
      </c>
      <c r="K1994" s="179" t="s">
        <v>19</v>
      </c>
      <c r="L1994" s="184"/>
      <c r="M1994" s="185" t="s">
        <v>19</v>
      </c>
      <c r="N1994" s="186" t="s">
        <v>47</v>
      </c>
      <c r="P1994" s="139">
        <f>O1994*H1994</f>
        <v>0</v>
      </c>
      <c r="Q1994" s="139">
        <v>0.001</v>
      </c>
      <c r="R1994" s="139">
        <f>Q1994*H1994</f>
        <v>3.105</v>
      </c>
      <c r="S1994" s="139">
        <v>0</v>
      </c>
      <c r="T1994" s="140">
        <f>S1994*H1994</f>
        <v>0</v>
      </c>
      <c r="AR1994" s="141" t="s">
        <v>323</v>
      </c>
      <c r="AT1994" s="141" t="s">
        <v>504</v>
      </c>
      <c r="AU1994" s="141" t="s">
        <v>86</v>
      </c>
      <c r="AY1994" s="18" t="s">
        <v>265</v>
      </c>
      <c r="BE1994" s="142">
        <f>IF(N1994="základní",J1994,0)</f>
        <v>0</v>
      </c>
      <c r="BF1994" s="142">
        <f>IF(N1994="snížená",J1994,0)</f>
        <v>0</v>
      </c>
      <c r="BG1994" s="142">
        <f>IF(N1994="zákl. přenesená",J1994,0)</f>
        <v>0</v>
      </c>
      <c r="BH1994" s="142">
        <f>IF(N1994="sníž. přenesená",J1994,0)</f>
        <v>0</v>
      </c>
      <c r="BI1994" s="142">
        <f>IF(N1994="nulová",J1994,0)</f>
        <v>0</v>
      </c>
      <c r="BJ1994" s="18" t="s">
        <v>84</v>
      </c>
      <c r="BK1994" s="142">
        <f>ROUND(I1994*H1994,2)</f>
        <v>0</v>
      </c>
      <c r="BL1994" s="18" t="s">
        <v>271</v>
      </c>
      <c r="BM1994" s="141" t="s">
        <v>3595</v>
      </c>
    </row>
    <row r="1995" spans="2:47" s="1" customFormat="1" ht="68.25">
      <c r="B1995" s="33"/>
      <c r="D1995" s="143" t="s">
        <v>273</v>
      </c>
      <c r="F1995" s="144" t="s">
        <v>3596</v>
      </c>
      <c r="I1995" s="145"/>
      <c r="L1995" s="33"/>
      <c r="M1995" s="146"/>
      <c r="T1995" s="54"/>
      <c r="AT1995" s="18" t="s">
        <v>273</v>
      </c>
      <c r="AU1995" s="18" t="s">
        <v>86</v>
      </c>
    </row>
    <row r="1996" spans="2:51" s="13" customFormat="1" ht="12">
      <c r="B1996" s="155"/>
      <c r="D1996" s="143" t="s">
        <v>277</v>
      </c>
      <c r="E1996" s="156" t="s">
        <v>19</v>
      </c>
      <c r="F1996" s="157" t="s">
        <v>3597</v>
      </c>
      <c r="H1996" s="158">
        <v>3105</v>
      </c>
      <c r="I1996" s="159"/>
      <c r="L1996" s="155"/>
      <c r="M1996" s="160"/>
      <c r="T1996" s="161"/>
      <c r="AT1996" s="156" t="s">
        <v>277</v>
      </c>
      <c r="AU1996" s="156" t="s">
        <v>86</v>
      </c>
      <c r="AV1996" s="13" t="s">
        <v>86</v>
      </c>
      <c r="AW1996" s="13" t="s">
        <v>37</v>
      </c>
      <c r="AX1996" s="13" t="s">
        <v>84</v>
      </c>
      <c r="AY1996" s="156" t="s">
        <v>265</v>
      </c>
    </row>
    <row r="1997" spans="2:65" s="1" customFormat="1" ht="16.5" customHeight="1">
      <c r="B1997" s="33"/>
      <c r="C1997" s="177" t="s">
        <v>3598</v>
      </c>
      <c r="D1997" s="177" t="s">
        <v>504</v>
      </c>
      <c r="E1997" s="178" t="s">
        <v>3599</v>
      </c>
      <c r="F1997" s="179" t="s">
        <v>3600</v>
      </c>
      <c r="G1997" s="180" t="s">
        <v>794</v>
      </c>
      <c r="H1997" s="181">
        <v>1252</v>
      </c>
      <c r="I1997" s="182"/>
      <c r="J1997" s="183">
        <f>ROUND(I1997*H1997,2)</f>
        <v>0</v>
      </c>
      <c r="K1997" s="179" t="s">
        <v>19</v>
      </c>
      <c r="L1997" s="184"/>
      <c r="M1997" s="185" t="s">
        <v>19</v>
      </c>
      <c r="N1997" s="186" t="s">
        <v>47</v>
      </c>
      <c r="P1997" s="139">
        <f>O1997*H1997</f>
        <v>0</v>
      </c>
      <c r="Q1997" s="139">
        <v>0.001</v>
      </c>
      <c r="R1997" s="139">
        <f>Q1997*H1997</f>
        <v>1.252</v>
      </c>
      <c r="S1997" s="139">
        <v>0</v>
      </c>
      <c r="T1997" s="140">
        <f>S1997*H1997</f>
        <v>0</v>
      </c>
      <c r="AR1997" s="141" t="s">
        <v>323</v>
      </c>
      <c r="AT1997" s="141" t="s">
        <v>504</v>
      </c>
      <c r="AU1997" s="141" t="s">
        <v>86</v>
      </c>
      <c r="AY1997" s="18" t="s">
        <v>265</v>
      </c>
      <c r="BE1997" s="142">
        <f>IF(N1997="základní",J1997,0)</f>
        <v>0</v>
      </c>
      <c r="BF1997" s="142">
        <f>IF(N1997="snížená",J1997,0)</f>
        <v>0</v>
      </c>
      <c r="BG1997" s="142">
        <f>IF(N1997="zákl. přenesená",J1997,0)</f>
        <v>0</v>
      </c>
      <c r="BH1997" s="142">
        <f>IF(N1997="sníž. přenesená",J1997,0)</f>
        <v>0</v>
      </c>
      <c r="BI1997" s="142">
        <f>IF(N1997="nulová",J1997,0)</f>
        <v>0</v>
      </c>
      <c r="BJ1997" s="18" t="s">
        <v>84</v>
      </c>
      <c r="BK1997" s="142">
        <f>ROUND(I1997*H1997,2)</f>
        <v>0</v>
      </c>
      <c r="BL1997" s="18" t="s">
        <v>271</v>
      </c>
      <c r="BM1997" s="141" t="s">
        <v>3601</v>
      </c>
    </row>
    <row r="1998" spans="2:47" s="1" customFormat="1" ht="87.75">
      <c r="B1998" s="33"/>
      <c r="D1998" s="143" t="s">
        <v>273</v>
      </c>
      <c r="F1998" s="144" t="s">
        <v>3602</v>
      </c>
      <c r="I1998" s="145"/>
      <c r="L1998" s="33"/>
      <c r="M1998" s="146"/>
      <c r="T1998" s="54"/>
      <c r="AT1998" s="18" t="s">
        <v>273</v>
      </c>
      <c r="AU1998" s="18" t="s">
        <v>86</v>
      </c>
    </row>
    <row r="1999" spans="2:51" s="13" customFormat="1" ht="12">
      <c r="B1999" s="155"/>
      <c r="D1999" s="143" t="s">
        <v>277</v>
      </c>
      <c r="E1999" s="156" t="s">
        <v>19</v>
      </c>
      <c r="F1999" s="157" t="s">
        <v>3603</v>
      </c>
      <c r="H1999" s="158">
        <v>1252</v>
      </c>
      <c r="I1999" s="159"/>
      <c r="L1999" s="155"/>
      <c r="M1999" s="160"/>
      <c r="T1999" s="161"/>
      <c r="AT1999" s="156" t="s">
        <v>277</v>
      </c>
      <c r="AU1999" s="156" t="s">
        <v>86</v>
      </c>
      <c r="AV1999" s="13" t="s">
        <v>86</v>
      </c>
      <c r="AW1999" s="13" t="s">
        <v>37</v>
      </c>
      <c r="AX1999" s="13" t="s">
        <v>84</v>
      </c>
      <c r="AY1999" s="156" t="s">
        <v>265</v>
      </c>
    </row>
    <row r="2000" spans="2:65" s="1" customFormat="1" ht="21.75" customHeight="1">
      <c r="B2000" s="33"/>
      <c r="C2000" s="177" t="s">
        <v>3604</v>
      </c>
      <c r="D2000" s="177" t="s">
        <v>504</v>
      </c>
      <c r="E2000" s="178" t="s">
        <v>3605</v>
      </c>
      <c r="F2000" s="179" t="s">
        <v>3606</v>
      </c>
      <c r="G2000" s="180" t="s">
        <v>794</v>
      </c>
      <c r="H2000" s="181">
        <v>183</v>
      </c>
      <c r="I2000" s="182"/>
      <c r="J2000" s="183">
        <f>ROUND(I2000*H2000,2)</f>
        <v>0</v>
      </c>
      <c r="K2000" s="179" t="s">
        <v>19</v>
      </c>
      <c r="L2000" s="184"/>
      <c r="M2000" s="185" t="s">
        <v>19</v>
      </c>
      <c r="N2000" s="186" t="s">
        <v>47</v>
      </c>
      <c r="P2000" s="139">
        <f>O2000*H2000</f>
        <v>0</v>
      </c>
      <c r="Q2000" s="139">
        <v>0.001</v>
      </c>
      <c r="R2000" s="139">
        <f>Q2000*H2000</f>
        <v>0.183</v>
      </c>
      <c r="S2000" s="139">
        <v>0</v>
      </c>
      <c r="T2000" s="140">
        <f>S2000*H2000</f>
        <v>0</v>
      </c>
      <c r="AR2000" s="141" t="s">
        <v>323</v>
      </c>
      <c r="AT2000" s="141" t="s">
        <v>504</v>
      </c>
      <c r="AU2000" s="141" t="s">
        <v>86</v>
      </c>
      <c r="AY2000" s="18" t="s">
        <v>265</v>
      </c>
      <c r="BE2000" s="142">
        <f>IF(N2000="základní",J2000,0)</f>
        <v>0</v>
      </c>
      <c r="BF2000" s="142">
        <f>IF(N2000="snížená",J2000,0)</f>
        <v>0</v>
      </c>
      <c r="BG2000" s="142">
        <f>IF(N2000="zákl. přenesená",J2000,0)</f>
        <v>0</v>
      </c>
      <c r="BH2000" s="142">
        <f>IF(N2000="sníž. přenesená",J2000,0)</f>
        <v>0</v>
      </c>
      <c r="BI2000" s="142">
        <f>IF(N2000="nulová",J2000,0)</f>
        <v>0</v>
      </c>
      <c r="BJ2000" s="18" t="s">
        <v>84</v>
      </c>
      <c r="BK2000" s="142">
        <f>ROUND(I2000*H2000,2)</f>
        <v>0</v>
      </c>
      <c r="BL2000" s="18" t="s">
        <v>271</v>
      </c>
      <c r="BM2000" s="141" t="s">
        <v>3607</v>
      </c>
    </row>
    <row r="2001" spans="2:47" s="1" customFormat="1" ht="58.5">
      <c r="B2001" s="33"/>
      <c r="D2001" s="143" t="s">
        <v>273</v>
      </c>
      <c r="F2001" s="144" t="s">
        <v>3608</v>
      </c>
      <c r="I2001" s="145"/>
      <c r="L2001" s="33"/>
      <c r="M2001" s="146"/>
      <c r="T2001" s="54"/>
      <c r="AT2001" s="18" t="s">
        <v>273</v>
      </c>
      <c r="AU2001" s="18" t="s">
        <v>86</v>
      </c>
    </row>
    <row r="2002" spans="2:51" s="13" customFormat="1" ht="12">
      <c r="B2002" s="155"/>
      <c r="D2002" s="143" t="s">
        <v>277</v>
      </c>
      <c r="E2002" s="156" t="s">
        <v>19</v>
      </c>
      <c r="F2002" s="157" t="s">
        <v>3609</v>
      </c>
      <c r="H2002" s="158">
        <v>183</v>
      </c>
      <c r="I2002" s="159"/>
      <c r="L2002" s="155"/>
      <c r="M2002" s="160"/>
      <c r="T2002" s="161"/>
      <c r="AT2002" s="156" t="s">
        <v>277</v>
      </c>
      <c r="AU2002" s="156" t="s">
        <v>86</v>
      </c>
      <c r="AV2002" s="13" t="s">
        <v>86</v>
      </c>
      <c r="AW2002" s="13" t="s">
        <v>37</v>
      </c>
      <c r="AX2002" s="13" t="s">
        <v>84</v>
      </c>
      <c r="AY2002" s="156" t="s">
        <v>265</v>
      </c>
    </row>
    <row r="2003" spans="2:65" s="1" customFormat="1" ht="16.5" customHeight="1">
      <c r="B2003" s="33"/>
      <c r="C2003" s="177" t="s">
        <v>3610</v>
      </c>
      <c r="D2003" s="177" t="s">
        <v>504</v>
      </c>
      <c r="E2003" s="178" t="s">
        <v>3611</v>
      </c>
      <c r="F2003" s="179" t="s">
        <v>3612</v>
      </c>
      <c r="G2003" s="180" t="s">
        <v>794</v>
      </c>
      <c r="H2003" s="181">
        <v>140</v>
      </c>
      <c r="I2003" s="182"/>
      <c r="J2003" s="183">
        <f>ROUND(I2003*H2003,2)</f>
        <v>0</v>
      </c>
      <c r="K2003" s="179" t="s">
        <v>19</v>
      </c>
      <c r="L2003" s="184"/>
      <c r="M2003" s="185" t="s">
        <v>19</v>
      </c>
      <c r="N2003" s="186" t="s">
        <v>47</v>
      </c>
      <c r="P2003" s="139">
        <f>O2003*H2003</f>
        <v>0</v>
      </c>
      <c r="Q2003" s="139">
        <v>0.001</v>
      </c>
      <c r="R2003" s="139">
        <f>Q2003*H2003</f>
        <v>0.14</v>
      </c>
      <c r="S2003" s="139">
        <v>0</v>
      </c>
      <c r="T2003" s="140">
        <f>S2003*H2003</f>
        <v>0</v>
      </c>
      <c r="AR2003" s="141" t="s">
        <v>323</v>
      </c>
      <c r="AT2003" s="141" t="s">
        <v>504</v>
      </c>
      <c r="AU2003" s="141" t="s">
        <v>86</v>
      </c>
      <c r="AY2003" s="18" t="s">
        <v>265</v>
      </c>
      <c r="BE2003" s="142">
        <f>IF(N2003="základní",J2003,0)</f>
        <v>0</v>
      </c>
      <c r="BF2003" s="142">
        <f>IF(N2003="snížená",J2003,0)</f>
        <v>0</v>
      </c>
      <c r="BG2003" s="142">
        <f>IF(N2003="zákl. přenesená",J2003,0)</f>
        <v>0</v>
      </c>
      <c r="BH2003" s="142">
        <f>IF(N2003="sníž. přenesená",J2003,0)</f>
        <v>0</v>
      </c>
      <c r="BI2003" s="142">
        <f>IF(N2003="nulová",J2003,0)</f>
        <v>0</v>
      </c>
      <c r="BJ2003" s="18" t="s">
        <v>84</v>
      </c>
      <c r="BK2003" s="142">
        <f>ROUND(I2003*H2003,2)</f>
        <v>0</v>
      </c>
      <c r="BL2003" s="18" t="s">
        <v>271</v>
      </c>
      <c r="BM2003" s="141" t="s">
        <v>3613</v>
      </c>
    </row>
    <row r="2004" spans="2:47" s="1" customFormat="1" ht="39">
      <c r="B2004" s="33"/>
      <c r="D2004" s="143" t="s">
        <v>273</v>
      </c>
      <c r="F2004" s="144" t="s">
        <v>3614</v>
      </c>
      <c r="I2004" s="145"/>
      <c r="L2004" s="33"/>
      <c r="M2004" s="146"/>
      <c r="T2004" s="54"/>
      <c r="AT2004" s="18" t="s">
        <v>273</v>
      </c>
      <c r="AU2004" s="18" t="s">
        <v>86</v>
      </c>
    </row>
    <row r="2005" spans="2:51" s="13" customFormat="1" ht="12">
      <c r="B2005" s="155"/>
      <c r="D2005" s="143" t="s">
        <v>277</v>
      </c>
      <c r="E2005" s="156" t="s">
        <v>19</v>
      </c>
      <c r="F2005" s="157" t="s">
        <v>3615</v>
      </c>
      <c r="H2005" s="158">
        <v>140</v>
      </c>
      <c r="I2005" s="159"/>
      <c r="L2005" s="155"/>
      <c r="M2005" s="160"/>
      <c r="T2005" s="161"/>
      <c r="AT2005" s="156" t="s">
        <v>277</v>
      </c>
      <c r="AU2005" s="156" t="s">
        <v>86</v>
      </c>
      <c r="AV2005" s="13" t="s">
        <v>86</v>
      </c>
      <c r="AW2005" s="13" t="s">
        <v>37</v>
      </c>
      <c r="AX2005" s="13" t="s">
        <v>84</v>
      </c>
      <c r="AY2005" s="156" t="s">
        <v>265</v>
      </c>
    </row>
    <row r="2006" spans="2:65" s="1" customFormat="1" ht="16.5" customHeight="1">
      <c r="B2006" s="33"/>
      <c r="C2006" s="130" t="s">
        <v>3616</v>
      </c>
      <c r="D2006" s="130" t="s">
        <v>267</v>
      </c>
      <c r="E2006" s="131" t="s">
        <v>3617</v>
      </c>
      <c r="F2006" s="132" t="s">
        <v>3618</v>
      </c>
      <c r="G2006" s="133" t="s">
        <v>162</v>
      </c>
      <c r="H2006" s="134">
        <v>160</v>
      </c>
      <c r="I2006" s="135"/>
      <c r="J2006" s="136">
        <f>ROUND(I2006*H2006,2)</f>
        <v>0</v>
      </c>
      <c r="K2006" s="132" t="s">
        <v>270</v>
      </c>
      <c r="L2006" s="33"/>
      <c r="M2006" s="137" t="s">
        <v>19</v>
      </c>
      <c r="N2006" s="138" t="s">
        <v>47</v>
      </c>
      <c r="P2006" s="139">
        <f>O2006*H2006</f>
        <v>0</v>
      </c>
      <c r="Q2006" s="139">
        <v>0.1295</v>
      </c>
      <c r="R2006" s="139">
        <f>Q2006*H2006</f>
        <v>20.72</v>
      </c>
      <c r="S2006" s="139">
        <v>0</v>
      </c>
      <c r="T2006" s="140">
        <f>S2006*H2006</f>
        <v>0</v>
      </c>
      <c r="AR2006" s="141" t="s">
        <v>271</v>
      </c>
      <c r="AT2006" s="141" t="s">
        <v>267</v>
      </c>
      <c r="AU2006" s="141" t="s">
        <v>86</v>
      </c>
      <c r="AY2006" s="18" t="s">
        <v>265</v>
      </c>
      <c r="BE2006" s="142">
        <f>IF(N2006="základní",J2006,0)</f>
        <v>0</v>
      </c>
      <c r="BF2006" s="142">
        <f>IF(N2006="snížená",J2006,0)</f>
        <v>0</v>
      </c>
      <c r="BG2006" s="142">
        <f>IF(N2006="zákl. přenesená",J2006,0)</f>
        <v>0</v>
      </c>
      <c r="BH2006" s="142">
        <f>IF(N2006="sníž. přenesená",J2006,0)</f>
        <v>0</v>
      </c>
      <c r="BI2006" s="142">
        <f>IF(N2006="nulová",J2006,0)</f>
        <v>0</v>
      </c>
      <c r="BJ2006" s="18" t="s">
        <v>84</v>
      </c>
      <c r="BK2006" s="142">
        <f>ROUND(I2006*H2006,2)</f>
        <v>0</v>
      </c>
      <c r="BL2006" s="18" t="s">
        <v>271</v>
      </c>
      <c r="BM2006" s="141" t="s">
        <v>3619</v>
      </c>
    </row>
    <row r="2007" spans="2:47" s="1" customFormat="1" ht="19.5">
      <c r="B2007" s="33"/>
      <c r="D2007" s="143" t="s">
        <v>273</v>
      </c>
      <c r="F2007" s="144" t="s">
        <v>3620</v>
      </c>
      <c r="I2007" s="145"/>
      <c r="L2007" s="33"/>
      <c r="M2007" s="146"/>
      <c r="T2007" s="54"/>
      <c r="AT2007" s="18" t="s">
        <v>273</v>
      </c>
      <c r="AU2007" s="18" t="s">
        <v>86</v>
      </c>
    </row>
    <row r="2008" spans="2:47" s="1" customFormat="1" ht="12">
      <c r="B2008" s="33"/>
      <c r="D2008" s="147" t="s">
        <v>275</v>
      </c>
      <c r="F2008" s="148" t="s">
        <v>3621</v>
      </c>
      <c r="I2008" s="145"/>
      <c r="L2008" s="33"/>
      <c r="M2008" s="146"/>
      <c r="T2008" s="54"/>
      <c r="AT2008" s="18" t="s">
        <v>275</v>
      </c>
      <c r="AU2008" s="18" t="s">
        <v>86</v>
      </c>
    </row>
    <row r="2009" spans="2:51" s="12" customFormat="1" ht="12">
      <c r="B2009" s="149"/>
      <c r="D2009" s="143" t="s">
        <v>277</v>
      </c>
      <c r="E2009" s="150" t="s">
        <v>19</v>
      </c>
      <c r="F2009" s="151" t="s">
        <v>3225</v>
      </c>
      <c r="H2009" s="150" t="s">
        <v>19</v>
      </c>
      <c r="I2009" s="152"/>
      <c r="L2009" s="149"/>
      <c r="M2009" s="153"/>
      <c r="T2009" s="154"/>
      <c r="AT2009" s="150" t="s">
        <v>277</v>
      </c>
      <c r="AU2009" s="150" t="s">
        <v>86</v>
      </c>
      <c r="AV2009" s="12" t="s">
        <v>84</v>
      </c>
      <c r="AW2009" s="12" t="s">
        <v>37</v>
      </c>
      <c r="AX2009" s="12" t="s">
        <v>76</v>
      </c>
      <c r="AY2009" s="150" t="s">
        <v>265</v>
      </c>
    </row>
    <row r="2010" spans="2:51" s="13" customFormat="1" ht="12">
      <c r="B2010" s="155"/>
      <c r="D2010" s="143" t="s">
        <v>277</v>
      </c>
      <c r="E2010" s="156" t="s">
        <v>19</v>
      </c>
      <c r="F2010" s="157" t="s">
        <v>3622</v>
      </c>
      <c r="H2010" s="158">
        <v>52</v>
      </c>
      <c r="I2010" s="159"/>
      <c r="L2010" s="155"/>
      <c r="M2010" s="160"/>
      <c r="T2010" s="161"/>
      <c r="AT2010" s="156" t="s">
        <v>277</v>
      </c>
      <c r="AU2010" s="156" t="s">
        <v>86</v>
      </c>
      <c r="AV2010" s="13" t="s">
        <v>86</v>
      </c>
      <c r="AW2010" s="13" t="s">
        <v>37</v>
      </c>
      <c r="AX2010" s="13" t="s">
        <v>76</v>
      </c>
      <c r="AY2010" s="156" t="s">
        <v>265</v>
      </c>
    </row>
    <row r="2011" spans="2:51" s="13" customFormat="1" ht="12">
      <c r="B2011" s="155"/>
      <c r="D2011" s="143" t="s">
        <v>277</v>
      </c>
      <c r="E2011" s="156" t="s">
        <v>19</v>
      </c>
      <c r="F2011" s="157" t="s">
        <v>3623</v>
      </c>
      <c r="H2011" s="158">
        <v>108</v>
      </c>
      <c r="I2011" s="159"/>
      <c r="L2011" s="155"/>
      <c r="M2011" s="160"/>
      <c r="T2011" s="161"/>
      <c r="AT2011" s="156" t="s">
        <v>277</v>
      </c>
      <c r="AU2011" s="156" t="s">
        <v>86</v>
      </c>
      <c r="AV2011" s="13" t="s">
        <v>86</v>
      </c>
      <c r="AW2011" s="13" t="s">
        <v>37</v>
      </c>
      <c r="AX2011" s="13" t="s">
        <v>76</v>
      </c>
      <c r="AY2011" s="156" t="s">
        <v>265</v>
      </c>
    </row>
    <row r="2012" spans="2:51" s="14" customFormat="1" ht="12">
      <c r="B2012" s="162"/>
      <c r="D2012" s="143" t="s">
        <v>277</v>
      </c>
      <c r="E2012" s="163" t="s">
        <v>1665</v>
      </c>
      <c r="F2012" s="164" t="s">
        <v>280</v>
      </c>
      <c r="H2012" s="165">
        <v>160</v>
      </c>
      <c r="I2012" s="166"/>
      <c r="L2012" s="162"/>
      <c r="M2012" s="167"/>
      <c r="T2012" s="168"/>
      <c r="AT2012" s="163" t="s">
        <v>277</v>
      </c>
      <c r="AU2012" s="163" t="s">
        <v>86</v>
      </c>
      <c r="AV2012" s="14" t="s">
        <v>271</v>
      </c>
      <c r="AW2012" s="14" t="s">
        <v>37</v>
      </c>
      <c r="AX2012" s="14" t="s">
        <v>84</v>
      </c>
      <c r="AY2012" s="163" t="s">
        <v>265</v>
      </c>
    </row>
    <row r="2013" spans="2:65" s="1" customFormat="1" ht="16.5" customHeight="1">
      <c r="B2013" s="33"/>
      <c r="C2013" s="177" t="s">
        <v>3624</v>
      </c>
      <c r="D2013" s="177" t="s">
        <v>504</v>
      </c>
      <c r="E2013" s="178" t="s">
        <v>3625</v>
      </c>
      <c r="F2013" s="179" t="s">
        <v>3626</v>
      </c>
      <c r="G2013" s="180" t="s">
        <v>162</v>
      </c>
      <c r="H2013" s="181">
        <v>62.832</v>
      </c>
      <c r="I2013" s="182"/>
      <c r="J2013" s="183">
        <f>ROUND(I2013*H2013,2)</f>
        <v>0</v>
      </c>
      <c r="K2013" s="179" t="s">
        <v>270</v>
      </c>
      <c r="L2013" s="184"/>
      <c r="M2013" s="185" t="s">
        <v>19</v>
      </c>
      <c r="N2013" s="186" t="s">
        <v>47</v>
      </c>
      <c r="P2013" s="139">
        <f>O2013*H2013</f>
        <v>0</v>
      </c>
      <c r="Q2013" s="139">
        <v>0.05612</v>
      </c>
      <c r="R2013" s="139">
        <f>Q2013*H2013</f>
        <v>3.52613184</v>
      </c>
      <c r="S2013" s="139">
        <v>0</v>
      </c>
      <c r="T2013" s="140">
        <f>S2013*H2013</f>
        <v>0</v>
      </c>
      <c r="AR2013" s="141" t="s">
        <v>323</v>
      </c>
      <c r="AT2013" s="141" t="s">
        <v>504</v>
      </c>
      <c r="AU2013" s="141" t="s">
        <v>86</v>
      </c>
      <c r="AY2013" s="18" t="s">
        <v>265</v>
      </c>
      <c r="BE2013" s="142">
        <f>IF(N2013="základní",J2013,0)</f>
        <v>0</v>
      </c>
      <c r="BF2013" s="142">
        <f>IF(N2013="snížená",J2013,0)</f>
        <v>0</v>
      </c>
      <c r="BG2013" s="142">
        <f>IF(N2013="zákl. přenesená",J2013,0)</f>
        <v>0</v>
      </c>
      <c r="BH2013" s="142">
        <f>IF(N2013="sníž. přenesená",J2013,0)</f>
        <v>0</v>
      </c>
      <c r="BI2013" s="142">
        <f>IF(N2013="nulová",J2013,0)</f>
        <v>0</v>
      </c>
      <c r="BJ2013" s="18" t="s">
        <v>84</v>
      </c>
      <c r="BK2013" s="142">
        <f>ROUND(I2013*H2013,2)</f>
        <v>0</v>
      </c>
      <c r="BL2013" s="18" t="s">
        <v>271</v>
      </c>
      <c r="BM2013" s="141" t="s">
        <v>3627</v>
      </c>
    </row>
    <row r="2014" spans="2:47" s="1" customFormat="1" ht="12">
      <c r="B2014" s="33"/>
      <c r="D2014" s="143" t="s">
        <v>273</v>
      </c>
      <c r="F2014" s="144" t="s">
        <v>3626</v>
      </c>
      <c r="I2014" s="145"/>
      <c r="L2014" s="33"/>
      <c r="M2014" s="146"/>
      <c r="T2014" s="54"/>
      <c r="AT2014" s="18" t="s">
        <v>273</v>
      </c>
      <c r="AU2014" s="18" t="s">
        <v>86</v>
      </c>
    </row>
    <row r="2015" spans="2:51" s="12" customFormat="1" ht="12">
      <c r="B2015" s="149"/>
      <c r="D2015" s="143" t="s">
        <v>277</v>
      </c>
      <c r="E2015" s="150" t="s">
        <v>19</v>
      </c>
      <c r="F2015" s="151" t="s">
        <v>3628</v>
      </c>
      <c r="H2015" s="150" t="s">
        <v>19</v>
      </c>
      <c r="I2015" s="152"/>
      <c r="L2015" s="149"/>
      <c r="M2015" s="153"/>
      <c r="T2015" s="154"/>
      <c r="AT2015" s="150" t="s">
        <v>277</v>
      </c>
      <c r="AU2015" s="150" t="s">
        <v>86</v>
      </c>
      <c r="AV2015" s="12" t="s">
        <v>84</v>
      </c>
      <c r="AW2015" s="12" t="s">
        <v>37</v>
      </c>
      <c r="AX2015" s="12" t="s">
        <v>76</v>
      </c>
      <c r="AY2015" s="150" t="s">
        <v>265</v>
      </c>
    </row>
    <row r="2016" spans="2:51" s="13" customFormat="1" ht="12">
      <c r="B2016" s="155"/>
      <c r="D2016" s="143" t="s">
        <v>277</v>
      </c>
      <c r="E2016" s="156" t="s">
        <v>19</v>
      </c>
      <c r="F2016" s="157" t="s">
        <v>3629</v>
      </c>
      <c r="H2016" s="158">
        <v>160</v>
      </c>
      <c r="I2016" s="159"/>
      <c r="L2016" s="155"/>
      <c r="M2016" s="160"/>
      <c r="T2016" s="161"/>
      <c r="AT2016" s="156" t="s">
        <v>277</v>
      </c>
      <c r="AU2016" s="156" t="s">
        <v>86</v>
      </c>
      <c r="AV2016" s="13" t="s">
        <v>86</v>
      </c>
      <c r="AW2016" s="13" t="s">
        <v>37</v>
      </c>
      <c r="AX2016" s="13" t="s">
        <v>76</v>
      </c>
      <c r="AY2016" s="156" t="s">
        <v>265</v>
      </c>
    </row>
    <row r="2017" spans="2:51" s="13" customFormat="1" ht="12">
      <c r="B2017" s="155"/>
      <c r="D2017" s="143" t="s">
        <v>277</v>
      </c>
      <c r="E2017" s="156" t="s">
        <v>19</v>
      </c>
      <c r="F2017" s="157" t="s">
        <v>3630</v>
      </c>
      <c r="H2017" s="158">
        <v>-98.4</v>
      </c>
      <c r="I2017" s="159"/>
      <c r="L2017" s="155"/>
      <c r="M2017" s="160"/>
      <c r="T2017" s="161"/>
      <c r="AT2017" s="156" t="s">
        <v>277</v>
      </c>
      <c r="AU2017" s="156" t="s">
        <v>86</v>
      </c>
      <c r="AV2017" s="13" t="s">
        <v>86</v>
      </c>
      <c r="AW2017" s="13" t="s">
        <v>37</v>
      </c>
      <c r="AX2017" s="13" t="s">
        <v>76</v>
      </c>
      <c r="AY2017" s="156" t="s">
        <v>265</v>
      </c>
    </row>
    <row r="2018" spans="2:51" s="14" customFormat="1" ht="12">
      <c r="B2018" s="162"/>
      <c r="D2018" s="143" t="s">
        <v>277</v>
      </c>
      <c r="E2018" s="163" t="s">
        <v>1662</v>
      </c>
      <c r="F2018" s="164" t="s">
        <v>280</v>
      </c>
      <c r="H2018" s="165">
        <v>61.6</v>
      </c>
      <c r="I2018" s="166"/>
      <c r="L2018" s="162"/>
      <c r="M2018" s="167"/>
      <c r="T2018" s="168"/>
      <c r="AT2018" s="163" t="s">
        <v>277</v>
      </c>
      <c r="AU2018" s="163" t="s">
        <v>86</v>
      </c>
      <c r="AV2018" s="14" t="s">
        <v>271</v>
      </c>
      <c r="AW2018" s="14" t="s">
        <v>37</v>
      </c>
      <c r="AX2018" s="14" t="s">
        <v>76</v>
      </c>
      <c r="AY2018" s="163" t="s">
        <v>265</v>
      </c>
    </row>
    <row r="2019" spans="2:51" s="13" customFormat="1" ht="12">
      <c r="B2019" s="155"/>
      <c r="D2019" s="143" t="s">
        <v>277</v>
      </c>
      <c r="E2019" s="156" t="s">
        <v>19</v>
      </c>
      <c r="F2019" s="157" t="s">
        <v>3631</v>
      </c>
      <c r="H2019" s="158">
        <v>62.832</v>
      </c>
      <c r="I2019" s="159"/>
      <c r="L2019" s="155"/>
      <c r="M2019" s="160"/>
      <c r="T2019" s="161"/>
      <c r="AT2019" s="156" t="s">
        <v>277</v>
      </c>
      <c r="AU2019" s="156" t="s">
        <v>86</v>
      </c>
      <c r="AV2019" s="13" t="s">
        <v>86</v>
      </c>
      <c r="AW2019" s="13" t="s">
        <v>37</v>
      </c>
      <c r="AX2019" s="13" t="s">
        <v>84</v>
      </c>
      <c r="AY2019" s="156" t="s">
        <v>265</v>
      </c>
    </row>
    <row r="2020" spans="2:65" s="1" customFormat="1" ht="16.5" customHeight="1">
      <c r="B2020" s="33"/>
      <c r="C2020" s="130" t="s">
        <v>3632</v>
      </c>
      <c r="D2020" s="130" t="s">
        <v>267</v>
      </c>
      <c r="E2020" s="131" t="s">
        <v>3633</v>
      </c>
      <c r="F2020" s="132" t="s">
        <v>3634</v>
      </c>
      <c r="G2020" s="133" t="s">
        <v>115</v>
      </c>
      <c r="H2020" s="134">
        <v>177.1</v>
      </c>
      <c r="I2020" s="135"/>
      <c r="J2020" s="136">
        <f>ROUND(I2020*H2020,2)</f>
        <v>0</v>
      </c>
      <c r="K2020" s="132" t="s">
        <v>270</v>
      </c>
      <c r="L2020" s="33"/>
      <c r="M2020" s="137" t="s">
        <v>19</v>
      </c>
      <c r="N2020" s="138" t="s">
        <v>47</v>
      </c>
      <c r="P2020" s="139">
        <f>O2020*H2020</f>
        <v>0</v>
      </c>
      <c r="Q2020" s="139">
        <v>0.00063</v>
      </c>
      <c r="R2020" s="139">
        <f>Q2020*H2020</f>
        <v>0.111573</v>
      </c>
      <c r="S2020" s="139">
        <v>0</v>
      </c>
      <c r="T2020" s="140">
        <f>S2020*H2020</f>
        <v>0</v>
      </c>
      <c r="AR2020" s="141" t="s">
        <v>271</v>
      </c>
      <c r="AT2020" s="141" t="s">
        <v>267</v>
      </c>
      <c r="AU2020" s="141" t="s">
        <v>86</v>
      </c>
      <c r="AY2020" s="18" t="s">
        <v>265</v>
      </c>
      <c r="BE2020" s="142">
        <f>IF(N2020="základní",J2020,0)</f>
        <v>0</v>
      </c>
      <c r="BF2020" s="142">
        <f>IF(N2020="snížená",J2020,0)</f>
        <v>0</v>
      </c>
      <c r="BG2020" s="142">
        <f>IF(N2020="zákl. přenesená",J2020,0)</f>
        <v>0</v>
      </c>
      <c r="BH2020" s="142">
        <f>IF(N2020="sníž. přenesená",J2020,0)</f>
        <v>0</v>
      </c>
      <c r="BI2020" s="142">
        <f>IF(N2020="nulová",J2020,0)</f>
        <v>0</v>
      </c>
      <c r="BJ2020" s="18" t="s">
        <v>84</v>
      </c>
      <c r="BK2020" s="142">
        <f>ROUND(I2020*H2020,2)</f>
        <v>0</v>
      </c>
      <c r="BL2020" s="18" t="s">
        <v>271</v>
      </c>
      <c r="BM2020" s="141" t="s">
        <v>3635</v>
      </c>
    </row>
    <row r="2021" spans="2:47" s="1" customFormat="1" ht="12">
      <c r="B2021" s="33"/>
      <c r="D2021" s="143" t="s">
        <v>273</v>
      </c>
      <c r="F2021" s="144" t="s">
        <v>3636</v>
      </c>
      <c r="I2021" s="145"/>
      <c r="L2021" s="33"/>
      <c r="M2021" s="146"/>
      <c r="T2021" s="54"/>
      <c r="AT2021" s="18" t="s">
        <v>273</v>
      </c>
      <c r="AU2021" s="18" t="s">
        <v>86</v>
      </c>
    </row>
    <row r="2022" spans="2:47" s="1" customFormat="1" ht="12">
      <c r="B2022" s="33"/>
      <c r="D2022" s="147" t="s">
        <v>275</v>
      </c>
      <c r="F2022" s="148" t="s">
        <v>3637</v>
      </c>
      <c r="I2022" s="145"/>
      <c r="L2022" s="33"/>
      <c r="M2022" s="146"/>
      <c r="T2022" s="54"/>
      <c r="AT2022" s="18" t="s">
        <v>275</v>
      </c>
      <c r="AU2022" s="18" t="s">
        <v>86</v>
      </c>
    </row>
    <row r="2023" spans="2:47" s="1" customFormat="1" ht="19.5">
      <c r="B2023" s="33"/>
      <c r="D2023" s="143" t="s">
        <v>501</v>
      </c>
      <c r="F2023" s="176" t="s">
        <v>3638</v>
      </c>
      <c r="I2023" s="145"/>
      <c r="L2023" s="33"/>
      <c r="M2023" s="146"/>
      <c r="T2023" s="54"/>
      <c r="AT2023" s="18" t="s">
        <v>501</v>
      </c>
      <c r="AU2023" s="18" t="s">
        <v>86</v>
      </c>
    </row>
    <row r="2024" spans="2:51" s="12" customFormat="1" ht="12">
      <c r="B2024" s="149"/>
      <c r="D2024" s="143" t="s">
        <v>277</v>
      </c>
      <c r="E2024" s="150" t="s">
        <v>19</v>
      </c>
      <c r="F2024" s="151" t="s">
        <v>3639</v>
      </c>
      <c r="H2024" s="150" t="s">
        <v>19</v>
      </c>
      <c r="I2024" s="152"/>
      <c r="L2024" s="149"/>
      <c r="M2024" s="153"/>
      <c r="T2024" s="154"/>
      <c r="AT2024" s="150" t="s">
        <v>277</v>
      </c>
      <c r="AU2024" s="150" t="s">
        <v>86</v>
      </c>
      <c r="AV2024" s="12" t="s">
        <v>84</v>
      </c>
      <c r="AW2024" s="12" t="s">
        <v>37</v>
      </c>
      <c r="AX2024" s="12" t="s">
        <v>76</v>
      </c>
      <c r="AY2024" s="150" t="s">
        <v>265</v>
      </c>
    </row>
    <row r="2025" spans="2:51" s="13" customFormat="1" ht="12">
      <c r="B2025" s="155"/>
      <c r="D2025" s="143" t="s">
        <v>277</v>
      </c>
      <c r="E2025" s="156" t="s">
        <v>19</v>
      </c>
      <c r="F2025" s="157" t="s">
        <v>3640</v>
      </c>
      <c r="H2025" s="158">
        <v>24.9</v>
      </c>
      <c r="I2025" s="159"/>
      <c r="L2025" s="155"/>
      <c r="M2025" s="160"/>
      <c r="T2025" s="161"/>
      <c r="AT2025" s="156" t="s">
        <v>277</v>
      </c>
      <c r="AU2025" s="156" t="s">
        <v>86</v>
      </c>
      <c r="AV2025" s="13" t="s">
        <v>86</v>
      </c>
      <c r="AW2025" s="13" t="s">
        <v>37</v>
      </c>
      <c r="AX2025" s="13" t="s">
        <v>76</v>
      </c>
      <c r="AY2025" s="156" t="s">
        <v>265</v>
      </c>
    </row>
    <row r="2026" spans="2:51" s="13" customFormat="1" ht="12">
      <c r="B2026" s="155"/>
      <c r="D2026" s="143" t="s">
        <v>277</v>
      </c>
      <c r="E2026" s="156" t="s">
        <v>19</v>
      </c>
      <c r="F2026" s="157" t="s">
        <v>3641</v>
      </c>
      <c r="H2026" s="158">
        <v>25.3</v>
      </c>
      <c r="I2026" s="159"/>
      <c r="L2026" s="155"/>
      <c r="M2026" s="160"/>
      <c r="T2026" s="161"/>
      <c r="AT2026" s="156" t="s">
        <v>277</v>
      </c>
      <c r="AU2026" s="156" t="s">
        <v>86</v>
      </c>
      <c r="AV2026" s="13" t="s">
        <v>86</v>
      </c>
      <c r="AW2026" s="13" t="s">
        <v>37</v>
      </c>
      <c r="AX2026" s="13" t="s">
        <v>76</v>
      </c>
      <c r="AY2026" s="156" t="s">
        <v>265</v>
      </c>
    </row>
    <row r="2027" spans="2:51" s="13" customFormat="1" ht="12">
      <c r="B2027" s="155"/>
      <c r="D2027" s="143" t="s">
        <v>277</v>
      </c>
      <c r="E2027" s="156" t="s">
        <v>19</v>
      </c>
      <c r="F2027" s="157" t="s">
        <v>3642</v>
      </c>
      <c r="H2027" s="158">
        <v>24.1</v>
      </c>
      <c r="I2027" s="159"/>
      <c r="L2027" s="155"/>
      <c r="M2027" s="160"/>
      <c r="T2027" s="161"/>
      <c r="AT2027" s="156" t="s">
        <v>277</v>
      </c>
      <c r="AU2027" s="156" t="s">
        <v>86</v>
      </c>
      <c r="AV2027" s="13" t="s">
        <v>86</v>
      </c>
      <c r="AW2027" s="13" t="s">
        <v>37</v>
      </c>
      <c r="AX2027" s="13" t="s">
        <v>76</v>
      </c>
      <c r="AY2027" s="156" t="s">
        <v>265</v>
      </c>
    </row>
    <row r="2028" spans="2:51" s="13" customFormat="1" ht="12">
      <c r="B2028" s="155"/>
      <c r="D2028" s="143" t="s">
        <v>277</v>
      </c>
      <c r="E2028" s="156" t="s">
        <v>19</v>
      </c>
      <c r="F2028" s="157" t="s">
        <v>3643</v>
      </c>
      <c r="H2028" s="158">
        <v>22</v>
      </c>
      <c r="I2028" s="159"/>
      <c r="L2028" s="155"/>
      <c r="M2028" s="160"/>
      <c r="T2028" s="161"/>
      <c r="AT2028" s="156" t="s">
        <v>277</v>
      </c>
      <c r="AU2028" s="156" t="s">
        <v>86</v>
      </c>
      <c r="AV2028" s="13" t="s">
        <v>86</v>
      </c>
      <c r="AW2028" s="13" t="s">
        <v>37</v>
      </c>
      <c r="AX2028" s="13" t="s">
        <v>76</v>
      </c>
      <c r="AY2028" s="156" t="s">
        <v>265</v>
      </c>
    </row>
    <row r="2029" spans="2:51" s="13" customFormat="1" ht="12">
      <c r="B2029" s="155"/>
      <c r="D2029" s="143" t="s">
        <v>277</v>
      </c>
      <c r="E2029" s="156" t="s">
        <v>19</v>
      </c>
      <c r="F2029" s="157" t="s">
        <v>3644</v>
      </c>
      <c r="H2029" s="158">
        <v>14.8</v>
      </c>
      <c r="I2029" s="159"/>
      <c r="L2029" s="155"/>
      <c r="M2029" s="160"/>
      <c r="T2029" s="161"/>
      <c r="AT2029" s="156" t="s">
        <v>277</v>
      </c>
      <c r="AU2029" s="156" t="s">
        <v>86</v>
      </c>
      <c r="AV2029" s="13" t="s">
        <v>86</v>
      </c>
      <c r="AW2029" s="13" t="s">
        <v>37</v>
      </c>
      <c r="AX2029" s="13" t="s">
        <v>76</v>
      </c>
      <c r="AY2029" s="156" t="s">
        <v>265</v>
      </c>
    </row>
    <row r="2030" spans="2:51" s="13" customFormat="1" ht="12">
      <c r="B2030" s="155"/>
      <c r="D2030" s="143" t="s">
        <v>277</v>
      </c>
      <c r="E2030" s="156" t="s">
        <v>19</v>
      </c>
      <c r="F2030" s="157" t="s">
        <v>3645</v>
      </c>
      <c r="H2030" s="158">
        <v>14.8</v>
      </c>
      <c r="I2030" s="159"/>
      <c r="L2030" s="155"/>
      <c r="M2030" s="160"/>
      <c r="T2030" s="161"/>
      <c r="AT2030" s="156" t="s">
        <v>277</v>
      </c>
      <c r="AU2030" s="156" t="s">
        <v>86</v>
      </c>
      <c r="AV2030" s="13" t="s">
        <v>86</v>
      </c>
      <c r="AW2030" s="13" t="s">
        <v>37</v>
      </c>
      <c r="AX2030" s="13" t="s">
        <v>76</v>
      </c>
      <c r="AY2030" s="156" t="s">
        <v>265</v>
      </c>
    </row>
    <row r="2031" spans="2:51" s="13" customFormat="1" ht="12">
      <c r="B2031" s="155"/>
      <c r="D2031" s="143" t="s">
        <v>277</v>
      </c>
      <c r="E2031" s="156" t="s">
        <v>19</v>
      </c>
      <c r="F2031" s="157" t="s">
        <v>3646</v>
      </c>
      <c r="H2031" s="158">
        <v>19.6</v>
      </c>
      <c r="I2031" s="159"/>
      <c r="L2031" s="155"/>
      <c r="M2031" s="160"/>
      <c r="T2031" s="161"/>
      <c r="AT2031" s="156" t="s">
        <v>277</v>
      </c>
      <c r="AU2031" s="156" t="s">
        <v>86</v>
      </c>
      <c r="AV2031" s="13" t="s">
        <v>86</v>
      </c>
      <c r="AW2031" s="13" t="s">
        <v>37</v>
      </c>
      <c r="AX2031" s="13" t="s">
        <v>76</v>
      </c>
      <c r="AY2031" s="156" t="s">
        <v>265</v>
      </c>
    </row>
    <row r="2032" spans="2:51" s="13" customFormat="1" ht="12">
      <c r="B2032" s="155"/>
      <c r="D2032" s="143" t="s">
        <v>277</v>
      </c>
      <c r="E2032" s="156" t="s">
        <v>19</v>
      </c>
      <c r="F2032" s="157" t="s">
        <v>3647</v>
      </c>
      <c r="H2032" s="158">
        <v>16.1</v>
      </c>
      <c r="I2032" s="159"/>
      <c r="L2032" s="155"/>
      <c r="M2032" s="160"/>
      <c r="T2032" s="161"/>
      <c r="AT2032" s="156" t="s">
        <v>277</v>
      </c>
      <c r="AU2032" s="156" t="s">
        <v>86</v>
      </c>
      <c r="AV2032" s="13" t="s">
        <v>86</v>
      </c>
      <c r="AW2032" s="13" t="s">
        <v>37</v>
      </c>
      <c r="AX2032" s="13" t="s">
        <v>76</v>
      </c>
      <c r="AY2032" s="156" t="s">
        <v>265</v>
      </c>
    </row>
    <row r="2033" spans="2:51" s="13" customFormat="1" ht="12">
      <c r="B2033" s="155"/>
      <c r="D2033" s="143" t="s">
        <v>277</v>
      </c>
      <c r="E2033" s="156" t="s">
        <v>19</v>
      </c>
      <c r="F2033" s="157" t="s">
        <v>3648</v>
      </c>
      <c r="H2033" s="158">
        <v>15</v>
      </c>
      <c r="I2033" s="159"/>
      <c r="L2033" s="155"/>
      <c r="M2033" s="160"/>
      <c r="T2033" s="161"/>
      <c r="AT2033" s="156" t="s">
        <v>277</v>
      </c>
      <c r="AU2033" s="156" t="s">
        <v>86</v>
      </c>
      <c r="AV2033" s="13" t="s">
        <v>86</v>
      </c>
      <c r="AW2033" s="13" t="s">
        <v>37</v>
      </c>
      <c r="AX2033" s="13" t="s">
        <v>76</v>
      </c>
      <c r="AY2033" s="156" t="s">
        <v>265</v>
      </c>
    </row>
    <row r="2034" spans="2:51" s="13" customFormat="1" ht="12">
      <c r="B2034" s="155"/>
      <c r="D2034" s="143" t="s">
        <v>277</v>
      </c>
      <c r="E2034" s="156" t="s">
        <v>19</v>
      </c>
      <c r="F2034" s="157" t="s">
        <v>3649</v>
      </c>
      <c r="H2034" s="158">
        <v>0.5</v>
      </c>
      <c r="I2034" s="159"/>
      <c r="L2034" s="155"/>
      <c r="M2034" s="160"/>
      <c r="T2034" s="161"/>
      <c r="AT2034" s="156" t="s">
        <v>277</v>
      </c>
      <c r="AU2034" s="156" t="s">
        <v>86</v>
      </c>
      <c r="AV2034" s="13" t="s">
        <v>86</v>
      </c>
      <c r="AW2034" s="13" t="s">
        <v>37</v>
      </c>
      <c r="AX2034" s="13" t="s">
        <v>76</v>
      </c>
      <c r="AY2034" s="156" t="s">
        <v>265</v>
      </c>
    </row>
    <row r="2035" spans="2:51" s="14" customFormat="1" ht="12">
      <c r="B2035" s="162"/>
      <c r="D2035" s="143" t="s">
        <v>277</v>
      </c>
      <c r="E2035" s="163" t="s">
        <v>19</v>
      </c>
      <c r="F2035" s="164" t="s">
        <v>280</v>
      </c>
      <c r="H2035" s="165">
        <v>177.1</v>
      </c>
      <c r="I2035" s="166"/>
      <c r="L2035" s="162"/>
      <c r="M2035" s="167"/>
      <c r="T2035" s="168"/>
      <c r="AT2035" s="163" t="s">
        <v>277</v>
      </c>
      <c r="AU2035" s="163" t="s">
        <v>86</v>
      </c>
      <c r="AV2035" s="14" t="s">
        <v>271</v>
      </c>
      <c r="AW2035" s="14" t="s">
        <v>37</v>
      </c>
      <c r="AX2035" s="14" t="s">
        <v>84</v>
      </c>
      <c r="AY2035" s="163" t="s">
        <v>265</v>
      </c>
    </row>
    <row r="2036" spans="2:65" s="1" customFormat="1" ht="16.5" customHeight="1">
      <c r="B2036" s="33"/>
      <c r="C2036" s="130" t="s">
        <v>3650</v>
      </c>
      <c r="D2036" s="130" t="s">
        <v>267</v>
      </c>
      <c r="E2036" s="131" t="s">
        <v>3651</v>
      </c>
      <c r="F2036" s="132" t="s">
        <v>3652</v>
      </c>
      <c r="G2036" s="133" t="s">
        <v>162</v>
      </c>
      <c r="H2036" s="134">
        <v>623.5</v>
      </c>
      <c r="I2036" s="135"/>
      <c r="J2036" s="136">
        <f>ROUND(I2036*H2036,2)</f>
        <v>0</v>
      </c>
      <c r="K2036" s="132" t="s">
        <v>270</v>
      </c>
      <c r="L2036" s="33"/>
      <c r="M2036" s="137" t="s">
        <v>19</v>
      </c>
      <c r="N2036" s="138" t="s">
        <v>47</v>
      </c>
      <c r="P2036" s="139">
        <f>O2036*H2036</f>
        <v>0</v>
      </c>
      <c r="Q2036" s="139">
        <v>0.00167</v>
      </c>
      <c r="R2036" s="139">
        <f>Q2036*H2036</f>
        <v>1.041245</v>
      </c>
      <c r="S2036" s="139">
        <v>0</v>
      </c>
      <c r="T2036" s="140">
        <f>S2036*H2036</f>
        <v>0</v>
      </c>
      <c r="AR2036" s="141" t="s">
        <v>271</v>
      </c>
      <c r="AT2036" s="141" t="s">
        <v>267</v>
      </c>
      <c r="AU2036" s="141" t="s">
        <v>86</v>
      </c>
      <c r="AY2036" s="18" t="s">
        <v>265</v>
      </c>
      <c r="BE2036" s="142">
        <f>IF(N2036="základní",J2036,0)</f>
        <v>0</v>
      </c>
      <c r="BF2036" s="142">
        <f>IF(N2036="snížená",J2036,0)</f>
        <v>0</v>
      </c>
      <c r="BG2036" s="142">
        <f>IF(N2036="zákl. přenesená",J2036,0)</f>
        <v>0</v>
      </c>
      <c r="BH2036" s="142">
        <f>IF(N2036="sníž. přenesená",J2036,0)</f>
        <v>0</v>
      </c>
      <c r="BI2036" s="142">
        <f>IF(N2036="nulová",J2036,0)</f>
        <v>0</v>
      </c>
      <c r="BJ2036" s="18" t="s">
        <v>84</v>
      </c>
      <c r="BK2036" s="142">
        <f>ROUND(I2036*H2036,2)</f>
        <v>0</v>
      </c>
      <c r="BL2036" s="18" t="s">
        <v>271</v>
      </c>
      <c r="BM2036" s="141" t="s">
        <v>3653</v>
      </c>
    </row>
    <row r="2037" spans="2:47" s="1" customFormat="1" ht="12">
      <c r="B2037" s="33"/>
      <c r="D2037" s="143" t="s">
        <v>273</v>
      </c>
      <c r="F2037" s="144" t="s">
        <v>3654</v>
      </c>
      <c r="I2037" s="145"/>
      <c r="L2037" s="33"/>
      <c r="M2037" s="146"/>
      <c r="T2037" s="54"/>
      <c r="AT2037" s="18" t="s">
        <v>273</v>
      </c>
      <c r="AU2037" s="18" t="s">
        <v>86</v>
      </c>
    </row>
    <row r="2038" spans="2:47" s="1" customFormat="1" ht="12">
      <c r="B2038" s="33"/>
      <c r="D2038" s="147" t="s">
        <v>275</v>
      </c>
      <c r="F2038" s="148" t="s">
        <v>3655</v>
      </c>
      <c r="I2038" s="145"/>
      <c r="L2038" s="33"/>
      <c r="M2038" s="146"/>
      <c r="T2038" s="54"/>
      <c r="AT2038" s="18" t="s">
        <v>275</v>
      </c>
      <c r="AU2038" s="18" t="s">
        <v>86</v>
      </c>
    </row>
    <row r="2039" spans="2:47" s="1" customFormat="1" ht="136.5">
      <c r="B2039" s="33"/>
      <c r="D2039" s="143" t="s">
        <v>501</v>
      </c>
      <c r="F2039" s="176" t="s">
        <v>3656</v>
      </c>
      <c r="I2039" s="145"/>
      <c r="L2039" s="33"/>
      <c r="M2039" s="146"/>
      <c r="T2039" s="54"/>
      <c r="AT2039" s="18" t="s">
        <v>501</v>
      </c>
      <c r="AU2039" s="18" t="s">
        <v>86</v>
      </c>
    </row>
    <row r="2040" spans="2:51" s="12" customFormat="1" ht="12">
      <c r="B2040" s="149"/>
      <c r="D2040" s="143" t="s">
        <v>277</v>
      </c>
      <c r="E2040" s="150" t="s">
        <v>19</v>
      </c>
      <c r="F2040" s="151" t="s">
        <v>3657</v>
      </c>
      <c r="H2040" s="150" t="s">
        <v>19</v>
      </c>
      <c r="I2040" s="152"/>
      <c r="L2040" s="149"/>
      <c r="M2040" s="153"/>
      <c r="T2040" s="154"/>
      <c r="AT2040" s="150" t="s">
        <v>277</v>
      </c>
      <c r="AU2040" s="150" t="s">
        <v>86</v>
      </c>
      <c r="AV2040" s="12" t="s">
        <v>84</v>
      </c>
      <c r="AW2040" s="12" t="s">
        <v>37</v>
      </c>
      <c r="AX2040" s="12" t="s">
        <v>76</v>
      </c>
      <c r="AY2040" s="150" t="s">
        <v>265</v>
      </c>
    </row>
    <row r="2041" spans="2:51" s="12" customFormat="1" ht="12">
      <c r="B2041" s="149"/>
      <c r="D2041" s="143" t="s">
        <v>277</v>
      </c>
      <c r="E2041" s="150" t="s">
        <v>19</v>
      </c>
      <c r="F2041" s="151" t="s">
        <v>3658</v>
      </c>
      <c r="H2041" s="150" t="s">
        <v>19</v>
      </c>
      <c r="I2041" s="152"/>
      <c r="L2041" s="149"/>
      <c r="M2041" s="153"/>
      <c r="T2041" s="154"/>
      <c r="AT2041" s="150" t="s">
        <v>277</v>
      </c>
      <c r="AU2041" s="150" t="s">
        <v>86</v>
      </c>
      <c r="AV2041" s="12" t="s">
        <v>84</v>
      </c>
      <c r="AW2041" s="12" t="s">
        <v>37</v>
      </c>
      <c r="AX2041" s="12" t="s">
        <v>76</v>
      </c>
      <c r="AY2041" s="150" t="s">
        <v>265</v>
      </c>
    </row>
    <row r="2042" spans="2:51" s="13" customFormat="1" ht="12">
      <c r="B2042" s="155"/>
      <c r="D2042" s="143" t="s">
        <v>277</v>
      </c>
      <c r="E2042" s="156" t="s">
        <v>19</v>
      </c>
      <c r="F2042" s="157" t="s">
        <v>3659</v>
      </c>
      <c r="H2042" s="158">
        <v>64.8</v>
      </c>
      <c r="I2042" s="159"/>
      <c r="L2042" s="155"/>
      <c r="M2042" s="160"/>
      <c r="T2042" s="161"/>
      <c r="AT2042" s="156" t="s">
        <v>277</v>
      </c>
      <c r="AU2042" s="156" t="s">
        <v>86</v>
      </c>
      <c r="AV2042" s="13" t="s">
        <v>86</v>
      </c>
      <c r="AW2042" s="13" t="s">
        <v>37</v>
      </c>
      <c r="AX2042" s="13" t="s">
        <v>76</v>
      </c>
      <c r="AY2042" s="156" t="s">
        <v>265</v>
      </c>
    </row>
    <row r="2043" spans="2:51" s="12" customFormat="1" ht="12">
      <c r="B2043" s="149"/>
      <c r="D2043" s="143" t="s">
        <v>277</v>
      </c>
      <c r="E2043" s="150" t="s">
        <v>19</v>
      </c>
      <c r="F2043" s="151" t="s">
        <v>3660</v>
      </c>
      <c r="H2043" s="150" t="s">
        <v>19</v>
      </c>
      <c r="I2043" s="152"/>
      <c r="L2043" s="149"/>
      <c r="M2043" s="153"/>
      <c r="T2043" s="154"/>
      <c r="AT2043" s="150" t="s">
        <v>277</v>
      </c>
      <c r="AU2043" s="150" t="s">
        <v>86</v>
      </c>
      <c r="AV2043" s="12" t="s">
        <v>84</v>
      </c>
      <c r="AW2043" s="12" t="s">
        <v>37</v>
      </c>
      <c r="AX2043" s="12" t="s">
        <v>76</v>
      </c>
      <c r="AY2043" s="150" t="s">
        <v>265</v>
      </c>
    </row>
    <row r="2044" spans="2:51" s="13" customFormat="1" ht="12">
      <c r="B2044" s="155"/>
      <c r="D2044" s="143" t="s">
        <v>277</v>
      </c>
      <c r="E2044" s="156" t="s">
        <v>19</v>
      </c>
      <c r="F2044" s="157" t="s">
        <v>3661</v>
      </c>
      <c r="H2044" s="158">
        <v>73.5</v>
      </c>
      <c r="I2044" s="159"/>
      <c r="L2044" s="155"/>
      <c r="M2044" s="160"/>
      <c r="T2044" s="161"/>
      <c r="AT2044" s="156" t="s">
        <v>277</v>
      </c>
      <c r="AU2044" s="156" t="s">
        <v>86</v>
      </c>
      <c r="AV2044" s="13" t="s">
        <v>86</v>
      </c>
      <c r="AW2044" s="13" t="s">
        <v>37</v>
      </c>
      <c r="AX2044" s="13" t="s">
        <v>76</v>
      </c>
      <c r="AY2044" s="156" t="s">
        <v>265</v>
      </c>
    </row>
    <row r="2045" spans="2:51" s="12" customFormat="1" ht="12">
      <c r="B2045" s="149"/>
      <c r="D2045" s="143" t="s">
        <v>277</v>
      </c>
      <c r="E2045" s="150" t="s">
        <v>19</v>
      </c>
      <c r="F2045" s="151" t="s">
        <v>3662</v>
      </c>
      <c r="H2045" s="150" t="s">
        <v>19</v>
      </c>
      <c r="I2045" s="152"/>
      <c r="L2045" s="149"/>
      <c r="M2045" s="153"/>
      <c r="T2045" s="154"/>
      <c r="AT2045" s="150" t="s">
        <v>277</v>
      </c>
      <c r="AU2045" s="150" t="s">
        <v>86</v>
      </c>
      <c r="AV2045" s="12" t="s">
        <v>84</v>
      </c>
      <c r="AW2045" s="12" t="s">
        <v>37</v>
      </c>
      <c r="AX2045" s="12" t="s">
        <v>76</v>
      </c>
      <c r="AY2045" s="150" t="s">
        <v>265</v>
      </c>
    </row>
    <row r="2046" spans="2:51" s="13" customFormat="1" ht="12">
      <c r="B2046" s="155"/>
      <c r="D2046" s="143" t="s">
        <v>277</v>
      </c>
      <c r="E2046" s="156" t="s">
        <v>19</v>
      </c>
      <c r="F2046" s="157" t="s">
        <v>3663</v>
      </c>
      <c r="H2046" s="158">
        <v>144.2</v>
      </c>
      <c r="I2046" s="159"/>
      <c r="L2046" s="155"/>
      <c r="M2046" s="160"/>
      <c r="T2046" s="161"/>
      <c r="AT2046" s="156" t="s">
        <v>277</v>
      </c>
      <c r="AU2046" s="156" t="s">
        <v>86</v>
      </c>
      <c r="AV2046" s="13" t="s">
        <v>86</v>
      </c>
      <c r="AW2046" s="13" t="s">
        <v>37</v>
      </c>
      <c r="AX2046" s="13" t="s">
        <v>76</v>
      </c>
      <c r="AY2046" s="156" t="s">
        <v>265</v>
      </c>
    </row>
    <row r="2047" spans="2:51" s="12" customFormat="1" ht="12">
      <c r="B2047" s="149"/>
      <c r="D2047" s="143" t="s">
        <v>277</v>
      </c>
      <c r="E2047" s="150" t="s">
        <v>19</v>
      </c>
      <c r="F2047" s="151" t="s">
        <v>3664</v>
      </c>
      <c r="H2047" s="150" t="s">
        <v>19</v>
      </c>
      <c r="I2047" s="152"/>
      <c r="L2047" s="149"/>
      <c r="M2047" s="153"/>
      <c r="T2047" s="154"/>
      <c r="AT2047" s="150" t="s">
        <v>277</v>
      </c>
      <c r="AU2047" s="150" t="s">
        <v>86</v>
      </c>
      <c r="AV2047" s="12" t="s">
        <v>84</v>
      </c>
      <c r="AW2047" s="12" t="s">
        <v>37</v>
      </c>
      <c r="AX2047" s="12" t="s">
        <v>76</v>
      </c>
      <c r="AY2047" s="150" t="s">
        <v>265</v>
      </c>
    </row>
    <row r="2048" spans="2:51" s="13" customFormat="1" ht="12">
      <c r="B2048" s="155"/>
      <c r="D2048" s="143" t="s">
        <v>277</v>
      </c>
      <c r="E2048" s="156" t="s">
        <v>19</v>
      </c>
      <c r="F2048" s="157" t="s">
        <v>3665</v>
      </c>
      <c r="H2048" s="158">
        <v>40.8</v>
      </c>
      <c r="I2048" s="159"/>
      <c r="L2048" s="155"/>
      <c r="M2048" s="160"/>
      <c r="T2048" s="161"/>
      <c r="AT2048" s="156" t="s">
        <v>277</v>
      </c>
      <c r="AU2048" s="156" t="s">
        <v>86</v>
      </c>
      <c r="AV2048" s="13" t="s">
        <v>86</v>
      </c>
      <c r="AW2048" s="13" t="s">
        <v>37</v>
      </c>
      <c r="AX2048" s="13" t="s">
        <v>76</v>
      </c>
      <c r="AY2048" s="156" t="s">
        <v>265</v>
      </c>
    </row>
    <row r="2049" spans="2:51" s="12" customFormat="1" ht="12">
      <c r="B2049" s="149"/>
      <c r="D2049" s="143" t="s">
        <v>277</v>
      </c>
      <c r="E2049" s="150" t="s">
        <v>19</v>
      </c>
      <c r="F2049" s="151" t="s">
        <v>3666</v>
      </c>
      <c r="H2049" s="150" t="s">
        <v>19</v>
      </c>
      <c r="I2049" s="152"/>
      <c r="L2049" s="149"/>
      <c r="M2049" s="153"/>
      <c r="T2049" s="154"/>
      <c r="AT2049" s="150" t="s">
        <v>277</v>
      </c>
      <c r="AU2049" s="150" t="s">
        <v>86</v>
      </c>
      <c r="AV2049" s="12" t="s">
        <v>84</v>
      </c>
      <c r="AW2049" s="12" t="s">
        <v>37</v>
      </c>
      <c r="AX2049" s="12" t="s">
        <v>76</v>
      </c>
      <c r="AY2049" s="150" t="s">
        <v>265</v>
      </c>
    </row>
    <row r="2050" spans="2:51" s="13" customFormat="1" ht="12">
      <c r="B2050" s="155"/>
      <c r="D2050" s="143" t="s">
        <v>277</v>
      </c>
      <c r="E2050" s="156" t="s">
        <v>19</v>
      </c>
      <c r="F2050" s="157" t="s">
        <v>3665</v>
      </c>
      <c r="H2050" s="158">
        <v>40.8</v>
      </c>
      <c r="I2050" s="159"/>
      <c r="L2050" s="155"/>
      <c r="M2050" s="160"/>
      <c r="T2050" s="161"/>
      <c r="AT2050" s="156" t="s">
        <v>277</v>
      </c>
      <c r="AU2050" s="156" t="s">
        <v>86</v>
      </c>
      <c r="AV2050" s="13" t="s">
        <v>86</v>
      </c>
      <c r="AW2050" s="13" t="s">
        <v>37</v>
      </c>
      <c r="AX2050" s="13" t="s">
        <v>76</v>
      </c>
      <c r="AY2050" s="156" t="s">
        <v>265</v>
      </c>
    </row>
    <row r="2051" spans="2:51" s="12" customFormat="1" ht="12">
      <c r="B2051" s="149"/>
      <c r="D2051" s="143" t="s">
        <v>277</v>
      </c>
      <c r="E2051" s="150" t="s">
        <v>19</v>
      </c>
      <c r="F2051" s="151" t="s">
        <v>3667</v>
      </c>
      <c r="H2051" s="150" t="s">
        <v>19</v>
      </c>
      <c r="I2051" s="152"/>
      <c r="L2051" s="149"/>
      <c r="M2051" s="153"/>
      <c r="T2051" s="154"/>
      <c r="AT2051" s="150" t="s">
        <v>277</v>
      </c>
      <c r="AU2051" s="150" t="s">
        <v>86</v>
      </c>
      <c r="AV2051" s="12" t="s">
        <v>84</v>
      </c>
      <c r="AW2051" s="12" t="s">
        <v>37</v>
      </c>
      <c r="AX2051" s="12" t="s">
        <v>76</v>
      </c>
      <c r="AY2051" s="150" t="s">
        <v>265</v>
      </c>
    </row>
    <row r="2052" spans="2:51" s="13" customFormat="1" ht="12">
      <c r="B2052" s="155"/>
      <c r="D2052" s="143" t="s">
        <v>277</v>
      </c>
      <c r="E2052" s="156" t="s">
        <v>19</v>
      </c>
      <c r="F2052" s="157" t="s">
        <v>3668</v>
      </c>
      <c r="H2052" s="158">
        <v>20</v>
      </c>
      <c r="I2052" s="159"/>
      <c r="L2052" s="155"/>
      <c r="M2052" s="160"/>
      <c r="T2052" s="161"/>
      <c r="AT2052" s="156" t="s">
        <v>277</v>
      </c>
      <c r="AU2052" s="156" t="s">
        <v>86</v>
      </c>
      <c r="AV2052" s="13" t="s">
        <v>86</v>
      </c>
      <c r="AW2052" s="13" t="s">
        <v>37</v>
      </c>
      <c r="AX2052" s="13" t="s">
        <v>76</v>
      </c>
      <c r="AY2052" s="156" t="s">
        <v>265</v>
      </c>
    </row>
    <row r="2053" spans="2:51" s="12" customFormat="1" ht="12">
      <c r="B2053" s="149"/>
      <c r="D2053" s="143" t="s">
        <v>277</v>
      </c>
      <c r="E2053" s="150" t="s">
        <v>19</v>
      </c>
      <c r="F2053" s="151" t="s">
        <v>3669</v>
      </c>
      <c r="H2053" s="150" t="s">
        <v>19</v>
      </c>
      <c r="I2053" s="152"/>
      <c r="L2053" s="149"/>
      <c r="M2053" s="153"/>
      <c r="T2053" s="154"/>
      <c r="AT2053" s="150" t="s">
        <v>277</v>
      </c>
      <c r="AU2053" s="150" t="s">
        <v>86</v>
      </c>
      <c r="AV2053" s="12" t="s">
        <v>84</v>
      </c>
      <c r="AW2053" s="12" t="s">
        <v>37</v>
      </c>
      <c r="AX2053" s="12" t="s">
        <v>76</v>
      </c>
      <c r="AY2053" s="150" t="s">
        <v>265</v>
      </c>
    </row>
    <row r="2054" spans="2:51" s="13" customFormat="1" ht="12">
      <c r="B2054" s="155"/>
      <c r="D2054" s="143" t="s">
        <v>277</v>
      </c>
      <c r="E2054" s="156" t="s">
        <v>19</v>
      </c>
      <c r="F2054" s="157" t="s">
        <v>3670</v>
      </c>
      <c r="H2054" s="158">
        <v>75.6</v>
      </c>
      <c r="I2054" s="159"/>
      <c r="L2054" s="155"/>
      <c r="M2054" s="160"/>
      <c r="T2054" s="161"/>
      <c r="AT2054" s="156" t="s">
        <v>277</v>
      </c>
      <c r="AU2054" s="156" t="s">
        <v>86</v>
      </c>
      <c r="AV2054" s="13" t="s">
        <v>86</v>
      </c>
      <c r="AW2054" s="13" t="s">
        <v>37</v>
      </c>
      <c r="AX2054" s="13" t="s">
        <v>76</v>
      </c>
      <c r="AY2054" s="156" t="s">
        <v>265</v>
      </c>
    </row>
    <row r="2055" spans="2:51" s="12" customFormat="1" ht="12">
      <c r="B2055" s="149"/>
      <c r="D2055" s="143" t="s">
        <v>277</v>
      </c>
      <c r="E2055" s="150" t="s">
        <v>19</v>
      </c>
      <c r="F2055" s="151" t="s">
        <v>3671</v>
      </c>
      <c r="H2055" s="150" t="s">
        <v>19</v>
      </c>
      <c r="I2055" s="152"/>
      <c r="L2055" s="149"/>
      <c r="M2055" s="153"/>
      <c r="T2055" s="154"/>
      <c r="AT2055" s="150" t="s">
        <v>277</v>
      </c>
      <c r="AU2055" s="150" t="s">
        <v>86</v>
      </c>
      <c r="AV2055" s="12" t="s">
        <v>84</v>
      </c>
      <c r="AW2055" s="12" t="s">
        <v>37</v>
      </c>
      <c r="AX2055" s="12" t="s">
        <v>76</v>
      </c>
      <c r="AY2055" s="150" t="s">
        <v>265</v>
      </c>
    </row>
    <row r="2056" spans="2:51" s="13" customFormat="1" ht="12">
      <c r="B2056" s="155"/>
      <c r="D2056" s="143" t="s">
        <v>277</v>
      </c>
      <c r="E2056" s="156" t="s">
        <v>19</v>
      </c>
      <c r="F2056" s="157" t="s">
        <v>3672</v>
      </c>
      <c r="H2056" s="158">
        <v>48</v>
      </c>
      <c r="I2056" s="159"/>
      <c r="L2056" s="155"/>
      <c r="M2056" s="160"/>
      <c r="T2056" s="161"/>
      <c r="AT2056" s="156" t="s">
        <v>277</v>
      </c>
      <c r="AU2056" s="156" t="s">
        <v>86</v>
      </c>
      <c r="AV2056" s="13" t="s">
        <v>86</v>
      </c>
      <c r="AW2056" s="13" t="s">
        <v>37</v>
      </c>
      <c r="AX2056" s="13" t="s">
        <v>76</v>
      </c>
      <c r="AY2056" s="156" t="s">
        <v>265</v>
      </c>
    </row>
    <row r="2057" spans="2:51" s="12" customFormat="1" ht="12">
      <c r="B2057" s="149"/>
      <c r="D2057" s="143" t="s">
        <v>277</v>
      </c>
      <c r="E2057" s="150" t="s">
        <v>19</v>
      </c>
      <c r="F2057" s="151" t="s">
        <v>3673</v>
      </c>
      <c r="H2057" s="150" t="s">
        <v>19</v>
      </c>
      <c r="I2057" s="152"/>
      <c r="L2057" s="149"/>
      <c r="M2057" s="153"/>
      <c r="T2057" s="154"/>
      <c r="AT2057" s="150" t="s">
        <v>277</v>
      </c>
      <c r="AU2057" s="150" t="s">
        <v>86</v>
      </c>
      <c r="AV2057" s="12" t="s">
        <v>84</v>
      </c>
      <c r="AW2057" s="12" t="s">
        <v>37</v>
      </c>
      <c r="AX2057" s="12" t="s">
        <v>76</v>
      </c>
      <c r="AY2057" s="150" t="s">
        <v>265</v>
      </c>
    </row>
    <row r="2058" spans="2:51" s="13" customFormat="1" ht="12">
      <c r="B2058" s="155"/>
      <c r="D2058" s="143" t="s">
        <v>277</v>
      </c>
      <c r="E2058" s="156" t="s">
        <v>19</v>
      </c>
      <c r="F2058" s="157" t="s">
        <v>3674</v>
      </c>
      <c r="H2058" s="158">
        <v>86.4</v>
      </c>
      <c r="I2058" s="159"/>
      <c r="L2058" s="155"/>
      <c r="M2058" s="160"/>
      <c r="T2058" s="161"/>
      <c r="AT2058" s="156" t="s">
        <v>277</v>
      </c>
      <c r="AU2058" s="156" t="s">
        <v>86</v>
      </c>
      <c r="AV2058" s="13" t="s">
        <v>86</v>
      </c>
      <c r="AW2058" s="13" t="s">
        <v>37</v>
      </c>
      <c r="AX2058" s="13" t="s">
        <v>76</v>
      </c>
      <c r="AY2058" s="156" t="s">
        <v>265</v>
      </c>
    </row>
    <row r="2059" spans="2:51" s="12" customFormat="1" ht="12">
      <c r="B2059" s="149"/>
      <c r="D2059" s="143" t="s">
        <v>277</v>
      </c>
      <c r="E2059" s="150" t="s">
        <v>19</v>
      </c>
      <c r="F2059" s="151" t="s">
        <v>3675</v>
      </c>
      <c r="H2059" s="150" t="s">
        <v>19</v>
      </c>
      <c r="I2059" s="152"/>
      <c r="L2059" s="149"/>
      <c r="M2059" s="153"/>
      <c r="T2059" s="154"/>
      <c r="AT2059" s="150" t="s">
        <v>277</v>
      </c>
      <c r="AU2059" s="150" t="s">
        <v>86</v>
      </c>
      <c r="AV2059" s="12" t="s">
        <v>84</v>
      </c>
      <c r="AW2059" s="12" t="s">
        <v>37</v>
      </c>
      <c r="AX2059" s="12" t="s">
        <v>76</v>
      </c>
      <c r="AY2059" s="150" t="s">
        <v>265</v>
      </c>
    </row>
    <row r="2060" spans="2:51" s="13" customFormat="1" ht="12">
      <c r="B2060" s="155"/>
      <c r="D2060" s="143" t="s">
        <v>277</v>
      </c>
      <c r="E2060" s="156" t="s">
        <v>19</v>
      </c>
      <c r="F2060" s="157" t="s">
        <v>3676</v>
      </c>
      <c r="H2060" s="158">
        <v>29.4</v>
      </c>
      <c r="I2060" s="159"/>
      <c r="L2060" s="155"/>
      <c r="M2060" s="160"/>
      <c r="T2060" s="161"/>
      <c r="AT2060" s="156" t="s">
        <v>277</v>
      </c>
      <c r="AU2060" s="156" t="s">
        <v>86</v>
      </c>
      <c r="AV2060" s="13" t="s">
        <v>86</v>
      </c>
      <c r="AW2060" s="13" t="s">
        <v>37</v>
      </c>
      <c r="AX2060" s="13" t="s">
        <v>76</v>
      </c>
      <c r="AY2060" s="156" t="s">
        <v>265</v>
      </c>
    </row>
    <row r="2061" spans="2:51" s="14" customFormat="1" ht="12">
      <c r="B2061" s="162"/>
      <c r="D2061" s="143" t="s">
        <v>277</v>
      </c>
      <c r="E2061" s="163" t="s">
        <v>19</v>
      </c>
      <c r="F2061" s="164" t="s">
        <v>280</v>
      </c>
      <c r="H2061" s="165">
        <v>623.5</v>
      </c>
      <c r="I2061" s="166"/>
      <c r="L2061" s="162"/>
      <c r="M2061" s="167"/>
      <c r="T2061" s="168"/>
      <c r="AT2061" s="163" t="s">
        <v>277</v>
      </c>
      <c r="AU2061" s="163" t="s">
        <v>86</v>
      </c>
      <c r="AV2061" s="14" t="s">
        <v>271</v>
      </c>
      <c r="AW2061" s="14" t="s">
        <v>37</v>
      </c>
      <c r="AX2061" s="14" t="s">
        <v>84</v>
      </c>
      <c r="AY2061" s="163" t="s">
        <v>265</v>
      </c>
    </row>
    <row r="2062" spans="2:65" s="1" customFormat="1" ht="16.5" customHeight="1">
      <c r="B2062" s="33"/>
      <c r="C2062" s="130" t="s">
        <v>3677</v>
      </c>
      <c r="D2062" s="130" t="s">
        <v>267</v>
      </c>
      <c r="E2062" s="131" t="s">
        <v>3678</v>
      </c>
      <c r="F2062" s="132" t="s">
        <v>3679</v>
      </c>
      <c r="G2062" s="133" t="s">
        <v>162</v>
      </c>
      <c r="H2062" s="134">
        <v>143.7</v>
      </c>
      <c r="I2062" s="135"/>
      <c r="J2062" s="136">
        <f>ROUND(I2062*H2062,2)</f>
        <v>0</v>
      </c>
      <c r="K2062" s="132" t="s">
        <v>270</v>
      </c>
      <c r="L2062" s="33"/>
      <c r="M2062" s="137" t="s">
        <v>19</v>
      </c>
      <c r="N2062" s="138" t="s">
        <v>47</v>
      </c>
      <c r="P2062" s="139">
        <f>O2062*H2062</f>
        <v>0</v>
      </c>
      <c r="Q2062" s="139">
        <v>0.00208</v>
      </c>
      <c r="R2062" s="139">
        <f>Q2062*H2062</f>
        <v>0.29889599999999994</v>
      </c>
      <c r="S2062" s="139">
        <v>0</v>
      </c>
      <c r="T2062" s="140">
        <f>S2062*H2062</f>
        <v>0</v>
      </c>
      <c r="AR2062" s="141" t="s">
        <v>271</v>
      </c>
      <c r="AT2062" s="141" t="s">
        <v>267</v>
      </c>
      <c r="AU2062" s="141" t="s">
        <v>86</v>
      </c>
      <c r="AY2062" s="18" t="s">
        <v>265</v>
      </c>
      <c r="BE2062" s="142">
        <f>IF(N2062="základní",J2062,0)</f>
        <v>0</v>
      </c>
      <c r="BF2062" s="142">
        <f>IF(N2062="snížená",J2062,0)</f>
        <v>0</v>
      </c>
      <c r="BG2062" s="142">
        <f>IF(N2062="zákl. přenesená",J2062,0)</f>
        <v>0</v>
      </c>
      <c r="BH2062" s="142">
        <f>IF(N2062="sníž. přenesená",J2062,0)</f>
        <v>0</v>
      </c>
      <c r="BI2062" s="142">
        <f>IF(N2062="nulová",J2062,0)</f>
        <v>0</v>
      </c>
      <c r="BJ2062" s="18" t="s">
        <v>84</v>
      </c>
      <c r="BK2062" s="142">
        <f>ROUND(I2062*H2062,2)</f>
        <v>0</v>
      </c>
      <c r="BL2062" s="18" t="s">
        <v>271</v>
      </c>
      <c r="BM2062" s="141" t="s">
        <v>3680</v>
      </c>
    </row>
    <row r="2063" spans="2:47" s="1" customFormat="1" ht="12">
      <c r="B2063" s="33"/>
      <c r="D2063" s="143" t="s">
        <v>273</v>
      </c>
      <c r="F2063" s="144" t="s">
        <v>3681</v>
      </c>
      <c r="I2063" s="145"/>
      <c r="L2063" s="33"/>
      <c r="M2063" s="146"/>
      <c r="T2063" s="54"/>
      <c r="AT2063" s="18" t="s">
        <v>273</v>
      </c>
      <c r="AU2063" s="18" t="s">
        <v>86</v>
      </c>
    </row>
    <row r="2064" spans="2:47" s="1" customFormat="1" ht="12">
      <c r="B2064" s="33"/>
      <c r="D2064" s="147" t="s">
        <v>275</v>
      </c>
      <c r="F2064" s="148" t="s">
        <v>3682</v>
      </c>
      <c r="I2064" s="145"/>
      <c r="L2064" s="33"/>
      <c r="M2064" s="146"/>
      <c r="T2064" s="54"/>
      <c r="AT2064" s="18" t="s">
        <v>275</v>
      </c>
      <c r="AU2064" s="18" t="s">
        <v>86</v>
      </c>
    </row>
    <row r="2065" spans="2:47" s="1" customFormat="1" ht="146.25">
      <c r="B2065" s="33"/>
      <c r="D2065" s="143" t="s">
        <v>501</v>
      </c>
      <c r="F2065" s="176" t="s">
        <v>3683</v>
      </c>
      <c r="I2065" s="145"/>
      <c r="L2065" s="33"/>
      <c r="M2065" s="146"/>
      <c r="T2065" s="54"/>
      <c r="AT2065" s="18" t="s">
        <v>501</v>
      </c>
      <c r="AU2065" s="18" t="s">
        <v>86</v>
      </c>
    </row>
    <row r="2066" spans="2:51" s="12" customFormat="1" ht="12">
      <c r="B2066" s="149"/>
      <c r="D2066" s="143" t="s">
        <v>277</v>
      </c>
      <c r="E2066" s="150" t="s">
        <v>19</v>
      </c>
      <c r="F2066" s="151" t="s">
        <v>3684</v>
      </c>
      <c r="H2066" s="150" t="s">
        <v>19</v>
      </c>
      <c r="I2066" s="152"/>
      <c r="L2066" s="149"/>
      <c r="M2066" s="153"/>
      <c r="T2066" s="154"/>
      <c r="AT2066" s="150" t="s">
        <v>277</v>
      </c>
      <c r="AU2066" s="150" t="s">
        <v>86</v>
      </c>
      <c r="AV2066" s="12" t="s">
        <v>84</v>
      </c>
      <c r="AW2066" s="12" t="s">
        <v>37</v>
      </c>
      <c r="AX2066" s="12" t="s">
        <v>76</v>
      </c>
      <c r="AY2066" s="150" t="s">
        <v>265</v>
      </c>
    </row>
    <row r="2067" spans="2:51" s="13" customFormat="1" ht="12">
      <c r="B2067" s="155"/>
      <c r="D2067" s="143" t="s">
        <v>277</v>
      </c>
      <c r="E2067" s="156" t="s">
        <v>19</v>
      </c>
      <c r="F2067" s="157" t="s">
        <v>3685</v>
      </c>
      <c r="H2067" s="158">
        <v>19.7</v>
      </c>
      <c r="I2067" s="159"/>
      <c r="L2067" s="155"/>
      <c r="M2067" s="160"/>
      <c r="T2067" s="161"/>
      <c r="AT2067" s="156" t="s">
        <v>277</v>
      </c>
      <c r="AU2067" s="156" t="s">
        <v>86</v>
      </c>
      <c r="AV2067" s="13" t="s">
        <v>86</v>
      </c>
      <c r="AW2067" s="13" t="s">
        <v>37</v>
      </c>
      <c r="AX2067" s="13" t="s">
        <v>76</v>
      </c>
      <c r="AY2067" s="156" t="s">
        <v>265</v>
      </c>
    </row>
    <row r="2068" spans="2:51" s="13" customFormat="1" ht="12">
      <c r="B2068" s="155"/>
      <c r="D2068" s="143" t="s">
        <v>277</v>
      </c>
      <c r="E2068" s="156" t="s">
        <v>19</v>
      </c>
      <c r="F2068" s="157" t="s">
        <v>3686</v>
      </c>
      <c r="H2068" s="158">
        <v>20.1</v>
      </c>
      <c r="I2068" s="159"/>
      <c r="L2068" s="155"/>
      <c r="M2068" s="160"/>
      <c r="T2068" s="161"/>
      <c r="AT2068" s="156" t="s">
        <v>277</v>
      </c>
      <c r="AU2068" s="156" t="s">
        <v>86</v>
      </c>
      <c r="AV2068" s="13" t="s">
        <v>86</v>
      </c>
      <c r="AW2068" s="13" t="s">
        <v>37</v>
      </c>
      <c r="AX2068" s="13" t="s">
        <v>76</v>
      </c>
      <c r="AY2068" s="156" t="s">
        <v>265</v>
      </c>
    </row>
    <row r="2069" spans="2:51" s="13" customFormat="1" ht="12">
      <c r="B2069" s="155"/>
      <c r="D2069" s="143" t="s">
        <v>277</v>
      </c>
      <c r="E2069" s="156" t="s">
        <v>19</v>
      </c>
      <c r="F2069" s="157" t="s">
        <v>3687</v>
      </c>
      <c r="H2069" s="158">
        <v>17.8</v>
      </c>
      <c r="I2069" s="159"/>
      <c r="L2069" s="155"/>
      <c r="M2069" s="160"/>
      <c r="T2069" s="161"/>
      <c r="AT2069" s="156" t="s">
        <v>277</v>
      </c>
      <c r="AU2069" s="156" t="s">
        <v>86</v>
      </c>
      <c r="AV2069" s="13" t="s">
        <v>86</v>
      </c>
      <c r="AW2069" s="13" t="s">
        <v>37</v>
      </c>
      <c r="AX2069" s="13" t="s">
        <v>76</v>
      </c>
      <c r="AY2069" s="156" t="s">
        <v>265</v>
      </c>
    </row>
    <row r="2070" spans="2:51" s="13" customFormat="1" ht="12">
      <c r="B2070" s="155"/>
      <c r="D2070" s="143" t="s">
        <v>277</v>
      </c>
      <c r="E2070" s="156" t="s">
        <v>19</v>
      </c>
      <c r="F2070" s="157" t="s">
        <v>3688</v>
      </c>
      <c r="H2070" s="158">
        <v>17.5</v>
      </c>
      <c r="I2070" s="159"/>
      <c r="L2070" s="155"/>
      <c r="M2070" s="160"/>
      <c r="T2070" s="161"/>
      <c r="AT2070" s="156" t="s">
        <v>277</v>
      </c>
      <c r="AU2070" s="156" t="s">
        <v>86</v>
      </c>
      <c r="AV2070" s="13" t="s">
        <v>86</v>
      </c>
      <c r="AW2070" s="13" t="s">
        <v>37</v>
      </c>
      <c r="AX2070" s="13" t="s">
        <v>76</v>
      </c>
      <c r="AY2070" s="156" t="s">
        <v>265</v>
      </c>
    </row>
    <row r="2071" spans="2:51" s="13" customFormat="1" ht="12">
      <c r="B2071" s="155"/>
      <c r="D2071" s="143" t="s">
        <v>277</v>
      </c>
      <c r="E2071" s="156" t="s">
        <v>19</v>
      </c>
      <c r="F2071" s="157" t="s">
        <v>3689</v>
      </c>
      <c r="H2071" s="158">
        <v>13.5</v>
      </c>
      <c r="I2071" s="159"/>
      <c r="L2071" s="155"/>
      <c r="M2071" s="160"/>
      <c r="T2071" s="161"/>
      <c r="AT2071" s="156" t="s">
        <v>277</v>
      </c>
      <c r="AU2071" s="156" t="s">
        <v>86</v>
      </c>
      <c r="AV2071" s="13" t="s">
        <v>86</v>
      </c>
      <c r="AW2071" s="13" t="s">
        <v>37</v>
      </c>
      <c r="AX2071" s="13" t="s">
        <v>76</v>
      </c>
      <c r="AY2071" s="156" t="s">
        <v>265</v>
      </c>
    </row>
    <row r="2072" spans="2:51" s="13" customFormat="1" ht="12">
      <c r="B2072" s="155"/>
      <c r="D2072" s="143" t="s">
        <v>277</v>
      </c>
      <c r="E2072" s="156" t="s">
        <v>19</v>
      </c>
      <c r="F2072" s="157" t="s">
        <v>3690</v>
      </c>
      <c r="H2072" s="158">
        <v>12.1</v>
      </c>
      <c r="I2072" s="159"/>
      <c r="L2072" s="155"/>
      <c r="M2072" s="160"/>
      <c r="T2072" s="161"/>
      <c r="AT2072" s="156" t="s">
        <v>277</v>
      </c>
      <c r="AU2072" s="156" t="s">
        <v>86</v>
      </c>
      <c r="AV2072" s="13" t="s">
        <v>86</v>
      </c>
      <c r="AW2072" s="13" t="s">
        <v>37</v>
      </c>
      <c r="AX2072" s="13" t="s">
        <v>76</v>
      </c>
      <c r="AY2072" s="156" t="s">
        <v>265</v>
      </c>
    </row>
    <row r="2073" spans="2:51" s="13" customFormat="1" ht="12">
      <c r="B2073" s="155"/>
      <c r="D2073" s="143" t="s">
        <v>277</v>
      </c>
      <c r="E2073" s="156" t="s">
        <v>19</v>
      </c>
      <c r="F2073" s="157" t="s">
        <v>3691</v>
      </c>
      <c r="H2073" s="158">
        <v>16</v>
      </c>
      <c r="I2073" s="159"/>
      <c r="L2073" s="155"/>
      <c r="M2073" s="160"/>
      <c r="T2073" s="161"/>
      <c r="AT2073" s="156" t="s">
        <v>277</v>
      </c>
      <c r="AU2073" s="156" t="s">
        <v>86</v>
      </c>
      <c r="AV2073" s="13" t="s">
        <v>86</v>
      </c>
      <c r="AW2073" s="13" t="s">
        <v>37</v>
      </c>
      <c r="AX2073" s="13" t="s">
        <v>76</v>
      </c>
      <c r="AY2073" s="156" t="s">
        <v>265</v>
      </c>
    </row>
    <row r="2074" spans="2:51" s="13" customFormat="1" ht="12">
      <c r="B2074" s="155"/>
      <c r="D2074" s="143" t="s">
        <v>277</v>
      </c>
      <c r="E2074" s="156" t="s">
        <v>19</v>
      </c>
      <c r="F2074" s="157" t="s">
        <v>3692</v>
      </c>
      <c r="H2074" s="158">
        <v>16</v>
      </c>
      <c r="I2074" s="159"/>
      <c r="L2074" s="155"/>
      <c r="M2074" s="160"/>
      <c r="T2074" s="161"/>
      <c r="AT2074" s="156" t="s">
        <v>277</v>
      </c>
      <c r="AU2074" s="156" t="s">
        <v>86</v>
      </c>
      <c r="AV2074" s="13" t="s">
        <v>86</v>
      </c>
      <c r="AW2074" s="13" t="s">
        <v>37</v>
      </c>
      <c r="AX2074" s="13" t="s">
        <v>76</v>
      </c>
      <c r="AY2074" s="156" t="s">
        <v>265</v>
      </c>
    </row>
    <row r="2075" spans="2:51" s="13" customFormat="1" ht="12">
      <c r="B2075" s="155"/>
      <c r="D2075" s="143" t="s">
        <v>277</v>
      </c>
      <c r="E2075" s="156" t="s">
        <v>19</v>
      </c>
      <c r="F2075" s="157" t="s">
        <v>3693</v>
      </c>
      <c r="H2075" s="158">
        <v>11</v>
      </c>
      <c r="I2075" s="159"/>
      <c r="L2075" s="155"/>
      <c r="M2075" s="160"/>
      <c r="T2075" s="161"/>
      <c r="AT2075" s="156" t="s">
        <v>277</v>
      </c>
      <c r="AU2075" s="156" t="s">
        <v>86</v>
      </c>
      <c r="AV2075" s="13" t="s">
        <v>86</v>
      </c>
      <c r="AW2075" s="13" t="s">
        <v>37</v>
      </c>
      <c r="AX2075" s="13" t="s">
        <v>76</v>
      </c>
      <c r="AY2075" s="156" t="s">
        <v>265</v>
      </c>
    </row>
    <row r="2076" spans="2:51" s="14" customFormat="1" ht="12">
      <c r="B2076" s="162"/>
      <c r="D2076" s="143" t="s">
        <v>277</v>
      </c>
      <c r="E2076" s="163" t="s">
        <v>19</v>
      </c>
      <c r="F2076" s="164" t="s">
        <v>280</v>
      </c>
      <c r="H2076" s="165">
        <v>143.7</v>
      </c>
      <c r="I2076" s="166"/>
      <c r="L2076" s="162"/>
      <c r="M2076" s="167"/>
      <c r="T2076" s="168"/>
      <c r="AT2076" s="163" t="s">
        <v>277</v>
      </c>
      <c r="AU2076" s="163" t="s">
        <v>86</v>
      </c>
      <c r="AV2076" s="14" t="s">
        <v>271</v>
      </c>
      <c r="AW2076" s="14" t="s">
        <v>37</v>
      </c>
      <c r="AX2076" s="14" t="s">
        <v>84</v>
      </c>
      <c r="AY2076" s="163" t="s">
        <v>265</v>
      </c>
    </row>
    <row r="2077" spans="2:65" s="1" customFormat="1" ht="16.5" customHeight="1">
      <c r="B2077" s="33"/>
      <c r="C2077" s="130" t="s">
        <v>3694</v>
      </c>
      <c r="D2077" s="130" t="s">
        <v>267</v>
      </c>
      <c r="E2077" s="131" t="s">
        <v>3695</v>
      </c>
      <c r="F2077" s="132" t="s">
        <v>3696</v>
      </c>
      <c r="G2077" s="133" t="s">
        <v>162</v>
      </c>
      <c r="H2077" s="134">
        <v>247.1</v>
      </c>
      <c r="I2077" s="135"/>
      <c r="J2077" s="136">
        <f>ROUND(I2077*H2077,2)</f>
        <v>0</v>
      </c>
      <c r="K2077" s="132" t="s">
        <v>270</v>
      </c>
      <c r="L2077" s="33"/>
      <c r="M2077" s="137" t="s">
        <v>19</v>
      </c>
      <c r="N2077" s="138" t="s">
        <v>47</v>
      </c>
      <c r="P2077" s="139">
        <f>O2077*H2077</f>
        <v>0</v>
      </c>
      <c r="Q2077" s="139">
        <v>0.00017</v>
      </c>
      <c r="R2077" s="139">
        <f>Q2077*H2077</f>
        <v>0.042007</v>
      </c>
      <c r="S2077" s="139">
        <v>0</v>
      </c>
      <c r="T2077" s="140">
        <f>S2077*H2077</f>
        <v>0</v>
      </c>
      <c r="AR2077" s="141" t="s">
        <v>271</v>
      </c>
      <c r="AT2077" s="141" t="s">
        <v>267</v>
      </c>
      <c r="AU2077" s="141" t="s">
        <v>86</v>
      </c>
      <c r="AY2077" s="18" t="s">
        <v>265</v>
      </c>
      <c r="BE2077" s="142">
        <f>IF(N2077="základní",J2077,0)</f>
        <v>0</v>
      </c>
      <c r="BF2077" s="142">
        <f>IF(N2077="snížená",J2077,0)</f>
        <v>0</v>
      </c>
      <c r="BG2077" s="142">
        <f>IF(N2077="zákl. přenesená",J2077,0)</f>
        <v>0</v>
      </c>
      <c r="BH2077" s="142">
        <f>IF(N2077="sníž. přenesená",J2077,0)</f>
        <v>0</v>
      </c>
      <c r="BI2077" s="142">
        <f>IF(N2077="nulová",J2077,0)</f>
        <v>0</v>
      </c>
      <c r="BJ2077" s="18" t="s">
        <v>84</v>
      </c>
      <c r="BK2077" s="142">
        <f>ROUND(I2077*H2077,2)</f>
        <v>0</v>
      </c>
      <c r="BL2077" s="18" t="s">
        <v>271</v>
      </c>
      <c r="BM2077" s="141" t="s">
        <v>3697</v>
      </c>
    </row>
    <row r="2078" spans="2:47" s="1" customFormat="1" ht="12">
      <c r="B2078" s="33"/>
      <c r="D2078" s="143" t="s">
        <v>273</v>
      </c>
      <c r="F2078" s="144" t="s">
        <v>3698</v>
      </c>
      <c r="I2078" s="145"/>
      <c r="L2078" s="33"/>
      <c r="M2078" s="146"/>
      <c r="T2078" s="54"/>
      <c r="AT2078" s="18" t="s">
        <v>273</v>
      </c>
      <c r="AU2078" s="18" t="s">
        <v>86</v>
      </c>
    </row>
    <row r="2079" spans="2:47" s="1" customFormat="1" ht="12">
      <c r="B2079" s="33"/>
      <c r="D2079" s="147" t="s">
        <v>275</v>
      </c>
      <c r="F2079" s="148" t="s">
        <v>3699</v>
      </c>
      <c r="I2079" s="145"/>
      <c r="L2079" s="33"/>
      <c r="M2079" s="146"/>
      <c r="T2079" s="54"/>
      <c r="AT2079" s="18" t="s">
        <v>275</v>
      </c>
      <c r="AU2079" s="18" t="s">
        <v>86</v>
      </c>
    </row>
    <row r="2080" spans="2:47" s="1" customFormat="1" ht="136.5">
      <c r="B2080" s="33"/>
      <c r="D2080" s="143" t="s">
        <v>501</v>
      </c>
      <c r="F2080" s="176" t="s">
        <v>3700</v>
      </c>
      <c r="I2080" s="145"/>
      <c r="L2080" s="33"/>
      <c r="M2080" s="146"/>
      <c r="T2080" s="54"/>
      <c r="AT2080" s="18" t="s">
        <v>501</v>
      </c>
      <c r="AU2080" s="18" t="s">
        <v>86</v>
      </c>
    </row>
    <row r="2081" spans="2:51" s="12" customFormat="1" ht="12">
      <c r="B2081" s="149"/>
      <c r="D2081" s="143" t="s">
        <v>277</v>
      </c>
      <c r="E2081" s="150" t="s">
        <v>19</v>
      </c>
      <c r="F2081" s="151" t="s">
        <v>3701</v>
      </c>
      <c r="H2081" s="150" t="s">
        <v>19</v>
      </c>
      <c r="I2081" s="152"/>
      <c r="L2081" s="149"/>
      <c r="M2081" s="153"/>
      <c r="T2081" s="154"/>
      <c r="AT2081" s="150" t="s">
        <v>277</v>
      </c>
      <c r="AU2081" s="150" t="s">
        <v>86</v>
      </c>
      <c r="AV2081" s="12" t="s">
        <v>84</v>
      </c>
      <c r="AW2081" s="12" t="s">
        <v>37</v>
      </c>
      <c r="AX2081" s="12" t="s">
        <v>76</v>
      </c>
      <c r="AY2081" s="150" t="s">
        <v>265</v>
      </c>
    </row>
    <row r="2082" spans="2:51" s="13" customFormat="1" ht="12">
      <c r="B2082" s="155"/>
      <c r="D2082" s="143" t="s">
        <v>277</v>
      </c>
      <c r="E2082" s="156" t="s">
        <v>19</v>
      </c>
      <c r="F2082" s="157" t="s">
        <v>3702</v>
      </c>
      <c r="H2082" s="158">
        <v>36.1</v>
      </c>
      <c r="I2082" s="159"/>
      <c r="L2082" s="155"/>
      <c r="M2082" s="160"/>
      <c r="T2082" s="161"/>
      <c r="AT2082" s="156" t="s">
        <v>277</v>
      </c>
      <c r="AU2082" s="156" t="s">
        <v>86</v>
      </c>
      <c r="AV2082" s="13" t="s">
        <v>86</v>
      </c>
      <c r="AW2082" s="13" t="s">
        <v>37</v>
      </c>
      <c r="AX2082" s="13" t="s">
        <v>76</v>
      </c>
      <c r="AY2082" s="156" t="s">
        <v>265</v>
      </c>
    </row>
    <row r="2083" spans="2:51" s="13" customFormat="1" ht="12">
      <c r="B2083" s="155"/>
      <c r="D2083" s="143" t="s">
        <v>277</v>
      </c>
      <c r="E2083" s="156" t="s">
        <v>19</v>
      </c>
      <c r="F2083" s="157" t="s">
        <v>3703</v>
      </c>
      <c r="H2083" s="158">
        <v>37</v>
      </c>
      <c r="I2083" s="159"/>
      <c r="L2083" s="155"/>
      <c r="M2083" s="160"/>
      <c r="T2083" s="161"/>
      <c r="AT2083" s="156" t="s">
        <v>277</v>
      </c>
      <c r="AU2083" s="156" t="s">
        <v>86</v>
      </c>
      <c r="AV2083" s="13" t="s">
        <v>86</v>
      </c>
      <c r="AW2083" s="13" t="s">
        <v>37</v>
      </c>
      <c r="AX2083" s="13" t="s">
        <v>76</v>
      </c>
      <c r="AY2083" s="156" t="s">
        <v>265</v>
      </c>
    </row>
    <row r="2084" spans="2:51" s="13" customFormat="1" ht="12">
      <c r="B2084" s="155"/>
      <c r="D2084" s="143" t="s">
        <v>277</v>
      </c>
      <c r="E2084" s="156" t="s">
        <v>19</v>
      </c>
      <c r="F2084" s="157" t="s">
        <v>3704</v>
      </c>
      <c r="H2084" s="158">
        <v>30</v>
      </c>
      <c r="I2084" s="159"/>
      <c r="L2084" s="155"/>
      <c r="M2084" s="160"/>
      <c r="T2084" s="161"/>
      <c r="AT2084" s="156" t="s">
        <v>277</v>
      </c>
      <c r="AU2084" s="156" t="s">
        <v>86</v>
      </c>
      <c r="AV2084" s="13" t="s">
        <v>86</v>
      </c>
      <c r="AW2084" s="13" t="s">
        <v>37</v>
      </c>
      <c r="AX2084" s="13" t="s">
        <v>76</v>
      </c>
      <c r="AY2084" s="156" t="s">
        <v>265</v>
      </c>
    </row>
    <row r="2085" spans="2:51" s="13" customFormat="1" ht="12">
      <c r="B2085" s="155"/>
      <c r="D2085" s="143" t="s">
        <v>277</v>
      </c>
      <c r="E2085" s="156" t="s">
        <v>19</v>
      </c>
      <c r="F2085" s="157" t="s">
        <v>3705</v>
      </c>
      <c r="H2085" s="158">
        <v>29.6</v>
      </c>
      <c r="I2085" s="159"/>
      <c r="L2085" s="155"/>
      <c r="M2085" s="160"/>
      <c r="T2085" s="161"/>
      <c r="AT2085" s="156" t="s">
        <v>277</v>
      </c>
      <c r="AU2085" s="156" t="s">
        <v>86</v>
      </c>
      <c r="AV2085" s="13" t="s">
        <v>86</v>
      </c>
      <c r="AW2085" s="13" t="s">
        <v>37</v>
      </c>
      <c r="AX2085" s="13" t="s">
        <v>76</v>
      </c>
      <c r="AY2085" s="156" t="s">
        <v>265</v>
      </c>
    </row>
    <row r="2086" spans="2:51" s="13" customFormat="1" ht="12">
      <c r="B2086" s="155"/>
      <c r="D2086" s="143" t="s">
        <v>277</v>
      </c>
      <c r="E2086" s="156" t="s">
        <v>19</v>
      </c>
      <c r="F2086" s="157" t="s">
        <v>3706</v>
      </c>
      <c r="H2086" s="158">
        <v>27</v>
      </c>
      <c r="I2086" s="159"/>
      <c r="L2086" s="155"/>
      <c r="M2086" s="160"/>
      <c r="T2086" s="161"/>
      <c r="AT2086" s="156" t="s">
        <v>277</v>
      </c>
      <c r="AU2086" s="156" t="s">
        <v>86</v>
      </c>
      <c r="AV2086" s="13" t="s">
        <v>86</v>
      </c>
      <c r="AW2086" s="13" t="s">
        <v>37</v>
      </c>
      <c r="AX2086" s="13" t="s">
        <v>76</v>
      </c>
      <c r="AY2086" s="156" t="s">
        <v>265</v>
      </c>
    </row>
    <row r="2087" spans="2:51" s="13" customFormat="1" ht="12">
      <c r="B2087" s="155"/>
      <c r="D2087" s="143" t="s">
        <v>277</v>
      </c>
      <c r="E2087" s="156" t="s">
        <v>19</v>
      </c>
      <c r="F2087" s="157" t="s">
        <v>3645</v>
      </c>
      <c r="H2087" s="158">
        <v>14.8</v>
      </c>
      <c r="I2087" s="159"/>
      <c r="L2087" s="155"/>
      <c r="M2087" s="160"/>
      <c r="T2087" s="161"/>
      <c r="AT2087" s="156" t="s">
        <v>277</v>
      </c>
      <c r="AU2087" s="156" t="s">
        <v>86</v>
      </c>
      <c r="AV2087" s="13" t="s">
        <v>86</v>
      </c>
      <c r="AW2087" s="13" t="s">
        <v>37</v>
      </c>
      <c r="AX2087" s="13" t="s">
        <v>76</v>
      </c>
      <c r="AY2087" s="156" t="s">
        <v>265</v>
      </c>
    </row>
    <row r="2088" spans="2:51" s="13" customFormat="1" ht="12">
      <c r="B2088" s="155"/>
      <c r="D2088" s="143" t="s">
        <v>277</v>
      </c>
      <c r="E2088" s="156" t="s">
        <v>19</v>
      </c>
      <c r="F2088" s="157" t="s">
        <v>3707</v>
      </c>
      <c r="H2088" s="158">
        <v>34.3</v>
      </c>
      <c r="I2088" s="159"/>
      <c r="L2088" s="155"/>
      <c r="M2088" s="160"/>
      <c r="T2088" s="161"/>
      <c r="AT2088" s="156" t="s">
        <v>277</v>
      </c>
      <c r="AU2088" s="156" t="s">
        <v>86</v>
      </c>
      <c r="AV2088" s="13" t="s">
        <v>86</v>
      </c>
      <c r="AW2088" s="13" t="s">
        <v>37</v>
      </c>
      <c r="AX2088" s="13" t="s">
        <v>76</v>
      </c>
      <c r="AY2088" s="156" t="s">
        <v>265</v>
      </c>
    </row>
    <row r="2089" spans="2:51" s="13" customFormat="1" ht="12">
      <c r="B2089" s="155"/>
      <c r="D2089" s="143" t="s">
        <v>277</v>
      </c>
      <c r="E2089" s="156" t="s">
        <v>19</v>
      </c>
      <c r="F2089" s="157" t="s">
        <v>3708</v>
      </c>
      <c r="H2089" s="158">
        <v>27.4</v>
      </c>
      <c r="I2089" s="159"/>
      <c r="L2089" s="155"/>
      <c r="M2089" s="160"/>
      <c r="T2089" s="161"/>
      <c r="AT2089" s="156" t="s">
        <v>277</v>
      </c>
      <c r="AU2089" s="156" t="s">
        <v>86</v>
      </c>
      <c r="AV2089" s="13" t="s">
        <v>86</v>
      </c>
      <c r="AW2089" s="13" t="s">
        <v>37</v>
      </c>
      <c r="AX2089" s="13" t="s">
        <v>76</v>
      </c>
      <c r="AY2089" s="156" t="s">
        <v>265</v>
      </c>
    </row>
    <row r="2090" spans="2:51" s="13" customFormat="1" ht="12">
      <c r="B2090" s="155"/>
      <c r="D2090" s="143" t="s">
        <v>277</v>
      </c>
      <c r="E2090" s="156" t="s">
        <v>19</v>
      </c>
      <c r="F2090" s="157" t="s">
        <v>3709</v>
      </c>
      <c r="H2090" s="158">
        <v>10.9</v>
      </c>
      <c r="I2090" s="159"/>
      <c r="L2090" s="155"/>
      <c r="M2090" s="160"/>
      <c r="T2090" s="161"/>
      <c r="AT2090" s="156" t="s">
        <v>277</v>
      </c>
      <c r="AU2090" s="156" t="s">
        <v>86</v>
      </c>
      <c r="AV2090" s="13" t="s">
        <v>86</v>
      </c>
      <c r="AW2090" s="13" t="s">
        <v>37</v>
      </c>
      <c r="AX2090" s="13" t="s">
        <v>76</v>
      </c>
      <c r="AY2090" s="156" t="s">
        <v>265</v>
      </c>
    </row>
    <row r="2091" spans="2:51" s="14" customFormat="1" ht="12">
      <c r="B2091" s="162"/>
      <c r="D2091" s="143" t="s">
        <v>277</v>
      </c>
      <c r="E2091" s="163" t="s">
        <v>1649</v>
      </c>
      <c r="F2091" s="164" t="s">
        <v>280</v>
      </c>
      <c r="H2091" s="165">
        <v>247.1</v>
      </c>
      <c r="I2091" s="166"/>
      <c r="L2091" s="162"/>
      <c r="M2091" s="167"/>
      <c r="T2091" s="168"/>
      <c r="AT2091" s="163" t="s">
        <v>277</v>
      </c>
      <c r="AU2091" s="163" t="s">
        <v>86</v>
      </c>
      <c r="AV2091" s="14" t="s">
        <v>271</v>
      </c>
      <c r="AW2091" s="14" t="s">
        <v>37</v>
      </c>
      <c r="AX2091" s="14" t="s">
        <v>84</v>
      </c>
      <c r="AY2091" s="163" t="s">
        <v>265</v>
      </c>
    </row>
    <row r="2092" spans="2:65" s="1" customFormat="1" ht="16.5" customHeight="1">
      <c r="B2092" s="33"/>
      <c r="C2092" s="130" t="s">
        <v>3710</v>
      </c>
      <c r="D2092" s="130" t="s">
        <v>267</v>
      </c>
      <c r="E2092" s="131" t="s">
        <v>3711</v>
      </c>
      <c r="F2092" s="132" t="s">
        <v>3712</v>
      </c>
      <c r="G2092" s="133" t="s">
        <v>162</v>
      </c>
      <c r="H2092" s="134">
        <v>247.1</v>
      </c>
      <c r="I2092" s="135"/>
      <c r="J2092" s="136">
        <f>ROUND(I2092*H2092,2)</f>
        <v>0</v>
      </c>
      <c r="K2092" s="132" t="s">
        <v>19</v>
      </c>
      <c r="L2092" s="33"/>
      <c r="M2092" s="137" t="s">
        <v>19</v>
      </c>
      <c r="N2092" s="138" t="s">
        <v>47</v>
      </c>
      <c r="P2092" s="139">
        <f>O2092*H2092</f>
        <v>0</v>
      </c>
      <c r="Q2092" s="139">
        <v>3E-05</v>
      </c>
      <c r="R2092" s="139">
        <f>Q2092*H2092</f>
        <v>0.007413</v>
      </c>
      <c r="S2092" s="139">
        <v>0</v>
      </c>
      <c r="T2092" s="140">
        <f>S2092*H2092</f>
        <v>0</v>
      </c>
      <c r="AR2092" s="141" t="s">
        <v>271</v>
      </c>
      <c r="AT2092" s="141" t="s">
        <v>267</v>
      </c>
      <c r="AU2092" s="141" t="s">
        <v>86</v>
      </c>
      <c r="AY2092" s="18" t="s">
        <v>265</v>
      </c>
      <c r="BE2092" s="142">
        <f>IF(N2092="základní",J2092,0)</f>
        <v>0</v>
      </c>
      <c r="BF2092" s="142">
        <f>IF(N2092="snížená",J2092,0)</f>
        <v>0</v>
      </c>
      <c r="BG2092" s="142">
        <f>IF(N2092="zákl. přenesená",J2092,0)</f>
        <v>0</v>
      </c>
      <c r="BH2092" s="142">
        <f>IF(N2092="sníž. přenesená",J2092,0)</f>
        <v>0</v>
      </c>
      <c r="BI2092" s="142">
        <f>IF(N2092="nulová",J2092,0)</f>
        <v>0</v>
      </c>
      <c r="BJ2092" s="18" t="s">
        <v>84</v>
      </c>
      <c r="BK2092" s="142">
        <f>ROUND(I2092*H2092,2)</f>
        <v>0</v>
      </c>
      <c r="BL2092" s="18" t="s">
        <v>271</v>
      </c>
      <c r="BM2092" s="141" t="s">
        <v>3713</v>
      </c>
    </row>
    <row r="2093" spans="2:47" s="1" customFormat="1" ht="12">
      <c r="B2093" s="33"/>
      <c r="D2093" s="143" t="s">
        <v>273</v>
      </c>
      <c r="F2093" s="144" t="s">
        <v>3712</v>
      </c>
      <c r="I2093" s="145"/>
      <c r="L2093" s="33"/>
      <c r="M2093" s="146"/>
      <c r="T2093" s="54"/>
      <c r="AT2093" s="18" t="s">
        <v>273</v>
      </c>
      <c r="AU2093" s="18" t="s">
        <v>86</v>
      </c>
    </row>
    <row r="2094" spans="2:51" s="13" customFormat="1" ht="12">
      <c r="B2094" s="155"/>
      <c r="D2094" s="143" t="s">
        <v>277</v>
      </c>
      <c r="E2094" s="156" t="s">
        <v>19</v>
      </c>
      <c r="F2094" s="157" t="s">
        <v>1649</v>
      </c>
      <c r="H2094" s="158">
        <v>247.1</v>
      </c>
      <c r="I2094" s="159"/>
      <c r="L2094" s="155"/>
      <c r="M2094" s="160"/>
      <c r="T2094" s="161"/>
      <c r="AT2094" s="156" t="s">
        <v>277</v>
      </c>
      <c r="AU2094" s="156" t="s">
        <v>86</v>
      </c>
      <c r="AV2094" s="13" t="s">
        <v>86</v>
      </c>
      <c r="AW2094" s="13" t="s">
        <v>37</v>
      </c>
      <c r="AX2094" s="13" t="s">
        <v>84</v>
      </c>
      <c r="AY2094" s="156" t="s">
        <v>265</v>
      </c>
    </row>
    <row r="2095" spans="2:65" s="1" customFormat="1" ht="16.5" customHeight="1">
      <c r="B2095" s="33"/>
      <c r="C2095" s="130" t="s">
        <v>3714</v>
      </c>
      <c r="D2095" s="130" t="s">
        <v>267</v>
      </c>
      <c r="E2095" s="131" t="s">
        <v>3715</v>
      </c>
      <c r="F2095" s="132" t="s">
        <v>3716</v>
      </c>
      <c r="G2095" s="133" t="s">
        <v>162</v>
      </c>
      <c r="H2095" s="134">
        <v>4.3</v>
      </c>
      <c r="I2095" s="135"/>
      <c r="J2095" s="136">
        <f>ROUND(I2095*H2095,2)</f>
        <v>0</v>
      </c>
      <c r="K2095" s="132" t="s">
        <v>270</v>
      </c>
      <c r="L2095" s="33"/>
      <c r="M2095" s="137" t="s">
        <v>19</v>
      </c>
      <c r="N2095" s="138" t="s">
        <v>47</v>
      </c>
      <c r="P2095" s="139">
        <f>O2095*H2095</f>
        <v>0</v>
      </c>
      <c r="Q2095" s="139">
        <v>0.06925</v>
      </c>
      <c r="R2095" s="139">
        <f>Q2095*H2095</f>
        <v>0.297775</v>
      </c>
      <c r="S2095" s="139">
        <v>0</v>
      </c>
      <c r="T2095" s="140">
        <f>S2095*H2095</f>
        <v>0</v>
      </c>
      <c r="AR2095" s="141" t="s">
        <v>271</v>
      </c>
      <c r="AT2095" s="141" t="s">
        <v>267</v>
      </c>
      <c r="AU2095" s="141" t="s">
        <v>86</v>
      </c>
      <c r="AY2095" s="18" t="s">
        <v>265</v>
      </c>
      <c r="BE2095" s="142">
        <f>IF(N2095="základní",J2095,0)</f>
        <v>0</v>
      </c>
      <c r="BF2095" s="142">
        <f>IF(N2095="snížená",J2095,0)</f>
        <v>0</v>
      </c>
      <c r="BG2095" s="142">
        <f>IF(N2095="zákl. přenesená",J2095,0)</f>
        <v>0</v>
      </c>
      <c r="BH2095" s="142">
        <f>IF(N2095="sníž. přenesená",J2095,0)</f>
        <v>0</v>
      </c>
      <c r="BI2095" s="142">
        <f>IF(N2095="nulová",J2095,0)</f>
        <v>0</v>
      </c>
      <c r="BJ2095" s="18" t="s">
        <v>84</v>
      </c>
      <c r="BK2095" s="142">
        <f>ROUND(I2095*H2095,2)</f>
        <v>0</v>
      </c>
      <c r="BL2095" s="18" t="s">
        <v>271</v>
      </c>
      <c r="BM2095" s="141" t="s">
        <v>3717</v>
      </c>
    </row>
    <row r="2096" spans="2:47" s="1" customFormat="1" ht="12">
      <c r="B2096" s="33"/>
      <c r="D2096" s="143" t="s">
        <v>273</v>
      </c>
      <c r="F2096" s="144" t="s">
        <v>3718</v>
      </c>
      <c r="I2096" s="145"/>
      <c r="L2096" s="33"/>
      <c r="M2096" s="146"/>
      <c r="T2096" s="54"/>
      <c r="AT2096" s="18" t="s">
        <v>273</v>
      </c>
      <c r="AU2096" s="18" t="s">
        <v>86</v>
      </c>
    </row>
    <row r="2097" spans="2:47" s="1" customFormat="1" ht="12">
      <c r="B2097" s="33"/>
      <c r="D2097" s="147" t="s">
        <v>275</v>
      </c>
      <c r="F2097" s="148" t="s">
        <v>3719</v>
      </c>
      <c r="I2097" s="145"/>
      <c r="L2097" s="33"/>
      <c r="M2097" s="146"/>
      <c r="T2097" s="54"/>
      <c r="AT2097" s="18" t="s">
        <v>275</v>
      </c>
      <c r="AU2097" s="18" t="s">
        <v>86</v>
      </c>
    </row>
    <row r="2098" spans="2:47" s="1" customFormat="1" ht="68.25">
      <c r="B2098" s="33"/>
      <c r="D2098" s="143" t="s">
        <v>501</v>
      </c>
      <c r="F2098" s="176" t="s">
        <v>3720</v>
      </c>
      <c r="I2098" s="145"/>
      <c r="L2098" s="33"/>
      <c r="M2098" s="146"/>
      <c r="T2098" s="54"/>
      <c r="AT2098" s="18" t="s">
        <v>501</v>
      </c>
      <c r="AU2098" s="18" t="s">
        <v>86</v>
      </c>
    </row>
    <row r="2099" spans="2:51" s="13" customFormat="1" ht="12">
      <c r="B2099" s="155"/>
      <c r="D2099" s="143" t="s">
        <v>277</v>
      </c>
      <c r="E2099" s="156" t="s">
        <v>19</v>
      </c>
      <c r="F2099" s="157" t="s">
        <v>3721</v>
      </c>
      <c r="H2099" s="158">
        <v>4.3</v>
      </c>
      <c r="I2099" s="159"/>
      <c r="L2099" s="155"/>
      <c r="M2099" s="160"/>
      <c r="T2099" s="161"/>
      <c r="AT2099" s="156" t="s">
        <v>277</v>
      </c>
      <c r="AU2099" s="156" t="s">
        <v>86</v>
      </c>
      <c r="AV2099" s="13" t="s">
        <v>86</v>
      </c>
      <c r="AW2099" s="13" t="s">
        <v>37</v>
      </c>
      <c r="AX2099" s="13" t="s">
        <v>84</v>
      </c>
      <c r="AY2099" s="156" t="s">
        <v>265</v>
      </c>
    </row>
    <row r="2100" spans="2:65" s="1" customFormat="1" ht="24.2" customHeight="1">
      <c r="B2100" s="33"/>
      <c r="C2100" s="130" t="s">
        <v>3722</v>
      </c>
      <c r="D2100" s="130" t="s">
        <v>267</v>
      </c>
      <c r="E2100" s="131" t="s">
        <v>3723</v>
      </c>
      <c r="F2100" s="132" t="s">
        <v>3724</v>
      </c>
      <c r="G2100" s="133" t="s">
        <v>115</v>
      </c>
      <c r="H2100" s="134">
        <v>1798.06</v>
      </c>
      <c r="I2100" s="135"/>
      <c r="J2100" s="136">
        <f>ROUND(I2100*H2100,2)</f>
        <v>0</v>
      </c>
      <c r="K2100" s="132" t="s">
        <v>270</v>
      </c>
      <c r="L2100" s="33"/>
      <c r="M2100" s="137" t="s">
        <v>19</v>
      </c>
      <c r="N2100" s="138" t="s">
        <v>47</v>
      </c>
      <c r="P2100" s="139">
        <f>O2100*H2100</f>
        <v>0</v>
      </c>
      <c r="Q2100" s="139">
        <v>0</v>
      </c>
      <c r="R2100" s="139">
        <f>Q2100*H2100</f>
        <v>0</v>
      </c>
      <c r="S2100" s="139">
        <v>0</v>
      </c>
      <c r="T2100" s="140">
        <f>S2100*H2100</f>
        <v>0</v>
      </c>
      <c r="AR2100" s="141" t="s">
        <v>271</v>
      </c>
      <c r="AT2100" s="141" t="s">
        <v>267</v>
      </c>
      <c r="AU2100" s="141" t="s">
        <v>86</v>
      </c>
      <c r="AY2100" s="18" t="s">
        <v>265</v>
      </c>
      <c r="BE2100" s="142">
        <f>IF(N2100="základní",J2100,0)</f>
        <v>0</v>
      </c>
      <c r="BF2100" s="142">
        <f>IF(N2100="snížená",J2100,0)</f>
        <v>0</v>
      </c>
      <c r="BG2100" s="142">
        <f>IF(N2100="zákl. přenesená",J2100,0)</f>
        <v>0</v>
      </c>
      <c r="BH2100" s="142">
        <f>IF(N2100="sníž. přenesená",J2100,0)</f>
        <v>0</v>
      </c>
      <c r="BI2100" s="142">
        <f>IF(N2100="nulová",J2100,0)</f>
        <v>0</v>
      </c>
      <c r="BJ2100" s="18" t="s">
        <v>84</v>
      </c>
      <c r="BK2100" s="142">
        <f>ROUND(I2100*H2100,2)</f>
        <v>0</v>
      </c>
      <c r="BL2100" s="18" t="s">
        <v>271</v>
      </c>
      <c r="BM2100" s="141" t="s">
        <v>3725</v>
      </c>
    </row>
    <row r="2101" spans="2:47" s="1" customFormat="1" ht="19.5">
      <c r="B2101" s="33"/>
      <c r="D2101" s="143" t="s">
        <v>273</v>
      </c>
      <c r="F2101" s="144" t="s">
        <v>3726</v>
      </c>
      <c r="I2101" s="145"/>
      <c r="L2101" s="33"/>
      <c r="M2101" s="146"/>
      <c r="T2101" s="54"/>
      <c r="AT2101" s="18" t="s">
        <v>273</v>
      </c>
      <c r="AU2101" s="18" t="s">
        <v>86</v>
      </c>
    </row>
    <row r="2102" spans="2:47" s="1" customFormat="1" ht="12">
      <c r="B2102" s="33"/>
      <c r="D2102" s="147" t="s">
        <v>275</v>
      </c>
      <c r="F2102" s="148" t="s">
        <v>3727</v>
      </c>
      <c r="I2102" s="145"/>
      <c r="L2102" s="33"/>
      <c r="M2102" s="146"/>
      <c r="T2102" s="54"/>
      <c r="AT2102" s="18" t="s">
        <v>275</v>
      </c>
      <c r="AU2102" s="18" t="s">
        <v>86</v>
      </c>
    </row>
    <row r="2103" spans="2:51" s="12" customFormat="1" ht="12">
      <c r="B2103" s="149"/>
      <c r="D2103" s="143" t="s">
        <v>277</v>
      </c>
      <c r="E2103" s="150" t="s">
        <v>19</v>
      </c>
      <c r="F2103" s="151" t="s">
        <v>3728</v>
      </c>
      <c r="H2103" s="150" t="s">
        <v>19</v>
      </c>
      <c r="I2103" s="152"/>
      <c r="L2103" s="149"/>
      <c r="M2103" s="153"/>
      <c r="T2103" s="154"/>
      <c r="AT2103" s="150" t="s">
        <v>277</v>
      </c>
      <c r="AU2103" s="150" t="s">
        <v>86</v>
      </c>
      <c r="AV2103" s="12" t="s">
        <v>84</v>
      </c>
      <c r="AW2103" s="12" t="s">
        <v>37</v>
      </c>
      <c r="AX2103" s="12" t="s">
        <v>76</v>
      </c>
      <c r="AY2103" s="150" t="s">
        <v>265</v>
      </c>
    </row>
    <row r="2104" spans="2:51" s="13" customFormat="1" ht="12">
      <c r="B2104" s="155"/>
      <c r="D2104" s="143" t="s">
        <v>277</v>
      </c>
      <c r="E2104" s="156" t="s">
        <v>19</v>
      </c>
      <c r="F2104" s="157" t="s">
        <v>3729</v>
      </c>
      <c r="H2104" s="158">
        <v>246.4</v>
      </c>
      <c r="I2104" s="159"/>
      <c r="L2104" s="155"/>
      <c r="M2104" s="160"/>
      <c r="T2104" s="161"/>
      <c r="AT2104" s="156" t="s">
        <v>277</v>
      </c>
      <c r="AU2104" s="156" t="s">
        <v>86</v>
      </c>
      <c r="AV2104" s="13" t="s">
        <v>86</v>
      </c>
      <c r="AW2104" s="13" t="s">
        <v>37</v>
      </c>
      <c r="AX2104" s="13" t="s">
        <v>76</v>
      </c>
      <c r="AY2104" s="156" t="s">
        <v>265</v>
      </c>
    </row>
    <row r="2105" spans="2:51" s="12" customFormat="1" ht="12">
      <c r="B2105" s="149"/>
      <c r="D2105" s="143" t="s">
        <v>277</v>
      </c>
      <c r="E2105" s="150" t="s">
        <v>19</v>
      </c>
      <c r="F2105" s="151" t="s">
        <v>3730</v>
      </c>
      <c r="H2105" s="150" t="s">
        <v>19</v>
      </c>
      <c r="I2105" s="152"/>
      <c r="L2105" s="149"/>
      <c r="M2105" s="153"/>
      <c r="T2105" s="154"/>
      <c r="AT2105" s="150" t="s">
        <v>277</v>
      </c>
      <c r="AU2105" s="150" t="s">
        <v>86</v>
      </c>
      <c r="AV2105" s="12" t="s">
        <v>84</v>
      </c>
      <c r="AW2105" s="12" t="s">
        <v>37</v>
      </c>
      <c r="AX2105" s="12" t="s">
        <v>76</v>
      </c>
      <c r="AY2105" s="150" t="s">
        <v>265</v>
      </c>
    </row>
    <row r="2106" spans="2:51" s="13" customFormat="1" ht="12">
      <c r="B2106" s="155"/>
      <c r="D2106" s="143" t="s">
        <v>277</v>
      </c>
      <c r="E2106" s="156" t="s">
        <v>19</v>
      </c>
      <c r="F2106" s="157" t="s">
        <v>3731</v>
      </c>
      <c r="H2106" s="158">
        <v>189</v>
      </c>
      <c r="I2106" s="159"/>
      <c r="L2106" s="155"/>
      <c r="M2106" s="160"/>
      <c r="T2106" s="161"/>
      <c r="AT2106" s="156" t="s">
        <v>277</v>
      </c>
      <c r="AU2106" s="156" t="s">
        <v>86</v>
      </c>
      <c r="AV2106" s="13" t="s">
        <v>86</v>
      </c>
      <c r="AW2106" s="13" t="s">
        <v>37</v>
      </c>
      <c r="AX2106" s="13" t="s">
        <v>76</v>
      </c>
      <c r="AY2106" s="156" t="s">
        <v>265</v>
      </c>
    </row>
    <row r="2107" spans="2:51" s="12" customFormat="1" ht="12">
      <c r="B2107" s="149"/>
      <c r="D2107" s="143" t="s">
        <v>277</v>
      </c>
      <c r="E2107" s="150" t="s">
        <v>19</v>
      </c>
      <c r="F2107" s="151" t="s">
        <v>3732</v>
      </c>
      <c r="H2107" s="150" t="s">
        <v>19</v>
      </c>
      <c r="I2107" s="152"/>
      <c r="L2107" s="149"/>
      <c r="M2107" s="153"/>
      <c r="T2107" s="154"/>
      <c r="AT2107" s="150" t="s">
        <v>277</v>
      </c>
      <c r="AU2107" s="150" t="s">
        <v>86</v>
      </c>
      <c r="AV2107" s="12" t="s">
        <v>84</v>
      </c>
      <c r="AW2107" s="12" t="s">
        <v>37</v>
      </c>
      <c r="AX2107" s="12" t="s">
        <v>76</v>
      </c>
      <c r="AY2107" s="150" t="s">
        <v>265</v>
      </c>
    </row>
    <row r="2108" spans="2:51" s="13" customFormat="1" ht="12">
      <c r="B2108" s="155"/>
      <c r="D2108" s="143" t="s">
        <v>277</v>
      </c>
      <c r="E2108" s="156" t="s">
        <v>19</v>
      </c>
      <c r="F2108" s="157" t="s">
        <v>3733</v>
      </c>
      <c r="H2108" s="158">
        <v>238.5</v>
      </c>
      <c r="I2108" s="159"/>
      <c r="L2108" s="155"/>
      <c r="M2108" s="160"/>
      <c r="T2108" s="161"/>
      <c r="AT2108" s="156" t="s">
        <v>277</v>
      </c>
      <c r="AU2108" s="156" t="s">
        <v>86</v>
      </c>
      <c r="AV2108" s="13" t="s">
        <v>86</v>
      </c>
      <c r="AW2108" s="13" t="s">
        <v>37</v>
      </c>
      <c r="AX2108" s="13" t="s">
        <v>76</v>
      </c>
      <c r="AY2108" s="156" t="s">
        <v>265</v>
      </c>
    </row>
    <row r="2109" spans="2:51" s="12" customFormat="1" ht="12">
      <c r="B2109" s="149"/>
      <c r="D2109" s="143" t="s">
        <v>277</v>
      </c>
      <c r="E2109" s="150" t="s">
        <v>19</v>
      </c>
      <c r="F2109" s="151" t="s">
        <v>3734</v>
      </c>
      <c r="H2109" s="150" t="s">
        <v>19</v>
      </c>
      <c r="I2109" s="152"/>
      <c r="L2109" s="149"/>
      <c r="M2109" s="153"/>
      <c r="T2109" s="154"/>
      <c r="AT2109" s="150" t="s">
        <v>277</v>
      </c>
      <c r="AU2109" s="150" t="s">
        <v>86</v>
      </c>
      <c r="AV2109" s="12" t="s">
        <v>84</v>
      </c>
      <c r="AW2109" s="12" t="s">
        <v>37</v>
      </c>
      <c r="AX2109" s="12" t="s">
        <v>76</v>
      </c>
      <c r="AY2109" s="150" t="s">
        <v>265</v>
      </c>
    </row>
    <row r="2110" spans="2:51" s="13" customFormat="1" ht="12">
      <c r="B2110" s="155"/>
      <c r="D2110" s="143" t="s">
        <v>277</v>
      </c>
      <c r="E2110" s="156" t="s">
        <v>19</v>
      </c>
      <c r="F2110" s="157" t="s">
        <v>3735</v>
      </c>
      <c r="H2110" s="158">
        <v>246.82</v>
      </c>
      <c r="I2110" s="159"/>
      <c r="L2110" s="155"/>
      <c r="M2110" s="160"/>
      <c r="T2110" s="161"/>
      <c r="AT2110" s="156" t="s">
        <v>277</v>
      </c>
      <c r="AU2110" s="156" t="s">
        <v>86</v>
      </c>
      <c r="AV2110" s="13" t="s">
        <v>86</v>
      </c>
      <c r="AW2110" s="13" t="s">
        <v>37</v>
      </c>
      <c r="AX2110" s="13" t="s">
        <v>76</v>
      </c>
      <c r="AY2110" s="156" t="s">
        <v>265</v>
      </c>
    </row>
    <row r="2111" spans="2:51" s="12" customFormat="1" ht="12">
      <c r="B2111" s="149"/>
      <c r="D2111" s="143" t="s">
        <v>277</v>
      </c>
      <c r="E2111" s="150" t="s">
        <v>19</v>
      </c>
      <c r="F2111" s="151" t="s">
        <v>3736</v>
      </c>
      <c r="H2111" s="150" t="s">
        <v>19</v>
      </c>
      <c r="I2111" s="152"/>
      <c r="L2111" s="149"/>
      <c r="M2111" s="153"/>
      <c r="T2111" s="154"/>
      <c r="AT2111" s="150" t="s">
        <v>277</v>
      </c>
      <c r="AU2111" s="150" t="s">
        <v>86</v>
      </c>
      <c r="AV2111" s="12" t="s">
        <v>84</v>
      </c>
      <c r="AW2111" s="12" t="s">
        <v>37</v>
      </c>
      <c r="AX2111" s="12" t="s">
        <v>76</v>
      </c>
      <c r="AY2111" s="150" t="s">
        <v>265</v>
      </c>
    </row>
    <row r="2112" spans="2:51" s="13" customFormat="1" ht="12">
      <c r="B2112" s="155"/>
      <c r="D2112" s="143" t="s">
        <v>277</v>
      </c>
      <c r="E2112" s="156" t="s">
        <v>19</v>
      </c>
      <c r="F2112" s="157" t="s">
        <v>3737</v>
      </c>
      <c r="H2112" s="158">
        <v>195.84</v>
      </c>
      <c r="I2112" s="159"/>
      <c r="L2112" s="155"/>
      <c r="M2112" s="160"/>
      <c r="T2112" s="161"/>
      <c r="AT2112" s="156" t="s">
        <v>277</v>
      </c>
      <c r="AU2112" s="156" t="s">
        <v>86</v>
      </c>
      <c r="AV2112" s="13" t="s">
        <v>86</v>
      </c>
      <c r="AW2112" s="13" t="s">
        <v>37</v>
      </c>
      <c r="AX2112" s="13" t="s">
        <v>76</v>
      </c>
      <c r="AY2112" s="156" t="s">
        <v>265</v>
      </c>
    </row>
    <row r="2113" spans="2:51" s="12" customFormat="1" ht="12">
      <c r="B2113" s="149"/>
      <c r="D2113" s="143" t="s">
        <v>277</v>
      </c>
      <c r="E2113" s="150" t="s">
        <v>19</v>
      </c>
      <c r="F2113" s="151" t="s">
        <v>3738</v>
      </c>
      <c r="H2113" s="150" t="s">
        <v>19</v>
      </c>
      <c r="I2113" s="152"/>
      <c r="L2113" s="149"/>
      <c r="M2113" s="153"/>
      <c r="T2113" s="154"/>
      <c r="AT2113" s="150" t="s">
        <v>277</v>
      </c>
      <c r="AU2113" s="150" t="s">
        <v>86</v>
      </c>
      <c r="AV2113" s="12" t="s">
        <v>84</v>
      </c>
      <c r="AW2113" s="12" t="s">
        <v>37</v>
      </c>
      <c r="AX2113" s="12" t="s">
        <v>76</v>
      </c>
      <c r="AY2113" s="150" t="s">
        <v>265</v>
      </c>
    </row>
    <row r="2114" spans="2:51" s="13" customFormat="1" ht="12">
      <c r="B2114" s="155"/>
      <c r="D2114" s="143" t="s">
        <v>277</v>
      </c>
      <c r="E2114" s="156" t="s">
        <v>19</v>
      </c>
      <c r="F2114" s="157" t="s">
        <v>3739</v>
      </c>
      <c r="H2114" s="158">
        <v>45.6</v>
      </c>
      <c r="I2114" s="159"/>
      <c r="L2114" s="155"/>
      <c r="M2114" s="160"/>
      <c r="T2114" s="161"/>
      <c r="AT2114" s="156" t="s">
        <v>277</v>
      </c>
      <c r="AU2114" s="156" t="s">
        <v>86</v>
      </c>
      <c r="AV2114" s="13" t="s">
        <v>86</v>
      </c>
      <c r="AW2114" s="13" t="s">
        <v>37</v>
      </c>
      <c r="AX2114" s="13" t="s">
        <v>76</v>
      </c>
      <c r="AY2114" s="156" t="s">
        <v>265</v>
      </c>
    </row>
    <row r="2115" spans="2:51" s="12" customFormat="1" ht="12">
      <c r="B2115" s="149"/>
      <c r="D2115" s="143" t="s">
        <v>277</v>
      </c>
      <c r="E2115" s="150" t="s">
        <v>19</v>
      </c>
      <c r="F2115" s="151" t="s">
        <v>3740</v>
      </c>
      <c r="H2115" s="150" t="s">
        <v>19</v>
      </c>
      <c r="I2115" s="152"/>
      <c r="L2115" s="149"/>
      <c r="M2115" s="153"/>
      <c r="T2115" s="154"/>
      <c r="AT2115" s="150" t="s">
        <v>277</v>
      </c>
      <c r="AU2115" s="150" t="s">
        <v>86</v>
      </c>
      <c r="AV2115" s="12" t="s">
        <v>84</v>
      </c>
      <c r="AW2115" s="12" t="s">
        <v>37</v>
      </c>
      <c r="AX2115" s="12" t="s">
        <v>76</v>
      </c>
      <c r="AY2115" s="150" t="s">
        <v>265</v>
      </c>
    </row>
    <row r="2116" spans="2:51" s="13" customFormat="1" ht="12">
      <c r="B2116" s="155"/>
      <c r="D2116" s="143" t="s">
        <v>277</v>
      </c>
      <c r="E2116" s="156" t="s">
        <v>19</v>
      </c>
      <c r="F2116" s="157" t="s">
        <v>3741</v>
      </c>
      <c r="H2116" s="158">
        <v>128.6</v>
      </c>
      <c r="I2116" s="159"/>
      <c r="L2116" s="155"/>
      <c r="M2116" s="160"/>
      <c r="T2116" s="161"/>
      <c r="AT2116" s="156" t="s">
        <v>277</v>
      </c>
      <c r="AU2116" s="156" t="s">
        <v>86</v>
      </c>
      <c r="AV2116" s="13" t="s">
        <v>86</v>
      </c>
      <c r="AW2116" s="13" t="s">
        <v>37</v>
      </c>
      <c r="AX2116" s="13" t="s">
        <v>76</v>
      </c>
      <c r="AY2116" s="156" t="s">
        <v>265</v>
      </c>
    </row>
    <row r="2117" spans="2:51" s="12" customFormat="1" ht="12">
      <c r="B2117" s="149"/>
      <c r="D2117" s="143" t="s">
        <v>277</v>
      </c>
      <c r="E2117" s="150" t="s">
        <v>19</v>
      </c>
      <c r="F2117" s="151" t="s">
        <v>3742</v>
      </c>
      <c r="H2117" s="150" t="s">
        <v>19</v>
      </c>
      <c r="I2117" s="152"/>
      <c r="L2117" s="149"/>
      <c r="M2117" s="153"/>
      <c r="T2117" s="154"/>
      <c r="AT2117" s="150" t="s">
        <v>277</v>
      </c>
      <c r="AU2117" s="150" t="s">
        <v>86</v>
      </c>
      <c r="AV2117" s="12" t="s">
        <v>84</v>
      </c>
      <c r="AW2117" s="12" t="s">
        <v>37</v>
      </c>
      <c r="AX2117" s="12" t="s">
        <v>76</v>
      </c>
      <c r="AY2117" s="150" t="s">
        <v>265</v>
      </c>
    </row>
    <row r="2118" spans="2:51" s="13" customFormat="1" ht="12">
      <c r="B2118" s="155"/>
      <c r="D2118" s="143" t="s">
        <v>277</v>
      </c>
      <c r="E2118" s="156" t="s">
        <v>19</v>
      </c>
      <c r="F2118" s="157" t="s">
        <v>3743</v>
      </c>
      <c r="H2118" s="158">
        <v>88.4</v>
      </c>
      <c r="I2118" s="159"/>
      <c r="L2118" s="155"/>
      <c r="M2118" s="160"/>
      <c r="T2118" s="161"/>
      <c r="AT2118" s="156" t="s">
        <v>277</v>
      </c>
      <c r="AU2118" s="156" t="s">
        <v>86</v>
      </c>
      <c r="AV2118" s="13" t="s">
        <v>86</v>
      </c>
      <c r="AW2118" s="13" t="s">
        <v>37</v>
      </c>
      <c r="AX2118" s="13" t="s">
        <v>76</v>
      </c>
      <c r="AY2118" s="156" t="s">
        <v>265</v>
      </c>
    </row>
    <row r="2119" spans="2:51" s="12" customFormat="1" ht="12">
      <c r="B2119" s="149"/>
      <c r="D2119" s="143" t="s">
        <v>277</v>
      </c>
      <c r="E2119" s="150" t="s">
        <v>19</v>
      </c>
      <c r="F2119" s="151" t="s">
        <v>3744</v>
      </c>
      <c r="H2119" s="150" t="s">
        <v>19</v>
      </c>
      <c r="I2119" s="152"/>
      <c r="L2119" s="149"/>
      <c r="M2119" s="153"/>
      <c r="T2119" s="154"/>
      <c r="AT2119" s="150" t="s">
        <v>277</v>
      </c>
      <c r="AU2119" s="150" t="s">
        <v>86</v>
      </c>
      <c r="AV2119" s="12" t="s">
        <v>84</v>
      </c>
      <c r="AW2119" s="12" t="s">
        <v>37</v>
      </c>
      <c r="AX2119" s="12" t="s">
        <v>76</v>
      </c>
      <c r="AY2119" s="150" t="s">
        <v>265</v>
      </c>
    </row>
    <row r="2120" spans="2:51" s="13" customFormat="1" ht="12">
      <c r="B2120" s="155"/>
      <c r="D2120" s="143" t="s">
        <v>277</v>
      </c>
      <c r="E2120" s="156" t="s">
        <v>19</v>
      </c>
      <c r="F2120" s="157" t="s">
        <v>3745</v>
      </c>
      <c r="H2120" s="158">
        <v>104.9</v>
      </c>
      <c r="I2120" s="159"/>
      <c r="L2120" s="155"/>
      <c r="M2120" s="160"/>
      <c r="T2120" s="161"/>
      <c r="AT2120" s="156" t="s">
        <v>277</v>
      </c>
      <c r="AU2120" s="156" t="s">
        <v>86</v>
      </c>
      <c r="AV2120" s="13" t="s">
        <v>86</v>
      </c>
      <c r="AW2120" s="13" t="s">
        <v>37</v>
      </c>
      <c r="AX2120" s="13" t="s">
        <v>76</v>
      </c>
      <c r="AY2120" s="156" t="s">
        <v>265</v>
      </c>
    </row>
    <row r="2121" spans="2:51" s="12" customFormat="1" ht="12">
      <c r="B2121" s="149"/>
      <c r="D2121" s="143" t="s">
        <v>277</v>
      </c>
      <c r="E2121" s="150" t="s">
        <v>19</v>
      </c>
      <c r="F2121" s="151" t="s">
        <v>3746</v>
      </c>
      <c r="H2121" s="150" t="s">
        <v>19</v>
      </c>
      <c r="I2121" s="152"/>
      <c r="L2121" s="149"/>
      <c r="M2121" s="153"/>
      <c r="T2121" s="154"/>
      <c r="AT2121" s="150" t="s">
        <v>277</v>
      </c>
      <c r="AU2121" s="150" t="s">
        <v>86</v>
      </c>
      <c r="AV2121" s="12" t="s">
        <v>84</v>
      </c>
      <c r="AW2121" s="12" t="s">
        <v>37</v>
      </c>
      <c r="AX2121" s="12" t="s">
        <v>76</v>
      </c>
      <c r="AY2121" s="150" t="s">
        <v>265</v>
      </c>
    </row>
    <row r="2122" spans="2:51" s="13" customFormat="1" ht="12">
      <c r="B2122" s="155"/>
      <c r="D2122" s="143" t="s">
        <v>277</v>
      </c>
      <c r="E2122" s="156" t="s">
        <v>19</v>
      </c>
      <c r="F2122" s="157" t="s">
        <v>3747</v>
      </c>
      <c r="H2122" s="158">
        <v>314</v>
      </c>
      <c r="I2122" s="159"/>
      <c r="L2122" s="155"/>
      <c r="M2122" s="160"/>
      <c r="T2122" s="161"/>
      <c r="AT2122" s="156" t="s">
        <v>277</v>
      </c>
      <c r="AU2122" s="156" t="s">
        <v>86</v>
      </c>
      <c r="AV2122" s="13" t="s">
        <v>86</v>
      </c>
      <c r="AW2122" s="13" t="s">
        <v>37</v>
      </c>
      <c r="AX2122" s="13" t="s">
        <v>76</v>
      </c>
      <c r="AY2122" s="156" t="s">
        <v>265</v>
      </c>
    </row>
    <row r="2123" spans="2:51" s="14" customFormat="1" ht="12">
      <c r="B2123" s="162"/>
      <c r="D2123" s="143" t="s">
        <v>277</v>
      </c>
      <c r="E2123" s="163" t="s">
        <v>1646</v>
      </c>
      <c r="F2123" s="164" t="s">
        <v>280</v>
      </c>
      <c r="H2123" s="165">
        <v>1798.06</v>
      </c>
      <c r="I2123" s="166"/>
      <c r="L2123" s="162"/>
      <c r="M2123" s="167"/>
      <c r="T2123" s="168"/>
      <c r="AT2123" s="163" t="s">
        <v>277</v>
      </c>
      <c r="AU2123" s="163" t="s">
        <v>86</v>
      </c>
      <c r="AV2123" s="14" t="s">
        <v>271</v>
      </c>
      <c r="AW2123" s="14" t="s">
        <v>37</v>
      </c>
      <c r="AX2123" s="14" t="s">
        <v>84</v>
      </c>
      <c r="AY2123" s="163" t="s">
        <v>265</v>
      </c>
    </row>
    <row r="2124" spans="2:65" s="1" customFormat="1" ht="21.75" customHeight="1">
      <c r="B2124" s="33"/>
      <c r="C2124" s="130" t="s">
        <v>3748</v>
      </c>
      <c r="D2124" s="130" t="s">
        <v>267</v>
      </c>
      <c r="E2124" s="131" t="s">
        <v>3749</v>
      </c>
      <c r="F2124" s="132" t="s">
        <v>3750</v>
      </c>
      <c r="G2124" s="133" t="s">
        <v>115</v>
      </c>
      <c r="H2124" s="134">
        <v>215767.2</v>
      </c>
      <c r="I2124" s="135"/>
      <c r="J2124" s="136">
        <f>ROUND(I2124*H2124,2)</f>
        <v>0</v>
      </c>
      <c r="K2124" s="132" t="s">
        <v>270</v>
      </c>
      <c r="L2124" s="33"/>
      <c r="M2124" s="137" t="s">
        <v>19</v>
      </c>
      <c r="N2124" s="138" t="s">
        <v>47</v>
      </c>
      <c r="P2124" s="139">
        <f>O2124*H2124</f>
        <v>0</v>
      </c>
      <c r="Q2124" s="139">
        <v>0</v>
      </c>
      <c r="R2124" s="139">
        <f>Q2124*H2124</f>
        <v>0</v>
      </c>
      <c r="S2124" s="139">
        <v>0</v>
      </c>
      <c r="T2124" s="140">
        <f>S2124*H2124</f>
        <v>0</v>
      </c>
      <c r="AR2124" s="141" t="s">
        <v>271</v>
      </c>
      <c r="AT2124" s="141" t="s">
        <v>267</v>
      </c>
      <c r="AU2124" s="141" t="s">
        <v>86</v>
      </c>
      <c r="AY2124" s="18" t="s">
        <v>265</v>
      </c>
      <c r="BE2124" s="142">
        <f>IF(N2124="základní",J2124,0)</f>
        <v>0</v>
      </c>
      <c r="BF2124" s="142">
        <f>IF(N2124="snížená",J2124,0)</f>
        <v>0</v>
      </c>
      <c r="BG2124" s="142">
        <f>IF(N2124="zákl. přenesená",J2124,0)</f>
        <v>0</v>
      </c>
      <c r="BH2124" s="142">
        <f>IF(N2124="sníž. přenesená",J2124,0)</f>
        <v>0</v>
      </c>
      <c r="BI2124" s="142">
        <f>IF(N2124="nulová",J2124,0)</f>
        <v>0</v>
      </c>
      <c r="BJ2124" s="18" t="s">
        <v>84</v>
      </c>
      <c r="BK2124" s="142">
        <f>ROUND(I2124*H2124,2)</f>
        <v>0</v>
      </c>
      <c r="BL2124" s="18" t="s">
        <v>271</v>
      </c>
      <c r="BM2124" s="141" t="s">
        <v>3751</v>
      </c>
    </row>
    <row r="2125" spans="2:47" s="1" customFormat="1" ht="19.5">
      <c r="B2125" s="33"/>
      <c r="D2125" s="143" t="s">
        <v>273</v>
      </c>
      <c r="F2125" s="144" t="s">
        <v>3752</v>
      </c>
      <c r="I2125" s="145"/>
      <c r="L2125" s="33"/>
      <c r="M2125" s="146"/>
      <c r="T2125" s="54"/>
      <c r="AT2125" s="18" t="s">
        <v>273</v>
      </c>
      <c r="AU2125" s="18" t="s">
        <v>86</v>
      </c>
    </row>
    <row r="2126" spans="2:47" s="1" customFormat="1" ht="12">
      <c r="B2126" s="33"/>
      <c r="D2126" s="147" t="s">
        <v>275</v>
      </c>
      <c r="F2126" s="148" t="s">
        <v>3753</v>
      </c>
      <c r="I2126" s="145"/>
      <c r="L2126" s="33"/>
      <c r="M2126" s="146"/>
      <c r="T2126" s="54"/>
      <c r="AT2126" s="18" t="s">
        <v>275</v>
      </c>
      <c r="AU2126" s="18" t="s">
        <v>86</v>
      </c>
    </row>
    <row r="2127" spans="2:51" s="13" customFormat="1" ht="12">
      <c r="B2127" s="155"/>
      <c r="D2127" s="143" t="s">
        <v>277</v>
      </c>
      <c r="E2127" s="156" t="s">
        <v>19</v>
      </c>
      <c r="F2127" s="157" t="s">
        <v>3754</v>
      </c>
      <c r="H2127" s="158">
        <v>215767.2</v>
      </c>
      <c r="I2127" s="159"/>
      <c r="L2127" s="155"/>
      <c r="M2127" s="160"/>
      <c r="T2127" s="161"/>
      <c r="AT2127" s="156" t="s">
        <v>277</v>
      </c>
      <c r="AU2127" s="156" t="s">
        <v>86</v>
      </c>
      <c r="AV2127" s="13" t="s">
        <v>86</v>
      </c>
      <c r="AW2127" s="13" t="s">
        <v>37</v>
      </c>
      <c r="AX2127" s="13" t="s">
        <v>84</v>
      </c>
      <c r="AY2127" s="156" t="s">
        <v>265</v>
      </c>
    </row>
    <row r="2128" spans="2:65" s="1" customFormat="1" ht="24.2" customHeight="1">
      <c r="B2128" s="33"/>
      <c r="C2128" s="130" t="s">
        <v>3755</v>
      </c>
      <c r="D2128" s="130" t="s">
        <v>267</v>
      </c>
      <c r="E2128" s="131" t="s">
        <v>3756</v>
      </c>
      <c r="F2128" s="132" t="s">
        <v>3757</v>
      </c>
      <c r="G2128" s="133" t="s">
        <v>115</v>
      </c>
      <c r="H2128" s="134">
        <v>1798.06</v>
      </c>
      <c r="I2128" s="135"/>
      <c r="J2128" s="136">
        <f>ROUND(I2128*H2128,2)</f>
        <v>0</v>
      </c>
      <c r="K2128" s="132" t="s">
        <v>270</v>
      </c>
      <c r="L2128" s="33"/>
      <c r="M2128" s="137" t="s">
        <v>19</v>
      </c>
      <c r="N2128" s="138" t="s">
        <v>47</v>
      </c>
      <c r="P2128" s="139">
        <f>O2128*H2128</f>
        <v>0</v>
      </c>
      <c r="Q2128" s="139">
        <v>0</v>
      </c>
      <c r="R2128" s="139">
        <f>Q2128*H2128</f>
        <v>0</v>
      </c>
      <c r="S2128" s="139">
        <v>0</v>
      </c>
      <c r="T2128" s="140">
        <f>S2128*H2128</f>
        <v>0</v>
      </c>
      <c r="AR2128" s="141" t="s">
        <v>271</v>
      </c>
      <c r="AT2128" s="141" t="s">
        <v>267</v>
      </c>
      <c r="AU2128" s="141" t="s">
        <v>86</v>
      </c>
      <c r="AY2128" s="18" t="s">
        <v>265</v>
      </c>
      <c r="BE2128" s="142">
        <f>IF(N2128="základní",J2128,0)</f>
        <v>0</v>
      </c>
      <c r="BF2128" s="142">
        <f>IF(N2128="snížená",J2128,0)</f>
        <v>0</v>
      </c>
      <c r="BG2128" s="142">
        <f>IF(N2128="zákl. přenesená",J2128,0)</f>
        <v>0</v>
      </c>
      <c r="BH2128" s="142">
        <f>IF(N2128="sníž. přenesená",J2128,0)</f>
        <v>0</v>
      </c>
      <c r="BI2128" s="142">
        <f>IF(N2128="nulová",J2128,0)</f>
        <v>0</v>
      </c>
      <c r="BJ2128" s="18" t="s">
        <v>84</v>
      </c>
      <c r="BK2128" s="142">
        <f>ROUND(I2128*H2128,2)</f>
        <v>0</v>
      </c>
      <c r="BL2128" s="18" t="s">
        <v>271</v>
      </c>
      <c r="BM2128" s="141" t="s">
        <v>3758</v>
      </c>
    </row>
    <row r="2129" spans="2:47" s="1" customFormat="1" ht="19.5">
      <c r="B2129" s="33"/>
      <c r="D2129" s="143" t="s">
        <v>273</v>
      </c>
      <c r="F2129" s="144" t="s">
        <v>3759</v>
      </c>
      <c r="I2129" s="145"/>
      <c r="L2129" s="33"/>
      <c r="M2129" s="146"/>
      <c r="T2129" s="54"/>
      <c r="AT2129" s="18" t="s">
        <v>273</v>
      </c>
      <c r="AU2129" s="18" t="s">
        <v>86</v>
      </c>
    </row>
    <row r="2130" spans="2:47" s="1" customFormat="1" ht="12">
      <c r="B2130" s="33"/>
      <c r="D2130" s="147" t="s">
        <v>275</v>
      </c>
      <c r="F2130" s="148" t="s">
        <v>3760</v>
      </c>
      <c r="I2130" s="145"/>
      <c r="L2130" s="33"/>
      <c r="M2130" s="146"/>
      <c r="T2130" s="54"/>
      <c r="AT2130" s="18" t="s">
        <v>275</v>
      </c>
      <c r="AU2130" s="18" t="s">
        <v>86</v>
      </c>
    </row>
    <row r="2131" spans="2:51" s="13" customFormat="1" ht="12">
      <c r="B2131" s="155"/>
      <c r="D2131" s="143" t="s">
        <v>277</v>
      </c>
      <c r="E2131" s="156" t="s">
        <v>19</v>
      </c>
      <c r="F2131" s="157" t="s">
        <v>1646</v>
      </c>
      <c r="H2131" s="158">
        <v>1798.06</v>
      </c>
      <c r="I2131" s="159"/>
      <c r="L2131" s="155"/>
      <c r="M2131" s="160"/>
      <c r="T2131" s="161"/>
      <c r="AT2131" s="156" t="s">
        <v>277</v>
      </c>
      <c r="AU2131" s="156" t="s">
        <v>86</v>
      </c>
      <c r="AV2131" s="13" t="s">
        <v>86</v>
      </c>
      <c r="AW2131" s="13" t="s">
        <v>37</v>
      </c>
      <c r="AX2131" s="13" t="s">
        <v>84</v>
      </c>
      <c r="AY2131" s="156" t="s">
        <v>265</v>
      </c>
    </row>
    <row r="2132" spans="2:65" s="1" customFormat="1" ht="16.5" customHeight="1">
      <c r="B2132" s="33"/>
      <c r="C2132" s="130" t="s">
        <v>3761</v>
      </c>
      <c r="D2132" s="130" t="s">
        <v>267</v>
      </c>
      <c r="E2132" s="131" t="s">
        <v>3762</v>
      </c>
      <c r="F2132" s="132" t="s">
        <v>3763</v>
      </c>
      <c r="G2132" s="133" t="s">
        <v>569</v>
      </c>
      <c r="H2132" s="134">
        <v>1</v>
      </c>
      <c r="I2132" s="135"/>
      <c r="J2132" s="136">
        <f>ROUND(I2132*H2132,2)</f>
        <v>0</v>
      </c>
      <c r="K2132" s="132" t="s">
        <v>19</v>
      </c>
      <c r="L2132" s="33"/>
      <c r="M2132" s="137" t="s">
        <v>19</v>
      </c>
      <c r="N2132" s="138" t="s">
        <v>47</v>
      </c>
      <c r="P2132" s="139">
        <f>O2132*H2132</f>
        <v>0</v>
      </c>
      <c r="Q2132" s="139">
        <v>0</v>
      </c>
      <c r="R2132" s="139">
        <f>Q2132*H2132</f>
        <v>0</v>
      </c>
      <c r="S2132" s="139">
        <v>0</v>
      </c>
      <c r="T2132" s="140">
        <f>S2132*H2132</f>
        <v>0</v>
      </c>
      <c r="AR2132" s="141" t="s">
        <v>271</v>
      </c>
      <c r="AT2132" s="141" t="s">
        <v>267</v>
      </c>
      <c r="AU2132" s="141" t="s">
        <v>86</v>
      </c>
      <c r="AY2132" s="18" t="s">
        <v>265</v>
      </c>
      <c r="BE2132" s="142">
        <f>IF(N2132="základní",J2132,0)</f>
        <v>0</v>
      </c>
      <c r="BF2132" s="142">
        <f>IF(N2132="snížená",J2132,0)</f>
        <v>0</v>
      </c>
      <c r="BG2132" s="142">
        <f>IF(N2132="zákl. přenesená",J2132,0)</f>
        <v>0</v>
      </c>
      <c r="BH2132" s="142">
        <f>IF(N2132="sníž. přenesená",J2132,0)</f>
        <v>0</v>
      </c>
      <c r="BI2132" s="142">
        <f>IF(N2132="nulová",J2132,0)</f>
        <v>0</v>
      </c>
      <c r="BJ2132" s="18" t="s">
        <v>84</v>
      </c>
      <c r="BK2132" s="142">
        <f>ROUND(I2132*H2132,2)</f>
        <v>0</v>
      </c>
      <c r="BL2132" s="18" t="s">
        <v>271</v>
      </c>
      <c r="BM2132" s="141" t="s">
        <v>3764</v>
      </c>
    </row>
    <row r="2133" spans="2:47" s="1" customFormat="1" ht="12">
      <c r="B2133" s="33"/>
      <c r="D2133" s="143" t="s">
        <v>273</v>
      </c>
      <c r="F2133" s="144" t="s">
        <v>3763</v>
      </c>
      <c r="I2133" s="145"/>
      <c r="L2133" s="33"/>
      <c r="M2133" s="146"/>
      <c r="T2133" s="54"/>
      <c r="AT2133" s="18" t="s">
        <v>273</v>
      </c>
      <c r="AU2133" s="18" t="s">
        <v>86</v>
      </c>
    </row>
    <row r="2134" spans="2:47" s="1" customFormat="1" ht="19.5">
      <c r="B2134" s="33"/>
      <c r="D2134" s="143" t="s">
        <v>501</v>
      </c>
      <c r="F2134" s="176" t="s">
        <v>3765</v>
      </c>
      <c r="I2134" s="145"/>
      <c r="L2134" s="33"/>
      <c r="M2134" s="146"/>
      <c r="T2134" s="54"/>
      <c r="AT2134" s="18" t="s">
        <v>501</v>
      </c>
      <c r="AU2134" s="18" t="s">
        <v>86</v>
      </c>
    </row>
    <row r="2135" spans="2:65" s="1" customFormat="1" ht="21.75" customHeight="1">
      <c r="B2135" s="33"/>
      <c r="C2135" s="130" t="s">
        <v>3766</v>
      </c>
      <c r="D2135" s="130" t="s">
        <v>267</v>
      </c>
      <c r="E2135" s="131" t="s">
        <v>3767</v>
      </c>
      <c r="F2135" s="132" t="s">
        <v>3768</v>
      </c>
      <c r="G2135" s="133" t="s">
        <v>569</v>
      </c>
      <c r="H2135" s="134">
        <v>1</v>
      </c>
      <c r="I2135" s="135"/>
      <c r="J2135" s="136">
        <f>ROUND(I2135*H2135,2)</f>
        <v>0</v>
      </c>
      <c r="K2135" s="132" t="s">
        <v>19</v>
      </c>
      <c r="L2135" s="33"/>
      <c r="M2135" s="137" t="s">
        <v>19</v>
      </c>
      <c r="N2135" s="138" t="s">
        <v>47</v>
      </c>
      <c r="P2135" s="139">
        <f>O2135*H2135</f>
        <v>0</v>
      </c>
      <c r="Q2135" s="139">
        <v>0</v>
      </c>
      <c r="R2135" s="139">
        <f>Q2135*H2135</f>
        <v>0</v>
      </c>
      <c r="S2135" s="139">
        <v>0</v>
      </c>
      <c r="T2135" s="140">
        <f>S2135*H2135</f>
        <v>0</v>
      </c>
      <c r="AR2135" s="141" t="s">
        <v>271</v>
      </c>
      <c r="AT2135" s="141" t="s">
        <v>267</v>
      </c>
      <c r="AU2135" s="141" t="s">
        <v>86</v>
      </c>
      <c r="AY2135" s="18" t="s">
        <v>265</v>
      </c>
      <c r="BE2135" s="142">
        <f>IF(N2135="základní",J2135,0)</f>
        <v>0</v>
      </c>
      <c r="BF2135" s="142">
        <f>IF(N2135="snížená",J2135,0)</f>
        <v>0</v>
      </c>
      <c r="BG2135" s="142">
        <f>IF(N2135="zákl. přenesená",J2135,0)</f>
        <v>0</v>
      </c>
      <c r="BH2135" s="142">
        <f>IF(N2135="sníž. přenesená",J2135,0)</f>
        <v>0</v>
      </c>
      <c r="BI2135" s="142">
        <f>IF(N2135="nulová",J2135,0)</f>
        <v>0</v>
      </c>
      <c r="BJ2135" s="18" t="s">
        <v>84</v>
      </c>
      <c r="BK2135" s="142">
        <f>ROUND(I2135*H2135,2)</f>
        <v>0</v>
      </c>
      <c r="BL2135" s="18" t="s">
        <v>271</v>
      </c>
      <c r="BM2135" s="141" t="s">
        <v>3769</v>
      </c>
    </row>
    <row r="2136" spans="2:47" s="1" customFormat="1" ht="58.5">
      <c r="B2136" s="33"/>
      <c r="D2136" s="143" t="s">
        <v>273</v>
      </c>
      <c r="F2136" s="144" t="s">
        <v>3770</v>
      </c>
      <c r="I2136" s="145"/>
      <c r="L2136" s="33"/>
      <c r="M2136" s="146"/>
      <c r="T2136" s="54"/>
      <c r="AT2136" s="18" t="s">
        <v>273</v>
      </c>
      <c r="AU2136" s="18" t="s">
        <v>86</v>
      </c>
    </row>
    <row r="2137" spans="2:47" s="1" customFormat="1" ht="19.5">
      <c r="B2137" s="33"/>
      <c r="D2137" s="143" t="s">
        <v>501</v>
      </c>
      <c r="F2137" s="176" t="s">
        <v>3765</v>
      </c>
      <c r="I2137" s="145"/>
      <c r="L2137" s="33"/>
      <c r="M2137" s="146"/>
      <c r="T2137" s="54"/>
      <c r="AT2137" s="18" t="s">
        <v>501</v>
      </c>
      <c r="AU2137" s="18" t="s">
        <v>86</v>
      </c>
    </row>
    <row r="2138" spans="2:65" s="1" customFormat="1" ht="16.5" customHeight="1">
      <c r="B2138" s="33"/>
      <c r="C2138" s="130" t="s">
        <v>3771</v>
      </c>
      <c r="D2138" s="130" t="s">
        <v>267</v>
      </c>
      <c r="E2138" s="131" t="s">
        <v>3772</v>
      </c>
      <c r="F2138" s="132" t="s">
        <v>3773</v>
      </c>
      <c r="G2138" s="133" t="s">
        <v>569</v>
      </c>
      <c r="H2138" s="134">
        <v>1</v>
      </c>
      <c r="I2138" s="135"/>
      <c r="J2138" s="136">
        <f>ROUND(I2138*H2138,2)</f>
        <v>0</v>
      </c>
      <c r="K2138" s="132" t="s">
        <v>19</v>
      </c>
      <c r="L2138" s="33"/>
      <c r="M2138" s="137" t="s">
        <v>19</v>
      </c>
      <c r="N2138" s="138" t="s">
        <v>47</v>
      </c>
      <c r="P2138" s="139">
        <f>O2138*H2138</f>
        <v>0</v>
      </c>
      <c r="Q2138" s="139">
        <v>0</v>
      </c>
      <c r="R2138" s="139">
        <f>Q2138*H2138</f>
        <v>0</v>
      </c>
      <c r="S2138" s="139">
        <v>0</v>
      </c>
      <c r="T2138" s="140">
        <f>S2138*H2138</f>
        <v>0</v>
      </c>
      <c r="AR2138" s="141" t="s">
        <v>271</v>
      </c>
      <c r="AT2138" s="141" t="s">
        <v>267</v>
      </c>
      <c r="AU2138" s="141" t="s">
        <v>86</v>
      </c>
      <c r="AY2138" s="18" t="s">
        <v>265</v>
      </c>
      <c r="BE2138" s="142">
        <f>IF(N2138="základní",J2138,0)</f>
        <v>0</v>
      </c>
      <c r="BF2138" s="142">
        <f>IF(N2138="snížená",J2138,0)</f>
        <v>0</v>
      </c>
      <c r="BG2138" s="142">
        <f>IF(N2138="zákl. přenesená",J2138,0)</f>
        <v>0</v>
      </c>
      <c r="BH2138" s="142">
        <f>IF(N2138="sníž. přenesená",J2138,0)</f>
        <v>0</v>
      </c>
      <c r="BI2138" s="142">
        <f>IF(N2138="nulová",J2138,0)</f>
        <v>0</v>
      </c>
      <c r="BJ2138" s="18" t="s">
        <v>84</v>
      </c>
      <c r="BK2138" s="142">
        <f>ROUND(I2138*H2138,2)</f>
        <v>0</v>
      </c>
      <c r="BL2138" s="18" t="s">
        <v>271</v>
      </c>
      <c r="BM2138" s="141" t="s">
        <v>3774</v>
      </c>
    </row>
    <row r="2139" spans="2:47" s="1" customFormat="1" ht="12">
      <c r="B2139" s="33"/>
      <c r="D2139" s="143" t="s">
        <v>273</v>
      </c>
      <c r="F2139" s="144" t="s">
        <v>3773</v>
      </c>
      <c r="I2139" s="145"/>
      <c r="L2139" s="33"/>
      <c r="M2139" s="146"/>
      <c r="T2139" s="54"/>
      <c r="AT2139" s="18" t="s">
        <v>273</v>
      </c>
      <c r="AU2139" s="18" t="s">
        <v>86</v>
      </c>
    </row>
    <row r="2140" spans="2:47" s="1" customFormat="1" ht="19.5">
      <c r="B2140" s="33"/>
      <c r="D2140" s="143" t="s">
        <v>501</v>
      </c>
      <c r="F2140" s="176" t="s">
        <v>3765</v>
      </c>
      <c r="I2140" s="145"/>
      <c r="L2140" s="33"/>
      <c r="M2140" s="146"/>
      <c r="T2140" s="54"/>
      <c r="AT2140" s="18" t="s">
        <v>501</v>
      </c>
      <c r="AU2140" s="18" t="s">
        <v>86</v>
      </c>
    </row>
    <row r="2141" spans="2:65" s="1" customFormat="1" ht="16.5" customHeight="1">
      <c r="B2141" s="33"/>
      <c r="C2141" s="130" t="s">
        <v>3775</v>
      </c>
      <c r="D2141" s="130" t="s">
        <v>267</v>
      </c>
      <c r="E2141" s="131" t="s">
        <v>3776</v>
      </c>
      <c r="F2141" s="132" t="s">
        <v>3777</v>
      </c>
      <c r="G2141" s="133" t="s">
        <v>794</v>
      </c>
      <c r="H2141" s="134">
        <v>579.55</v>
      </c>
      <c r="I2141" s="135"/>
      <c r="J2141" s="136">
        <f>ROUND(I2141*H2141,2)</f>
        <v>0</v>
      </c>
      <c r="K2141" s="132" t="s">
        <v>19</v>
      </c>
      <c r="L2141" s="33"/>
      <c r="M2141" s="137" t="s">
        <v>19</v>
      </c>
      <c r="N2141" s="138" t="s">
        <v>47</v>
      </c>
      <c r="P2141" s="139">
        <f>O2141*H2141</f>
        <v>0</v>
      </c>
      <c r="Q2141" s="139">
        <v>0</v>
      </c>
      <c r="R2141" s="139">
        <f>Q2141*H2141</f>
        <v>0</v>
      </c>
      <c r="S2141" s="139">
        <v>0</v>
      </c>
      <c r="T2141" s="140">
        <f>S2141*H2141</f>
        <v>0</v>
      </c>
      <c r="AR2141" s="141" t="s">
        <v>271</v>
      </c>
      <c r="AT2141" s="141" t="s">
        <v>267</v>
      </c>
      <c r="AU2141" s="141" t="s">
        <v>86</v>
      </c>
      <c r="AY2141" s="18" t="s">
        <v>265</v>
      </c>
      <c r="BE2141" s="142">
        <f>IF(N2141="základní",J2141,0)</f>
        <v>0</v>
      </c>
      <c r="BF2141" s="142">
        <f>IF(N2141="snížená",J2141,0)</f>
        <v>0</v>
      </c>
      <c r="BG2141" s="142">
        <f>IF(N2141="zákl. přenesená",J2141,0)</f>
        <v>0</v>
      </c>
      <c r="BH2141" s="142">
        <f>IF(N2141="sníž. přenesená",J2141,0)</f>
        <v>0</v>
      </c>
      <c r="BI2141" s="142">
        <f>IF(N2141="nulová",J2141,0)</f>
        <v>0</v>
      </c>
      <c r="BJ2141" s="18" t="s">
        <v>84</v>
      </c>
      <c r="BK2141" s="142">
        <f>ROUND(I2141*H2141,2)</f>
        <v>0</v>
      </c>
      <c r="BL2141" s="18" t="s">
        <v>271</v>
      </c>
      <c r="BM2141" s="141" t="s">
        <v>3778</v>
      </c>
    </row>
    <row r="2142" spans="2:47" s="1" customFormat="1" ht="12">
      <c r="B2142" s="33"/>
      <c r="D2142" s="143" t="s">
        <v>273</v>
      </c>
      <c r="F2142" s="144" t="s">
        <v>3777</v>
      </c>
      <c r="I2142" s="145"/>
      <c r="L2142" s="33"/>
      <c r="M2142" s="146"/>
      <c r="T2142" s="54"/>
      <c r="AT2142" s="18" t="s">
        <v>273</v>
      </c>
      <c r="AU2142" s="18" t="s">
        <v>86</v>
      </c>
    </row>
    <row r="2143" spans="2:47" s="1" customFormat="1" ht="19.5">
      <c r="B2143" s="33"/>
      <c r="D2143" s="143" t="s">
        <v>501</v>
      </c>
      <c r="F2143" s="176" t="s">
        <v>3765</v>
      </c>
      <c r="I2143" s="145"/>
      <c r="L2143" s="33"/>
      <c r="M2143" s="146"/>
      <c r="T2143" s="54"/>
      <c r="AT2143" s="18" t="s">
        <v>501</v>
      </c>
      <c r="AU2143" s="18" t="s">
        <v>86</v>
      </c>
    </row>
    <row r="2144" spans="2:51" s="13" customFormat="1" ht="12">
      <c r="B2144" s="155"/>
      <c r="D2144" s="143" t="s">
        <v>277</v>
      </c>
      <c r="E2144" s="156" t="s">
        <v>19</v>
      </c>
      <c r="F2144" s="157" t="s">
        <v>3779</v>
      </c>
      <c r="H2144" s="158">
        <v>579.55</v>
      </c>
      <c r="I2144" s="159"/>
      <c r="L2144" s="155"/>
      <c r="M2144" s="160"/>
      <c r="T2144" s="161"/>
      <c r="AT2144" s="156" t="s">
        <v>277</v>
      </c>
      <c r="AU2144" s="156" t="s">
        <v>86</v>
      </c>
      <c r="AV2144" s="13" t="s">
        <v>86</v>
      </c>
      <c r="AW2144" s="13" t="s">
        <v>37</v>
      </c>
      <c r="AX2144" s="13" t="s">
        <v>84</v>
      </c>
      <c r="AY2144" s="156" t="s">
        <v>265</v>
      </c>
    </row>
    <row r="2145" spans="2:65" s="1" customFormat="1" ht="16.5" customHeight="1">
      <c r="B2145" s="33"/>
      <c r="C2145" s="130" t="s">
        <v>1700</v>
      </c>
      <c r="D2145" s="130" t="s">
        <v>267</v>
      </c>
      <c r="E2145" s="131" t="s">
        <v>3780</v>
      </c>
      <c r="F2145" s="132" t="s">
        <v>3781</v>
      </c>
      <c r="G2145" s="133" t="s">
        <v>794</v>
      </c>
      <c r="H2145" s="134">
        <v>40</v>
      </c>
      <c r="I2145" s="135"/>
      <c r="J2145" s="136">
        <f>ROUND(I2145*H2145,2)</f>
        <v>0</v>
      </c>
      <c r="K2145" s="132" t="s">
        <v>19</v>
      </c>
      <c r="L2145" s="33"/>
      <c r="M2145" s="137" t="s">
        <v>19</v>
      </c>
      <c r="N2145" s="138" t="s">
        <v>47</v>
      </c>
      <c r="P2145" s="139">
        <f>O2145*H2145</f>
        <v>0</v>
      </c>
      <c r="Q2145" s="139">
        <v>0</v>
      </c>
      <c r="R2145" s="139">
        <f>Q2145*H2145</f>
        <v>0</v>
      </c>
      <c r="S2145" s="139">
        <v>0</v>
      </c>
      <c r="T2145" s="140">
        <f>S2145*H2145</f>
        <v>0</v>
      </c>
      <c r="AR2145" s="141" t="s">
        <v>271</v>
      </c>
      <c r="AT2145" s="141" t="s">
        <v>267</v>
      </c>
      <c r="AU2145" s="141" t="s">
        <v>86</v>
      </c>
      <c r="AY2145" s="18" t="s">
        <v>265</v>
      </c>
      <c r="BE2145" s="142">
        <f>IF(N2145="základní",J2145,0)</f>
        <v>0</v>
      </c>
      <c r="BF2145" s="142">
        <f>IF(N2145="snížená",J2145,0)</f>
        <v>0</v>
      </c>
      <c r="BG2145" s="142">
        <f>IF(N2145="zákl. přenesená",J2145,0)</f>
        <v>0</v>
      </c>
      <c r="BH2145" s="142">
        <f>IF(N2145="sníž. přenesená",J2145,0)</f>
        <v>0</v>
      </c>
      <c r="BI2145" s="142">
        <f>IF(N2145="nulová",J2145,0)</f>
        <v>0</v>
      </c>
      <c r="BJ2145" s="18" t="s">
        <v>84</v>
      </c>
      <c r="BK2145" s="142">
        <f>ROUND(I2145*H2145,2)</f>
        <v>0</v>
      </c>
      <c r="BL2145" s="18" t="s">
        <v>271</v>
      </c>
      <c r="BM2145" s="141" t="s">
        <v>3782</v>
      </c>
    </row>
    <row r="2146" spans="2:47" s="1" customFormat="1" ht="12">
      <c r="B2146" s="33"/>
      <c r="D2146" s="143" t="s">
        <v>273</v>
      </c>
      <c r="F2146" s="144" t="s">
        <v>3781</v>
      </c>
      <c r="I2146" s="145"/>
      <c r="L2146" s="33"/>
      <c r="M2146" s="146"/>
      <c r="T2146" s="54"/>
      <c r="AT2146" s="18" t="s">
        <v>273</v>
      </c>
      <c r="AU2146" s="18" t="s">
        <v>86</v>
      </c>
    </row>
    <row r="2147" spans="2:65" s="1" customFormat="1" ht="16.5" customHeight="1">
      <c r="B2147" s="33"/>
      <c r="C2147" s="130" t="s">
        <v>3783</v>
      </c>
      <c r="D2147" s="130" t="s">
        <v>267</v>
      </c>
      <c r="E2147" s="131" t="s">
        <v>1357</v>
      </c>
      <c r="F2147" s="132" t="s">
        <v>1358</v>
      </c>
      <c r="G2147" s="133" t="s">
        <v>104</v>
      </c>
      <c r="H2147" s="134">
        <v>317.54</v>
      </c>
      <c r="I2147" s="135"/>
      <c r="J2147" s="136">
        <f>ROUND(I2147*H2147,2)</f>
        <v>0</v>
      </c>
      <c r="K2147" s="132" t="s">
        <v>19</v>
      </c>
      <c r="L2147" s="33"/>
      <c r="M2147" s="137" t="s">
        <v>19</v>
      </c>
      <c r="N2147" s="138" t="s">
        <v>47</v>
      </c>
      <c r="P2147" s="139">
        <f>O2147*H2147</f>
        <v>0</v>
      </c>
      <c r="Q2147" s="139">
        <v>0.00147</v>
      </c>
      <c r="R2147" s="139">
        <f>Q2147*H2147</f>
        <v>0.4667838</v>
      </c>
      <c r="S2147" s="139">
        <v>2.447</v>
      </c>
      <c r="T2147" s="140">
        <f>S2147*H2147</f>
        <v>777.02038</v>
      </c>
      <c r="AR2147" s="141" t="s">
        <v>271</v>
      </c>
      <c r="AT2147" s="141" t="s">
        <v>267</v>
      </c>
      <c r="AU2147" s="141" t="s">
        <v>86</v>
      </c>
      <c r="AY2147" s="18" t="s">
        <v>265</v>
      </c>
      <c r="BE2147" s="142">
        <f>IF(N2147="základní",J2147,0)</f>
        <v>0</v>
      </c>
      <c r="BF2147" s="142">
        <f>IF(N2147="snížená",J2147,0)</f>
        <v>0</v>
      </c>
      <c r="BG2147" s="142">
        <f>IF(N2147="zákl. přenesená",J2147,0)</f>
        <v>0</v>
      </c>
      <c r="BH2147" s="142">
        <f>IF(N2147="sníž. přenesená",J2147,0)</f>
        <v>0</v>
      </c>
      <c r="BI2147" s="142">
        <f>IF(N2147="nulová",J2147,0)</f>
        <v>0</v>
      </c>
      <c r="BJ2147" s="18" t="s">
        <v>84</v>
      </c>
      <c r="BK2147" s="142">
        <f>ROUND(I2147*H2147,2)</f>
        <v>0</v>
      </c>
      <c r="BL2147" s="18" t="s">
        <v>271</v>
      </c>
      <c r="BM2147" s="141" t="s">
        <v>3784</v>
      </c>
    </row>
    <row r="2148" spans="2:47" s="1" customFormat="1" ht="19.5">
      <c r="B2148" s="33"/>
      <c r="D2148" s="143" t="s">
        <v>273</v>
      </c>
      <c r="F2148" s="144" t="s">
        <v>1360</v>
      </c>
      <c r="I2148" s="145"/>
      <c r="L2148" s="33"/>
      <c r="M2148" s="146"/>
      <c r="T2148" s="54"/>
      <c r="AT2148" s="18" t="s">
        <v>273</v>
      </c>
      <c r="AU2148" s="18" t="s">
        <v>86</v>
      </c>
    </row>
    <row r="2149" spans="2:51" s="13" customFormat="1" ht="12">
      <c r="B2149" s="155"/>
      <c r="D2149" s="143" t="s">
        <v>277</v>
      </c>
      <c r="E2149" s="156" t="s">
        <v>19</v>
      </c>
      <c r="F2149" s="157" t="s">
        <v>3785</v>
      </c>
      <c r="H2149" s="158">
        <v>22.712</v>
      </c>
      <c r="I2149" s="159"/>
      <c r="L2149" s="155"/>
      <c r="M2149" s="160"/>
      <c r="T2149" s="161"/>
      <c r="AT2149" s="156" t="s">
        <v>277</v>
      </c>
      <c r="AU2149" s="156" t="s">
        <v>86</v>
      </c>
      <c r="AV2149" s="13" t="s">
        <v>86</v>
      </c>
      <c r="AW2149" s="13" t="s">
        <v>37</v>
      </c>
      <c r="AX2149" s="13" t="s">
        <v>76</v>
      </c>
      <c r="AY2149" s="156" t="s">
        <v>265</v>
      </c>
    </row>
    <row r="2150" spans="2:51" s="12" customFormat="1" ht="12">
      <c r="B2150" s="149"/>
      <c r="D2150" s="143" t="s">
        <v>277</v>
      </c>
      <c r="E2150" s="150" t="s">
        <v>19</v>
      </c>
      <c r="F2150" s="151" t="s">
        <v>3786</v>
      </c>
      <c r="H2150" s="150" t="s">
        <v>19</v>
      </c>
      <c r="I2150" s="152"/>
      <c r="L2150" s="149"/>
      <c r="M2150" s="153"/>
      <c r="T2150" s="154"/>
      <c r="AT2150" s="150" t="s">
        <v>277</v>
      </c>
      <c r="AU2150" s="150" t="s">
        <v>86</v>
      </c>
      <c r="AV2150" s="12" t="s">
        <v>84</v>
      </c>
      <c r="AW2150" s="12" t="s">
        <v>37</v>
      </c>
      <c r="AX2150" s="12" t="s">
        <v>76</v>
      </c>
      <c r="AY2150" s="150" t="s">
        <v>265</v>
      </c>
    </row>
    <row r="2151" spans="2:51" s="13" customFormat="1" ht="12">
      <c r="B2151" s="155"/>
      <c r="D2151" s="143" t="s">
        <v>277</v>
      </c>
      <c r="E2151" s="156" t="s">
        <v>19</v>
      </c>
      <c r="F2151" s="157" t="s">
        <v>3787</v>
      </c>
      <c r="H2151" s="158">
        <v>15.2</v>
      </c>
      <c r="I2151" s="159"/>
      <c r="L2151" s="155"/>
      <c r="M2151" s="160"/>
      <c r="T2151" s="161"/>
      <c r="AT2151" s="156" t="s">
        <v>277</v>
      </c>
      <c r="AU2151" s="156" t="s">
        <v>86</v>
      </c>
      <c r="AV2151" s="13" t="s">
        <v>86</v>
      </c>
      <c r="AW2151" s="13" t="s">
        <v>37</v>
      </c>
      <c r="AX2151" s="13" t="s">
        <v>76</v>
      </c>
      <c r="AY2151" s="156" t="s">
        <v>265</v>
      </c>
    </row>
    <row r="2152" spans="2:51" s="12" customFormat="1" ht="12">
      <c r="B2152" s="149"/>
      <c r="D2152" s="143" t="s">
        <v>277</v>
      </c>
      <c r="E2152" s="150" t="s">
        <v>19</v>
      </c>
      <c r="F2152" s="151" t="s">
        <v>3788</v>
      </c>
      <c r="H2152" s="150" t="s">
        <v>19</v>
      </c>
      <c r="I2152" s="152"/>
      <c r="L2152" s="149"/>
      <c r="M2152" s="153"/>
      <c r="T2152" s="154"/>
      <c r="AT2152" s="150" t="s">
        <v>277</v>
      </c>
      <c r="AU2152" s="150" t="s">
        <v>86</v>
      </c>
      <c r="AV2152" s="12" t="s">
        <v>84</v>
      </c>
      <c r="AW2152" s="12" t="s">
        <v>37</v>
      </c>
      <c r="AX2152" s="12" t="s">
        <v>76</v>
      </c>
      <c r="AY2152" s="150" t="s">
        <v>265</v>
      </c>
    </row>
    <row r="2153" spans="2:51" s="13" customFormat="1" ht="12">
      <c r="B2153" s="155"/>
      <c r="D2153" s="143" t="s">
        <v>277</v>
      </c>
      <c r="E2153" s="156" t="s">
        <v>19</v>
      </c>
      <c r="F2153" s="157" t="s">
        <v>3789</v>
      </c>
      <c r="H2153" s="158">
        <v>6.45</v>
      </c>
      <c r="I2153" s="159"/>
      <c r="L2153" s="155"/>
      <c r="M2153" s="160"/>
      <c r="T2153" s="161"/>
      <c r="AT2153" s="156" t="s">
        <v>277</v>
      </c>
      <c r="AU2153" s="156" t="s">
        <v>86</v>
      </c>
      <c r="AV2153" s="13" t="s">
        <v>86</v>
      </c>
      <c r="AW2153" s="13" t="s">
        <v>37</v>
      </c>
      <c r="AX2153" s="13" t="s">
        <v>76</v>
      </c>
      <c r="AY2153" s="156" t="s">
        <v>265</v>
      </c>
    </row>
    <row r="2154" spans="2:51" s="13" customFormat="1" ht="12">
      <c r="B2154" s="155"/>
      <c r="D2154" s="143" t="s">
        <v>277</v>
      </c>
      <c r="E2154" s="156" t="s">
        <v>19</v>
      </c>
      <c r="F2154" s="157" t="s">
        <v>3790</v>
      </c>
      <c r="H2154" s="158">
        <v>5.3</v>
      </c>
      <c r="I2154" s="159"/>
      <c r="L2154" s="155"/>
      <c r="M2154" s="160"/>
      <c r="T2154" s="161"/>
      <c r="AT2154" s="156" t="s">
        <v>277</v>
      </c>
      <c r="AU2154" s="156" t="s">
        <v>86</v>
      </c>
      <c r="AV2154" s="13" t="s">
        <v>86</v>
      </c>
      <c r="AW2154" s="13" t="s">
        <v>37</v>
      </c>
      <c r="AX2154" s="13" t="s">
        <v>76</v>
      </c>
      <c r="AY2154" s="156" t="s">
        <v>265</v>
      </c>
    </row>
    <row r="2155" spans="2:51" s="13" customFormat="1" ht="12">
      <c r="B2155" s="155"/>
      <c r="D2155" s="143" t="s">
        <v>277</v>
      </c>
      <c r="E2155" s="156" t="s">
        <v>19</v>
      </c>
      <c r="F2155" s="157" t="s">
        <v>3791</v>
      </c>
      <c r="H2155" s="158">
        <v>8.127</v>
      </c>
      <c r="I2155" s="159"/>
      <c r="L2155" s="155"/>
      <c r="M2155" s="160"/>
      <c r="T2155" s="161"/>
      <c r="AT2155" s="156" t="s">
        <v>277</v>
      </c>
      <c r="AU2155" s="156" t="s">
        <v>86</v>
      </c>
      <c r="AV2155" s="13" t="s">
        <v>86</v>
      </c>
      <c r="AW2155" s="13" t="s">
        <v>37</v>
      </c>
      <c r="AX2155" s="13" t="s">
        <v>76</v>
      </c>
      <c r="AY2155" s="156" t="s">
        <v>265</v>
      </c>
    </row>
    <row r="2156" spans="2:51" s="12" customFormat="1" ht="12">
      <c r="B2156" s="149"/>
      <c r="D2156" s="143" t="s">
        <v>277</v>
      </c>
      <c r="E2156" s="150" t="s">
        <v>19</v>
      </c>
      <c r="F2156" s="151" t="s">
        <v>3792</v>
      </c>
      <c r="H2156" s="150" t="s">
        <v>19</v>
      </c>
      <c r="I2156" s="152"/>
      <c r="L2156" s="149"/>
      <c r="M2156" s="153"/>
      <c r="T2156" s="154"/>
      <c r="AT2156" s="150" t="s">
        <v>277</v>
      </c>
      <c r="AU2156" s="150" t="s">
        <v>86</v>
      </c>
      <c r="AV2156" s="12" t="s">
        <v>84</v>
      </c>
      <c r="AW2156" s="12" t="s">
        <v>37</v>
      </c>
      <c r="AX2156" s="12" t="s">
        <v>76</v>
      </c>
      <c r="AY2156" s="150" t="s">
        <v>265</v>
      </c>
    </row>
    <row r="2157" spans="2:51" s="13" customFormat="1" ht="12">
      <c r="B2157" s="155"/>
      <c r="D2157" s="143" t="s">
        <v>277</v>
      </c>
      <c r="E2157" s="156" t="s">
        <v>19</v>
      </c>
      <c r="F2157" s="157" t="s">
        <v>3793</v>
      </c>
      <c r="H2157" s="158">
        <v>1.011</v>
      </c>
      <c r="I2157" s="159"/>
      <c r="L2157" s="155"/>
      <c r="M2157" s="160"/>
      <c r="T2157" s="161"/>
      <c r="AT2157" s="156" t="s">
        <v>277</v>
      </c>
      <c r="AU2157" s="156" t="s">
        <v>86</v>
      </c>
      <c r="AV2157" s="13" t="s">
        <v>86</v>
      </c>
      <c r="AW2157" s="13" t="s">
        <v>37</v>
      </c>
      <c r="AX2157" s="13" t="s">
        <v>76</v>
      </c>
      <c r="AY2157" s="156" t="s">
        <v>265</v>
      </c>
    </row>
    <row r="2158" spans="2:51" s="13" customFormat="1" ht="12">
      <c r="B2158" s="155"/>
      <c r="D2158" s="143" t="s">
        <v>277</v>
      </c>
      <c r="E2158" s="156" t="s">
        <v>19</v>
      </c>
      <c r="F2158" s="157" t="s">
        <v>3794</v>
      </c>
      <c r="H2158" s="158">
        <v>20</v>
      </c>
      <c r="I2158" s="159"/>
      <c r="L2158" s="155"/>
      <c r="M2158" s="160"/>
      <c r="T2158" s="161"/>
      <c r="AT2158" s="156" t="s">
        <v>277</v>
      </c>
      <c r="AU2158" s="156" t="s">
        <v>86</v>
      </c>
      <c r="AV2158" s="13" t="s">
        <v>86</v>
      </c>
      <c r="AW2158" s="13" t="s">
        <v>37</v>
      </c>
      <c r="AX2158" s="13" t="s">
        <v>76</v>
      </c>
      <c r="AY2158" s="156" t="s">
        <v>265</v>
      </c>
    </row>
    <row r="2159" spans="2:51" s="12" customFormat="1" ht="12">
      <c r="B2159" s="149"/>
      <c r="D2159" s="143" t="s">
        <v>277</v>
      </c>
      <c r="E2159" s="150" t="s">
        <v>19</v>
      </c>
      <c r="F2159" s="151" t="s">
        <v>3795</v>
      </c>
      <c r="H2159" s="150" t="s">
        <v>19</v>
      </c>
      <c r="I2159" s="152"/>
      <c r="L2159" s="149"/>
      <c r="M2159" s="153"/>
      <c r="T2159" s="154"/>
      <c r="AT2159" s="150" t="s">
        <v>277</v>
      </c>
      <c r="AU2159" s="150" t="s">
        <v>86</v>
      </c>
      <c r="AV2159" s="12" t="s">
        <v>84</v>
      </c>
      <c r="AW2159" s="12" t="s">
        <v>37</v>
      </c>
      <c r="AX2159" s="12" t="s">
        <v>76</v>
      </c>
      <c r="AY2159" s="150" t="s">
        <v>265</v>
      </c>
    </row>
    <row r="2160" spans="2:51" s="13" customFormat="1" ht="12">
      <c r="B2160" s="155"/>
      <c r="D2160" s="143" t="s">
        <v>277</v>
      </c>
      <c r="E2160" s="156" t="s">
        <v>19</v>
      </c>
      <c r="F2160" s="157" t="s">
        <v>3796</v>
      </c>
      <c r="H2160" s="158">
        <v>0.702</v>
      </c>
      <c r="I2160" s="159"/>
      <c r="L2160" s="155"/>
      <c r="M2160" s="160"/>
      <c r="T2160" s="161"/>
      <c r="AT2160" s="156" t="s">
        <v>277</v>
      </c>
      <c r="AU2160" s="156" t="s">
        <v>86</v>
      </c>
      <c r="AV2160" s="13" t="s">
        <v>86</v>
      </c>
      <c r="AW2160" s="13" t="s">
        <v>37</v>
      </c>
      <c r="AX2160" s="13" t="s">
        <v>76</v>
      </c>
      <c r="AY2160" s="156" t="s">
        <v>265</v>
      </c>
    </row>
    <row r="2161" spans="2:51" s="15" customFormat="1" ht="12">
      <c r="B2161" s="169"/>
      <c r="D2161" s="143" t="s">
        <v>277</v>
      </c>
      <c r="E2161" s="170" t="s">
        <v>19</v>
      </c>
      <c r="F2161" s="171" t="s">
        <v>397</v>
      </c>
      <c r="H2161" s="172">
        <v>79.502</v>
      </c>
      <c r="I2161" s="173"/>
      <c r="L2161" s="169"/>
      <c r="M2161" s="174"/>
      <c r="T2161" s="175"/>
      <c r="AT2161" s="170" t="s">
        <v>277</v>
      </c>
      <c r="AU2161" s="170" t="s">
        <v>86</v>
      </c>
      <c r="AV2161" s="15" t="s">
        <v>287</v>
      </c>
      <c r="AW2161" s="15" t="s">
        <v>37</v>
      </c>
      <c r="AX2161" s="15" t="s">
        <v>76</v>
      </c>
      <c r="AY2161" s="170" t="s">
        <v>265</v>
      </c>
    </row>
    <row r="2162" spans="2:51" s="12" customFormat="1" ht="12">
      <c r="B2162" s="149"/>
      <c r="D2162" s="143" t="s">
        <v>277</v>
      </c>
      <c r="E2162" s="150" t="s">
        <v>19</v>
      </c>
      <c r="F2162" s="151" t="s">
        <v>3797</v>
      </c>
      <c r="H2162" s="150" t="s">
        <v>19</v>
      </c>
      <c r="I2162" s="152"/>
      <c r="L2162" s="149"/>
      <c r="M2162" s="153"/>
      <c r="T2162" s="154"/>
      <c r="AT2162" s="150" t="s">
        <v>277</v>
      </c>
      <c r="AU2162" s="150" t="s">
        <v>86</v>
      </c>
      <c r="AV2162" s="12" t="s">
        <v>84</v>
      </c>
      <c r="AW2162" s="12" t="s">
        <v>37</v>
      </c>
      <c r="AX2162" s="12" t="s">
        <v>76</v>
      </c>
      <c r="AY2162" s="150" t="s">
        <v>265</v>
      </c>
    </row>
    <row r="2163" spans="2:51" s="13" customFormat="1" ht="12">
      <c r="B2163" s="155"/>
      <c r="D2163" s="143" t="s">
        <v>277</v>
      </c>
      <c r="E2163" s="156" t="s">
        <v>19</v>
      </c>
      <c r="F2163" s="157" t="s">
        <v>3798</v>
      </c>
      <c r="H2163" s="158">
        <v>9</v>
      </c>
      <c r="I2163" s="159"/>
      <c r="L2163" s="155"/>
      <c r="M2163" s="160"/>
      <c r="T2163" s="161"/>
      <c r="AT2163" s="156" t="s">
        <v>277</v>
      </c>
      <c r="AU2163" s="156" t="s">
        <v>86</v>
      </c>
      <c r="AV2163" s="13" t="s">
        <v>86</v>
      </c>
      <c r="AW2163" s="13" t="s">
        <v>37</v>
      </c>
      <c r="AX2163" s="13" t="s">
        <v>76</v>
      </c>
      <c r="AY2163" s="156" t="s">
        <v>265</v>
      </c>
    </row>
    <row r="2164" spans="2:51" s="13" customFormat="1" ht="12">
      <c r="B2164" s="155"/>
      <c r="D2164" s="143" t="s">
        <v>277</v>
      </c>
      <c r="E2164" s="156" t="s">
        <v>19</v>
      </c>
      <c r="F2164" s="157" t="s">
        <v>3799</v>
      </c>
      <c r="H2164" s="158">
        <v>10.458</v>
      </c>
      <c r="I2164" s="159"/>
      <c r="L2164" s="155"/>
      <c r="M2164" s="160"/>
      <c r="T2164" s="161"/>
      <c r="AT2164" s="156" t="s">
        <v>277</v>
      </c>
      <c r="AU2164" s="156" t="s">
        <v>86</v>
      </c>
      <c r="AV2164" s="13" t="s">
        <v>86</v>
      </c>
      <c r="AW2164" s="13" t="s">
        <v>37</v>
      </c>
      <c r="AX2164" s="13" t="s">
        <v>76</v>
      </c>
      <c r="AY2164" s="156" t="s">
        <v>265</v>
      </c>
    </row>
    <row r="2165" spans="2:51" s="13" customFormat="1" ht="12">
      <c r="B2165" s="155"/>
      <c r="D2165" s="143" t="s">
        <v>277</v>
      </c>
      <c r="E2165" s="156" t="s">
        <v>19</v>
      </c>
      <c r="F2165" s="157" t="s">
        <v>3800</v>
      </c>
      <c r="H2165" s="158">
        <v>18.84</v>
      </c>
      <c r="I2165" s="159"/>
      <c r="L2165" s="155"/>
      <c r="M2165" s="160"/>
      <c r="T2165" s="161"/>
      <c r="AT2165" s="156" t="s">
        <v>277</v>
      </c>
      <c r="AU2165" s="156" t="s">
        <v>86</v>
      </c>
      <c r="AV2165" s="13" t="s">
        <v>86</v>
      </c>
      <c r="AW2165" s="13" t="s">
        <v>37</v>
      </c>
      <c r="AX2165" s="13" t="s">
        <v>76</v>
      </c>
      <c r="AY2165" s="156" t="s">
        <v>265</v>
      </c>
    </row>
    <row r="2166" spans="2:51" s="13" customFormat="1" ht="12">
      <c r="B2166" s="155"/>
      <c r="D2166" s="143" t="s">
        <v>277</v>
      </c>
      <c r="E2166" s="156" t="s">
        <v>19</v>
      </c>
      <c r="F2166" s="157" t="s">
        <v>3801</v>
      </c>
      <c r="H2166" s="158">
        <v>4.76</v>
      </c>
      <c r="I2166" s="159"/>
      <c r="L2166" s="155"/>
      <c r="M2166" s="160"/>
      <c r="T2166" s="161"/>
      <c r="AT2166" s="156" t="s">
        <v>277</v>
      </c>
      <c r="AU2166" s="156" t="s">
        <v>86</v>
      </c>
      <c r="AV2166" s="13" t="s">
        <v>86</v>
      </c>
      <c r="AW2166" s="13" t="s">
        <v>37</v>
      </c>
      <c r="AX2166" s="13" t="s">
        <v>76</v>
      </c>
      <c r="AY2166" s="156" t="s">
        <v>265</v>
      </c>
    </row>
    <row r="2167" spans="2:51" s="13" customFormat="1" ht="12">
      <c r="B2167" s="155"/>
      <c r="D2167" s="143" t="s">
        <v>277</v>
      </c>
      <c r="E2167" s="156" t="s">
        <v>19</v>
      </c>
      <c r="F2167" s="157" t="s">
        <v>3802</v>
      </c>
      <c r="H2167" s="158">
        <v>46.08</v>
      </c>
      <c r="I2167" s="159"/>
      <c r="L2167" s="155"/>
      <c r="M2167" s="160"/>
      <c r="T2167" s="161"/>
      <c r="AT2167" s="156" t="s">
        <v>277</v>
      </c>
      <c r="AU2167" s="156" t="s">
        <v>86</v>
      </c>
      <c r="AV2167" s="13" t="s">
        <v>86</v>
      </c>
      <c r="AW2167" s="13" t="s">
        <v>37</v>
      </c>
      <c r="AX2167" s="13" t="s">
        <v>76</v>
      </c>
      <c r="AY2167" s="156" t="s">
        <v>265</v>
      </c>
    </row>
    <row r="2168" spans="2:51" s="13" customFormat="1" ht="12">
      <c r="B2168" s="155"/>
      <c r="D2168" s="143" t="s">
        <v>277</v>
      </c>
      <c r="E2168" s="156" t="s">
        <v>19</v>
      </c>
      <c r="F2168" s="157" t="s">
        <v>3803</v>
      </c>
      <c r="H2168" s="158">
        <v>17.08</v>
      </c>
      <c r="I2168" s="159"/>
      <c r="L2168" s="155"/>
      <c r="M2168" s="160"/>
      <c r="T2168" s="161"/>
      <c r="AT2168" s="156" t="s">
        <v>277</v>
      </c>
      <c r="AU2168" s="156" t="s">
        <v>86</v>
      </c>
      <c r="AV2168" s="13" t="s">
        <v>86</v>
      </c>
      <c r="AW2168" s="13" t="s">
        <v>37</v>
      </c>
      <c r="AX2168" s="13" t="s">
        <v>76</v>
      </c>
      <c r="AY2168" s="156" t="s">
        <v>265</v>
      </c>
    </row>
    <row r="2169" spans="2:51" s="13" customFormat="1" ht="12">
      <c r="B2169" s="155"/>
      <c r="D2169" s="143" t="s">
        <v>277</v>
      </c>
      <c r="E2169" s="156" t="s">
        <v>19</v>
      </c>
      <c r="F2169" s="157" t="s">
        <v>3804</v>
      </c>
      <c r="H2169" s="158">
        <v>74.5</v>
      </c>
      <c r="I2169" s="159"/>
      <c r="L2169" s="155"/>
      <c r="M2169" s="160"/>
      <c r="T2169" s="161"/>
      <c r="AT2169" s="156" t="s">
        <v>277</v>
      </c>
      <c r="AU2169" s="156" t="s">
        <v>86</v>
      </c>
      <c r="AV2169" s="13" t="s">
        <v>86</v>
      </c>
      <c r="AW2169" s="13" t="s">
        <v>37</v>
      </c>
      <c r="AX2169" s="13" t="s">
        <v>76</v>
      </c>
      <c r="AY2169" s="156" t="s">
        <v>265</v>
      </c>
    </row>
    <row r="2170" spans="2:51" s="13" customFormat="1" ht="12">
      <c r="B2170" s="155"/>
      <c r="D2170" s="143" t="s">
        <v>277</v>
      </c>
      <c r="E2170" s="156" t="s">
        <v>19</v>
      </c>
      <c r="F2170" s="157" t="s">
        <v>3805</v>
      </c>
      <c r="H2170" s="158">
        <v>34.72</v>
      </c>
      <c r="I2170" s="159"/>
      <c r="L2170" s="155"/>
      <c r="M2170" s="160"/>
      <c r="T2170" s="161"/>
      <c r="AT2170" s="156" t="s">
        <v>277</v>
      </c>
      <c r="AU2170" s="156" t="s">
        <v>86</v>
      </c>
      <c r="AV2170" s="13" t="s">
        <v>86</v>
      </c>
      <c r="AW2170" s="13" t="s">
        <v>37</v>
      </c>
      <c r="AX2170" s="13" t="s">
        <v>76</v>
      </c>
      <c r="AY2170" s="156" t="s">
        <v>265</v>
      </c>
    </row>
    <row r="2171" spans="2:51" s="13" customFormat="1" ht="12">
      <c r="B2171" s="155"/>
      <c r="D2171" s="143" t="s">
        <v>277</v>
      </c>
      <c r="E2171" s="156" t="s">
        <v>19</v>
      </c>
      <c r="F2171" s="157" t="s">
        <v>3806</v>
      </c>
      <c r="H2171" s="158">
        <v>22.6</v>
      </c>
      <c r="I2171" s="159"/>
      <c r="L2171" s="155"/>
      <c r="M2171" s="160"/>
      <c r="T2171" s="161"/>
      <c r="AT2171" s="156" t="s">
        <v>277</v>
      </c>
      <c r="AU2171" s="156" t="s">
        <v>86</v>
      </c>
      <c r="AV2171" s="13" t="s">
        <v>86</v>
      </c>
      <c r="AW2171" s="13" t="s">
        <v>37</v>
      </c>
      <c r="AX2171" s="13" t="s">
        <v>76</v>
      </c>
      <c r="AY2171" s="156" t="s">
        <v>265</v>
      </c>
    </row>
    <row r="2172" spans="2:51" s="15" customFormat="1" ht="12">
      <c r="B2172" s="169"/>
      <c r="D2172" s="143" t="s">
        <v>277</v>
      </c>
      <c r="E2172" s="170" t="s">
        <v>19</v>
      </c>
      <c r="F2172" s="171" t="s">
        <v>397</v>
      </c>
      <c r="H2172" s="172">
        <v>238.038</v>
      </c>
      <c r="I2172" s="173"/>
      <c r="L2172" s="169"/>
      <c r="M2172" s="174"/>
      <c r="T2172" s="175"/>
      <c r="AT2172" s="170" t="s">
        <v>277</v>
      </c>
      <c r="AU2172" s="170" t="s">
        <v>86</v>
      </c>
      <c r="AV2172" s="15" t="s">
        <v>287</v>
      </c>
      <c r="AW2172" s="15" t="s">
        <v>37</v>
      </c>
      <c r="AX2172" s="15" t="s">
        <v>76</v>
      </c>
      <c r="AY2172" s="170" t="s">
        <v>265</v>
      </c>
    </row>
    <row r="2173" spans="2:51" s="14" customFormat="1" ht="12">
      <c r="B2173" s="162"/>
      <c r="D2173" s="143" t="s">
        <v>277</v>
      </c>
      <c r="E2173" s="163" t="s">
        <v>102</v>
      </c>
      <c r="F2173" s="164" t="s">
        <v>280</v>
      </c>
      <c r="H2173" s="165">
        <v>317.54</v>
      </c>
      <c r="I2173" s="166"/>
      <c r="L2173" s="162"/>
      <c r="M2173" s="167"/>
      <c r="T2173" s="168"/>
      <c r="AT2173" s="163" t="s">
        <v>277</v>
      </c>
      <c r="AU2173" s="163" t="s">
        <v>86</v>
      </c>
      <c r="AV2173" s="14" t="s">
        <v>271</v>
      </c>
      <c r="AW2173" s="14" t="s">
        <v>37</v>
      </c>
      <c r="AX2173" s="14" t="s">
        <v>84</v>
      </c>
      <c r="AY2173" s="163" t="s">
        <v>265</v>
      </c>
    </row>
    <row r="2174" spans="2:65" s="1" customFormat="1" ht="16.5" customHeight="1">
      <c r="B2174" s="33"/>
      <c r="C2174" s="130" t="s">
        <v>3807</v>
      </c>
      <c r="D2174" s="130" t="s">
        <v>267</v>
      </c>
      <c r="E2174" s="131" t="s">
        <v>3808</v>
      </c>
      <c r="F2174" s="132" t="s">
        <v>3809</v>
      </c>
      <c r="G2174" s="133" t="s">
        <v>104</v>
      </c>
      <c r="H2174" s="134">
        <v>30.72</v>
      </c>
      <c r="I2174" s="135"/>
      <c r="J2174" s="136">
        <f>ROUND(I2174*H2174,2)</f>
        <v>0</v>
      </c>
      <c r="K2174" s="132" t="s">
        <v>19</v>
      </c>
      <c r="L2174" s="33"/>
      <c r="M2174" s="137" t="s">
        <v>19</v>
      </c>
      <c r="N2174" s="138" t="s">
        <v>47</v>
      </c>
      <c r="P2174" s="139">
        <f>O2174*H2174</f>
        <v>0</v>
      </c>
      <c r="Q2174" s="139">
        <v>0</v>
      </c>
      <c r="R2174" s="139">
        <f>Q2174*H2174</f>
        <v>0</v>
      </c>
      <c r="S2174" s="139">
        <v>2.65</v>
      </c>
      <c r="T2174" s="140">
        <f>S2174*H2174</f>
        <v>81.408</v>
      </c>
      <c r="AR2174" s="141" t="s">
        <v>271</v>
      </c>
      <c r="AT2174" s="141" t="s">
        <v>267</v>
      </c>
      <c r="AU2174" s="141" t="s">
        <v>86</v>
      </c>
      <c r="AY2174" s="18" t="s">
        <v>265</v>
      </c>
      <c r="BE2174" s="142">
        <f>IF(N2174="základní",J2174,0)</f>
        <v>0</v>
      </c>
      <c r="BF2174" s="142">
        <f>IF(N2174="snížená",J2174,0)</f>
        <v>0</v>
      </c>
      <c r="BG2174" s="142">
        <f>IF(N2174="zákl. přenesená",J2174,0)</f>
        <v>0</v>
      </c>
      <c r="BH2174" s="142">
        <f>IF(N2174="sníž. přenesená",J2174,0)</f>
        <v>0</v>
      </c>
      <c r="BI2174" s="142">
        <f>IF(N2174="nulová",J2174,0)</f>
        <v>0</v>
      </c>
      <c r="BJ2174" s="18" t="s">
        <v>84</v>
      </c>
      <c r="BK2174" s="142">
        <f>ROUND(I2174*H2174,2)</f>
        <v>0</v>
      </c>
      <c r="BL2174" s="18" t="s">
        <v>271</v>
      </c>
      <c r="BM2174" s="141" t="s">
        <v>3810</v>
      </c>
    </row>
    <row r="2175" spans="2:47" s="1" customFormat="1" ht="19.5">
      <c r="B2175" s="33"/>
      <c r="D2175" s="143" t="s">
        <v>273</v>
      </c>
      <c r="F2175" s="144" t="s">
        <v>3811</v>
      </c>
      <c r="I2175" s="145"/>
      <c r="L2175" s="33"/>
      <c r="M2175" s="146"/>
      <c r="T2175" s="54"/>
      <c r="AT2175" s="18" t="s">
        <v>273</v>
      </c>
      <c r="AU2175" s="18" t="s">
        <v>86</v>
      </c>
    </row>
    <row r="2176" spans="2:51" s="12" customFormat="1" ht="12">
      <c r="B2176" s="149"/>
      <c r="D2176" s="143" t="s">
        <v>277</v>
      </c>
      <c r="E2176" s="150" t="s">
        <v>19</v>
      </c>
      <c r="F2176" s="151" t="s">
        <v>3812</v>
      </c>
      <c r="H2176" s="150" t="s">
        <v>19</v>
      </c>
      <c r="I2176" s="152"/>
      <c r="L2176" s="149"/>
      <c r="M2176" s="153"/>
      <c r="T2176" s="154"/>
      <c r="AT2176" s="150" t="s">
        <v>277</v>
      </c>
      <c r="AU2176" s="150" t="s">
        <v>86</v>
      </c>
      <c r="AV2176" s="12" t="s">
        <v>84</v>
      </c>
      <c r="AW2176" s="12" t="s">
        <v>37</v>
      </c>
      <c r="AX2176" s="12" t="s">
        <v>76</v>
      </c>
      <c r="AY2176" s="150" t="s">
        <v>265</v>
      </c>
    </row>
    <row r="2177" spans="2:51" s="13" customFormat="1" ht="12">
      <c r="B2177" s="155"/>
      <c r="D2177" s="143" t="s">
        <v>277</v>
      </c>
      <c r="E2177" s="156" t="s">
        <v>19</v>
      </c>
      <c r="F2177" s="157" t="s">
        <v>3813</v>
      </c>
      <c r="H2177" s="158">
        <v>30.72</v>
      </c>
      <c r="I2177" s="159"/>
      <c r="L2177" s="155"/>
      <c r="M2177" s="160"/>
      <c r="T2177" s="161"/>
      <c r="AT2177" s="156" t="s">
        <v>277</v>
      </c>
      <c r="AU2177" s="156" t="s">
        <v>86</v>
      </c>
      <c r="AV2177" s="13" t="s">
        <v>86</v>
      </c>
      <c r="AW2177" s="13" t="s">
        <v>37</v>
      </c>
      <c r="AX2177" s="13" t="s">
        <v>76</v>
      </c>
      <c r="AY2177" s="156" t="s">
        <v>265</v>
      </c>
    </row>
    <row r="2178" spans="2:51" s="14" customFormat="1" ht="12">
      <c r="B2178" s="162"/>
      <c r="D2178" s="143" t="s">
        <v>277</v>
      </c>
      <c r="E2178" s="163" t="s">
        <v>1571</v>
      </c>
      <c r="F2178" s="164" t="s">
        <v>280</v>
      </c>
      <c r="H2178" s="165">
        <v>30.72</v>
      </c>
      <c r="I2178" s="166"/>
      <c r="L2178" s="162"/>
      <c r="M2178" s="167"/>
      <c r="T2178" s="168"/>
      <c r="AT2178" s="163" t="s">
        <v>277</v>
      </c>
      <c r="AU2178" s="163" t="s">
        <v>86</v>
      </c>
      <c r="AV2178" s="14" t="s">
        <v>271</v>
      </c>
      <c r="AW2178" s="14" t="s">
        <v>37</v>
      </c>
      <c r="AX2178" s="14" t="s">
        <v>84</v>
      </c>
      <c r="AY2178" s="163" t="s">
        <v>265</v>
      </c>
    </row>
    <row r="2179" spans="2:65" s="1" customFormat="1" ht="16.5" customHeight="1">
      <c r="B2179" s="33"/>
      <c r="C2179" s="130" t="s">
        <v>3814</v>
      </c>
      <c r="D2179" s="130" t="s">
        <v>267</v>
      </c>
      <c r="E2179" s="131" t="s">
        <v>1366</v>
      </c>
      <c r="F2179" s="132" t="s">
        <v>1367</v>
      </c>
      <c r="G2179" s="133" t="s">
        <v>104</v>
      </c>
      <c r="H2179" s="134">
        <v>273.153</v>
      </c>
      <c r="I2179" s="135"/>
      <c r="J2179" s="136">
        <f>ROUND(I2179*H2179,2)</f>
        <v>0</v>
      </c>
      <c r="K2179" s="132" t="s">
        <v>19</v>
      </c>
      <c r="L2179" s="33"/>
      <c r="M2179" s="137" t="s">
        <v>19</v>
      </c>
      <c r="N2179" s="138" t="s">
        <v>47</v>
      </c>
      <c r="P2179" s="139">
        <f>O2179*H2179</f>
        <v>0</v>
      </c>
      <c r="Q2179" s="139">
        <v>0</v>
      </c>
      <c r="R2179" s="139">
        <f>Q2179*H2179</f>
        <v>0</v>
      </c>
      <c r="S2179" s="139">
        <v>2.85</v>
      </c>
      <c r="T2179" s="140">
        <f>S2179*H2179</f>
        <v>778.4860500000001</v>
      </c>
      <c r="AR2179" s="141" t="s">
        <v>271</v>
      </c>
      <c r="AT2179" s="141" t="s">
        <v>267</v>
      </c>
      <c r="AU2179" s="141" t="s">
        <v>86</v>
      </c>
      <c r="AY2179" s="18" t="s">
        <v>265</v>
      </c>
      <c r="BE2179" s="142">
        <f>IF(N2179="základní",J2179,0)</f>
        <v>0</v>
      </c>
      <c r="BF2179" s="142">
        <f>IF(N2179="snížená",J2179,0)</f>
        <v>0</v>
      </c>
      <c r="BG2179" s="142">
        <f>IF(N2179="zákl. přenesená",J2179,0)</f>
        <v>0</v>
      </c>
      <c r="BH2179" s="142">
        <f>IF(N2179="sníž. přenesená",J2179,0)</f>
        <v>0</v>
      </c>
      <c r="BI2179" s="142">
        <f>IF(N2179="nulová",J2179,0)</f>
        <v>0</v>
      </c>
      <c r="BJ2179" s="18" t="s">
        <v>84</v>
      </c>
      <c r="BK2179" s="142">
        <f>ROUND(I2179*H2179,2)</f>
        <v>0</v>
      </c>
      <c r="BL2179" s="18" t="s">
        <v>271</v>
      </c>
      <c r="BM2179" s="141" t="s">
        <v>3815</v>
      </c>
    </row>
    <row r="2180" spans="2:47" s="1" customFormat="1" ht="19.5">
      <c r="B2180" s="33"/>
      <c r="D2180" s="143" t="s">
        <v>273</v>
      </c>
      <c r="F2180" s="144" t="s">
        <v>1369</v>
      </c>
      <c r="I2180" s="145"/>
      <c r="L2180" s="33"/>
      <c r="M2180" s="146"/>
      <c r="T2180" s="54"/>
      <c r="AT2180" s="18" t="s">
        <v>273</v>
      </c>
      <c r="AU2180" s="18" t="s">
        <v>86</v>
      </c>
    </row>
    <row r="2181" spans="2:51" s="12" customFormat="1" ht="12">
      <c r="B2181" s="149"/>
      <c r="D2181" s="143" t="s">
        <v>277</v>
      </c>
      <c r="E2181" s="150" t="s">
        <v>19</v>
      </c>
      <c r="F2181" s="151" t="s">
        <v>3797</v>
      </c>
      <c r="H2181" s="150" t="s">
        <v>19</v>
      </c>
      <c r="I2181" s="152"/>
      <c r="L2181" s="149"/>
      <c r="M2181" s="153"/>
      <c r="T2181" s="154"/>
      <c r="AT2181" s="150" t="s">
        <v>277</v>
      </c>
      <c r="AU2181" s="150" t="s">
        <v>86</v>
      </c>
      <c r="AV2181" s="12" t="s">
        <v>84</v>
      </c>
      <c r="AW2181" s="12" t="s">
        <v>37</v>
      </c>
      <c r="AX2181" s="12" t="s">
        <v>76</v>
      </c>
      <c r="AY2181" s="150" t="s">
        <v>265</v>
      </c>
    </row>
    <row r="2182" spans="2:51" s="13" customFormat="1" ht="12">
      <c r="B2182" s="155"/>
      <c r="D2182" s="143" t="s">
        <v>277</v>
      </c>
      <c r="E2182" s="156" t="s">
        <v>19</v>
      </c>
      <c r="F2182" s="157" t="s">
        <v>3816</v>
      </c>
      <c r="H2182" s="158">
        <v>7.075</v>
      </c>
      <c r="I2182" s="159"/>
      <c r="L2182" s="155"/>
      <c r="M2182" s="160"/>
      <c r="T2182" s="161"/>
      <c r="AT2182" s="156" t="s">
        <v>277</v>
      </c>
      <c r="AU2182" s="156" t="s">
        <v>86</v>
      </c>
      <c r="AV2182" s="13" t="s">
        <v>86</v>
      </c>
      <c r="AW2182" s="13" t="s">
        <v>37</v>
      </c>
      <c r="AX2182" s="13" t="s">
        <v>76</v>
      </c>
      <c r="AY2182" s="156" t="s">
        <v>265</v>
      </c>
    </row>
    <row r="2183" spans="2:51" s="13" customFormat="1" ht="12">
      <c r="B2183" s="155"/>
      <c r="D2183" s="143" t="s">
        <v>277</v>
      </c>
      <c r="E2183" s="156" t="s">
        <v>19</v>
      </c>
      <c r="F2183" s="157" t="s">
        <v>3817</v>
      </c>
      <c r="H2183" s="158">
        <v>28.7</v>
      </c>
      <c r="I2183" s="159"/>
      <c r="L2183" s="155"/>
      <c r="M2183" s="160"/>
      <c r="T2183" s="161"/>
      <c r="AT2183" s="156" t="s">
        <v>277</v>
      </c>
      <c r="AU2183" s="156" t="s">
        <v>86</v>
      </c>
      <c r="AV2183" s="13" t="s">
        <v>86</v>
      </c>
      <c r="AW2183" s="13" t="s">
        <v>37</v>
      </c>
      <c r="AX2183" s="13" t="s">
        <v>76</v>
      </c>
      <c r="AY2183" s="156" t="s">
        <v>265</v>
      </c>
    </row>
    <row r="2184" spans="2:51" s="13" customFormat="1" ht="12">
      <c r="B2184" s="155"/>
      <c r="D2184" s="143" t="s">
        <v>277</v>
      </c>
      <c r="E2184" s="156" t="s">
        <v>19</v>
      </c>
      <c r="F2184" s="157" t="s">
        <v>3818</v>
      </c>
      <c r="H2184" s="158">
        <v>24.28</v>
      </c>
      <c r="I2184" s="159"/>
      <c r="L2184" s="155"/>
      <c r="M2184" s="160"/>
      <c r="T2184" s="161"/>
      <c r="AT2184" s="156" t="s">
        <v>277</v>
      </c>
      <c r="AU2184" s="156" t="s">
        <v>86</v>
      </c>
      <c r="AV2184" s="13" t="s">
        <v>86</v>
      </c>
      <c r="AW2184" s="13" t="s">
        <v>37</v>
      </c>
      <c r="AX2184" s="13" t="s">
        <v>76</v>
      </c>
      <c r="AY2184" s="156" t="s">
        <v>265</v>
      </c>
    </row>
    <row r="2185" spans="2:51" s="13" customFormat="1" ht="12">
      <c r="B2185" s="155"/>
      <c r="D2185" s="143" t="s">
        <v>277</v>
      </c>
      <c r="E2185" s="156" t="s">
        <v>19</v>
      </c>
      <c r="F2185" s="157" t="s">
        <v>3819</v>
      </c>
      <c r="H2185" s="158">
        <v>82.628</v>
      </c>
      <c r="I2185" s="159"/>
      <c r="L2185" s="155"/>
      <c r="M2185" s="160"/>
      <c r="T2185" s="161"/>
      <c r="AT2185" s="156" t="s">
        <v>277</v>
      </c>
      <c r="AU2185" s="156" t="s">
        <v>86</v>
      </c>
      <c r="AV2185" s="13" t="s">
        <v>86</v>
      </c>
      <c r="AW2185" s="13" t="s">
        <v>37</v>
      </c>
      <c r="AX2185" s="13" t="s">
        <v>76</v>
      </c>
      <c r="AY2185" s="156" t="s">
        <v>265</v>
      </c>
    </row>
    <row r="2186" spans="2:51" s="13" customFormat="1" ht="12">
      <c r="B2186" s="155"/>
      <c r="D2186" s="143" t="s">
        <v>277</v>
      </c>
      <c r="E2186" s="156" t="s">
        <v>19</v>
      </c>
      <c r="F2186" s="157" t="s">
        <v>3820</v>
      </c>
      <c r="H2186" s="158">
        <v>1.35</v>
      </c>
      <c r="I2186" s="159"/>
      <c r="L2186" s="155"/>
      <c r="M2186" s="160"/>
      <c r="T2186" s="161"/>
      <c r="AT2186" s="156" t="s">
        <v>277</v>
      </c>
      <c r="AU2186" s="156" t="s">
        <v>86</v>
      </c>
      <c r="AV2186" s="13" t="s">
        <v>86</v>
      </c>
      <c r="AW2186" s="13" t="s">
        <v>37</v>
      </c>
      <c r="AX2186" s="13" t="s">
        <v>76</v>
      </c>
      <c r="AY2186" s="156" t="s">
        <v>265</v>
      </c>
    </row>
    <row r="2187" spans="2:51" s="13" customFormat="1" ht="12">
      <c r="B2187" s="155"/>
      <c r="D2187" s="143" t="s">
        <v>277</v>
      </c>
      <c r="E2187" s="156" t="s">
        <v>19</v>
      </c>
      <c r="F2187" s="157" t="s">
        <v>3821</v>
      </c>
      <c r="H2187" s="158">
        <v>80.57</v>
      </c>
      <c r="I2187" s="159"/>
      <c r="L2187" s="155"/>
      <c r="M2187" s="160"/>
      <c r="T2187" s="161"/>
      <c r="AT2187" s="156" t="s">
        <v>277</v>
      </c>
      <c r="AU2187" s="156" t="s">
        <v>86</v>
      </c>
      <c r="AV2187" s="13" t="s">
        <v>86</v>
      </c>
      <c r="AW2187" s="13" t="s">
        <v>37</v>
      </c>
      <c r="AX2187" s="13" t="s">
        <v>76</v>
      </c>
      <c r="AY2187" s="156" t="s">
        <v>265</v>
      </c>
    </row>
    <row r="2188" spans="2:51" s="13" customFormat="1" ht="12">
      <c r="B2188" s="155"/>
      <c r="D2188" s="143" t="s">
        <v>277</v>
      </c>
      <c r="E2188" s="156" t="s">
        <v>19</v>
      </c>
      <c r="F2188" s="157" t="s">
        <v>3822</v>
      </c>
      <c r="H2188" s="158">
        <v>9.8</v>
      </c>
      <c r="I2188" s="159"/>
      <c r="L2188" s="155"/>
      <c r="M2188" s="160"/>
      <c r="T2188" s="161"/>
      <c r="AT2188" s="156" t="s">
        <v>277</v>
      </c>
      <c r="AU2188" s="156" t="s">
        <v>86</v>
      </c>
      <c r="AV2188" s="13" t="s">
        <v>86</v>
      </c>
      <c r="AW2188" s="13" t="s">
        <v>37</v>
      </c>
      <c r="AX2188" s="13" t="s">
        <v>76</v>
      </c>
      <c r="AY2188" s="156" t="s">
        <v>265</v>
      </c>
    </row>
    <row r="2189" spans="2:51" s="13" customFormat="1" ht="12">
      <c r="B2189" s="155"/>
      <c r="D2189" s="143" t="s">
        <v>277</v>
      </c>
      <c r="E2189" s="156" t="s">
        <v>19</v>
      </c>
      <c r="F2189" s="157" t="s">
        <v>3823</v>
      </c>
      <c r="H2189" s="158">
        <v>38.75</v>
      </c>
      <c r="I2189" s="159"/>
      <c r="L2189" s="155"/>
      <c r="M2189" s="160"/>
      <c r="T2189" s="161"/>
      <c r="AT2189" s="156" t="s">
        <v>277</v>
      </c>
      <c r="AU2189" s="156" t="s">
        <v>86</v>
      </c>
      <c r="AV2189" s="13" t="s">
        <v>86</v>
      </c>
      <c r="AW2189" s="13" t="s">
        <v>37</v>
      </c>
      <c r="AX2189" s="13" t="s">
        <v>76</v>
      </c>
      <c r="AY2189" s="156" t="s">
        <v>265</v>
      </c>
    </row>
    <row r="2190" spans="2:51" s="14" customFormat="1" ht="12">
      <c r="B2190" s="162"/>
      <c r="D2190" s="143" t="s">
        <v>277</v>
      </c>
      <c r="E2190" s="163" t="s">
        <v>1574</v>
      </c>
      <c r="F2190" s="164" t="s">
        <v>280</v>
      </c>
      <c r="H2190" s="165">
        <v>273.153</v>
      </c>
      <c r="I2190" s="166"/>
      <c r="L2190" s="162"/>
      <c r="M2190" s="167"/>
      <c r="T2190" s="168"/>
      <c r="AT2190" s="163" t="s">
        <v>277</v>
      </c>
      <c r="AU2190" s="163" t="s">
        <v>86</v>
      </c>
      <c r="AV2190" s="14" t="s">
        <v>271</v>
      </c>
      <c r="AW2190" s="14" t="s">
        <v>37</v>
      </c>
      <c r="AX2190" s="14" t="s">
        <v>84</v>
      </c>
      <c r="AY2190" s="163" t="s">
        <v>265</v>
      </c>
    </row>
    <row r="2191" spans="2:65" s="1" customFormat="1" ht="16.5" customHeight="1">
      <c r="B2191" s="33"/>
      <c r="C2191" s="130" t="s">
        <v>3824</v>
      </c>
      <c r="D2191" s="130" t="s">
        <v>267</v>
      </c>
      <c r="E2191" s="131" t="s">
        <v>3825</v>
      </c>
      <c r="F2191" s="132" t="s">
        <v>3826</v>
      </c>
      <c r="G2191" s="133" t="s">
        <v>162</v>
      </c>
      <c r="H2191" s="134">
        <v>98.4</v>
      </c>
      <c r="I2191" s="135"/>
      <c r="J2191" s="136">
        <f>ROUND(I2191*H2191,2)</f>
        <v>0</v>
      </c>
      <c r="K2191" s="132" t="s">
        <v>270</v>
      </c>
      <c r="L2191" s="33"/>
      <c r="M2191" s="137" t="s">
        <v>19</v>
      </c>
      <c r="N2191" s="138" t="s">
        <v>47</v>
      </c>
      <c r="P2191" s="139">
        <f>O2191*H2191</f>
        <v>0</v>
      </c>
      <c r="Q2191" s="139">
        <v>0</v>
      </c>
      <c r="R2191" s="139">
        <f>Q2191*H2191</f>
        <v>0</v>
      </c>
      <c r="S2191" s="139">
        <v>0</v>
      </c>
      <c r="T2191" s="140">
        <f>S2191*H2191</f>
        <v>0</v>
      </c>
      <c r="AR2191" s="141" t="s">
        <v>271</v>
      </c>
      <c r="AT2191" s="141" t="s">
        <v>267</v>
      </c>
      <c r="AU2191" s="141" t="s">
        <v>86</v>
      </c>
      <c r="AY2191" s="18" t="s">
        <v>265</v>
      </c>
      <c r="BE2191" s="142">
        <f>IF(N2191="základní",J2191,0)</f>
        <v>0</v>
      </c>
      <c r="BF2191" s="142">
        <f>IF(N2191="snížená",J2191,0)</f>
        <v>0</v>
      </c>
      <c r="BG2191" s="142">
        <f>IF(N2191="zákl. přenesená",J2191,0)</f>
        <v>0</v>
      </c>
      <c r="BH2191" s="142">
        <f>IF(N2191="sníž. přenesená",J2191,0)</f>
        <v>0</v>
      </c>
      <c r="BI2191" s="142">
        <f>IF(N2191="nulová",J2191,0)</f>
        <v>0</v>
      </c>
      <c r="BJ2191" s="18" t="s">
        <v>84</v>
      </c>
      <c r="BK2191" s="142">
        <f>ROUND(I2191*H2191,2)</f>
        <v>0</v>
      </c>
      <c r="BL2191" s="18" t="s">
        <v>271</v>
      </c>
      <c r="BM2191" s="141" t="s">
        <v>3827</v>
      </c>
    </row>
    <row r="2192" spans="2:47" s="1" customFormat="1" ht="19.5">
      <c r="B2192" s="33"/>
      <c r="D2192" s="143" t="s">
        <v>273</v>
      </c>
      <c r="F2192" s="144" t="s">
        <v>3828</v>
      </c>
      <c r="I2192" s="145"/>
      <c r="L2192" s="33"/>
      <c r="M2192" s="146"/>
      <c r="T2192" s="54"/>
      <c r="AT2192" s="18" t="s">
        <v>273</v>
      </c>
      <c r="AU2192" s="18" t="s">
        <v>86</v>
      </c>
    </row>
    <row r="2193" spans="2:47" s="1" customFormat="1" ht="12">
      <c r="B2193" s="33"/>
      <c r="D2193" s="147" t="s">
        <v>275</v>
      </c>
      <c r="F2193" s="148" t="s">
        <v>3829</v>
      </c>
      <c r="I2193" s="145"/>
      <c r="L2193" s="33"/>
      <c r="M2193" s="146"/>
      <c r="T2193" s="54"/>
      <c r="AT2193" s="18" t="s">
        <v>275</v>
      </c>
      <c r="AU2193" s="18" t="s">
        <v>86</v>
      </c>
    </row>
    <row r="2194" spans="2:51" s="13" customFormat="1" ht="12">
      <c r="B2194" s="155"/>
      <c r="D2194" s="143" t="s">
        <v>277</v>
      </c>
      <c r="E2194" s="156" t="s">
        <v>19</v>
      </c>
      <c r="F2194" s="157" t="s">
        <v>3830</v>
      </c>
      <c r="H2194" s="158">
        <v>98.4</v>
      </c>
      <c r="I2194" s="159"/>
      <c r="L2194" s="155"/>
      <c r="M2194" s="160"/>
      <c r="T2194" s="161"/>
      <c r="AT2194" s="156" t="s">
        <v>277</v>
      </c>
      <c r="AU2194" s="156" t="s">
        <v>86</v>
      </c>
      <c r="AV2194" s="13" t="s">
        <v>86</v>
      </c>
      <c r="AW2194" s="13" t="s">
        <v>37</v>
      </c>
      <c r="AX2194" s="13" t="s">
        <v>84</v>
      </c>
      <c r="AY2194" s="156" t="s">
        <v>265</v>
      </c>
    </row>
    <row r="2195" spans="2:65" s="1" customFormat="1" ht="16.5" customHeight="1">
      <c r="B2195" s="33"/>
      <c r="C2195" s="130" t="s">
        <v>3831</v>
      </c>
      <c r="D2195" s="130" t="s">
        <v>267</v>
      </c>
      <c r="E2195" s="131" t="s">
        <v>3832</v>
      </c>
      <c r="F2195" s="132" t="s">
        <v>3833</v>
      </c>
      <c r="G2195" s="133" t="s">
        <v>134</v>
      </c>
      <c r="H2195" s="134">
        <v>10</v>
      </c>
      <c r="I2195" s="135"/>
      <c r="J2195" s="136">
        <f>ROUND(I2195*H2195,2)</f>
        <v>0</v>
      </c>
      <c r="K2195" s="132" t="s">
        <v>270</v>
      </c>
      <c r="L2195" s="33"/>
      <c r="M2195" s="137" t="s">
        <v>19</v>
      </c>
      <c r="N2195" s="138" t="s">
        <v>47</v>
      </c>
      <c r="P2195" s="139">
        <f>O2195*H2195</f>
        <v>0</v>
      </c>
      <c r="Q2195" s="139">
        <v>0.00334</v>
      </c>
      <c r="R2195" s="139">
        <f>Q2195*H2195</f>
        <v>0.0334</v>
      </c>
      <c r="S2195" s="139">
        <v>0</v>
      </c>
      <c r="T2195" s="140">
        <f>S2195*H2195</f>
        <v>0</v>
      </c>
      <c r="AR2195" s="141" t="s">
        <v>271</v>
      </c>
      <c r="AT2195" s="141" t="s">
        <v>267</v>
      </c>
      <c r="AU2195" s="141" t="s">
        <v>86</v>
      </c>
      <c r="AY2195" s="18" t="s">
        <v>265</v>
      </c>
      <c r="BE2195" s="142">
        <f>IF(N2195="základní",J2195,0)</f>
        <v>0</v>
      </c>
      <c r="BF2195" s="142">
        <f>IF(N2195="snížená",J2195,0)</f>
        <v>0</v>
      </c>
      <c r="BG2195" s="142">
        <f>IF(N2195="zákl. přenesená",J2195,0)</f>
        <v>0</v>
      </c>
      <c r="BH2195" s="142">
        <f>IF(N2195="sníž. přenesená",J2195,0)</f>
        <v>0</v>
      </c>
      <c r="BI2195" s="142">
        <f>IF(N2195="nulová",J2195,0)</f>
        <v>0</v>
      </c>
      <c r="BJ2195" s="18" t="s">
        <v>84</v>
      </c>
      <c r="BK2195" s="142">
        <f>ROUND(I2195*H2195,2)</f>
        <v>0</v>
      </c>
      <c r="BL2195" s="18" t="s">
        <v>271</v>
      </c>
      <c r="BM2195" s="141" t="s">
        <v>3834</v>
      </c>
    </row>
    <row r="2196" spans="2:47" s="1" customFormat="1" ht="12">
      <c r="B2196" s="33"/>
      <c r="D2196" s="143" t="s">
        <v>273</v>
      </c>
      <c r="F2196" s="144" t="s">
        <v>3835</v>
      </c>
      <c r="I2196" s="145"/>
      <c r="L2196" s="33"/>
      <c r="M2196" s="146"/>
      <c r="T2196" s="54"/>
      <c r="AT2196" s="18" t="s">
        <v>273</v>
      </c>
      <c r="AU2196" s="18" t="s">
        <v>86</v>
      </c>
    </row>
    <row r="2197" spans="2:47" s="1" customFormat="1" ht="12">
      <c r="B2197" s="33"/>
      <c r="D2197" s="147" t="s">
        <v>275</v>
      </c>
      <c r="F2197" s="148" t="s">
        <v>3836</v>
      </c>
      <c r="I2197" s="145"/>
      <c r="L2197" s="33"/>
      <c r="M2197" s="146"/>
      <c r="T2197" s="54"/>
      <c r="AT2197" s="18" t="s">
        <v>275</v>
      </c>
      <c r="AU2197" s="18" t="s">
        <v>86</v>
      </c>
    </row>
    <row r="2198" spans="2:51" s="13" customFormat="1" ht="12">
      <c r="B2198" s="155"/>
      <c r="D2198" s="143" t="s">
        <v>277</v>
      </c>
      <c r="E2198" s="156" t="s">
        <v>19</v>
      </c>
      <c r="F2198" s="157" t="s">
        <v>3837</v>
      </c>
      <c r="H2198" s="158">
        <v>10</v>
      </c>
      <c r="I2198" s="159"/>
      <c r="L2198" s="155"/>
      <c r="M2198" s="160"/>
      <c r="T2198" s="161"/>
      <c r="AT2198" s="156" t="s">
        <v>277</v>
      </c>
      <c r="AU2198" s="156" t="s">
        <v>86</v>
      </c>
      <c r="AV2198" s="13" t="s">
        <v>86</v>
      </c>
      <c r="AW2198" s="13" t="s">
        <v>37</v>
      </c>
      <c r="AX2198" s="13" t="s">
        <v>84</v>
      </c>
      <c r="AY2198" s="156" t="s">
        <v>265</v>
      </c>
    </row>
    <row r="2199" spans="2:65" s="1" customFormat="1" ht="16.5" customHeight="1">
      <c r="B2199" s="33"/>
      <c r="C2199" s="130" t="s">
        <v>3838</v>
      </c>
      <c r="D2199" s="130" t="s">
        <v>267</v>
      </c>
      <c r="E2199" s="131" t="s">
        <v>3839</v>
      </c>
      <c r="F2199" s="132" t="s">
        <v>3840</v>
      </c>
      <c r="G2199" s="133" t="s">
        <v>569</v>
      </c>
      <c r="H2199" s="134">
        <v>1</v>
      </c>
      <c r="I2199" s="135"/>
      <c r="J2199" s="136">
        <f>ROUND(I2199*H2199,2)</f>
        <v>0</v>
      </c>
      <c r="K2199" s="132" t="s">
        <v>19</v>
      </c>
      <c r="L2199" s="33"/>
      <c r="M2199" s="137" t="s">
        <v>19</v>
      </c>
      <c r="N2199" s="138" t="s">
        <v>47</v>
      </c>
      <c r="P2199" s="139">
        <f>O2199*H2199</f>
        <v>0</v>
      </c>
      <c r="Q2199" s="139">
        <v>0</v>
      </c>
      <c r="R2199" s="139">
        <f>Q2199*H2199</f>
        <v>0</v>
      </c>
      <c r="S2199" s="139">
        <v>0</v>
      </c>
      <c r="T2199" s="140">
        <f>S2199*H2199</f>
        <v>0</v>
      </c>
      <c r="AR2199" s="141" t="s">
        <v>366</v>
      </c>
      <c r="AT2199" s="141" t="s">
        <v>267</v>
      </c>
      <c r="AU2199" s="141" t="s">
        <v>86</v>
      </c>
      <c r="AY2199" s="18" t="s">
        <v>265</v>
      </c>
      <c r="BE2199" s="142">
        <f>IF(N2199="základní",J2199,0)</f>
        <v>0</v>
      </c>
      <c r="BF2199" s="142">
        <f>IF(N2199="snížená",J2199,0)</f>
        <v>0</v>
      </c>
      <c r="BG2199" s="142">
        <f>IF(N2199="zákl. přenesená",J2199,0)</f>
        <v>0</v>
      </c>
      <c r="BH2199" s="142">
        <f>IF(N2199="sníž. přenesená",J2199,0)</f>
        <v>0</v>
      </c>
      <c r="BI2199" s="142">
        <f>IF(N2199="nulová",J2199,0)</f>
        <v>0</v>
      </c>
      <c r="BJ2199" s="18" t="s">
        <v>84</v>
      </c>
      <c r="BK2199" s="142">
        <f>ROUND(I2199*H2199,2)</f>
        <v>0</v>
      </c>
      <c r="BL2199" s="18" t="s">
        <v>366</v>
      </c>
      <c r="BM2199" s="141" t="s">
        <v>3841</v>
      </c>
    </row>
    <row r="2200" spans="2:47" s="1" customFormat="1" ht="48.75">
      <c r="B2200" s="33"/>
      <c r="D2200" s="143" t="s">
        <v>273</v>
      </c>
      <c r="F2200" s="144" t="s">
        <v>3842</v>
      </c>
      <c r="I2200" s="145"/>
      <c r="L2200" s="33"/>
      <c r="M2200" s="146"/>
      <c r="T2200" s="54"/>
      <c r="AT2200" s="18" t="s">
        <v>273</v>
      </c>
      <c r="AU2200" s="18" t="s">
        <v>86</v>
      </c>
    </row>
    <row r="2201" spans="2:51" s="13" customFormat="1" ht="12">
      <c r="B2201" s="155"/>
      <c r="D2201" s="143" t="s">
        <v>277</v>
      </c>
      <c r="E2201" s="156" t="s">
        <v>19</v>
      </c>
      <c r="F2201" s="157" t="s">
        <v>3372</v>
      </c>
      <c r="H2201" s="158">
        <v>1</v>
      </c>
      <c r="I2201" s="159"/>
      <c r="L2201" s="155"/>
      <c r="M2201" s="160"/>
      <c r="T2201" s="161"/>
      <c r="AT2201" s="156" t="s">
        <v>277</v>
      </c>
      <c r="AU2201" s="156" t="s">
        <v>86</v>
      </c>
      <c r="AV2201" s="13" t="s">
        <v>86</v>
      </c>
      <c r="AW2201" s="13" t="s">
        <v>37</v>
      </c>
      <c r="AX2201" s="13" t="s">
        <v>84</v>
      </c>
      <c r="AY2201" s="156" t="s">
        <v>265</v>
      </c>
    </row>
    <row r="2202" spans="2:65" s="1" customFormat="1" ht="16.5" customHeight="1">
      <c r="B2202" s="33"/>
      <c r="C2202" s="130" t="s">
        <v>3843</v>
      </c>
      <c r="D2202" s="130" t="s">
        <v>267</v>
      </c>
      <c r="E2202" s="131" t="s">
        <v>3844</v>
      </c>
      <c r="F2202" s="132" t="s">
        <v>3845</v>
      </c>
      <c r="G2202" s="133" t="s">
        <v>569</v>
      </c>
      <c r="H2202" s="134">
        <v>1</v>
      </c>
      <c r="I2202" s="135"/>
      <c r="J2202" s="136">
        <f>ROUND(I2202*H2202,2)</f>
        <v>0</v>
      </c>
      <c r="K2202" s="132" t="s">
        <v>19</v>
      </c>
      <c r="L2202" s="33"/>
      <c r="M2202" s="137" t="s">
        <v>19</v>
      </c>
      <c r="N2202" s="138" t="s">
        <v>47</v>
      </c>
      <c r="P2202" s="139">
        <f>O2202*H2202</f>
        <v>0</v>
      </c>
      <c r="Q2202" s="139">
        <v>0</v>
      </c>
      <c r="R2202" s="139">
        <f>Q2202*H2202</f>
        <v>0</v>
      </c>
      <c r="S2202" s="139">
        <v>0</v>
      </c>
      <c r="T2202" s="140">
        <f>S2202*H2202</f>
        <v>0</v>
      </c>
      <c r="AR2202" s="141" t="s">
        <v>366</v>
      </c>
      <c r="AT2202" s="141" t="s">
        <v>267</v>
      </c>
      <c r="AU2202" s="141" t="s">
        <v>86</v>
      </c>
      <c r="AY2202" s="18" t="s">
        <v>265</v>
      </c>
      <c r="BE2202" s="142">
        <f>IF(N2202="základní",J2202,0)</f>
        <v>0</v>
      </c>
      <c r="BF2202" s="142">
        <f>IF(N2202="snížená",J2202,0)</f>
        <v>0</v>
      </c>
      <c r="BG2202" s="142">
        <f>IF(N2202="zákl. přenesená",J2202,0)</f>
        <v>0</v>
      </c>
      <c r="BH2202" s="142">
        <f>IF(N2202="sníž. přenesená",J2202,0)</f>
        <v>0</v>
      </c>
      <c r="BI2202" s="142">
        <f>IF(N2202="nulová",J2202,0)</f>
        <v>0</v>
      </c>
      <c r="BJ2202" s="18" t="s">
        <v>84</v>
      </c>
      <c r="BK2202" s="142">
        <f>ROUND(I2202*H2202,2)</f>
        <v>0</v>
      </c>
      <c r="BL2202" s="18" t="s">
        <v>366</v>
      </c>
      <c r="BM2202" s="141" t="s">
        <v>3846</v>
      </c>
    </row>
    <row r="2203" spans="2:47" s="1" customFormat="1" ht="68.25">
      <c r="B2203" s="33"/>
      <c r="D2203" s="143" t="s">
        <v>273</v>
      </c>
      <c r="F2203" s="144" t="s">
        <v>3847</v>
      </c>
      <c r="I2203" s="145"/>
      <c r="L2203" s="33"/>
      <c r="M2203" s="146"/>
      <c r="T2203" s="54"/>
      <c r="AT2203" s="18" t="s">
        <v>273</v>
      </c>
      <c r="AU2203" s="18" t="s">
        <v>86</v>
      </c>
    </row>
    <row r="2204" spans="2:51" s="13" customFormat="1" ht="12">
      <c r="B2204" s="155"/>
      <c r="D2204" s="143" t="s">
        <v>277</v>
      </c>
      <c r="E2204" s="156" t="s">
        <v>19</v>
      </c>
      <c r="F2204" s="157" t="s">
        <v>3372</v>
      </c>
      <c r="H2204" s="158">
        <v>1</v>
      </c>
      <c r="I2204" s="159"/>
      <c r="L2204" s="155"/>
      <c r="M2204" s="160"/>
      <c r="T2204" s="161"/>
      <c r="AT2204" s="156" t="s">
        <v>277</v>
      </c>
      <c r="AU2204" s="156" t="s">
        <v>86</v>
      </c>
      <c r="AV2204" s="13" t="s">
        <v>86</v>
      </c>
      <c r="AW2204" s="13" t="s">
        <v>37</v>
      </c>
      <c r="AX2204" s="13" t="s">
        <v>84</v>
      </c>
      <c r="AY2204" s="156" t="s">
        <v>265</v>
      </c>
    </row>
    <row r="2205" spans="2:65" s="1" customFormat="1" ht="16.5" customHeight="1">
      <c r="B2205" s="33"/>
      <c r="C2205" s="130" t="s">
        <v>3848</v>
      </c>
      <c r="D2205" s="130" t="s">
        <v>267</v>
      </c>
      <c r="E2205" s="131" t="s">
        <v>3849</v>
      </c>
      <c r="F2205" s="132" t="s">
        <v>3850</v>
      </c>
      <c r="G2205" s="133" t="s">
        <v>569</v>
      </c>
      <c r="H2205" s="134">
        <v>1</v>
      </c>
      <c r="I2205" s="135"/>
      <c r="J2205" s="136">
        <f>ROUND(I2205*H2205,2)</f>
        <v>0</v>
      </c>
      <c r="K2205" s="132" t="s">
        <v>19</v>
      </c>
      <c r="L2205" s="33"/>
      <c r="M2205" s="137" t="s">
        <v>19</v>
      </c>
      <c r="N2205" s="138" t="s">
        <v>47</v>
      </c>
      <c r="P2205" s="139">
        <f>O2205*H2205</f>
        <v>0</v>
      </c>
      <c r="Q2205" s="139">
        <v>0</v>
      </c>
      <c r="R2205" s="139">
        <f>Q2205*H2205</f>
        <v>0</v>
      </c>
      <c r="S2205" s="139">
        <v>0</v>
      </c>
      <c r="T2205" s="140">
        <f>S2205*H2205</f>
        <v>0</v>
      </c>
      <c r="AR2205" s="141" t="s">
        <v>271</v>
      </c>
      <c r="AT2205" s="141" t="s">
        <v>267</v>
      </c>
      <c r="AU2205" s="141" t="s">
        <v>86</v>
      </c>
      <c r="AY2205" s="18" t="s">
        <v>265</v>
      </c>
      <c r="BE2205" s="142">
        <f>IF(N2205="základní",J2205,0)</f>
        <v>0</v>
      </c>
      <c r="BF2205" s="142">
        <f>IF(N2205="snížená",J2205,0)</f>
        <v>0</v>
      </c>
      <c r="BG2205" s="142">
        <f>IF(N2205="zákl. přenesená",J2205,0)</f>
        <v>0</v>
      </c>
      <c r="BH2205" s="142">
        <f>IF(N2205="sníž. přenesená",J2205,0)</f>
        <v>0</v>
      </c>
      <c r="BI2205" s="142">
        <f>IF(N2205="nulová",J2205,0)</f>
        <v>0</v>
      </c>
      <c r="BJ2205" s="18" t="s">
        <v>84</v>
      </c>
      <c r="BK2205" s="142">
        <f>ROUND(I2205*H2205,2)</f>
        <v>0</v>
      </c>
      <c r="BL2205" s="18" t="s">
        <v>271</v>
      </c>
      <c r="BM2205" s="141" t="s">
        <v>3851</v>
      </c>
    </row>
    <row r="2206" spans="2:47" s="1" customFormat="1" ht="29.25">
      <c r="B2206" s="33"/>
      <c r="D2206" s="143" t="s">
        <v>273</v>
      </c>
      <c r="F2206" s="144" t="s">
        <v>3852</v>
      </c>
      <c r="I2206" s="145"/>
      <c r="L2206" s="33"/>
      <c r="M2206" s="146"/>
      <c r="T2206" s="54"/>
      <c r="AT2206" s="18" t="s">
        <v>273</v>
      </c>
      <c r="AU2206" s="18" t="s">
        <v>86</v>
      </c>
    </row>
    <row r="2207" spans="2:51" s="13" customFormat="1" ht="12">
      <c r="B2207" s="155"/>
      <c r="D2207" s="143" t="s">
        <v>277</v>
      </c>
      <c r="E2207" s="156" t="s">
        <v>19</v>
      </c>
      <c r="F2207" s="157" t="s">
        <v>3352</v>
      </c>
      <c r="H2207" s="158">
        <v>1</v>
      </c>
      <c r="I2207" s="159"/>
      <c r="L2207" s="155"/>
      <c r="M2207" s="160"/>
      <c r="T2207" s="161"/>
      <c r="AT2207" s="156" t="s">
        <v>277</v>
      </c>
      <c r="AU2207" s="156" t="s">
        <v>86</v>
      </c>
      <c r="AV2207" s="13" t="s">
        <v>86</v>
      </c>
      <c r="AW2207" s="13" t="s">
        <v>37</v>
      </c>
      <c r="AX2207" s="13" t="s">
        <v>84</v>
      </c>
      <c r="AY2207" s="156" t="s">
        <v>265</v>
      </c>
    </row>
    <row r="2208" spans="2:65" s="1" customFormat="1" ht="16.5" customHeight="1">
      <c r="B2208" s="33"/>
      <c r="C2208" s="130" t="s">
        <v>3853</v>
      </c>
      <c r="D2208" s="130" t="s">
        <v>267</v>
      </c>
      <c r="E2208" s="131" t="s">
        <v>3854</v>
      </c>
      <c r="F2208" s="132" t="s">
        <v>3855</v>
      </c>
      <c r="G2208" s="133" t="s">
        <v>569</v>
      </c>
      <c r="H2208" s="134">
        <v>1</v>
      </c>
      <c r="I2208" s="135"/>
      <c r="J2208" s="136">
        <f>ROUND(I2208*H2208,2)</f>
        <v>0</v>
      </c>
      <c r="K2208" s="132" t="s">
        <v>19</v>
      </c>
      <c r="L2208" s="33"/>
      <c r="M2208" s="137" t="s">
        <v>19</v>
      </c>
      <c r="N2208" s="138" t="s">
        <v>47</v>
      </c>
      <c r="P2208" s="139">
        <f>O2208*H2208</f>
        <v>0</v>
      </c>
      <c r="Q2208" s="139">
        <v>0</v>
      </c>
      <c r="R2208" s="139">
        <f>Q2208*H2208</f>
        <v>0</v>
      </c>
      <c r="S2208" s="139">
        <v>0</v>
      </c>
      <c r="T2208" s="140">
        <f>S2208*H2208</f>
        <v>0</v>
      </c>
      <c r="AR2208" s="141" t="s">
        <v>271</v>
      </c>
      <c r="AT2208" s="141" t="s">
        <v>267</v>
      </c>
      <c r="AU2208" s="141" t="s">
        <v>86</v>
      </c>
      <c r="AY2208" s="18" t="s">
        <v>265</v>
      </c>
      <c r="BE2208" s="142">
        <f>IF(N2208="základní",J2208,0)</f>
        <v>0</v>
      </c>
      <c r="BF2208" s="142">
        <f>IF(N2208="snížená",J2208,0)</f>
        <v>0</v>
      </c>
      <c r="BG2208" s="142">
        <f>IF(N2208="zákl. přenesená",J2208,0)</f>
        <v>0</v>
      </c>
      <c r="BH2208" s="142">
        <f>IF(N2208="sníž. přenesená",J2208,0)</f>
        <v>0</v>
      </c>
      <c r="BI2208" s="142">
        <f>IF(N2208="nulová",J2208,0)</f>
        <v>0</v>
      </c>
      <c r="BJ2208" s="18" t="s">
        <v>84</v>
      </c>
      <c r="BK2208" s="142">
        <f>ROUND(I2208*H2208,2)</f>
        <v>0</v>
      </c>
      <c r="BL2208" s="18" t="s">
        <v>271</v>
      </c>
      <c r="BM2208" s="141" t="s">
        <v>3856</v>
      </c>
    </row>
    <row r="2209" spans="2:47" s="1" customFormat="1" ht="19.5">
      <c r="B2209" s="33"/>
      <c r="D2209" s="143" t="s">
        <v>273</v>
      </c>
      <c r="F2209" s="144" t="s">
        <v>3857</v>
      </c>
      <c r="I2209" s="145"/>
      <c r="L2209" s="33"/>
      <c r="M2209" s="146"/>
      <c r="T2209" s="54"/>
      <c r="AT2209" s="18" t="s">
        <v>273</v>
      </c>
      <c r="AU2209" s="18" t="s">
        <v>86</v>
      </c>
    </row>
    <row r="2210" spans="2:65" s="1" customFormat="1" ht="21.75" customHeight="1">
      <c r="B2210" s="33"/>
      <c r="C2210" s="130" t="s">
        <v>3858</v>
      </c>
      <c r="D2210" s="130" t="s">
        <v>267</v>
      </c>
      <c r="E2210" s="131" t="s">
        <v>3859</v>
      </c>
      <c r="F2210" s="132" t="s">
        <v>3860</v>
      </c>
      <c r="G2210" s="133" t="s">
        <v>569</v>
      </c>
      <c r="H2210" s="134">
        <v>1</v>
      </c>
      <c r="I2210" s="135"/>
      <c r="J2210" s="136">
        <f>ROUND(I2210*H2210,2)</f>
        <v>0</v>
      </c>
      <c r="K2210" s="132" t="s">
        <v>19</v>
      </c>
      <c r="L2210" s="33"/>
      <c r="M2210" s="137" t="s">
        <v>19</v>
      </c>
      <c r="N2210" s="138" t="s">
        <v>47</v>
      </c>
      <c r="P2210" s="139">
        <f>O2210*H2210</f>
        <v>0</v>
      </c>
      <c r="Q2210" s="139">
        <v>0</v>
      </c>
      <c r="R2210" s="139">
        <f>Q2210*H2210</f>
        <v>0</v>
      </c>
      <c r="S2210" s="139">
        <v>0</v>
      </c>
      <c r="T2210" s="140">
        <f>S2210*H2210</f>
        <v>0</v>
      </c>
      <c r="AR2210" s="141" t="s">
        <v>271</v>
      </c>
      <c r="AT2210" s="141" t="s">
        <v>267</v>
      </c>
      <c r="AU2210" s="141" t="s">
        <v>86</v>
      </c>
      <c r="AY2210" s="18" t="s">
        <v>265</v>
      </c>
      <c r="BE2210" s="142">
        <f>IF(N2210="základní",J2210,0)</f>
        <v>0</v>
      </c>
      <c r="BF2210" s="142">
        <f>IF(N2210="snížená",J2210,0)</f>
        <v>0</v>
      </c>
      <c r="BG2210" s="142">
        <f>IF(N2210="zákl. přenesená",J2210,0)</f>
        <v>0</v>
      </c>
      <c r="BH2210" s="142">
        <f>IF(N2210="sníž. přenesená",J2210,0)</f>
        <v>0</v>
      </c>
      <c r="BI2210" s="142">
        <f>IF(N2210="nulová",J2210,0)</f>
        <v>0</v>
      </c>
      <c r="BJ2210" s="18" t="s">
        <v>84</v>
      </c>
      <c r="BK2210" s="142">
        <f>ROUND(I2210*H2210,2)</f>
        <v>0</v>
      </c>
      <c r="BL2210" s="18" t="s">
        <v>271</v>
      </c>
      <c r="BM2210" s="141" t="s">
        <v>3861</v>
      </c>
    </row>
    <row r="2211" spans="2:47" s="1" customFormat="1" ht="48.75">
      <c r="B2211" s="33"/>
      <c r="D2211" s="143" t="s">
        <v>273</v>
      </c>
      <c r="F2211" s="144" t="s">
        <v>3862</v>
      </c>
      <c r="I2211" s="145"/>
      <c r="L2211" s="33"/>
      <c r="M2211" s="146"/>
      <c r="T2211" s="54"/>
      <c r="AT2211" s="18" t="s">
        <v>273</v>
      </c>
      <c r="AU2211" s="18" t="s">
        <v>86</v>
      </c>
    </row>
    <row r="2212" spans="2:65" s="1" customFormat="1" ht="16.5" customHeight="1">
      <c r="B2212" s="33"/>
      <c r="C2212" s="177" t="s">
        <v>3863</v>
      </c>
      <c r="D2212" s="177" t="s">
        <v>504</v>
      </c>
      <c r="E2212" s="178" t="s">
        <v>3864</v>
      </c>
      <c r="F2212" s="179" t="s">
        <v>3865</v>
      </c>
      <c r="G2212" s="180" t="s">
        <v>162</v>
      </c>
      <c r="H2212" s="181">
        <v>2.5</v>
      </c>
      <c r="I2212" s="182"/>
      <c r="J2212" s="183">
        <f>ROUND(I2212*H2212,2)</f>
        <v>0</v>
      </c>
      <c r="K2212" s="179" t="s">
        <v>270</v>
      </c>
      <c r="L2212" s="184"/>
      <c r="M2212" s="185" t="s">
        <v>19</v>
      </c>
      <c r="N2212" s="186" t="s">
        <v>47</v>
      </c>
      <c r="P2212" s="139">
        <f>O2212*H2212</f>
        <v>0</v>
      </c>
      <c r="Q2212" s="139">
        <v>0.188</v>
      </c>
      <c r="R2212" s="139">
        <f>Q2212*H2212</f>
        <v>0.47</v>
      </c>
      <c r="S2212" s="139">
        <v>0</v>
      </c>
      <c r="T2212" s="140">
        <f>S2212*H2212</f>
        <v>0</v>
      </c>
      <c r="AR2212" s="141" t="s">
        <v>323</v>
      </c>
      <c r="AT2212" s="141" t="s">
        <v>504</v>
      </c>
      <c r="AU2212" s="141" t="s">
        <v>86</v>
      </c>
      <c r="AY2212" s="18" t="s">
        <v>265</v>
      </c>
      <c r="BE2212" s="142">
        <f>IF(N2212="základní",J2212,0)</f>
        <v>0</v>
      </c>
      <c r="BF2212" s="142">
        <f>IF(N2212="snížená",J2212,0)</f>
        <v>0</v>
      </c>
      <c r="BG2212" s="142">
        <f>IF(N2212="zákl. přenesená",J2212,0)</f>
        <v>0</v>
      </c>
      <c r="BH2212" s="142">
        <f>IF(N2212="sníž. přenesená",J2212,0)</f>
        <v>0</v>
      </c>
      <c r="BI2212" s="142">
        <f>IF(N2212="nulová",J2212,0)</f>
        <v>0</v>
      </c>
      <c r="BJ2212" s="18" t="s">
        <v>84</v>
      </c>
      <c r="BK2212" s="142">
        <f>ROUND(I2212*H2212,2)</f>
        <v>0</v>
      </c>
      <c r="BL2212" s="18" t="s">
        <v>271</v>
      </c>
      <c r="BM2212" s="141" t="s">
        <v>3866</v>
      </c>
    </row>
    <row r="2213" spans="2:47" s="1" customFormat="1" ht="12">
      <c r="B2213" s="33"/>
      <c r="D2213" s="143" t="s">
        <v>273</v>
      </c>
      <c r="F2213" s="144" t="s">
        <v>3865</v>
      </c>
      <c r="I2213" s="145"/>
      <c r="L2213" s="33"/>
      <c r="M2213" s="146"/>
      <c r="T2213" s="54"/>
      <c r="AT2213" s="18" t="s">
        <v>273</v>
      </c>
      <c r="AU2213" s="18" t="s">
        <v>86</v>
      </c>
    </row>
    <row r="2214" spans="2:47" s="1" customFormat="1" ht="19.5">
      <c r="B2214" s="33"/>
      <c r="D2214" s="143" t="s">
        <v>501</v>
      </c>
      <c r="F2214" s="176" t="s">
        <v>3867</v>
      </c>
      <c r="I2214" s="145"/>
      <c r="L2214" s="33"/>
      <c r="M2214" s="146"/>
      <c r="T2214" s="54"/>
      <c r="AT2214" s="18" t="s">
        <v>501</v>
      </c>
      <c r="AU2214" s="18" t="s">
        <v>86</v>
      </c>
    </row>
    <row r="2215" spans="2:51" s="13" customFormat="1" ht="12">
      <c r="B2215" s="155"/>
      <c r="D2215" s="143" t="s">
        <v>277</v>
      </c>
      <c r="E2215" s="156" t="s">
        <v>19</v>
      </c>
      <c r="F2215" s="157" t="s">
        <v>3868</v>
      </c>
      <c r="H2215" s="158">
        <v>2.5</v>
      </c>
      <c r="I2215" s="159"/>
      <c r="L2215" s="155"/>
      <c r="M2215" s="160"/>
      <c r="T2215" s="161"/>
      <c r="AT2215" s="156" t="s">
        <v>277</v>
      </c>
      <c r="AU2215" s="156" t="s">
        <v>86</v>
      </c>
      <c r="AV2215" s="13" t="s">
        <v>86</v>
      </c>
      <c r="AW2215" s="13" t="s">
        <v>37</v>
      </c>
      <c r="AX2215" s="13" t="s">
        <v>84</v>
      </c>
      <c r="AY2215" s="156" t="s">
        <v>265</v>
      </c>
    </row>
    <row r="2216" spans="2:65" s="1" customFormat="1" ht="16.5" customHeight="1">
      <c r="B2216" s="33"/>
      <c r="C2216" s="130" t="s">
        <v>3869</v>
      </c>
      <c r="D2216" s="130" t="s">
        <v>267</v>
      </c>
      <c r="E2216" s="131" t="s">
        <v>3870</v>
      </c>
      <c r="F2216" s="132" t="s">
        <v>3871</v>
      </c>
      <c r="G2216" s="133" t="s">
        <v>162</v>
      </c>
      <c r="H2216" s="134">
        <v>103</v>
      </c>
      <c r="I2216" s="135"/>
      <c r="J2216" s="136">
        <f>ROUND(I2216*H2216,2)</f>
        <v>0</v>
      </c>
      <c r="K2216" s="132" t="s">
        <v>19</v>
      </c>
      <c r="L2216" s="33"/>
      <c r="M2216" s="137" t="s">
        <v>19</v>
      </c>
      <c r="N2216" s="138" t="s">
        <v>47</v>
      </c>
      <c r="P2216" s="139">
        <f>O2216*H2216</f>
        <v>0</v>
      </c>
      <c r="Q2216" s="139">
        <v>0</v>
      </c>
      <c r="R2216" s="139">
        <f>Q2216*H2216</f>
        <v>0</v>
      </c>
      <c r="S2216" s="139">
        <v>0</v>
      </c>
      <c r="T2216" s="140">
        <f>S2216*H2216</f>
        <v>0</v>
      </c>
      <c r="AR2216" s="141" t="s">
        <v>271</v>
      </c>
      <c r="AT2216" s="141" t="s">
        <v>267</v>
      </c>
      <c r="AU2216" s="141" t="s">
        <v>86</v>
      </c>
      <c r="AY2216" s="18" t="s">
        <v>265</v>
      </c>
      <c r="BE2216" s="142">
        <f>IF(N2216="základní",J2216,0)</f>
        <v>0</v>
      </c>
      <c r="BF2216" s="142">
        <f>IF(N2216="snížená",J2216,0)</f>
        <v>0</v>
      </c>
      <c r="BG2216" s="142">
        <f>IF(N2216="zákl. přenesená",J2216,0)</f>
        <v>0</v>
      </c>
      <c r="BH2216" s="142">
        <f>IF(N2216="sníž. přenesená",J2216,0)</f>
        <v>0</v>
      </c>
      <c r="BI2216" s="142">
        <f>IF(N2216="nulová",J2216,0)</f>
        <v>0</v>
      </c>
      <c r="BJ2216" s="18" t="s">
        <v>84</v>
      </c>
      <c r="BK2216" s="142">
        <f>ROUND(I2216*H2216,2)</f>
        <v>0</v>
      </c>
      <c r="BL2216" s="18" t="s">
        <v>271</v>
      </c>
      <c r="BM2216" s="141" t="s">
        <v>3872</v>
      </c>
    </row>
    <row r="2217" spans="2:47" s="1" customFormat="1" ht="29.25">
      <c r="B2217" s="33"/>
      <c r="D2217" s="143" t="s">
        <v>273</v>
      </c>
      <c r="F2217" s="144" t="s">
        <v>3873</v>
      </c>
      <c r="I2217" s="145"/>
      <c r="L2217" s="33"/>
      <c r="M2217" s="146"/>
      <c r="T2217" s="54"/>
      <c r="AT2217" s="18" t="s">
        <v>273</v>
      </c>
      <c r="AU2217" s="18" t="s">
        <v>86</v>
      </c>
    </row>
    <row r="2218" spans="2:65" s="1" customFormat="1" ht="16.5" customHeight="1">
      <c r="B2218" s="33"/>
      <c r="C2218" s="130" t="s">
        <v>3874</v>
      </c>
      <c r="D2218" s="130" t="s">
        <v>267</v>
      </c>
      <c r="E2218" s="131" t="s">
        <v>3875</v>
      </c>
      <c r="F2218" s="132" t="s">
        <v>3876</v>
      </c>
      <c r="G2218" s="133" t="s">
        <v>134</v>
      </c>
      <c r="H2218" s="134">
        <v>3</v>
      </c>
      <c r="I2218" s="135"/>
      <c r="J2218" s="136">
        <f>ROUND(I2218*H2218,2)</f>
        <v>0</v>
      </c>
      <c r="K2218" s="132" t="s">
        <v>19</v>
      </c>
      <c r="L2218" s="33"/>
      <c r="M2218" s="137" t="s">
        <v>19</v>
      </c>
      <c r="N2218" s="138" t="s">
        <v>47</v>
      </c>
      <c r="P2218" s="139">
        <f>O2218*H2218</f>
        <v>0</v>
      </c>
      <c r="Q2218" s="139">
        <v>0</v>
      </c>
      <c r="R2218" s="139">
        <f>Q2218*H2218</f>
        <v>0</v>
      </c>
      <c r="S2218" s="139">
        <v>0</v>
      </c>
      <c r="T2218" s="140">
        <f>S2218*H2218</f>
        <v>0</v>
      </c>
      <c r="AR2218" s="141" t="s">
        <v>271</v>
      </c>
      <c r="AT2218" s="141" t="s">
        <v>267</v>
      </c>
      <c r="AU2218" s="141" t="s">
        <v>86</v>
      </c>
      <c r="AY2218" s="18" t="s">
        <v>265</v>
      </c>
      <c r="BE2218" s="142">
        <f>IF(N2218="základní",J2218,0)</f>
        <v>0</v>
      </c>
      <c r="BF2218" s="142">
        <f>IF(N2218="snížená",J2218,0)</f>
        <v>0</v>
      </c>
      <c r="BG2218" s="142">
        <f>IF(N2218="zákl. přenesená",J2218,0)</f>
        <v>0</v>
      </c>
      <c r="BH2218" s="142">
        <f>IF(N2218="sníž. přenesená",J2218,0)</f>
        <v>0</v>
      </c>
      <c r="BI2218" s="142">
        <f>IF(N2218="nulová",J2218,0)</f>
        <v>0</v>
      </c>
      <c r="BJ2218" s="18" t="s">
        <v>84</v>
      </c>
      <c r="BK2218" s="142">
        <f>ROUND(I2218*H2218,2)</f>
        <v>0</v>
      </c>
      <c r="BL2218" s="18" t="s">
        <v>271</v>
      </c>
      <c r="BM2218" s="141" t="s">
        <v>3877</v>
      </c>
    </row>
    <row r="2219" spans="2:47" s="1" customFormat="1" ht="12">
      <c r="B2219" s="33"/>
      <c r="D2219" s="143" t="s">
        <v>273</v>
      </c>
      <c r="F2219" s="144" t="s">
        <v>3876</v>
      </c>
      <c r="I2219" s="145"/>
      <c r="L2219" s="33"/>
      <c r="M2219" s="146"/>
      <c r="T2219" s="54"/>
      <c r="AT2219" s="18" t="s">
        <v>273</v>
      </c>
      <c r="AU2219" s="18" t="s">
        <v>86</v>
      </c>
    </row>
    <row r="2220" spans="2:51" s="13" customFormat="1" ht="12">
      <c r="B2220" s="155"/>
      <c r="D2220" s="143" t="s">
        <v>277</v>
      </c>
      <c r="E2220" s="156" t="s">
        <v>19</v>
      </c>
      <c r="F2220" s="157" t="s">
        <v>3878</v>
      </c>
      <c r="H2220" s="158">
        <v>3</v>
      </c>
      <c r="I2220" s="159"/>
      <c r="L2220" s="155"/>
      <c r="M2220" s="160"/>
      <c r="T2220" s="161"/>
      <c r="AT2220" s="156" t="s">
        <v>277</v>
      </c>
      <c r="AU2220" s="156" t="s">
        <v>86</v>
      </c>
      <c r="AV2220" s="13" t="s">
        <v>86</v>
      </c>
      <c r="AW2220" s="13" t="s">
        <v>37</v>
      </c>
      <c r="AX2220" s="13" t="s">
        <v>84</v>
      </c>
      <c r="AY2220" s="156" t="s">
        <v>265</v>
      </c>
    </row>
    <row r="2221" spans="2:65" s="1" customFormat="1" ht="16.5" customHeight="1">
      <c r="B2221" s="33"/>
      <c r="C2221" s="130" t="s">
        <v>3879</v>
      </c>
      <c r="D2221" s="130" t="s">
        <v>267</v>
      </c>
      <c r="E2221" s="131" t="s">
        <v>3880</v>
      </c>
      <c r="F2221" s="132" t="s">
        <v>3881</v>
      </c>
      <c r="G2221" s="133" t="s">
        <v>569</v>
      </c>
      <c r="H2221" s="134">
        <v>1</v>
      </c>
      <c r="I2221" s="135"/>
      <c r="J2221" s="136">
        <f>ROUND(I2221*H2221,2)</f>
        <v>0</v>
      </c>
      <c r="K2221" s="132" t="s">
        <v>19</v>
      </c>
      <c r="L2221" s="33"/>
      <c r="M2221" s="137" t="s">
        <v>19</v>
      </c>
      <c r="N2221" s="138" t="s">
        <v>47</v>
      </c>
      <c r="P2221" s="139">
        <f>O2221*H2221</f>
        <v>0</v>
      </c>
      <c r="Q2221" s="139">
        <v>0</v>
      </c>
      <c r="R2221" s="139">
        <f>Q2221*H2221</f>
        <v>0</v>
      </c>
      <c r="S2221" s="139">
        <v>0</v>
      </c>
      <c r="T2221" s="140">
        <f>S2221*H2221</f>
        <v>0</v>
      </c>
      <c r="AR2221" s="141" t="s">
        <v>271</v>
      </c>
      <c r="AT2221" s="141" t="s">
        <v>267</v>
      </c>
      <c r="AU2221" s="141" t="s">
        <v>86</v>
      </c>
      <c r="AY2221" s="18" t="s">
        <v>265</v>
      </c>
      <c r="BE2221" s="142">
        <f>IF(N2221="základní",J2221,0)</f>
        <v>0</v>
      </c>
      <c r="BF2221" s="142">
        <f>IF(N2221="snížená",J2221,0)</f>
        <v>0</v>
      </c>
      <c r="BG2221" s="142">
        <f>IF(N2221="zákl. přenesená",J2221,0)</f>
        <v>0</v>
      </c>
      <c r="BH2221" s="142">
        <f>IF(N2221="sníž. přenesená",J2221,0)</f>
        <v>0</v>
      </c>
      <c r="BI2221" s="142">
        <f>IF(N2221="nulová",J2221,0)</f>
        <v>0</v>
      </c>
      <c r="BJ2221" s="18" t="s">
        <v>84</v>
      </c>
      <c r="BK2221" s="142">
        <f>ROUND(I2221*H2221,2)</f>
        <v>0</v>
      </c>
      <c r="BL2221" s="18" t="s">
        <v>271</v>
      </c>
      <c r="BM2221" s="141" t="s">
        <v>3882</v>
      </c>
    </row>
    <row r="2222" spans="2:47" s="1" customFormat="1" ht="12">
      <c r="B2222" s="33"/>
      <c r="D2222" s="143" t="s">
        <v>273</v>
      </c>
      <c r="F2222" s="144" t="s">
        <v>3881</v>
      </c>
      <c r="I2222" s="145"/>
      <c r="L2222" s="33"/>
      <c r="M2222" s="146"/>
      <c r="T2222" s="54"/>
      <c r="AT2222" s="18" t="s">
        <v>273</v>
      </c>
      <c r="AU2222" s="18" t="s">
        <v>86</v>
      </c>
    </row>
    <row r="2223" spans="2:65" s="1" customFormat="1" ht="16.5" customHeight="1">
      <c r="B2223" s="33"/>
      <c r="C2223" s="130" t="s">
        <v>3883</v>
      </c>
      <c r="D2223" s="130" t="s">
        <v>267</v>
      </c>
      <c r="E2223" s="131" t="s">
        <v>3884</v>
      </c>
      <c r="F2223" s="132" t="s">
        <v>3885</v>
      </c>
      <c r="G2223" s="133" t="s">
        <v>134</v>
      </c>
      <c r="H2223" s="134">
        <v>3</v>
      </c>
      <c r="I2223" s="135"/>
      <c r="J2223" s="136">
        <f>ROUND(I2223*H2223,2)</f>
        <v>0</v>
      </c>
      <c r="K2223" s="132" t="s">
        <v>19</v>
      </c>
      <c r="L2223" s="33"/>
      <c r="M2223" s="137" t="s">
        <v>19</v>
      </c>
      <c r="N2223" s="138" t="s">
        <v>47</v>
      </c>
      <c r="P2223" s="139">
        <f>O2223*H2223</f>
        <v>0</v>
      </c>
      <c r="Q2223" s="139">
        <v>0</v>
      </c>
      <c r="R2223" s="139">
        <f>Q2223*H2223</f>
        <v>0</v>
      </c>
      <c r="S2223" s="139">
        <v>0</v>
      </c>
      <c r="T2223" s="140">
        <f>S2223*H2223</f>
        <v>0</v>
      </c>
      <c r="AR2223" s="141" t="s">
        <v>271</v>
      </c>
      <c r="AT2223" s="141" t="s">
        <v>267</v>
      </c>
      <c r="AU2223" s="141" t="s">
        <v>86</v>
      </c>
      <c r="AY2223" s="18" t="s">
        <v>265</v>
      </c>
      <c r="BE2223" s="142">
        <f>IF(N2223="základní",J2223,0)</f>
        <v>0</v>
      </c>
      <c r="BF2223" s="142">
        <f>IF(N2223="snížená",J2223,0)</f>
        <v>0</v>
      </c>
      <c r="BG2223" s="142">
        <f>IF(N2223="zákl. přenesená",J2223,0)</f>
        <v>0</v>
      </c>
      <c r="BH2223" s="142">
        <f>IF(N2223="sníž. přenesená",J2223,0)</f>
        <v>0</v>
      </c>
      <c r="BI2223" s="142">
        <f>IF(N2223="nulová",J2223,0)</f>
        <v>0</v>
      </c>
      <c r="BJ2223" s="18" t="s">
        <v>84</v>
      </c>
      <c r="BK2223" s="142">
        <f>ROUND(I2223*H2223,2)</f>
        <v>0</v>
      </c>
      <c r="BL2223" s="18" t="s">
        <v>271</v>
      </c>
      <c r="BM2223" s="141" t="s">
        <v>3886</v>
      </c>
    </row>
    <row r="2224" spans="2:47" s="1" customFormat="1" ht="68.25">
      <c r="B2224" s="33"/>
      <c r="D2224" s="143" t="s">
        <v>273</v>
      </c>
      <c r="F2224" s="144" t="s">
        <v>3887</v>
      </c>
      <c r="I2224" s="145"/>
      <c r="L2224" s="33"/>
      <c r="M2224" s="146"/>
      <c r="T2224" s="54"/>
      <c r="AT2224" s="18" t="s">
        <v>273</v>
      </c>
      <c r="AU2224" s="18" t="s">
        <v>86</v>
      </c>
    </row>
    <row r="2225" spans="2:51" s="13" customFormat="1" ht="12">
      <c r="B2225" s="155"/>
      <c r="D2225" s="143" t="s">
        <v>277</v>
      </c>
      <c r="E2225" s="156" t="s">
        <v>19</v>
      </c>
      <c r="F2225" s="157" t="s">
        <v>3888</v>
      </c>
      <c r="H2225" s="158">
        <v>3</v>
      </c>
      <c r="I2225" s="159"/>
      <c r="L2225" s="155"/>
      <c r="M2225" s="160"/>
      <c r="T2225" s="161"/>
      <c r="AT2225" s="156" t="s">
        <v>277</v>
      </c>
      <c r="AU2225" s="156" t="s">
        <v>86</v>
      </c>
      <c r="AV2225" s="13" t="s">
        <v>86</v>
      </c>
      <c r="AW2225" s="13" t="s">
        <v>37</v>
      </c>
      <c r="AX2225" s="13" t="s">
        <v>84</v>
      </c>
      <c r="AY2225" s="156" t="s">
        <v>265</v>
      </c>
    </row>
    <row r="2226" spans="2:65" s="1" customFormat="1" ht="16.5" customHeight="1">
      <c r="B2226" s="33"/>
      <c r="C2226" s="130" t="s">
        <v>3889</v>
      </c>
      <c r="D2226" s="130" t="s">
        <v>267</v>
      </c>
      <c r="E2226" s="131" t="s">
        <v>3890</v>
      </c>
      <c r="F2226" s="132" t="s">
        <v>3891</v>
      </c>
      <c r="G2226" s="133" t="s">
        <v>794</v>
      </c>
      <c r="H2226" s="134">
        <v>300</v>
      </c>
      <c r="I2226" s="135"/>
      <c r="J2226" s="136">
        <f>ROUND(I2226*H2226,2)</f>
        <v>0</v>
      </c>
      <c r="K2226" s="132" t="s">
        <v>19</v>
      </c>
      <c r="L2226" s="33"/>
      <c r="M2226" s="137" t="s">
        <v>19</v>
      </c>
      <c r="N2226" s="138" t="s">
        <v>47</v>
      </c>
      <c r="P2226" s="139">
        <f>O2226*H2226</f>
        <v>0</v>
      </c>
      <c r="Q2226" s="139">
        <v>0</v>
      </c>
      <c r="R2226" s="139">
        <f>Q2226*H2226</f>
        <v>0</v>
      </c>
      <c r="S2226" s="139">
        <v>0</v>
      </c>
      <c r="T2226" s="140">
        <f>S2226*H2226</f>
        <v>0</v>
      </c>
      <c r="AR2226" s="141" t="s">
        <v>271</v>
      </c>
      <c r="AT2226" s="141" t="s">
        <v>267</v>
      </c>
      <c r="AU2226" s="141" t="s">
        <v>86</v>
      </c>
      <c r="AY2226" s="18" t="s">
        <v>265</v>
      </c>
      <c r="BE2226" s="142">
        <f>IF(N2226="základní",J2226,0)</f>
        <v>0</v>
      </c>
      <c r="BF2226" s="142">
        <f>IF(N2226="snížená",J2226,0)</f>
        <v>0</v>
      </c>
      <c r="BG2226" s="142">
        <f>IF(N2226="zákl. přenesená",J2226,0)</f>
        <v>0</v>
      </c>
      <c r="BH2226" s="142">
        <f>IF(N2226="sníž. přenesená",J2226,0)</f>
        <v>0</v>
      </c>
      <c r="BI2226" s="142">
        <f>IF(N2226="nulová",J2226,0)</f>
        <v>0</v>
      </c>
      <c r="BJ2226" s="18" t="s">
        <v>84</v>
      </c>
      <c r="BK2226" s="142">
        <f>ROUND(I2226*H2226,2)</f>
        <v>0</v>
      </c>
      <c r="BL2226" s="18" t="s">
        <v>271</v>
      </c>
      <c r="BM2226" s="141" t="s">
        <v>3892</v>
      </c>
    </row>
    <row r="2227" spans="2:47" s="1" customFormat="1" ht="48.75">
      <c r="B2227" s="33"/>
      <c r="D2227" s="143" t="s">
        <v>273</v>
      </c>
      <c r="F2227" s="144" t="s">
        <v>3893</v>
      </c>
      <c r="I2227" s="145"/>
      <c r="L2227" s="33"/>
      <c r="M2227" s="146"/>
      <c r="T2227" s="54"/>
      <c r="AT2227" s="18" t="s">
        <v>273</v>
      </c>
      <c r="AU2227" s="18" t="s">
        <v>86</v>
      </c>
    </row>
    <row r="2228" spans="2:51" s="13" customFormat="1" ht="12">
      <c r="B2228" s="155"/>
      <c r="D2228" s="143" t="s">
        <v>277</v>
      </c>
      <c r="E2228" s="156" t="s">
        <v>19</v>
      </c>
      <c r="F2228" s="157" t="s">
        <v>3894</v>
      </c>
      <c r="H2228" s="158">
        <v>300</v>
      </c>
      <c r="I2228" s="159"/>
      <c r="L2228" s="155"/>
      <c r="M2228" s="160"/>
      <c r="T2228" s="161"/>
      <c r="AT2228" s="156" t="s">
        <v>277</v>
      </c>
      <c r="AU2228" s="156" t="s">
        <v>86</v>
      </c>
      <c r="AV2228" s="13" t="s">
        <v>86</v>
      </c>
      <c r="AW2228" s="13" t="s">
        <v>37</v>
      </c>
      <c r="AX2228" s="13" t="s">
        <v>84</v>
      </c>
      <c r="AY2228" s="156" t="s">
        <v>265</v>
      </c>
    </row>
    <row r="2229" spans="2:65" s="1" customFormat="1" ht="21.75" customHeight="1">
      <c r="B2229" s="33"/>
      <c r="C2229" s="130" t="s">
        <v>3895</v>
      </c>
      <c r="D2229" s="130" t="s">
        <v>267</v>
      </c>
      <c r="E2229" s="131" t="s">
        <v>3896</v>
      </c>
      <c r="F2229" s="132" t="s">
        <v>3897</v>
      </c>
      <c r="G2229" s="133" t="s">
        <v>134</v>
      </c>
      <c r="H2229" s="134">
        <v>3</v>
      </c>
      <c r="I2229" s="135"/>
      <c r="J2229" s="136">
        <f>ROUND(I2229*H2229,2)</f>
        <v>0</v>
      </c>
      <c r="K2229" s="132" t="s">
        <v>19</v>
      </c>
      <c r="L2229" s="33"/>
      <c r="M2229" s="137" t="s">
        <v>19</v>
      </c>
      <c r="N2229" s="138" t="s">
        <v>47</v>
      </c>
      <c r="P2229" s="139">
        <f>O2229*H2229</f>
        <v>0</v>
      </c>
      <c r="Q2229" s="139">
        <v>0</v>
      </c>
      <c r="R2229" s="139">
        <f>Q2229*H2229</f>
        <v>0</v>
      </c>
      <c r="S2229" s="139">
        <v>0</v>
      </c>
      <c r="T2229" s="140">
        <f>S2229*H2229</f>
        <v>0</v>
      </c>
      <c r="AR2229" s="141" t="s">
        <v>271</v>
      </c>
      <c r="AT2229" s="141" t="s">
        <v>267</v>
      </c>
      <c r="AU2229" s="141" t="s">
        <v>86</v>
      </c>
      <c r="AY2229" s="18" t="s">
        <v>265</v>
      </c>
      <c r="BE2229" s="142">
        <f>IF(N2229="základní",J2229,0)</f>
        <v>0</v>
      </c>
      <c r="BF2229" s="142">
        <f>IF(N2229="snížená",J2229,0)</f>
        <v>0</v>
      </c>
      <c r="BG2229" s="142">
        <f>IF(N2229="zákl. přenesená",J2229,0)</f>
        <v>0</v>
      </c>
      <c r="BH2229" s="142">
        <f>IF(N2229="sníž. přenesená",J2229,0)</f>
        <v>0</v>
      </c>
      <c r="BI2229" s="142">
        <f>IF(N2229="nulová",J2229,0)</f>
        <v>0</v>
      </c>
      <c r="BJ2229" s="18" t="s">
        <v>84</v>
      </c>
      <c r="BK2229" s="142">
        <f>ROUND(I2229*H2229,2)</f>
        <v>0</v>
      </c>
      <c r="BL2229" s="18" t="s">
        <v>271</v>
      </c>
      <c r="BM2229" s="141" t="s">
        <v>3898</v>
      </c>
    </row>
    <row r="2230" spans="2:47" s="1" customFormat="1" ht="12">
      <c r="B2230" s="33"/>
      <c r="D2230" s="143" t="s">
        <v>273</v>
      </c>
      <c r="F2230" s="144" t="s">
        <v>3897</v>
      </c>
      <c r="I2230" s="145"/>
      <c r="L2230" s="33"/>
      <c r="M2230" s="146"/>
      <c r="T2230" s="54"/>
      <c r="AT2230" s="18" t="s">
        <v>273</v>
      </c>
      <c r="AU2230" s="18" t="s">
        <v>86</v>
      </c>
    </row>
    <row r="2231" spans="2:65" s="1" customFormat="1" ht="16.5" customHeight="1">
      <c r="B2231" s="33"/>
      <c r="C2231" s="130" t="s">
        <v>3899</v>
      </c>
      <c r="D2231" s="130" t="s">
        <v>267</v>
      </c>
      <c r="E2231" s="131" t="s">
        <v>3900</v>
      </c>
      <c r="F2231" s="132" t="s">
        <v>3901</v>
      </c>
      <c r="G2231" s="133" t="s">
        <v>134</v>
      </c>
      <c r="H2231" s="134">
        <v>1</v>
      </c>
      <c r="I2231" s="135"/>
      <c r="J2231" s="136">
        <f>ROUND(I2231*H2231,2)</f>
        <v>0</v>
      </c>
      <c r="K2231" s="132" t="s">
        <v>19</v>
      </c>
      <c r="L2231" s="33"/>
      <c r="M2231" s="137" t="s">
        <v>19</v>
      </c>
      <c r="N2231" s="138" t="s">
        <v>47</v>
      </c>
      <c r="P2231" s="139">
        <f>O2231*H2231</f>
        <v>0</v>
      </c>
      <c r="Q2231" s="139">
        <v>0</v>
      </c>
      <c r="R2231" s="139">
        <f>Q2231*H2231</f>
        <v>0</v>
      </c>
      <c r="S2231" s="139">
        <v>0</v>
      </c>
      <c r="T2231" s="140">
        <f>S2231*H2231</f>
        <v>0</v>
      </c>
      <c r="AR2231" s="141" t="s">
        <v>271</v>
      </c>
      <c r="AT2231" s="141" t="s">
        <v>267</v>
      </c>
      <c r="AU2231" s="141" t="s">
        <v>86</v>
      </c>
      <c r="AY2231" s="18" t="s">
        <v>265</v>
      </c>
      <c r="BE2231" s="142">
        <f>IF(N2231="základní",J2231,0)</f>
        <v>0</v>
      </c>
      <c r="BF2231" s="142">
        <f>IF(N2231="snížená",J2231,0)</f>
        <v>0</v>
      </c>
      <c r="BG2231" s="142">
        <f>IF(N2231="zákl. přenesená",J2231,0)</f>
        <v>0</v>
      </c>
      <c r="BH2231" s="142">
        <f>IF(N2231="sníž. přenesená",J2231,0)</f>
        <v>0</v>
      </c>
      <c r="BI2231" s="142">
        <f>IF(N2231="nulová",J2231,0)</f>
        <v>0</v>
      </c>
      <c r="BJ2231" s="18" t="s">
        <v>84</v>
      </c>
      <c r="BK2231" s="142">
        <f>ROUND(I2231*H2231,2)</f>
        <v>0</v>
      </c>
      <c r="BL2231" s="18" t="s">
        <v>271</v>
      </c>
      <c r="BM2231" s="141" t="s">
        <v>3902</v>
      </c>
    </row>
    <row r="2232" spans="2:47" s="1" customFormat="1" ht="58.5">
      <c r="B2232" s="33"/>
      <c r="D2232" s="143" t="s">
        <v>273</v>
      </c>
      <c r="F2232" s="144" t="s">
        <v>3903</v>
      </c>
      <c r="I2232" s="145"/>
      <c r="L2232" s="33"/>
      <c r="M2232" s="146"/>
      <c r="T2232" s="54"/>
      <c r="AT2232" s="18" t="s">
        <v>273</v>
      </c>
      <c r="AU2232" s="18" t="s">
        <v>86</v>
      </c>
    </row>
    <row r="2233" spans="2:65" s="1" customFormat="1" ht="21.75" customHeight="1">
      <c r="B2233" s="33"/>
      <c r="C2233" s="130" t="s">
        <v>3904</v>
      </c>
      <c r="D2233" s="130" t="s">
        <v>267</v>
      </c>
      <c r="E2233" s="131" t="s">
        <v>3905</v>
      </c>
      <c r="F2233" s="132" t="s">
        <v>3906</v>
      </c>
      <c r="G2233" s="133" t="s">
        <v>134</v>
      </c>
      <c r="H2233" s="134">
        <v>1</v>
      </c>
      <c r="I2233" s="135"/>
      <c r="J2233" s="136">
        <f>ROUND(I2233*H2233,2)</f>
        <v>0</v>
      </c>
      <c r="K2233" s="132" t="s">
        <v>19</v>
      </c>
      <c r="L2233" s="33"/>
      <c r="M2233" s="137" t="s">
        <v>19</v>
      </c>
      <c r="N2233" s="138" t="s">
        <v>47</v>
      </c>
      <c r="P2233" s="139">
        <f>O2233*H2233</f>
        <v>0</v>
      </c>
      <c r="Q2233" s="139">
        <v>0</v>
      </c>
      <c r="R2233" s="139">
        <f>Q2233*H2233</f>
        <v>0</v>
      </c>
      <c r="S2233" s="139">
        <v>0</v>
      </c>
      <c r="T2233" s="140">
        <f>S2233*H2233</f>
        <v>0</v>
      </c>
      <c r="AR2233" s="141" t="s">
        <v>271</v>
      </c>
      <c r="AT2233" s="141" t="s">
        <v>267</v>
      </c>
      <c r="AU2233" s="141" t="s">
        <v>86</v>
      </c>
      <c r="AY2233" s="18" t="s">
        <v>265</v>
      </c>
      <c r="BE2233" s="142">
        <f>IF(N2233="základní",J2233,0)</f>
        <v>0</v>
      </c>
      <c r="BF2233" s="142">
        <f>IF(N2233="snížená",J2233,0)</f>
        <v>0</v>
      </c>
      <c r="BG2233" s="142">
        <f>IF(N2233="zákl. přenesená",J2233,0)</f>
        <v>0</v>
      </c>
      <c r="BH2233" s="142">
        <f>IF(N2233="sníž. přenesená",J2233,0)</f>
        <v>0</v>
      </c>
      <c r="BI2233" s="142">
        <f>IF(N2233="nulová",J2233,0)</f>
        <v>0</v>
      </c>
      <c r="BJ2233" s="18" t="s">
        <v>84</v>
      </c>
      <c r="BK2233" s="142">
        <f>ROUND(I2233*H2233,2)</f>
        <v>0</v>
      </c>
      <c r="BL2233" s="18" t="s">
        <v>271</v>
      </c>
      <c r="BM2233" s="141" t="s">
        <v>3907</v>
      </c>
    </row>
    <row r="2234" spans="2:47" s="1" customFormat="1" ht="29.25">
      <c r="B2234" s="33"/>
      <c r="D2234" s="143" t="s">
        <v>273</v>
      </c>
      <c r="F2234" s="144" t="s">
        <v>3908</v>
      </c>
      <c r="I2234" s="145"/>
      <c r="L2234" s="33"/>
      <c r="M2234" s="146"/>
      <c r="T2234" s="54"/>
      <c r="AT2234" s="18" t="s">
        <v>273</v>
      </c>
      <c r="AU2234" s="18" t="s">
        <v>86</v>
      </c>
    </row>
    <row r="2235" spans="2:47" s="1" customFormat="1" ht="48.75">
      <c r="B2235" s="33"/>
      <c r="D2235" s="143" t="s">
        <v>501</v>
      </c>
      <c r="F2235" s="176" t="s">
        <v>3909</v>
      </c>
      <c r="I2235" s="145"/>
      <c r="L2235" s="33"/>
      <c r="M2235" s="146"/>
      <c r="T2235" s="54"/>
      <c r="AT2235" s="18" t="s">
        <v>501</v>
      </c>
      <c r="AU2235" s="18" t="s">
        <v>86</v>
      </c>
    </row>
    <row r="2236" spans="2:65" s="1" customFormat="1" ht="21.75" customHeight="1">
      <c r="B2236" s="33"/>
      <c r="C2236" s="130" t="s">
        <v>3910</v>
      </c>
      <c r="D2236" s="130" t="s">
        <v>267</v>
      </c>
      <c r="E2236" s="131" t="s">
        <v>3911</v>
      </c>
      <c r="F2236" s="132" t="s">
        <v>3912</v>
      </c>
      <c r="G2236" s="133" t="s">
        <v>134</v>
      </c>
      <c r="H2236" s="134">
        <v>1</v>
      </c>
      <c r="I2236" s="135"/>
      <c r="J2236" s="136">
        <f>ROUND(I2236*H2236,2)</f>
        <v>0</v>
      </c>
      <c r="K2236" s="132" t="s">
        <v>19</v>
      </c>
      <c r="L2236" s="33"/>
      <c r="M2236" s="137" t="s">
        <v>19</v>
      </c>
      <c r="N2236" s="138" t="s">
        <v>47</v>
      </c>
      <c r="P2236" s="139">
        <f>O2236*H2236</f>
        <v>0</v>
      </c>
      <c r="Q2236" s="139">
        <v>0</v>
      </c>
      <c r="R2236" s="139">
        <f>Q2236*H2236</f>
        <v>0</v>
      </c>
      <c r="S2236" s="139">
        <v>0</v>
      </c>
      <c r="T2236" s="140">
        <f>S2236*H2236</f>
        <v>0</v>
      </c>
      <c r="AR2236" s="141" t="s">
        <v>271</v>
      </c>
      <c r="AT2236" s="141" t="s">
        <v>267</v>
      </c>
      <c r="AU2236" s="141" t="s">
        <v>86</v>
      </c>
      <c r="AY2236" s="18" t="s">
        <v>265</v>
      </c>
      <c r="BE2236" s="142">
        <f>IF(N2236="základní",J2236,0)</f>
        <v>0</v>
      </c>
      <c r="BF2236" s="142">
        <f>IF(N2236="snížená",J2236,0)</f>
        <v>0</v>
      </c>
      <c r="BG2236" s="142">
        <f>IF(N2236="zákl. přenesená",J2236,0)</f>
        <v>0</v>
      </c>
      <c r="BH2236" s="142">
        <f>IF(N2236="sníž. přenesená",J2236,0)</f>
        <v>0</v>
      </c>
      <c r="BI2236" s="142">
        <f>IF(N2236="nulová",J2236,0)</f>
        <v>0</v>
      </c>
      <c r="BJ2236" s="18" t="s">
        <v>84</v>
      </c>
      <c r="BK2236" s="142">
        <f>ROUND(I2236*H2236,2)</f>
        <v>0</v>
      </c>
      <c r="BL2236" s="18" t="s">
        <v>271</v>
      </c>
      <c r="BM2236" s="141" t="s">
        <v>3913</v>
      </c>
    </row>
    <row r="2237" spans="2:47" s="1" customFormat="1" ht="29.25">
      <c r="B2237" s="33"/>
      <c r="D2237" s="143" t="s">
        <v>273</v>
      </c>
      <c r="F2237" s="144" t="s">
        <v>3914</v>
      </c>
      <c r="I2237" s="145"/>
      <c r="L2237" s="33"/>
      <c r="M2237" s="146"/>
      <c r="T2237" s="54"/>
      <c r="AT2237" s="18" t="s">
        <v>273</v>
      </c>
      <c r="AU2237" s="18" t="s">
        <v>86</v>
      </c>
    </row>
    <row r="2238" spans="2:47" s="1" customFormat="1" ht="39">
      <c r="B2238" s="33"/>
      <c r="D2238" s="143" t="s">
        <v>501</v>
      </c>
      <c r="F2238" s="176" t="s">
        <v>3915</v>
      </c>
      <c r="I2238" s="145"/>
      <c r="L2238" s="33"/>
      <c r="M2238" s="146"/>
      <c r="T2238" s="54"/>
      <c r="AT2238" s="18" t="s">
        <v>501</v>
      </c>
      <c r="AU2238" s="18" t="s">
        <v>86</v>
      </c>
    </row>
    <row r="2239" spans="2:65" s="1" customFormat="1" ht="24.2" customHeight="1">
      <c r="B2239" s="33"/>
      <c r="C2239" s="130" t="s">
        <v>3916</v>
      </c>
      <c r="D2239" s="130" t="s">
        <v>267</v>
      </c>
      <c r="E2239" s="131" t="s">
        <v>3917</v>
      </c>
      <c r="F2239" s="132" t="s">
        <v>3918</v>
      </c>
      <c r="G2239" s="133" t="s">
        <v>134</v>
      </c>
      <c r="H2239" s="134">
        <v>1</v>
      </c>
      <c r="I2239" s="135"/>
      <c r="J2239" s="136">
        <f>ROUND(I2239*H2239,2)</f>
        <v>0</v>
      </c>
      <c r="K2239" s="132" t="s">
        <v>19</v>
      </c>
      <c r="L2239" s="33"/>
      <c r="M2239" s="137" t="s">
        <v>19</v>
      </c>
      <c r="N2239" s="138" t="s">
        <v>47</v>
      </c>
      <c r="P2239" s="139">
        <f>O2239*H2239</f>
        <v>0</v>
      </c>
      <c r="Q2239" s="139">
        <v>0</v>
      </c>
      <c r="R2239" s="139">
        <f>Q2239*H2239</f>
        <v>0</v>
      </c>
      <c r="S2239" s="139">
        <v>0</v>
      </c>
      <c r="T2239" s="140">
        <f>S2239*H2239</f>
        <v>0</v>
      </c>
      <c r="AR2239" s="141" t="s">
        <v>271</v>
      </c>
      <c r="AT2239" s="141" t="s">
        <v>267</v>
      </c>
      <c r="AU2239" s="141" t="s">
        <v>86</v>
      </c>
      <c r="AY2239" s="18" t="s">
        <v>265</v>
      </c>
      <c r="BE2239" s="142">
        <f>IF(N2239="základní",J2239,0)</f>
        <v>0</v>
      </c>
      <c r="BF2239" s="142">
        <f>IF(N2239="snížená",J2239,0)</f>
        <v>0</v>
      </c>
      <c r="BG2239" s="142">
        <f>IF(N2239="zákl. přenesená",J2239,0)</f>
        <v>0</v>
      </c>
      <c r="BH2239" s="142">
        <f>IF(N2239="sníž. přenesená",J2239,0)</f>
        <v>0</v>
      </c>
      <c r="BI2239" s="142">
        <f>IF(N2239="nulová",J2239,0)</f>
        <v>0</v>
      </c>
      <c r="BJ2239" s="18" t="s">
        <v>84</v>
      </c>
      <c r="BK2239" s="142">
        <f>ROUND(I2239*H2239,2)</f>
        <v>0</v>
      </c>
      <c r="BL2239" s="18" t="s">
        <v>271</v>
      </c>
      <c r="BM2239" s="141" t="s">
        <v>3919</v>
      </c>
    </row>
    <row r="2240" spans="2:47" s="1" customFormat="1" ht="39">
      <c r="B2240" s="33"/>
      <c r="D2240" s="143" t="s">
        <v>273</v>
      </c>
      <c r="F2240" s="144" t="s">
        <v>3920</v>
      </c>
      <c r="I2240" s="145"/>
      <c r="L2240" s="33"/>
      <c r="M2240" s="146"/>
      <c r="T2240" s="54"/>
      <c r="AT2240" s="18" t="s">
        <v>273</v>
      </c>
      <c r="AU2240" s="18" t="s">
        <v>86</v>
      </c>
    </row>
    <row r="2241" spans="2:47" s="1" customFormat="1" ht="19.5">
      <c r="B2241" s="33"/>
      <c r="D2241" s="143" t="s">
        <v>501</v>
      </c>
      <c r="F2241" s="176" t="s">
        <v>3921</v>
      </c>
      <c r="I2241" s="145"/>
      <c r="L2241" s="33"/>
      <c r="M2241" s="146"/>
      <c r="T2241" s="54"/>
      <c r="AT2241" s="18" t="s">
        <v>501</v>
      </c>
      <c r="AU2241" s="18" t="s">
        <v>86</v>
      </c>
    </row>
    <row r="2242" spans="2:65" s="1" customFormat="1" ht="16.5" customHeight="1">
      <c r="B2242" s="33"/>
      <c r="C2242" s="130" t="s">
        <v>3922</v>
      </c>
      <c r="D2242" s="130" t="s">
        <v>267</v>
      </c>
      <c r="E2242" s="131" t="s">
        <v>3923</v>
      </c>
      <c r="F2242" s="132" t="s">
        <v>3924</v>
      </c>
      <c r="G2242" s="133" t="s">
        <v>3925</v>
      </c>
      <c r="H2242" s="134">
        <v>4.3</v>
      </c>
      <c r="I2242" s="135"/>
      <c r="J2242" s="136">
        <f>ROUND(I2242*H2242,2)</f>
        <v>0</v>
      </c>
      <c r="K2242" s="132" t="s">
        <v>19</v>
      </c>
      <c r="L2242" s="33"/>
      <c r="M2242" s="137" t="s">
        <v>19</v>
      </c>
      <c r="N2242" s="138" t="s">
        <v>47</v>
      </c>
      <c r="P2242" s="139">
        <f>O2242*H2242</f>
        <v>0</v>
      </c>
      <c r="Q2242" s="139">
        <v>0</v>
      </c>
      <c r="R2242" s="139">
        <f>Q2242*H2242</f>
        <v>0</v>
      </c>
      <c r="S2242" s="139">
        <v>0</v>
      </c>
      <c r="T2242" s="140">
        <f>S2242*H2242</f>
        <v>0</v>
      </c>
      <c r="AR2242" s="141" t="s">
        <v>271</v>
      </c>
      <c r="AT2242" s="141" t="s">
        <v>267</v>
      </c>
      <c r="AU2242" s="141" t="s">
        <v>86</v>
      </c>
      <c r="AY2242" s="18" t="s">
        <v>265</v>
      </c>
      <c r="BE2242" s="142">
        <f>IF(N2242="základní",J2242,0)</f>
        <v>0</v>
      </c>
      <c r="BF2242" s="142">
        <f>IF(N2242="snížená",J2242,0)</f>
        <v>0</v>
      </c>
      <c r="BG2242" s="142">
        <f>IF(N2242="zákl. přenesená",J2242,0)</f>
        <v>0</v>
      </c>
      <c r="BH2242" s="142">
        <f>IF(N2242="sníž. přenesená",J2242,0)</f>
        <v>0</v>
      </c>
      <c r="BI2242" s="142">
        <f>IF(N2242="nulová",J2242,0)</f>
        <v>0</v>
      </c>
      <c r="BJ2242" s="18" t="s">
        <v>84</v>
      </c>
      <c r="BK2242" s="142">
        <f>ROUND(I2242*H2242,2)</f>
        <v>0</v>
      </c>
      <c r="BL2242" s="18" t="s">
        <v>271</v>
      </c>
      <c r="BM2242" s="141" t="s">
        <v>3926</v>
      </c>
    </row>
    <row r="2243" spans="2:47" s="1" customFormat="1" ht="12">
      <c r="B2243" s="33"/>
      <c r="D2243" s="143" t="s">
        <v>273</v>
      </c>
      <c r="F2243" s="144" t="s">
        <v>3927</v>
      </c>
      <c r="I2243" s="145"/>
      <c r="L2243" s="33"/>
      <c r="M2243" s="146"/>
      <c r="T2243" s="54"/>
      <c r="AT2243" s="18" t="s">
        <v>273</v>
      </c>
      <c r="AU2243" s="18" t="s">
        <v>86</v>
      </c>
    </row>
    <row r="2244" spans="2:51" s="13" customFormat="1" ht="12">
      <c r="B2244" s="155"/>
      <c r="D2244" s="143" t="s">
        <v>277</v>
      </c>
      <c r="E2244" s="156" t="s">
        <v>19</v>
      </c>
      <c r="F2244" s="157" t="s">
        <v>3928</v>
      </c>
      <c r="H2244" s="158">
        <v>4.3</v>
      </c>
      <c r="I2244" s="159"/>
      <c r="L2244" s="155"/>
      <c r="M2244" s="160"/>
      <c r="T2244" s="161"/>
      <c r="AT2244" s="156" t="s">
        <v>277</v>
      </c>
      <c r="AU2244" s="156" t="s">
        <v>86</v>
      </c>
      <c r="AV2244" s="13" t="s">
        <v>86</v>
      </c>
      <c r="AW2244" s="13" t="s">
        <v>37</v>
      </c>
      <c r="AX2244" s="13" t="s">
        <v>84</v>
      </c>
      <c r="AY2244" s="156" t="s">
        <v>265</v>
      </c>
    </row>
    <row r="2245" spans="2:65" s="1" customFormat="1" ht="16.5" customHeight="1">
      <c r="B2245" s="33"/>
      <c r="C2245" s="130" t="s">
        <v>3929</v>
      </c>
      <c r="D2245" s="130" t="s">
        <v>267</v>
      </c>
      <c r="E2245" s="131" t="s">
        <v>3930</v>
      </c>
      <c r="F2245" s="132" t="s">
        <v>3931</v>
      </c>
      <c r="G2245" s="133" t="s">
        <v>569</v>
      </c>
      <c r="H2245" s="134">
        <v>1</v>
      </c>
      <c r="I2245" s="135"/>
      <c r="J2245" s="136">
        <f>ROUND(I2245*H2245,2)</f>
        <v>0</v>
      </c>
      <c r="K2245" s="132" t="s">
        <v>19</v>
      </c>
      <c r="L2245" s="33"/>
      <c r="M2245" s="137" t="s">
        <v>19</v>
      </c>
      <c r="N2245" s="138" t="s">
        <v>47</v>
      </c>
      <c r="P2245" s="139">
        <f>O2245*H2245</f>
        <v>0</v>
      </c>
      <c r="Q2245" s="139">
        <v>0</v>
      </c>
      <c r="R2245" s="139">
        <f>Q2245*H2245</f>
        <v>0</v>
      </c>
      <c r="S2245" s="139">
        <v>0</v>
      </c>
      <c r="T2245" s="140">
        <f>S2245*H2245</f>
        <v>0</v>
      </c>
      <c r="AR2245" s="141" t="s">
        <v>271</v>
      </c>
      <c r="AT2245" s="141" t="s">
        <v>267</v>
      </c>
      <c r="AU2245" s="141" t="s">
        <v>86</v>
      </c>
      <c r="AY2245" s="18" t="s">
        <v>265</v>
      </c>
      <c r="BE2245" s="142">
        <f>IF(N2245="základní",J2245,0)</f>
        <v>0</v>
      </c>
      <c r="BF2245" s="142">
        <f>IF(N2245="snížená",J2245,0)</f>
        <v>0</v>
      </c>
      <c r="BG2245" s="142">
        <f>IF(N2245="zákl. přenesená",J2245,0)</f>
        <v>0</v>
      </c>
      <c r="BH2245" s="142">
        <f>IF(N2245="sníž. přenesená",J2245,0)</f>
        <v>0</v>
      </c>
      <c r="BI2245" s="142">
        <f>IF(N2245="nulová",J2245,0)</f>
        <v>0</v>
      </c>
      <c r="BJ2245" s="18" t="s">
        <v>84</v>
      </c>
      <c r="BK2245" s="142">
        <f>ROUND(I2245*H2245,2)</f>
        <v>0</v>
      </c>
      <c r="BL2245" s="18" t="s">
        <v>271</v>
      </c>
      <c r="BM2245" s="141" t="s">
        <v>3932</v>
      </c>
    </row>
    <row r="2246" spans="2:47" s="1" customFormat="1" ht="29.25">
      <c r="B2246" s="33"/>
      <c r="D2246" s="143" t="s">
        <v>273</v>
      </c>
      <c r="F2246" s="144" t="s">
        <v>3933</v>
      </c>
      <c r="I2246" s="145"/>
      <c r="L2246" s="33"/>
      <c r="M2246" s="146"/>
      <c r="T2246" s="54"/>
      <c r="AT2246" s="18" t="s">
        <v>273</v>
      </c>
      <c r="AU2246" s="18" t="s">
        <v>86</v>
      </c>
    </row>
    <row r="2247" spans="2:65" s="1" customFormat="1" ht="16.5" customHeight="1">
      <c r="B2247" s="33"/>
      <c r="C2247" s="130" t="s">
        <v>3934</v>
      </c>
      <c r="D2247" s="130" t="s">
        <v>267</v>
      </c>
      <c r="E2247" s="131" t="s">
        <v>3935</v>
      </c>
      <c r="F2247" s="132" t="s">
        <v>3936</v>
      </c>
      <c r="G2247" s="133" t="s">
        <v>569</v>
      </c>
      <c r="H2247" s="134">
        <v>1</v>
      </c>
      <c r="I2247" s="135"/>
      <c r="J2247" s="136">
        <f>ROUND(I2247*H2247,2)</f>
        <v>0</v>
      </c>
      <c r="K2247" s="132" t="s">
        <v>19</v>
      </c>
      <c r="L2247" s="33"/>
      <c r="M2247" s="137" t="s">
        <v>19</v>
      </c>
      <c r="N2247" s="138" t="s">
        <v>47</v>
      </c>
      <c r="P2247" s="139">
        <f>O2247*H2247</f>
        <v>0</v>
      </c>
      <c r="Q2247" s="139">
        <v>0</v>
      </c>
      <c r="R2247" s="139">
        <f>Q2247*H2247</f>
        <v>0</v>
      </c>
      <c r="S2247" s="139">
        <v>0</v>
      </c>
      <c r="T2247" s="140">
        <f>S2247*H2247</f>
        <v>0</v>
      </c>
      <c r="AR2247" s="141" t="s">
        <v>271</v>
      </c>
      <c r="AT2247" s="141" t="s">
        <v>267</v>
      </c>
      <c r="AU2247" s="141" t="s">
        <v>86</v>
      </c>
      <c r="AY2247" s="18" t="s">
        <v>265</v>
      </c>
      <c r="BE2247" s="142">
        <f>IF(N2247="základní",J2247,0)</f>
        <v>0</v>
      </c>
      <c r="BF2247" s="142">
        <f>IF(N2247="snížená",J2247,0)</f>
        <v>0</v>
      </c>
      <c r="BG2247" s="142">
        <f>IF(N2247="zákl. přenesená",J2247,0)</f>
        <v>0</v>
      </c>
      <c r="BH2247" s="142">
        <f>IF(N2247="sníž. přenesená",J2247,0)</f>
        <v>0</v>
      </c>
      <c r="BI2247" s="142">
        <f>IF(N2247="nulová",J2247,0)</f>
        <v>0</v>
      </c>
      <c r="BJ2247" s="18" t="s">
        <v>84</v>
      </c>
      <c r="BK2247" s="142">
        <f>ROUND(I2247*H2247,2)</f>
        <v>0</v>
      </c>
      <c r="BL2247" s="18" t="s">
        <v>271</v>
      </c>
      <c r="BM2247" s="141" t="s">
        <v>3937</v>
      </c>
    </row>
    <row r="2248" spans="2:47" s="1" customFormat="1" ht="19.5">
      <c r="B2248" s="33"/>
      <c r="D2248" s="143" t="s">
        <v>273</v>
      </c>
      <c r="F2248" s="144" t="s">
        <v>3938</v>
      </c>
      <c r="I2248" s="145"/>
      <c r="L2248" s="33"/>
      <c r="M2248" s="146"/>
      <c r="T2248" s="54"/>
      <c r="AT2248" s="18" t="s">
        <v>273</v>
      </c>
      <c r="AU2248" s="18" t="s">
        <v>86</v>
      </c>
    </row>
    <row r="2249" spans="2:65" s="1" customFormat="1" ht="21.75" customHeight="1">
      <c r="B2249" s="33"/>
      <c r="C2249" s="130" t="s">
        <v>3939</v>
      </c>
      <c r="D2249" s="130" t="s">
        <v>267</v>
      </c>
      <c r="E2249" s="131" t="s">
        <v>3940</v>
      </c>
      <c r="F2249" s="132" t="s">
        <v>3941</v>
      </c>
      <c r="G2249" s="133" t="s">
        <v>569</v>
      </c>
      <c r="H2249" s="134">
        <v>1</v>
      </c>
      <c r="I2249" s="135"/>
      <c r="J2249" s="136">
        <f>ROUND(I2249*H2249,2)</f>
        <v>0</v>
      </c>
      <c r="K2249" s="132" t="s">
        <v>19</v>
      </c>
      <c r="L2249" s="33"/>
      <c r="M2249" s="137" t="s">
        <v>19</v>
      </c>
      <c r="N2249" s="138" t="s">
        <v>47</v>
      </c>
      <c r="P2249" s="139">
        <f>O2249*H2249</f>
        <v>0</v>
      </c>
      <c r="Q2249" s="139">
        <v>0</v>
      </c>
      <c r="R2249" s="139">
        <f>Q2249*H2249</f>
        <v>0</v>
      </c>
      <c r="S2249" s="139">
        <v>0</v>
      </c>
      <c r="T2249" s="140">
        <f>S2249*H2249</f>
        <v>0</v>
      </c>
      <c r="AR2249" s="141" t="s">
        <v>271</v>
      </c>
      <c r="AT2249" s="141" t="s">
        <v>267</v>
      </c>
      <c r="AU2249" s="141" t="s">
        <v>86</v>
      </c>
      <c r="AY2249" s="18" t="s">
        <v>265</v>
      </c>
      <c r="BE2249" s="142">
        <f>IF(N2249="základní",J2249,0)</f>
        <v>0</v>
      </c>
      <c r="BF2249" s="142">
        <f>IF(N2249="snížená",J2249,0)</f>
        <v>0</v>
      </c>
      <c r="BG2249" s="142">
        <f>IF(N2249="zákl. přenesená",J2249,0)</f>
        <v>0</v>
      </c>
      <c r="BH2249" s="142">
        <f>IF(N2249="sníž. přenesená",J2249,0)</f>
        <v>0</v>
      </c>
      <c r="BI2249" s="142">
        <f>IF(N2249="nulová",J2249,0)</f>
        <v>0</v>
      </c>
      <c r="BJ2249" s="18" t="s">
        <v>84</v>
      </c>
      <c r="BK2249" s="142">
        <f>ROUND(I2249*H2249,2)</f>
        <v>0</v>
      </c>
      <c r="BL2249" s="18" t="s">
        <v>271</v>
      </c>
      <c r="BM2249" s="141" t="s">
        <v>3942</v>
      </c>
    </row>
    <row r="2250" spans="2:47" s="1" customFormat="1" ht="12">
      <c r="B2250" s="33"/>
      <c r="D2250" s="143" t="s">
        <v>273</v>
      </c>
      <c r="F2250" s="144" t="s">
        <v>3941</v>
      </c>
      <c r="I2250" s="145"/>
      <c r="L2250" s="33"/>
      <c r="M2250" s="146"/>
      <c r="T2250" s="54"/>
      <c r="AT2250" s="18" t="s">
        <v>273</v>
      </c>
      <c r="AU2250" s="18" t="s">
        <v>86</v>
      </c>
    </row>
    <row r="2251" spans="2:65" s="1" customFormat="1" ht="16.5" customHeight="1">
      <c r="B2251" s="33"/>
      <c r="C2251" s="130" t="s">
        <v>3943</v>
      </c>
      <c r="D2251" s="130" t="s">
        <v>267</v>
      </c>
      <c r="E2251" s="131" t="s">
        <v>3944</v>
      </c>
      <c r="F2251" s="132" t="s">
        <v>3945</v>
      </c>
      <c r="G2251" s="133" t="s">
        <v>134</v>
      </c>
      <c r="H2251" s="134">
        <v>1</v>
      </c>
      <c r="I2251" s="135"/>
      <c r="J2251" s="136">
        <f>ROUND(I2251*H2251,2)</f>
        <v>0</v>
      </c>
      <c r="K2251" s="132" t="s">
        <v>19</v>
      </c>
      <c r="L2251" s="33"/>
      <c r="M2251" s="137" t="s">
        <v>19</v>
      </c>
      <c r="N2251" s="138" t="s">
        <v>47</v>
      </c>
      <c r="P2251" s="139">
        <f>O2251*H2251</f>
        <v>0</v>
      </c>
      <c r="Q2251" s="139">
        <v>0</v>
      </c>
      <c r="R2251" s="139">
        <f>Q2251*H2251</f>
        <v>0</v>
      </c>
      <c r="S2251" s="139">
        <v>0</v>
      </c>
      <c r="T2251" s="140">
        <f>S2251*H2251</f>
        <v>0</v>
      </c>
      <c r="AR2251" s="141" t="s">
        <v>271</v>
      </c>
      <c r="AT2251" s="141" t="s">
        <v>267</v>
      </c>
      <c r="AU2251" s="141" t="s">
        <v>86</v>
      </c>
      <c r="AY2251" s="18" t="s">
        <v>265</v>
      </c>
      <c r="BE2251" s="142">
        <f>IF(N2251="základní",J2251,0)</f>
        <v>0</v>
      </c>
      <c r="BF2251" s="142">
        <f>IF(N2251="snížená",J2251,0)</f>
        <v>0</v>
      </c>
      <c r="BG2251" s="142">
        <f>IF(N2251="zákl. přenesená",J2251,0)</f>
        <v>0</v>
      </c>
      <c r="BH2251" s="142">
        <f>IF(N2251="sníž. přenesená",J2251,0)</f>
        <v>0</v>
      </c>
      <c r="BI2251" s="142">
        <f>IF(N2251="nulová",J2251,0)</f>
        <v>0</v>
      </c>
      <c r="BJ2251" s="18" t="s">
        <v>84</v>
      </c>
      <c r="BK2251" s="142">
        <f>ROUND(I2251*H2251,2)</f>
        <v>0</v>
      </c>
      <c r="BL2251" s="18" t="s">
        <v>271</v>
      </c>
      <c r="BM2251" s="141" t="s">
        <v>3946</v>
      </c>
    </row>
    <row r="2252" spans="2:47" s="1" customFormat="1" ht="39">
      <c r="B2252" s="33"/>
      <c r="D2252" s="143" t="s">
        <v>273</v>
      </c>
      <c r="F2252" s="144" t="s">
        <v>3947</v>
      </c>
      <c r="I2252" s="145"/>
      <c r="L2252" s="33"/>
      <c r="M2252" s="146"/>
      <c r="T2252" s="54"/>
      <c r="AT2252" s="18" t="s">
        <v>273</v>
      </c>
      <c r="AU2252" s="18" t="s">
        <v>86</v>
      </c>
    </row>
    <row r="2253" spans="2:65" s="1" customFormat="1" ht="16.5" customHeight="1">
      <c r="B2253" s="33"/>
      <c r="C2253" s="130" t="s">
        <v>3948</v>
      </c>
      <c r="D2253" s="130" t="s">
        <v>267</v>
      </c>
      <c r="E2253" s="131" t="s">
        <v>3949</v>
      </c>
      <c r="F2253" s="132" t="s">
        <v>3950</v>
      </c>
      <c r="G2253" s="133" t="s">
        <v>3951</v>
      </c>
      <c r="H2253" s="134">
        <v>2</v>
      </c>
      <c r="I2253" s="135"/>
      <c r="J2253" s="136">
        <f>ROUND(I2253*H2253,2)</f>
        <v>0</v>
      </c>
      <c r="K2253" s="132" t="s">
        <v>19</v>
      </c>
      <c r="L2253" s="33"/>
      <c r="M2253" s="137" t="s">
        <v>19</v>
      </c>
      <c r="N2253" s="138" t="s">
        <v>47</v>
      </c>
      <c r="P2253" s="139">
        <f>O2253*H2253</f>
        <v>0</v>
      </c>
      <c r="Q2253" s="139">
        <v>0</v>
      </c>
      <c r="R2253" s="139">
        <f>Q2253*H2253</f>
        <v>0</v>
      </c>
      <c r="S2253" s="139">
        <v>0</v>
      </c>
      <c r="T2253" s="140">
        <f>S2253*H2253</f>
        <v>0</v>
      </c>
      <c r="AR2253" s="141" t="s">
        <v>271</v>
      </c>
      <c r="AT2253" s="141" t="s">
        <v>267</v>
      </c>
      <c r="AU2253" s="141" t="s">
        <v>86</v>
      </c>
      <c r="AY2253" s="18" t="s">
        <v>265</v>
      </c>
      <c r="BE2253" s="142">
        <f>IF(N2253="základní",J2253,0)</f>
        <v>0</v>
      </c>
      <c r="BF2253" s="142">
        <f>IF(N2253="snížená",J2253,0)</f>
        <v>0</v>
      </c>
      <c r="BG2253" s="142">
        <f>IF(N2253="zákl. přenesená",J2253,0)</f>
        <v>0</v>
      </c>
      <c r="BH2253" s="142">
        <f>IF(N2253="sníž. přenesená",J2253,0)</f>
        <v>0</v>
      </c>
      <c r="BI2253" s="142">
        <f>IF(N2253="nulová",J2253,0)</f>
        <v>0</v>
      </c>
      <c r="BJ2253" s="18" t="s">
        <v>84</v>
      </c>
      <c r="BK2253" s="142">
        <f>ROUND(I2253*H2253,2)</f>
        <v>0</v>
      </c>
      <c r="BL2253" s="18" t="s">
        <v>271</v>
      </c>
      <c r="BM2253" s="141" t="s">
        <v>3952</v>
      </c>
    </row>
    <row r="2254" spans="2:47" s="1" customFormat="1" ht="39">
      <c r="B2254" s="33"/>
      <c r="D2254" s="143" t="s">
        <v>273</v>
      </c>
      <c r="F2254" s="144" t="s">
        <v>3953</v>
      </c>
      <c r="I2254" s="145"/>
      <c r="L2254" s="33"/>
      <c r="M2254" s="146"/>
      <c r="T2254" s="54"/>
      <c r="AT2254" s="18" t="s">
        <v>273</v>
      </c>
      <c r="AU2254" s="18" t="s">
        <v>86</v>
      </c>
    </row>
    <row r="2255" spans="2:51" s="13" customFormat="1" ht="12">
      <c r="B2255" s="155"/>
      <c r="D2255" s="143" t="s">
        <v>277</v>
      </c>
      <c r="E2255" s="156" t="s">
        <v>19</v>
      </c>
      <c r="F2255" s="157" t="s">
        <v>3954</v>
      </c>
      <c r="H2255" s="158">
        <v>2</v>
      </c>
      <c r="I2255" s="159"/>
      <c r="L2255" s="155"/>
      <c r="M2255" s="160"/>
      <c r="T2255" s="161"/>
      <c r="AT2255" s="156" t="s">
        <v>277</v>
      </c>
      <c r="AU2255" s="156" t="s">
        <v>86</v>
      </c>
      <c r="AV2255" s="13" t="s">
        <v>86</v>
      </c>
      <c r="AW2255" s="13" t="s">
        <v>37</v>
      </c>
      <c r="AX2255" s="13" t="s">
        <v>84</v>
      </c>
      <c r="AY2255" s="156" t="s">
        <v>265</v>
      </c>
    </row>
    <row r="2256" spans="2:65" s="1" customFormat="1" ht="16.5" customHeight="1">
      <c r="B2256" s="33"/>
      <c r="C2256" s="130" t="s">
        <v>3955</v>
      </c>
      <c r="D2256" s="130" t="s">
        <v>267</v>
      </c>
      <c r="E2256" s="131" t="s">
        <v>3956</v>
      </c>
      <c r="F2256" s="132" t="s">
        <v>3957</v>
      </c>
      <c r="G2256" s="133" t="s">
        <v>134</v>
      </c>
      <c r="H2256" s="134">
        <v>11</v>
      </c>
      <c r="I2256" s="135"/>
      <c r="J2256" s="136">
        <f>ROUND(I2256*H2256,2)</f>
        <v>0</v>
      </c>
      <c r="K2256" s="132" t="s">
        <v>19</v>
      </c>
      <c r="L2256" s="33"/>
      <c r="M2256" s="137" t="s">
        <v>19</v>
      </c>
      <c r="N2256" s="138" t="s">
        <v>47</v>
      </c>
      <c r="P2256" s="139">
        <f>O2256*H2256</f>
        <v>0</v>
      </c>
      <c r="Q2256" s="139">
        <v>0</v>
      </c>
      <c r="R2256" s="139">
        <f>Q2256*H2256</f>
        <v>0</v>
      </c>
      <c r="S2256" s="139">
        <v>0</v>
      </c>
      <c r="T2256" s="140">
        <f>S2256*H2256</f>
        <v>0</v>
      </c>
      <c r="AR2256" s="141" t="s">
        <v>271</v>
      </c>
      <c r="AT2256" s="141" t="s">
        <v>267</v>
      </c>
      <c r="AU2256" s="141" t="s">
        <v>86</v>
      </c>
      <c r="AY2256" s="18" t="s">
        <v>265</v>
      </c>
      <c r="BE2256" s="142">
        <f>IF(N2256="základní",J2256,0)</f>
        <v>0</v>
      </c>
      <c r="BF2256" s="142">
        <f>IF(N2256="snížená",J2256,0)</f>
        <v>0</v>
      </c>
      <c r="BG2256" s="142">
        <f>IF(N2256="zákl. přenesená",J2256,0)</f>
        <v>0</v>
      </c>
      <c r="BH2256" s="142">
        <f>IF(N2256="sníž. přenesená",J2256,0)</f>
        <v>0</v>
      </c>
      <c r="BI2256" s="142">
        <f>IF(N2256="nulová",J2256,0)</f>
        <v>0</v>
      </c>
      <c r="BJ2256" s="18" t="s">
        <v>84</v>
      </c>
      <c r="BK2256" s="142">
        <f>ROUND(I2256*H2256,2)</f>
        <v>0</v>
      </c>
      <c r="BL2256" s="18" t="s">
        <v>271</v>
      </c>
      <c r="BM2256" s="141" t="s">
        <v>3958</v>
      </c>
    </row>
    <row r="2257" spans="2:47" s="1" customFormat="1" ht="29.25">
      <c r="B2257" s="33"/>
      <c r="D2257" s="143" t="s">
        <v>273</v>
      </c>
      <c r="F2257" s="144" t="s">
        <v>3959</v>
      </c>
      <c r="I2257" s="145"/>
      <c r="L2257" s="33"/>
      <c r="M2257" s="146"/>
      <c r="T2257" s="54"/>
      <c r="AT2257" s="18" t="s">
        <v>273</v>
      </c>
      <c r="AU2257" s="18" t="s">
        <v>86</v>
      </c>
    </row>
    <row r="2258" spans="2:51" s="13" customFormat="1" ht="12">
      <c r="B2258" s="155"/>
      <c r="D2258" s="143" t="s">
        <v>277</v>
      </c>
      <c r="E2258" s="156" t="s">
        <v>19</v>
      </c>
      <c r="F2258" s="157" t="s">
        <v>3960</v>
      </c>
      <c r="H2258" s="158">
        <v>11</v>
      </c>
      <c r="I2258" s="159"/>
      <c r="L2258" s="155"/>
      <c r="M2258" s="160"/>
      <c r="T2258" s="161"/>
      <c r="AT2258" s="156" t="s">
        <v>277</v>
      </c>
      <c r="AU2258" s="156" t="s">
        <v>86</v>
      </c>
      <c r="AV2258" s="13" t="s">
        <v>86</v>
      </c>
      <c r="AW2258" s="13" t="s">
        <v>37</v>
      </c>
      <c r="AX2258" s="13" t="s">
        <v>84</v>
      </c>
      <c r="AY2258" s="156" t="s">
        <v>265</v>
      </c>
    </row>
    <row r="2259" spans="2:65" s="1" customFormat="1" ht="16.5" customHeight="1">
      <c r="B2259" s="33"/>
      <c r="C2259" s="130" t="s">
        <v>3961</v>
      </c>
      <c r="D2259" s="130" t="s">
        <v>267</v>
      </c>
      <c r="E2259" s="131" t="s">
        <v>3962</v>
      </c>
      <c r="F2259" s="132" t="s">
        <v>3963</v>
      </c>
      <c r="G2259" s="133" t="s">
        <v>569</v>
      </c>
      <c r="H2259" s="134">
        <v>1</v>
      </c>
      <c r="I2259" s="135"/>
      <c r="J2259" s="136">
        <f>ROUND(I2259*H2259,2)</f>
        <v>0</v>
      </c>
      <c r="K2259" s="132" t="s">
        <v>19</v>
      </c>
      <c r="L2259" s="33"/>
      <c r="M2259" s="137" t="s">
        <v>19</v>
      </c>
      <c r="N2259" s="138" t="s">
        <v>47</v>
      </c>
      <c r="P2259" s="139">
        <f>O2259*H2259</f>
        <v>0</v>
      </c>
      <c r="Q2259" s="139">
        <v>0</v>
      </c>
      <c r="R2259" s="139">
        <f>Q2259*H2259</f>
        <v>0</v>
      </c>
      <c r="S2259" s="139">
        <v>0</v>
      </c>
      <c r="T2259" s="140">
        <f>S2259*H2259</f>
        <v>0</v>
      </c>
      <c r="AR2259" s="141" t="s">
        <v>271</v>
      </c>
      <c r="AT2259" s="141" t="s">
        <v>267</v>
      </c>
      <c r="AU2259" s="141" t="s">
        <v>86</v>
      </c>
      <c r="AY2259" s="18" t="s">
        <v>265</v>
      </c>
      <c r="BE2259" s="142">
        <f>IF(N2259="základní",J2259,0)</f>
        <v>0</v>
      </c>
      <c r="BF2259" s="142">
        <f>IF(N2259="snížená",J2259,0)</f>
        <v>0</v>
      </c>
      <c r="BG2259" s="142">
        <f>IF(N2259="zákl. přenesená",J2259,0)</f>
        <v>0</v>
      </c>
      <c r="BH2259" s="142">
        <f>IF(N2259="sníž. přenesená",J2259,0)</f>
        <v>0</v>
      </c>
      <c r="BI2259" s="142">
        <f>IF(N2259="nulová",J2259,0)</f>
        <v>0</v>
      </c>
      <c r="BJ2259" s="18" t="s">
        <v>84</v>
      </c>
      <c r="BK2259" s="142">
        <f>ROUND(I2259*H2259,2)</f>
        <v>0</v>
      </c>
      <c r="BL2259" s="18" t="s">
        <v>271</v>
      </c>
      <c r="BM2259" s="141" t="s">
        <v>3964</v>
      </c>
    </row>
    <row r="2260" spans="2:47" s="1" customFormat="1" ht="48.75">
      <c r="B2260" s="33"/>
      <c r="D2260" s="143" t="s">
        <v>273</v>
      </c>
      <c r="F2260" s="144" t="s">
        <v>3965</v>
      </c>
      <c r="I2260" s="145"/>
      <c r="L2260" s="33"/>
      <c r="M2260" s="146"/>
      <c r="T2260" s="54"/>
      <c r="AT2260" s="18" t="s">
        <v>273</v>
      </c>
      <c r="AU2260" s="18" t="s">
        <v>86</v>
      </c>
    </row>
    <row r="2261" spans="2:51" s="13" customFormat="1" ht="12">
      <c r="B2261" s="155"/>
      <c r="D2261" s="143" t="s">
        <v>277</v>
      </c>
      <c r="E2261" s="156" t="s">
        <v>19</v>
      </c>
      <c r="F2261" s="157" t="s">
        <v>3372</v>
      </c>
      <c r="H2261" s="158">
        <v>1</v>
      </c>
      <c r="I2261" s="159"/>
      <c r="L2261" s="155"/>
      <c r="M2261" s="160"/>
      <c r="T2261" s="161"/>
      <c r="AT2261" s="156" t="s">
        <v>277</v>
      </c>
      <c r="AU2261" s="156" t="s">
        <v>86</v>
      </c>
      <c r="AV2261" s="13" t="s">
        <v>86</v>
      </c>
      <c r="AW2261" s="13" t="s">
        <v>37</v>
      </c>
      <c r="AX2261" s="13" t="s">
        <v>84</v>
      </c>
      <c r="AY2261" s="156" t="s">
        <v>265</v>
      </c>
    </row>
    <row r="2262" spans="2:65" s="1" customFormat="1" ht="16.5" customHeight="1">
      <c r="B2262" s="33"/>
      <c r="C2262" s="130" t="s">
        <v>3966</v>
      </c>
      <c r="D2262" s="130" t="s">
        <v>267</v>
      </c>
      <c r="E2262" s="131" t="s">
        <v>3967</v>
      </c>
      <c r="F2262" s="132" t="s">
        <v>3968</v>
      </c>
      <c r="G2262" s="133" t="s">
        <v>134</v>
      </c>
      <c r="H2262" s="134">
        <v>1</v>
      </c>
      <c r="I2262" s="135"/>
      <c r="J2262" s="136">
        <f>ROUND(I2262*H2262,2)</f>
        <v>0</v>
      </c>
      <c r="K2262" s="132" t="s">
        <v>19</v>
      </c>
      <c r="L2262" s="33"/>
      <c r="M2262" s="137" t="s">
        <v>19</v>
      </c>
      <c r="N2262" s="138" t="s">
        <v>47</v>
      </c>
      <c r="P2262" s="139">
        <f>O2262*H2262</f>
        <v>0</v>
      </c>
      <c r="Q2262" s="139">
        <v>0</v>
      </c>
      <c r="R2262" s="139">
        <f>Q2262*H2262</f>
        <v>0</v>
      </c>
      <c r="S2262" s="139">
        <v>0</v>
      </c>
      <c r="T2262" s="140">
        <f>S2262*H2262</f>
        <v>0</v>
      </c>
      <c r="AR2262" s="141" t="s">
        <v>271</v>
      </c>
      <c r="AT2262" s="141" t="s">
        <v>267</v>
      </c>
      <c r="AU2262" s="141" t="s">
        <v>86</v>
      </c>
      <c r="AY2262" s="18" t="s">
        <v>265</v>
      </c>
      <c r="BE2262" s="142">
        <f>IF(N2262="základní",J2262,0)</f>
        <v>0</v>
      </c>
      <c r="BF2262" s="142">
        <f>IF(N2262="snížená",J2262,0)</f>
        <v>0</v>
      </c>
      <c r="BG2262" s="142">
        <f>IF(N2262="zákl. přenesená",J2262,0)</f>
        <v>0</v>
      </c>
      <c r="BH2262" s="142">
        <f>IF(N2262="sníž. přenesená",J2262,0)</f>
        <v>0</v>
      </c>
      <c r="BI2262" s="142">
        <f>IF(N2262="nulová",J2262,0)</f>
        <v>0</v>
      </c>
      <c r="BJ2262" s="18" t="s">
        <v>84</v>
      </c>
      <c r="BK2262" s="142">
        <f>ROUND(I2262*H2262,2)</f>
        <v>0</v>
      </c>
      <c r="BL2262" s="18" t="s">
        <v>271</v>
      </c>
      <c r="BM2262" s="141" t="s">
        <v>3969</v>
      </c>
    </row>
    <row r="2263" spans="2:47" s="1" customFormat="1" ht="29.25">
      <c r="B2263" s="33"/>
      <c r="D2263" s="143" t="s">
        <v>273</v>
      </c>
      <c r="F2263" s="144" t="s">
        <v>3970</v>
      </c>
      <c r="I2263" s="145"/>
      <c r="L2263" s="33"/>
      <c r="M2263" s="146"/>
      <c r="T2263" s="54"/>
      <c r="AT2263" s="18" t="s">
        <v>273</v>
      </c>
      <c r="AU2263" s="18" t="s">
        <v>86</v>
      </c>
    </row>
    <row r="2264" spans="2:51" s="13" customFormat="1" ht="12">
      <c r="B2264" s="155"/>
      <c r="D2264" s="143" t="s">
        <v>277</v>
      </c>
      <c r="E2264" s="156" t="s">
        <v>19</v>
      </c>
      <c r="F2264" s="157" t="s">
        <v>3971</v>
      </c>
      <c r="H2264" s="158">
        <v>1</v>
      </c>
      <c r="I2264" s="159"/>
      <c r="L2264" s="155"/>
      <c r="M2264" s="160"/>
      <c r="T2264" s="161"/>
      <c r="AT2264" s="156" t="s">
        <v>277</v>
      </c>
      <c r="AU2264" s="156" t="s">
        <v>86</v>
      </c>
      <c r="AV2264" s="13" t="s">
        <v>86</v>
      </c>
      <c r="AW2264" s="13" t="s">
        <v>37</v>
      </c>
      <c r="AX2264" s="13" t="s">
        <v>84</v>
      </c>
      <c r="AY2264" s="156" t="s">
        <v>265</v>
      </c>
    </row>
    <row r="2265" spans="2:65" s="1" customFormat="1" ht="16.5" customHeight="1">
      <c r="B2265" s="33"/>
      <c r="C2265" s="130" t="s">
        <v>3972</v>
      </c>
      <c r="D2265" s="130" t="s">
        <v>267</v>
      </c>
      <c r="E2265" s="131" t="s">
        <v>3973</v>
      </c>
      <c r="F2265" s="132" t="s">
        <v>3974</v>
      </c>
      <c r="G2265" s="133" t="s">
        <v>104</v>
      </c>
      <c r="H2265" s="134">
        <v>1.144</v>
      </c>
      <c r="I2265" s="135"/>
      <c r="J2265" s="136">
        <f>ROUND(I2265*H2265,2)</f>
        <v>0</v>
      </c>
      <c r="K2265" s="132" t="s">
        <v>19</v>
      </c>
      <c r="L2265" s="33"/>
      <c r="M2265" s="137" t="s">
        <v>19</v>
      </c>
      <c r="N2265" s="138" t="s">
        <v>47</v>
      </c>
      <c r="P2265" s="139">
        <f>O2265*H2265</f>
        <v>0</v>
      </c>
      <c r="Q2265" s="139">
        <v>0</v>
      </c>
      <c r="R2265" s="139">
        <f>Q2265*H2265</f>
        <v>0</v>
      </c>
      <c r="S2265" s="139">
        <v>0</v>
      </c>
      <c r="T2265" s="140">
        <f>S2265*H2265</f>
        <v>0</v>
      </c>
      <c r="AR2265" s="141" t="s">
        <v>761</v>
      </c>
      <c r="AT2265" s="141" t="s">
        <v>267</v>
      </c>
      <c r="AU2265" s="141" t="s">
        <v>86</v>
      </c>
      <c r="AY2265" s="18" t="s">
        <v>265</v>
      </c>
      <c r="BE2265" s="142">
        <f>IF(N2265="základní",J2265,0)</f>
        <v>0</v>
      </c>
      <c r="BF2265" s="142">
        <f>IF(N2265="snížená",J2265,0)</f>
        <v>0</v>
      </c>
      <c r="BG2265" s="142">
        <f>IF(N2265="zákl. přenesená",J2265,0)</f>
        <v>0</v>
      </c>
      <c r="BH2265" s="142">
        <f>IF(N2265="sníž. přenesená",J2265,0)</f>
        <v>0</v>
      </c>
      <c r="BI2265" s="142">
        <f>IF(N2265="nulová",J2265,0)</f>
        <v>0</v>
      </c>
      <c r="BJ2265" s="18" t="s">
        <v>84</v>
      </c>
      <c r="BK2265" s="142">
        <f>ROUND(I2265*H2265,2)</f>
        <v>0</v>
      </c>
      <c r="BL2265" s="18" t="s">
        <v>761</v>
      </c>
      <c r="BM2265" s="141" t="s">
        <v>3975</v>
      </c>
    </row>
    <row r="2266" spans="2:47" s="1" customFormat="1" ht="12">
      <c r="B2266" s="33"/>
      <c r="D2266" s="143" t="s">
        <v>273</v>
      </c>
      <c r="F2266" s="144" t="s">
        <v>3974</v>
      </c>
      <c r="I2266" s="145"/>
      <c r="L2266" s="33"/>
      <c r="M2266" s="146"/>
      <c r="T2266" s="54"/>
      <c r="AT2266" s="18" t="s">
        <v>273</v>
      </c>
      <c r="AU2266" s="18" t="s">
        <v>86</v>
      </c>
    </row>
    <row r="2267" spans="2:51" s="12" customFormat="1" ht="12">
      <c r="B2267" s="149"/>
      <c r="D2267" s="143" t="s">
        <v>277</v>
      </c>
      <c r="E2267" s="150" t="s">
        <v>19</v>
      </c>
      <c r="F2267" s="151" t="s">
        <v>3976</v>
      </c>
      <c r="H2267" s="150" t="s">
        <v>19</v>
      </c>
      <c r="I2267" s="152"/>
      <c r="L2267" s="149"/>
      <c r="M2267" s="153"/>
      <c r="T2267" s="154"/>
      <c r="AT2267" s="150" t="s">
        <v>277</v>
      </c>
      <c r="AU2267" s="150" t="s">
        <v>86</v>
      </c>
      <c r="AV2267" s="12" t="s">
        <v>84</v>
      </c>
      <c r="AW2267" s="12" t="s">
        <v>37</v>
      </c>
      <c r="AX2267" s="12" t="s">
        <v>76</v>
      </c>
      <c r="AY2267" s="150" t="s">
        <v>265</v>
      </c>
    </row>
    <row r="2268" spans="2:51" s="13" customFormat="1" ht="12">
      <c r="B2268" s="155"/>
      <c r="D2268" s="143" t="s">
        <v>277</v>
      </c>
      <c r="E2268" s="156" t="s">
        <v>19</v>
      </c>
      <c r="F2268" s="157" t="s">
        <v>3977</v>
      </c>
      <c r="H2268" s="158">
        <v>0.6</v>
      </c>
      <c r="I2268" s="159"/>
      <c r="L2268" s="155"/>
      <c r="M2268" s="160"/>
      <c r="T2268" s="161"/>
      <c r="AT2268" s="156" t="s">
        <v>277</v>
      </c>
      <c r="AU2268" s="156" t="s">
        <v>86</v>
      </c>
      <c r="AV2268" s="13" t="s">
        <v>86</v>
      </c>
      <c r="AW2268" s="13" t="s">
        <v>37</v>
      </c>
      <c r="AX2268" s="13" t="s">
        <v>76</v>
      </c>
      <c r="AY2268" s="156" t="s">
        <v>265</v>
      </c>
    </row>
    <row r="2269" spans="2:51" s="12" customFormat="1" ht="12">
      <c r="B2269" s="149"/>
      <c r="D2269" s="143" t="s">
        <v>277</v>
      </c>
      <c r="E2269" s="150" t="s">
        <v>19</v>
      </c>
      <c r="F2269" s="151" t="s">
        <v>3978</v>
      </c>
      <c r="H2269" s="150" t="s">
        <v>19</v>
      </c>
      <c r="I2269" s="152"/>
      <c r="L2269" s="149"/>
      <c r="M2269" s="153"/>
      <c r="T2269" s="154"/>
      <c r="AT2269" s="150" t="s">
        <v>277</v>
      </c>
      <c r="AU2269" s="150" t="s">
        <v>86</v>
      </c>
      <c r="AV2269" s="12" t="s">
        <v>84</v>
      </c>
      <c r="AW2269" s="12" t="s">
        <v>37</v>
      </c>
      <c r="AX2269" s="12" t="s">
        <v>76</v>
      </c>
      <c r="AY2269" s="150" t="s">
        <v>265</v>
      </c>
    </row>
    <row r="2270" spans="2:51" s="13" customFormat="1" ht="12">
      <c r="B2270" s="155"/>
      <c r="D2270" s="143" t="s">
        <v>277</v>
      </c>
      <c r="E2270" s="156" t="s">
        <v>19</v>
      </c>
      <c r="F2270" s="157" t="s">
        <v>2652</v>
      </c>
      <c r="H2270" s="158">
        <v>0.544</v>
      </c>
      <c r="I2270" s="159"/>
      <c r="L2270" s="155"/>
      <c r="M2270" s="160"/>
      <c r="T2270" s="161"/>
      <c r="AT2270" s="156" t="s">
        <v>277</v>
      </c>
      <c r="AU2270" s="156" t="s">
        <v>86</v>
      </c>
      <c r="AV2270" s="13" t="s">
        <v>86</v>
      </c>
      <c r="AW2270" s="13" t="s">
        <v>37</v>
      </c>
      <c r="AX2270" s="13" t="s">
        <v>76</v>
      </c>
      <c r="AY2270" s="156" t="s">
        <v>265</v>
      </c>
    </row>
    <row r="2271" spans="2:51" s="14" customFormat="1" ht="12">
      <c r="B2271" s="162"/>
      <c r="D2271" s="143" t="s">
        <v>277</v>
      </c>
      <c r="E2271" s="163" t="s">
        <v>19</v>
      </c>
      <c r="F2271" s="164" t="s">
        <v>280</v>
      </c>
      <c r="H2271" s="165">
        <v>1.144</v>
      </c>
      <c r="I2271" s="166"/>
      <c r="L2271" s="162"/>
      <c r="M2271" s="167"/>
      <c r="T2271" s="168"/>
      <c r="AT2271" s="163" t="s">
        <v>277</v>
      </c>
      <c r="AU2271" s="163" t="s">
        <v>86</v>
      </c>
      <c r="AV2271" s="14" t="s">
        <v>271</v>
      </c>
      <c r="AW2271" s="14" t="s">
        <v>37</v>
      </c>
      <c r="AX2271" s="14" t="s">
        <v>84</v>
      </c>
      <c r="AY2271" s="163" t="s">
        <v>265</v>
      </c>
    </row>
    <row r="2272" spans="2:63" s="11" customFormat="1" ht="22.9" customHeight="1">
      <c r="B2272" s="118"/>
      <c r="D2272" s="119" t="s">
        <v>75</v>
      </c>
      <c r="E2272" s="128" t="s">
        <v>1446</v>
      </c>
      <c r="F2272" s="128" t="s">
        <v>1447</v>
      </c>
      <c r="I2272" s="121"/>
      <c r="J2272" s="129">
        <f>BK2272</f>
        <v>0</v>
      </c>
      <c r="L2272" s="118"/>
      <c r="M2272" s="123"/>
      <c r="P2272" s="124">
        <f>SUM(P2273:P2379)</f>
        <v>0</v>
      </c>
      <c r="R2272" s="124">
        <f>SUM(R2273:R2379)</f>
        <v>0</v>
      </c>
      <c r="T2272" s="125">
        <f>SUM(T2273:T2379)</f>
        <v>0</v>
      </c>
      <c r="AR2272" s="119" t="s">
        <v>84</v>
      </c>
      <c r="AT2272" s="126" t="s">
        <v>75</v>
      </c>
      <c r="AU2272" s="126" t="s">
        <v>84</v>
      </c>
      <c r="AY2272" s="119" t="s">
        <v>265</v>
      </c>
      <c r="BK2272" s="127">
        <f>SUM(BK2273:BK2379)</f>
        <v>0</v>
      </c>
    </row>
    <row r="2273" spans="2:65" s="1" customFormat="1" ht="21.75" customHeight="1">
      <c r="B2273" s="33"/>
      <c r="C2273" s="130" t="s">
        <v>3979</v>
      </c>
      <c r="D2273" s="130" t="s">
        <v>267</v>
      </c>
      <c r="E2273" s="131" t="s">
        <v>3980</v>
      </c>
      <c r="F2273" s="132" t="s">
        <v>3981</v>
      </c>
      <c r="G2273" s="133" t="s">
        <v>130</v>
      </c>
      <c r="H2273" s="134">
        <v>1.245</v>
      </c>
      <c r="I2273" s="135"/>
      <c r="J2273" s="136">
        <f>ROUND(I2273*H2273,2)</f>
        <v>0</v>
      </c>
      <c r="K2273" s="132" t="s">
        <v>270</v>
      </c>
      <c r="L2273" s="33"/>
      <c r="M2273" s="137" t="s">
        <v>19</v>
      </c>
      <c r="N2273" s="138" t="s">
        <v>47</v>
      </c>
      <c r="P2273" s="139">
        <f>O2273*H2273</f>
        <v>0</v>
      </c>
      <c r="Q2273" s="139">
        <v>0</v>
      </c>
      <c r="R2273" s="139">
        <f>Q2273*H2273</f>
        <v>0</v>
      </c>
      <c r="S2273" s="139">
        <v>0</v>
      </c>
      <c r="T2273" s="140">
        <f>S2273*H2273</f>
        <v>0</v>
      </c>
      <c r="AR2273" s="141" t="s">
        <v>271</v>
      </c>
      <c r="AT2273" s="141" t="s">
        <v>267</v>
      </c>
      <c r="AU2273" s="141" t="s">
        <v>86</v>
      </c>
      <c r="AY2273" s="18" t="s">
        <v>265</v>
      </c>
      <c r="BE2273" s="142">
        <f>IF(N2273="základní",J2273,0)</f>
        <v>0</v>
      </c>
      <c r="BF2273" s="142">
        <f>IF(N2273="snížená",J2273,0)</f>
        <v>0</v>
      </c>
      <c r="BG2273" s="142">
        <f>IF(N2273="zákl. přenesená",J2273,0)</f>
        <v>0</v>
      </c>
      <c r="BH2273" s="142">
        <f>IF(N2273="sníž. přenesená",J2273,0)</f>
        <v>0</v>
      </c>
      <c r="BI2273" s="142">
        <f>IF(N2273="nulová",J2273,0)</f>
        <v>0</v>
      </c>
      <c r="BJ2273" s="18" t="s">
        <v>84</v>
      </c>
      <c r="BK2273" s="142">
        <f>ROUND(I2273*H2273,2)</f>
        <v>0</v>
      </c>
      <c r="BL2273" s="18" t="s">
        <v>271</v>
      </c>
      <c r="BM2273" s="141" t="s">
        <v>3982</v>
      </c>
    </row>
    <row r="2274" spans="2:47" s="1" customFormat="1" ht="12">
      <c r="B2274" s="33"/>
      <c r="D2274" s="143" t="s">
        <v>273</v>
      </c>
      <c r="F2274" s="144" t="s">
        <v>3983</v>
      </c>
      <c r="I2274" s="145"/>
      <c r="L2274" s="33"/>
      <c r="M2274" s="146"/>
      <c r="T2274" s="54"/>
      <c r="AT2274" s="18" t="s">
        <v>273</v>
      </c>
      <c r="AU2274" s="18" t="s">
        <v>86</v>
      </c>
    </row>
    <row r="2275" spans="2:47" s="1" customFormat="1" ht="12">
      <c r="B2275" s="33"/>
      <c r="D2275" s="147" t="s">
        <v>275</v>
      </c>
      <c r="F2275" s="148" t="s">
        <v>3984</v>
      </c>
      <c r="I2275" s="145"/>
      <c r="L2275" s="33"/>
      <c r="M2275" s="146"/>
      <c r="T2275" s="54"/>
      <c r="AT2275" s="18" t="s">
        <v>275</v>
      </c>
      <c r="AU2275" s="18" t="s">
        <v>86</v>
      </c>
    </row>
    <row r="2276" spans="2:51" s="13" customFormat="1" ht="12">
      <c r="B2276" s="155"/>
      <c r="D2276" s="143" t="s">
        <v>277</v>
      </c>
      <c r="E2276" s="156" t="s">
        <v>19</v>
      </c>
      <c r="F2276" s="157" t="s">
        <v>3985</v>
      </c>
      <c r="H2276" s="158">
        <v>1.245</v>
      </c>
      <c r="I2276" s="159"/>
      <c r="L2276" s="155"/>
      <c r="M2276" s="160"/>
      <c r="T2276" s="161"/>
      <c r="AT2276" s="156" t="s">
        <v>277</v>
      </c>
      <c r="AU2276" s="156" t="s">
        <v>86</v>
      </c>
      <c r="AV2276" s="13" t="s">
        <v>86</v>
      </c>
      <c r="AW2276" s="13" t="s">
        <v>37</v>
      </c>
      <c r="AX2276" s="13" t="s">
        <v>76</v>
      </c>
      <c r="AY2276" s="156" t="s">
        <v>265</v>
      </c>
    </row>
    <row r="2277" spans="2:51" s="14" customFormat="1" ht="12">
      <c r="B2277" s="162"/>
      <c r="D2277" s="143" t="s">
        <v>277</v>
      </c>
      <c r="E2277" s="163" t="s">
        <v>19</v>
      </c>
      <c r="F2277" s="164" t="s">
        <v>280</v>
      </c>
      <c r="H2277" s="165">
        <v>1.245</v>
      </c>
      <c r="I2277" s="166"/>
      <c r="L2277" s="162"/>
      <c r="M2277" s="167"/>
      <c r="T2277" s="168"/>
      <c r="AT2277" s="163" t="s">
        <v>277</v>
      </c>
      <c r="AU2277" s="163" t="s">
        <v>86</v>
      </c>
      <c r="AV2277" s="14" t="s">
        <v>271</v>
      </c>
      <c r="AW2277" s="14" t="s">
        <v>37</v>
      </c>
      <c r="AX2277" s="14" t="s">
        <v>84</v>
      </c>
      <c r="AY2277" s="163" t="s">
        <v>265</v>
      </c>
    </row>
    <row r="2278" spans="2:65" s="1" customFormat="1" ht="16.5" customHeight="1">
      <c r="B2278" s="33"/>
      <c r="C2278" s="130" t="s">
        <v>3986</v>
      </c>
      <c r="D2278" s="130" t="s">
        <v>267</v>
      </c>
      <c r="E2278" s="131" t="s">
        <v>3987</v>
      </c>
      <c r="F2278" s="132" t="s">
        <v>3988</v>
      </c>
      <c r="G2278" s="133" t="s">
        <v>130</v>
      </c>
      <c r="H2278" s="134">
        <v>131.341</v>
      </c>
      <c r="I2278" s="135"/>
      <c r="J2278" s="136">
        <f>ROUND(I2278*H2278,2)</f>
        <v>0</v>
      </c>
      <c r="K2278" s="132" t="s">
        <v>270</v>
      </c>
      <c r="L2278" s="33"/>
      <c r="M2278" s="137" t="s">
        <v>19</v>
      </c>
      <c r="N2278" s="138" t="s">
        <v>47</v>
      </c>
      <c r="P2278" s="139">
        <f>O2278*H2278</f>
        <v>0</v>
      </c>
      <c r="Q2278" s="139">
        <v>0</v>
      </c>
      <c r="R2278" s="139">
        <f>Q2278*H2278</f>
        <v>0</v>
      </c>
      <c r="S2278" s="139">
        <v>0</v>
      </c>
      <c r="T2278" s="140">
        <f>S2278*H2278</f>
        <v>0</v>
      </c>
      <c r="AR2278" s="141" t="s">
        <v>271</v>
      </c>
      <c r="AT2278" s="141" t="s">
        <v>267</v>
      </c>
      <c r="AU2278" s="141" t="s">
        <v>86</v>
      </c>
      <c r="AY2278" s="18" t="s">
        <v>265</v>
      </c>
      <c r="BE2278" s="142">
        <f>IF(N2278="základní",J2278,0)</f>
        <v>0</v>
      </c>
      <c r="BF2278" s="142">
        <f>IF(N2278="snížená",J2278,0)</f>
        <v>0</v>
      </c>
      <c r="BG2278" s="142">
        <f>IF(N2278="zákl. přenesená",J2278,0)</f>
        <v>0</v>
      </c>
      <c r="BH2278" s="142">
        <f>IF(N2278="sníž. přenesená",J2278,0)</f>
        <v>0</v>
      </c>
      <c r="BI2278" s="142">
        <f>IF(N2278="nulová",J2278,0)</f>
        <v>0</v>
      </c>
      <c r="BJ2278" s="18" t="s">
        <v>84</v>
      </c>
      <c r="BK2278" s="142">
        <f>ROUND(I2278*H2278,2)</f>
        <v>0</v>
      </c>
      <c r="BL2278" s="18" t="s">
        <v>271</v>
      </c>
      <c r="BM2278" s="141" t="s">
        <v>3989</v>
      </c>
    </row>
    <row r="2279" spans="2:47" s="1" customFormat="1" ht="12">
      <c r="B2279" s="33"/>
      <c r="D2279" s="143" t="s">
        <v>273</v>
      </c>
      <c r="F2279" s="144" t="s">
        <v>3990</v>
      </c>
      <c r="I2279" s="145"/>
      <c r="L2279" s="33"/>
      <c r="M2279" s="146"/>
      <c r="T2279" s="54"/>
      <c r="AT2279" s="18" t="s">
        <v>273</v>
      </c>
      <c r="AU2279" s="18" t="s">
        <v>86</v>
      </c>
    </row>
    <row r="2280" spans="2:47" s="1" customFormat="1" ht="12">
      <c r="B2280" s="33"/>
      <c r="D2280" s="147" t="s">
        <v>275</v>
      </c>
      <c r="F2280" s="148" t="s">
        <v>3991</v>
      </c>
      <c r="I2280" s="145"/>
      <c r="L2280" s="33"/>
      <c r="M2280" s="146"/>
      <c r="T2280" s="54"/>
      <c r="AT2280" s="18" t="s">
        <v>275</v>
      </c>
      <c r="AU2280" s="18" t="s">
        <v>86</v>
      </c>
    </row>
    <row r="2281" spans="2:51" s="13" customFormat="1" ht="12">
      <c r="B2281" s="155"/>
      <c r="D2281" s="143" t="s">
        <v>277</v>
      </c>
      <c r="E2281" s="156" t="s">
        <v>19</v>
      </c>
      <c r="F2281" s="157" t="s">
        <v>3992</v>
      </c>
      <c r="H2281" s="158">
        <v>87.29</v>
      </c>
      <c r="I2281" s="159"/>
      <c r="L2281" s="155"/>
      <c r="M2281" s="160"/>
      <c r="T2281" s="161"/>
      <c r="AT2281" s="156" t="s">
        <v>277</v>
      </c>
      <c r="AU2281" s="156" t="s">
        <v>86</v>
      </c>
      <c r="AV2281" s="13" t="s">
        <v>86</v>
      </c>
      <c r="AW2281" s="13" t="s">
        <v>37</v>
      </c>
      <c r="AX2281" s="13" t="s">
        <v>76</v>
      </c>
      <c r="AY2281" s="156" t="s">
        <v>265</v>
      </c>
    </row>
    <row r="2282" spans="2:51" s="13" customFormat="1" ht="12">
      <c r="B2282" s="155"/>
      <c r="D2282" s="143" t="s">
        <v>277</v>
      </c>
      <c r="E2282" s="156" t="s">
        <v>19</v>
      </c>
      <c r="F2282" s="157" t="s">
        <v>3993</v>
      </c>
      <c r="H2282" s="158">
        <v>36.801</v>
      </c>
      <c r="I2282" s="159"/>
      <c r="L2282" s="155"/>
      <c r="M2282" s="160"/>
      <c r="T2282" s="161"/>
      <c r="AT2282" s="156" t="s">
        <v>277</v>
      </c>
      <c r="AU2282" s="156" t="s">
        <v>86</v>
      </c>
      <c r="AV2282" s="13" t="s">
        <v>86</v>
      </c>
      <c r="AW2282" s="13" t="s">
        <v>37</v>
      </c>
      <c r="AX2282" s="13" t="s">
        <v>76</v>
      </c>
      <c r="AY2282" s="156" t="s">
        <v>265</v>
      </c>
    </row>
    <row r="2283" spans="2:51" s="13" customFormat="1" ht="12">
      <c r="B2283" s="155"/>
      <c r="D2283" s="143" t="s">
        <v>277</v>
      </c>
      <c r="E2283" s="156" t="s">
        <v>19</v>
      </c>
      <c r="F2283" s="157" t="s">
        <v>3994</v>
      </c>
      <c r="H2283" s="158">
        <v>7.25</v>
      </c>
      <c r="I2283" s="159"/>
      <c r="L2283" s="155"/>
      <c r="M2283" s="160"/>
      <c r="T2283" s="161"/>
      <c r="AT2283" s="156" t="s">
        <v>277</v>
      </c>
      <c r="AU2283" s="156" t="s">
        <v>86</v>
      </c>
      <c r="AV2283" s="13" t="s">
        <v>86</v>
      </c>
      <c r="AW2283" s="13" t="s">
        <v>37</v>
      </c>
      <c r="AX2283" s="13" t="s">
        <v>76</v>
      </c>
      <c r="AY2283" s="156" t="s">
        <v>265</v>
      </c>
    </row>
    <row r="2284" spans="2:51" s="14" customFormat="1" ht="12">
      <c r="B2284" s="162"/>
      <c r="D2284" s="143" t="s">
        <v>277</v>
      </c>
      <c r="E2284" s="163" t="s">
        <v>19</v>
      </c>
      <c r="F2284" s="164" t="s">
        <v>280</v>
      </c>
      <c r="H2284" s="165">
        <v>131.341</v>
      </c>
      <c r="I2284" s="166"/>
      <c r="L2284" s="162"/>
      <c r="M2284" s="167"/>
      <c r="T2284" s="168"/>
      <c r="AT2284" s="163" t="s">
        <v>277</v>
      </c>
      <c r="AU2284" s="163" t="s">
        <v>86</v>
      </c>
      <c r="AV2284" s="14" t="s">
        <v>271</v>
      </c>
      <c r="AW2284" s="14" t="s">
        <v>37</v>
      </c>
      <c r="AX2284" s="14" t="s">
        <v>84</v>
      </c>
      <c r="AY2284" s="163" t="s">
        <v>265</v>
      </c>
    </row>
    <row r="2285" spans="2:65" s="1" customFormat="1" ht="16.5" customHeight="1">
      <c r="B2285" s="33"/>
      <c r="C2285" s="130" t="s">
        <v>3995</v>
      </c>
      <c r="D2285" s="130" t="s">
        <v>267</v>
      </c>
      <c r="E2285" s="131" t="s">
        <v>3996</v>
      </c>
      <c r="F2285" s="132" t="s">
        <v>3997</v>
      </c>
      <c r="G2285" s="133" t="s">
        <v>130</v>
      </c>
      <c r="H2285" s="134">
        <v>2495.479</v>
      </c>
      <c r="I2285" s="135"/>
      <c r="J2285" s="136">
        <f>ROUND(I2285*H2285,2)</f>
        <v>0</v>
      </c>
      <c r="K2285" s="132" t="s">
        <v>270</v>
      </c>
      <c r="L2285" s="33"/>
      <c r="M2285" s="137" t="s">
        <v>19</v>
      </c>
      <c r="N2285" s="138" t="s">
        <v>47</v>
      </c>
      <c r="P2285" s="139">
        <f>O2285*H2285</f>
        <v>0</v>
      </c>
      <c r="Q2285" s="139">
        <v>0</v>
      </c>
      <c r="R2285" s="139">
        <f>Q2285*H2285</f>
        <v>0</v>
      </c>
      <c r="S2285" s="139">
        <v>0</v>
      </c>
      <c r="T2285" s="140">
        <f>S2285*H2285</f>
        <v>0</v>
      </c>
      <c r="AR2285" s="141" t="s">
        <v>271</v>
      </c>
      <c r="AT2285" s="141" t="s">
        <v>267</v>
      </c>
      <c r="AU2285" s="141" t="s">
        <v>86</v>
      </c>
      <c r="AY2285" s="18" t="s">
        <v>265</v>
      </c>
      <c r="BE2285" s="142">
        <f>IF(N2285="základní",J2285,0)</f>
        <v>0</v>
      </c>
      <c r="BF2285" s="142">
        <f>IF(N2285="snížená",J2285,0)</f>
        <v>0</v>
      </c>
      <c r="BG2285" s="142">
        <f>IF(N2285="zákl. přenesená",J2285,0)</f>
        <v>0</v>
      </c>
      <c r="BH2285" s="142">
        <f>IF(N2285="sníž. přenesená",J2285,0)</f>
        <v>0</v>
      </c>
      <c r="BI2285" s="142">
        <f>IF(N2285="nulová",J2285,0)</f>
        <v>0</v>
      </c>
      <c r="BJ2285" s="18" t="s">
        <v>84</v>
      </c>
      <c r="BK2285" s="142">
        <f>ROUND(I2285*H2285,2)</f>
        <v>0</v>
      </c>
      <c r="BL2285" s="18" t="s">
        <v>271</v>
      </c>
      <c r="BM2285" s="141" t="s">
        <v>3998</v>
      </c>
    </row>
    <row r="2286" spans="2:47" s="1" customFormat="1" ht="12">
      <c r="B2286" s="33"/>
      <c r="D2286" s="143" t="s">
        <v>273</v>
      </c>
      <c r="F2286" s="144" t="s">
        <v>3999</v>
      </c>
      <c r="I2286" s="145"/>
      <c r="L2286" s="33"/>
      <c r="M2286" s="146"/>
      <c r="T2286" s="54"/>
      <c r="AT2286" s="18" t="s">
        <v>273</v>
      </c>
      <c r="AU2286" s="18" t="s">
        <v>86</v>
      </c>
    </row>
    <row r="2287" spans="2:47" s="1" customFormat="1" ht="12">
      <c r="B2287" s="33"/>
      <c r="D2287" s="147" t="s">
        <v>275</v>
      </c>
      <c r="F2287" s="148" t="s">
        <v>4000</v>
      </c>
      <c r="I2287" s="145"/>
      <c r="L2287" s="33"/>
      <c r="M2287" s="146"/>
      <c r="T2287" s="54"/>
      <c r="AT2287" s="18" t="s">
        <v>275</v>
      </c>
      <c r="AU2287" s="18" t="s">
        <v>86</v>
      </c>
    </row>
    <row r="2288" spans="2:51" s="13" customFormat="1" ht="12">
      <c r="B2288" s="155"/>
      <c r="D2288" s="143" t="s">
        <v>277</v>
      </c>
      <c r="E2288" s="156" t="s">
        <v>19</v>
      </c>
      <c r="F2288" s="157" t="s">
        <v>4001</v>
      </c>
      <c r="H2288" s="158">
        <v>1658.51</v>
      </c>
      <c r="I2288" s="159"/>
      <c r="L2288" s="155"/>
      <c r="M2288" s="160"/>
      <c r="T2288" s="161"/>
      <c r="AT2288" s="156" t="s">
        <v>277</v>
      </c>
      <c r="AU2288" s="156" t="s">
        <v>86</v>
      </c>
      <c r="AV2288" s="13" t="s">
        <v>86</v>
      </c>
      <c r="AW2288" s="13" t="s">
        <v>37</v>
      </c>
      <c r="AX2288" s="13" t="s">
        <v>76</v>
      </c>
      <c r="AY2288" s="156" t="s">
        <v>265</v>
      </c>
    </row>
    <row r="2289" spans="2:51" s="13" customFormat="1" ht="12">
      <c r="B2289" s="155"/>
      <c r="D2289" s="143" t="s">
        <v>277</v>
      </c>
      <c r="E2289" s="156" t="s">
        <v>19</v>
      </c>
      <c r="F2289" s="157" t="s">
        <v>4002</v>
      </c>
      <c r="H2289" s="158">
        <v>699.219</v>
      </c>
      <c r="I2289" s="159"/>
      <c r="L2289" s="155"/>
      <c r="M2289" s="160"/>
      <c r="T2289" s="161"/>
      <c r="AT2289" s="156" t="s">
        <v>277</v>
      </c>
      <c r="AU2289" s="156" t="s">
        <v>86</v>
      </c>
      <c r="AV2289" s="13" t="s">
        <v>86</v>
      </c>
      <c r="AW2289" s="13" t="s">
        <v>37</v>
      </c>
      <c r="AX2289" s="13" t="s">
        <v>76</v>
      </c>
      <c r="AY2289" s="156" t="s">
        <v>265</v>
      </c>
    </row>
    <row r="2290" spans="2:51" s="13" customFormat="1" ht="12">
      <c r="B2290" s="155"/>
      <c r="D2290" s="143" t="s">
        <v>277</v>
      </c>
      <c r="E2290" s="156" t="s">
        <v>19</v>
      </c>
      <c r="F2290" s="157" t="s">
        <v>4003</v>
      </c>
      <c r="H2290" s="158">
        <v>137.75</v>
      </c>
      <c r="I2290" s="159"/>
      <c r="L2290" s="155"/>
      <c r="M2290" s="160"/>
      <c r="T2290" s="161"/>
      <c r="AT2290" s="156" t="s">
        <v>277</v>
      </c>
      <c r="AU2290" s="156" t="s">
        <v>86</v>
      </c>
      <c r="AV2290" s="13" t="s">
        <v>86</v>
      </c>
      <c r="AW2290" s="13" t="s">
        <v>37</v>
      </c>
      <c r="AX2290" s="13" t="s">
        <v>76</v>
      </c>
      <c r="AY2290" s="156" t="s">
        <v>265</v>
      </c>
    </row>
    <row r="2291" spans="2:51" s="14" customFormat="1" ht="12">
      <c r="B2291" s="162"/>
      <c r="D2291" s="143" t="s">
        <v>277</v>
      </c>
      <c r="E2291" s="163" t="s">
        <v>19</v>
      </c>
      <c r="F2291" s="164" t="s">
        <v>280</v>
      </c>
      <c r="H2291" s="165">
        <v>2495.479</v>
      </c>
      <c r="I2291" s="166"/>
      <c r="L2291" s="162"/>
      <c r="M2291" s="167"/>
      <c r="T2291" s="168"/>
      <c r="AT2291" s="163" t="s">
        <v>277</v>
      </c>
      <c r="AU2291" s="163" t="s">
        <v>86</v>
      </c>
      <c r="AV2291" s="14" t="s">
        <v>271</v>
      </c>
      <c r="AW2291" s="14" t="s">
        <v>37</v>
      </c>
      <c r="AX2291" s="14" t="s">
        <v>84</v>
      </c>
      <c r="AY2291" s="163" t="s">
        <v>265</v>
      </c>
    </row>
    <row r="2292" spans="2:65" s="1" customFormat="1" ht="16.5" customHeight="1">
      <c r="B2292" s="33"/>
      <c r="C2292" s="130" t="s">
        <v>4004</v>
      </c>
      <c r="D2292" s="130" t="s">
        <v>267</v>
      </c>
      <c r="E2292" s="131" t="s">
        <v>4005</v>
      </c>
      <c r="F2292" s="132" t="s">
        <v>4006</v>
      </c>
      <c r="G2292" s="133" t="s">
        <v>130</v>
      </c>
      <c r="H2292" s="134">
        <v>47.463</v>
      </c>
      <c r="I2292" s="135"/>
      <c r="J2292" s="136">
        <f>ROUND(I2292*H2292,2)</f>
        <v>0</v>
      </c>
      <c r="K2292" s="132" t="s">
        <v>270</v>
      </c>
      <c r="L2292" s="33"/>
      <c r="M2292" s="137" t="s">
        <v>19</v>
      </c>
      <c r="N2292" s="138" t="s">
        <v>47</v>
      </c>
      <c r="P2292" s="139">
        <f>O2292*H2292</f>
        <v>0</v>
      </c>
      <c r="Q2292" s="139">
        <v>0</v>
      </c>
      <c r="R2292" s="139">
        <f>Q2292*H2292</f>
        <v>0</v>
      </c>
      <c r="S2292" s="139">
        <v>0</v>
      </c>
      <c r="T2292" s="140">
        <f>S2292*H2292</f>
        <v>0</v>
      </c>
      <c r="AR2292" s="141" t="s">
        <v>271</v>
      </c>
      <c r="AT2292" s="141" t="s">
        <v>267</v>
      </c>
      <c r="AU2292" s="141" t="s">
        <v>86</v>
      </c>
      <c r="AY2292" s="18" t="s">
        <v>265</v>
      </c>
      <c r="BE2292" s="142">
        <f>IF(N2292="základní",J2292,0)</f>
        <v>0</v>
      </c>
      <c r="BF2292" s="142">
        <f>IF(N2292="snížená",J2292,0)</f>
        <v>0</v>
      </c>
      <c r="BG2292" s="142">
        <f>IF(N2292="zákl. přenesená",J2292,0)</f>
        <v>0</v>
      </c>
      <c r="BH2292" s="142">
        <f>IF(N2292="sníž. přenesená",J2292,0)</f>
        <v>0</v>
      </c>
      <c r="BI2292" s="142">
        <f>IF(N2292="nulová",J2292,0)</f>
        <v>0</v>
      </c>
      <c r="BJ2292" s="18" t="s">
        <v>84</v>
      </c>
      <c r="BK2292" s="142">
        <f>ROUND(I2292*H2292,2)</f>
        <v>0</v>
      </c>
      <c r="BL2292" s="18" t="s">
        <v>271</v>
      </c>
      <c r="BM2292" s="141" t="s">
        <v>4007</v>
      </c>
    </row>
    <row r="2293" spans="2:47" s="1" customFormat="1" ht="12">
      <c r="B2293" s="33"/>
      <c r="D2293" s="143" t="s">
        <v>273</v>
      </c>
      <c r="F2293" s="144" t="s">
        <v>4008</v>
      </c>
      <c r="I2293" s="145"/>
      <c r="L2293" s="33"/>
      <c r="M2293" s="146"/>
      <c r="T2293" s="54"/>
      <c r="AT2293" s="18" t="s">
        <v>273</v>
      </c>
      <c r="AU2293" s="18" t="s">
        <v>86</v>
      </c>
    </row>
    <row r="2294" spans="2:47" s="1" customFormat="1" ht="12">
      <c r="B2294" s="33"/>
      <c r="D2294" s="147" t="s">
        <v>275</v>
      </c>
      <c r="F2294" s="148" t="s">
        <v>4009</v>
      </c>
      <c r="I2294" s="145"/>
      <c r="L2294" s="33"/>
      <c r="M2294" s="146"/>
      <c r="T2294" s="54"/>
      <c r="AT2294" s="18" t="s">
        <v>275</v>
      </c>
      <c r="AU2294" s="18" t="s">
        <v>86</v>
      </c>
    </row>
    <row r="2295" spans="2:51" s="13" customFormat="1" ht="12">
      <c r="B2295" s="155"/>
      <c r="D2295" s="143" t="s">
        <v>277</v>
      </c>
      <c r="E2295" s="156" t="s">
        <v>19</v>
      </c>
      <c r="F2295" s="157" t="s">
        <v>4010</v>
      </c>
      <c r="H2295" s="158">
        <v>47.463</v>
      </c>
      <c r="I2295" s="159"/>
      <c r="L2295" s="155"/>
      <c r="M2295" s="160"/>
      <c r="T2295" s="161"/>
      <c r="AT2295" s="156" t="s">
        <v>277</v>
      </c>
      <c r="AU2295" s="156" t="s">
        <v>86</v>
      </c>
      <c r="AV2295" s="13" t="s">
        <v>86</v>
      </c>
      <c r="AW2295" s="13" t="s">
        <v>37</v>
      </c>
      <c r="AX2295" s="13" t="s">
        <v>84</v>
      </c>
      <c r="AY2295" s="156" t="s">
        <v>265</v>
      </c>
    </row>
    <row r="2296" spans="2:65" s="1" customFormat="1" ht="16.5" customHeight="1">
      <c r="B2296" s="33"/>
      <c r="C2296" s="130" t="s">
        <v>4011</v>
      </c>
      <c r="D2296" s="130" t="s">
        <v>267</v>
      </c>
      <c r="E2296" s="131" t="s">
        <v>4012</v>
      </c>
      <c r="F2296" s="132" t="s">
        <v>4013</v>
      </c>
      <c r="G2296" s="133" t="s">
        <v>130</v>
      </c>
      <c r="H2296" s="134">
        <v>901.801</v>
      </c>
      <c r="I2296" s="135"/>
      <c r="J2296" s="136">
        <f>ROUND(I2296*H2296,2)</f>
        <v>0</v>
      </c>
      <c r="K2296" s="132" t="s">
        <v>270</v>
      </c>
      <c r="L2296" s="33"/>
      <c r="M2296" s="137" t="s">
        <v>19</v>
      </c>
      <c r="N2296" s="138" t="s">
        <v>47</v>
      </c>
      <c r="P2296" s="139">
        <f>O2296*H2296</f>
        <v>0</v>
      </c>
      <c r="Q2296" s="139">
        <v>0</v>
      </c>
      <c r="R2296" s="139">
        <f>Q2296*H2296</f>
        <v>0</v>
      </c>
      <c r="S2296" s="139">
        <v>0</v>
      </c>
      <c r="T2296" s="140">
        <f>S2296*H2296</f>
        <v>0</v>
      </c>
      <c r="AR2296" s="141" t="s">
        <v>271</v>
      </c>
      <c r="AT2296" s="141" t="s">
        <v>267</v>
      </c>
      <c r="AU2296" s="141" t="s">
        <v>86</v>
      </c>
      <c r="AY2296" s="18" t="s">
        <v>265</v>
      </c>
      <c r="BE2296" s="142">
        <f>IF(N2296="základní",J2296,0)</f>
        <v>0</v>
      </c>
      <c r="BF2296" s="142">
        <f>IF(N2296="snížená",J2296,0)</f>
        <v>0</v>
      </c>
      <c r="BG2296" s="142">
        <f>IF(N2296="zákl. přenesená",J2296,0)</f>
        <v>0</v>
      </c>
      <c r="BH2296" s="142">
        <f>IF(N2296="sníž. přenesená",J2296,0)</f>
        <v>0</v>
      </c>
      <c r="BI2296" s="142">
        <f>IF(N2296="nulová",J2296,0)</f>
        <v>0</v>
      </c>
      <c r="BJ2296" s="18" t="s">
        <v>84</v>
      </c>
      <c r="BK2296" s="142">
        <f>ROUND(I2296*H2296,2)</f>
        <v>0</v>
      </c>
      <c r="BL2296" s="18" t="s">
        <v>271</v>
      </c>
      <c r="BM2296" s="141" t="s">
        <v>4014</v>
      </c>
    </row>
    <row r="2297" spans="2:47" s="1" customFormat="1" ht="12">
      <c r="B2297" s="33"/>
      <c r="D2297" s="143" t="s">
        <v>273</v>
      </c>
      <c r="F2297" s="144" t="s">
        <v>3999</v>
      </c>
      <c r="I2297" s="145"/>
      <c r="L2297" s="33"/>
      <c r="M2297" s="146"/>
      <c r="T2297" s="54"/>
      <c r="AT2297" s="18" t="s">
        <v>273</v>
      </c>
      <c r="AU2297" s="18" t="s">
        <v>86</v>
      </c>
    </row>
    <row r="2298" spans="2:47" s="1" customFormat="1" ht="12">
      <c r="B2298" s="33"/>
      <c r="D2298" s="147" t="s">
        <v>275</v>
      </c>
      <c r="F2298" s="148" t="s">
        <v>4015</v>
      </c>
      <c r="I2298" s="145"/>
      <c r="L2298" s="33"/>
      <c r="M2298" s="146"/>
      <c r="T2298" s="54"/>
      <c r="AT2298" s="18" t="s">
        <v>275</v>
      </c>
      <c r="AU2298" s="18" t="s">
        <v>86</v>
      </c>
    </row>
    <row r="2299" spans="2:51" s="13" customFormat="1" ht="12">
      <c r="B2299" s="155"/>
      <c r="D2299" s="143" t="s">
        <v>277</v>
      </c>
      <c r="E2299" s="156" t="s">
        <v>19</v>
      </c>
      <c r="F2299" s="157" t="s">
        <v>4016</v>
      </c>
      <c r="H2299" s="158">
        <v>901.801</v>
      </c>
      <c r="I2299" s="159"/>
      <c r="L2299" s="155"/>
      <c r="M2299" s="160"/>
      <c r="T2299" s="161"/>
      <c r="AT2299" s="156" t="s">
        <v>277</v>
      </c>
      <c r="AU2299" s="156" t="s">
        <v>86</v>
      </c>
      <c r="AV2299" s="13" t="s">
        <v>86</v>
      </c>
      <c r="AW2299" s="13" t="s">
        <v>37</v>
      </c>
      <c r="AX2299" s="13" t="s">
        <v>84</v>
      </c>
      <c r="AY2299" s="156" t="s">
        <v>265</v>
      </c>
    </row>
    <row r="2300" spans="2:65" s="1" customFormat="1" ht="24.2" customHeight="1">
      <c r="B2300" s="33"/>
      <c r="C2300" s="130" t="s">
        <v>4017</v>
      </c>
      <c r="D2300" s="130" t="s">
        <v>267</v>
      </c>
      <c r="E2300" s="131" t="s">
        <v>1449</v>
      </c>
      <c r="F2300" s="132" t="s">
        <v>1450</v>
      </c>
      <c r="G2300" s="133" t="s">
        <v>130</v>
      </c>
      <c r="H2300" s="134">
        <v>837.033</v>
      </c>
      <c r="I2300" s="135"/>
      <c r="J2300" s="136">
        <f>ROUND(I2300*H2300,2)</f>
        <v>0</v>
      </c>
      <c r="K2300" s="132" t="s">
        <v>270</v>
      </c>
      <c r="L2300" s="33"/>
      <c r="M2300" s="137" t="s">
        <v>19</v>
      </c>
      <c r="N2300" s="138" t="s">
        <v>47</v>
      </c>
      <c r="P2300" s="139">
        <f>O2300*H2300</f>
        <v>0</v>
      </c>
      <c r="Q2300" s="139">
        <v>0</v>
      </c>
      <c r="R2300" s="139">
        <f>Q2300*H2300</f>
        <v>0</v>
      </c>
      <c r="S2300" s="139">
        <v>0</v>
      </c>
      <c r="T2300" s="140">
        <f>S2300*H2300</f>
        <v>0</v>
      </c>
      <c r="AR2300" s="141" t="s">
        <v>271</v>
      </c>
      <c r="AT2300" s="141" t="s">
        <v>267</v>
      </c>
      <c r="AU2300" s="141" t="s">
        <v>86</v>
      </c>
      <c r="AY2300" s="18" t="s">
        <v>265</v>
      </c>
      <c r="BE2300" s="142">
        <f>IF(N2300="základní",J2300,0)</f>
        <v>0</v>
      </c>
      <c r="BF2300" s="142">
        <f>IF(N2300="snížená",J2300,0)</f>
        <v>0</v>
      </c>
      <c r="BG2300" s="142">
        <f>IF(N2300="zákl. přenesená",J2300,0)</f>
        <v>0</v>
      </c>
      <c r="BH2300" s="142">
        <f>IF(N2300="sníž. přenesená",J2300,0)</f>
        <v>0</v>
      </c>
      <c r="BI2300" s="142">
        <f>IF(N2300="nulová",J2300,0)</f>
        <v>0</v>
      </c>
      <c r="BJ2300" s="18" t="s">
        <v>84</v>
      </c>
      <c r="BK2300" s="142">
        <f>ROUND(I2300*H2300,2)</f>
        <v>0</v>
      </c>
      <c r="BL2300" s="18" t="s">
        <v>271</v>
      </c>
      <c r="BM2300" s="141" t="s">
        <v>4018</v>
      </c>
    </row>
    <row r="2301" spans="2:47" s="1" customFormat="1" ht="19.5">
      <c r="B2301" s="33"/>
      <c r="D2301" s="143" t="s">
        <v>273</v>
      </c>
      <c r="F2301" s="144" t="s">
        <v>1452</v>
      </c>
      <c r="I2301" s="145"/>
      <c r="L2301" s="33"/>
      <c r="M2301" s="146"/>
      <c r="T2301" s="54"/>
      <c r="AT2301" s="18" t="s">
        <v>273</v>
      </c>
      <c r="AU2301" s="18" t="s">
        <v>86</v>
      </c>
    </row>
    <row r="2302" spans="2:47" s="1" customFormat="1" ht="12">
      <c r="B2302" s="33"/>
      <c r="D2302" s="147" t="s">
        <v>275</v>
      </c>
      <c r="F2302" s="148" t="s">
        <v>1453</v>
      </c>
      <c r="I2302" s="145"/>
      <c r="L2302" s="33"/>
      <c r="M2302" s="146"/>
      <c r="T2302" s="54"/>
      <c r="AT2302" s="18" t="s">
        <v>275</v>
      </c>
      <c r="AU2302" s="18" t="s">
        <v>86</v>
      </c>
    </row>
    <row r="2303" spans="2:51" s="13" customFormat="1" ht="12">
      <c r="B2303" s="155"/>
      <c r="D2303" s="143" t="s">
        <v>277</v>
      </c>
      <c r="E2303" s="156" t="s">
        <v>19</v>
      </c>
      <c r="F2303" s="157" t="s">
        <v>4019</v>
      </c>
      <c r="H2303" s="158">
        <v>724.289</v>
      </c>
      <c r="I2303" s="159"/>
      <c r="L2303" s="155"/>
      <c r="M2303" s="160"/>
      <c r="T2303" s="161"/>
      <c r="AT2303" s="156" t="s">
        <v>277</v>
      </c>
      <c r="AU2303" s="156" t="s">
        <v>86</v>
      </c>
      <c r="AV2303" s="13" t="s">
        <v>86</v>
      </c>
      <c r="AW2303" s="13" t="s">
        <v>37</v>
      </c>
      <c r="AX2303" s="13" t="s">
        <v>76</v>
      </c>
      <c r="AY2303" s="156" t="s">
        <v>265</v>
      </c>
    </row>
    <row r="2304" spans="2:51" s="13" customFormat="1" ht="12">
      <c r="B2304" s="155"/>
      <c r="D2304" s="143" t="s">
        <v>277</v>
      </c>
      <c r="E2304" s="156" t="s">
        <v>19</v>
      </c>
      <c r="F2304" s="157" t="s">
        <v>4020</v>
      </c>
      <c r="H2304" s="158">
        <v>25.215</v>
      </c>
      <c r="I2304" s="159"/>
      <c r="L2304" s="155"/>
      <c r="M2304" s="160"/>
      <c r="T2304" s="161"/>
      <c r="AT2304" s="156" t="s">
        <v>277</v>
      </c>
      <c r="AU2304" s="156" t="s">
        <v>86</v>
      </c>
      <c r="AV2304" s="13" t="s">
        <v>86</v>
      </c>
      <c r="AW2304" s="13" t="s">
        <v>37</v>
      </c>
      <c r="AX2304" s="13" t="s">
        <v>76</v>
      </c>
      <c r="AY2304" s="156" t="s">
        <v>265</v>
      </c>
    </row>
    <row r="2305" spans="2:51" s="13" customFormat="1" ht="12">
      <c r="B2305" s="155"/>
      <c r="D2305" s="143" t="s">
        <v>277</v>
      </c>
      <c r="E2305" s="156" t="s">
        <v>19</v>
      </c>
      <c r="F2305" s="157" t="s">
        <v>4021</v>
      </c>
      <c r="H2305" s="158">
        <v>53.332</v>
      </c>
      <c r="I2305" s="159"/>
      <c r="L2305" s="155"/>
      <c r="M2305" s="160"/>
      <c r="T2305" s="161"/>
      <c r="AT2305" s="156" t="s">
        <v>277</v>
      </c>
      <c r="AU2305" s="156" t="s">
        <v>86</v>
      </c>
      <c r="AV2305" s="13" t="s">
        <v>86</v>
      </c>
      <c r="AW2305" s="13" t="s">
        <v>37</v>
      </c>
      <c r="AX2305" s="13" t="s">
        <v>76</v>
      </c>
      <c r="AY2305" s="156" t="s">
        <v>265</v>
      </c>
    </row>
    <row r="2306" spans="2:51" s="13" customFormat="1" ht="12">
      <c r="B2306" s="155"/>
      <c r="D2306" s="143" t="s">
        <v>277</v>
      </c>
      <c r="E2306" s="156" t="s">
        <v>19</v>
      </c>
      <c r="F2306" s="157" t="s">
        <v>4022</v>
      </c>
      <c r="H2306" s="158">
        <v>24.47</v>
      </c>
      <c r="I2306" s="159"/>
      <c r="L2306" s="155"/>
      <c r="M2306" s="160"/>
      <c r="T2306" s="161"/>
      <c r="AT2306" s="156" t="s">
        <v>277</v>
      </c>
      <c r="AU2306" s="156" t="s">
        <v>86</v>
      </c>
      <c r="AV2306" s="13" t="s">
        <v>86</v>
      </c>
      <c r="AW2306" s="13" t="s">
        <v>37</v>
      </c>
      <c r="AX2306" s="13" t="s">
        <v>76</v>
      </c>
      <c r="AY2306" s="156" t="s">
        <v>265</v>
      </c>
    </row>
    <row r="2307" spans="2:51" s="13" customFormat="1" ht="12">
      <c r="B2307" s="155"/>
      <c r="D2307" s="143" t="s">
        <v>277</v>
      </c>
      <c r="E2307" s="156" t="s">
        <v>19</v>
      </c>
      <c r="F2307" s="157" t="s">
        <v>4023</v>
      </c>
      <c r="H2307" s="158">
        <v>9.727</v>
      </c>
      <c r="I2307" s="159"/>
      <c r="L2307" s="155"/>
      <c r="M2307" s="160"/>
      <c r="T2307" s="161"/>
      <c r="AT2307" s="156" t="s">
        <v>277</v>
      </c>
      <c r="AU2307" s="156" t="s">
        <v>86</v>
      </c>
      <c r="AV2307" s="13" t="s">
        <v>86</v>
      </c>
      <c r="AW2307" s="13" t="s">
        <v>37</v>
      </c>
      <c r="AX2307" s="13" t="s">
        <v>76</v>
      </c>
      <c r="AY2307" s="156" t="s">
        <v>265</v>
      </c>
    </row>
    <row r="2308" spans="2:51" s="14" customFormat="1" ht="12">
      <c r="B2308" s="162"/>
      <c r="D2308" s="143" t="s">
        <v>277</v>
      </c>
      <c r="E2308" s="163" t="s">
        <v>19</v>
      </c>
      <c r="F2308" s="164" t="s">
        <v>280</v>
      </c>
      <c r="H2308" s="165">
        <v>837.033</v>
      </c>
      <c r="I2308" s="166"/>
      <c r="L2308" s="162"/>
      <c r="M2308" s="167"/>
      <c r="T2308" s="168"/>
      <c r="AT2308" s="163" t="s">
        <v>277</v>
      </c>
      <c r="AU2308" s="163" t="s">
        <v>86</v>
      </c>
      <c r="AV2308" s="14" t="s">
        <v>271</v>
      </c>
      <c r="AW2308" s="14" t="s">
        <v>37</v>
      </c>
      <c r="AX2308" s="14" t="s">
        <v>84</v>
      </c>
      <c r="AY2308" s="163" t="s">
        <v>265</v>
      </c>
    </row>
    <row r="2309" spans="2:65" s="1" customFormat="1" ht="24.2" customHeight="1">
      <c r="B2309" s="33"/>
      <c r="C2309" s="130" t="s">
        <v>4024</v>
      </c>
      <c r="D2309" s="130" t="s">
        <v>267</v>
      </c>
      <c r="E2309" s="131" t="s">
        <v>1456</v>
      </c>
      <c r="F2309" s="132" t="s">
        <v>1457</v>
      </c>
      <c r="G2309" s="133" t="s">
        <v>130</v>
      </c>
      <c r="H2309" s="134">
        <v>776.708</v>
      </c>
      <c r="I2309" s="135"/>
      <c r="J2309" s="136">
        <f>ROUND(I2309*H2309,2)</f>
        <v>0</v>
      </c>
      <c r="K2309" s="132" t="s">
        <v>270</v>
      </c>
      <c r="L2309" s="33"/>
      <c r="M2309" s="137" t="s">
        <v>19</v>
      </c>
      <c r="N2309" s="138" t="s">
        <v>47</v>
      </c>
      <c r="P2309" s="139">
        <f>O2309*H2309</f>
        <v>0</v>
      </c>
      <c r="Q2309" s="139">
        <v>0</v>
      </c>
      <c r="R2309" s="139">
        <f>Q2309*H2309</f>
        <v>0</v>
      </c>
      <c r="S2309" s="139">
        <v>0</v>
      </c>
      <c r="T2309" s="140">
        <f>S2309*H2309</f>
        <v>0</v>
      </c>
      <c r="AR2309" s="141" t="s">
        <v>271</v>
      </c>
      <c r="AT2309" s="141" t="s">
        <v>267</v>
      </c>
      <c r="AU2309" s="141" t="s">
        <v>86</v>
      </c>
      <c r="AY2309" s="18" t="s">
        <v>265</v>
      </c>
      <c r="BE2309" s="142">
        <f>IF(N2309="základní",J2309,0)</f>
        <v>0</v>
      </c>
      <c r="BF2309" s="142">
        <f>IF(N2309="snížená",J2309,0)</f>
        <v>0</v>
      </c>
      <c r="BG2309" s="142">
        <f>IF(N2309="zákl. přenesená",J2309,0)</f>
        <v>0</v>
      </c>
      <c r="BH2309" s="142">
        <f>IF(N2309="sníž. přenesená",J2309,0)</f>
        <v>0</v>
      </c>
      <c r="BI2309" s="142">
        <f>IF(N2309="nulová",J2309,0)</f>
        <v>0</v>
      </c>
      <c r="BJ2309" s="18" t="s">
        <v>84</v>
      </c>
      <c r="BK2309" s="142">
        <f>ROUND(I2309*H2309,2)</f>
        <v>0</v>
      </c>
      <c r="BL2309" s="18" t="s">
        <v>271</v>
      </c>
      <c r="BM2309" s="141" t="s">
        <v>4025</v>
      </c>
    </row>
    <row r="2310" spans="2:47" s="1" customFormat="1" ht="19.5">
      <c r="B2310" s="33"/>
      <c r="D2310" s="143" t="s">
        <v>273</v>
      </c>
      <c r="F2310" s="144" t="s">
        <v>1459</v>
      </c>
      <c r="I2310" s="145"/>
      <c r="L2310" s="33"/>
      <c r="M2310" s="146"/>
      <c r="T2310" s="54"/>
      <c r="AT2310" s="18" t="s">
        <v>273</v>
      </c>
      <c r="AU2310" s="18" t="s">
        <v>86</v>
      </c>
    </row>
    <row r="2311" spans="2:47" s="1" customFormat="1" ht="12">
      <c r="B2311" s="33"/>
      <c r="D2311" s="147" t="s">
        <v>275</v>
      </c>
      <c r="F2311" s="148" t="s">
        <v>1460</v>
      </c>
      <c r="I2311" s="145"/>
      <c r="L2311" s="33"/>
      <c r="M2311" s="146"/>
      <c r="T2311" s="54"/>
      <c r="AT2311" s="18" t="s">
        <v>275</v>
      </c>
      <c r="AU2311" s="18" t="s">
        <v>86</v>
      </c>
    </row>
    <row r="2312" spans="2:51" s="13" customFormat="1" ht="12">
      <c r="B2312" s="155"/>
      <c r="D2312" s="143" t="s">
        <v>277</v>
      </c>
      <c r="E2312" s="156" t="s">
        <v>19</v>
      </c>
      <c r="F2312" s="157" t="s">
        <v>4026</v>
      </c>
      <c r="H2312" s="158">
        <v>764.828</v>
      </c>
      <c r="I2312" s="159"/>
      <c r="L2312" s="155"/>
      <c r="M2312" s="160"/>
      <c r="T2312" s="161"/>
      <c r="AT2312" s="156" t="s">
        <v>277</v>
      </c>
      <c r="AU2312" s="156" t="s">
        <v>86</v>
      </c>
      <c r="AV2312" s="13" t="s">
        <v>86</v>
      </c>
      <c r="AW2312" s="13" t="s">
        <v>37</v>
      </c>
      <c r="AX2312" s="13" t="s">
        <v>76</v>
      </c>
      <c r="AY2312" s="156" t="s">
        <v>265</v>
      </c>
    </row>
    <row r="2313" spans="2:51" s="13" customFormat="1" ht="12">
      <c r="B2313" s="155"/>
      <c r="D2313" s="143" t="s">
        <v>277</v>
      </c>
      <c r="E2313" s="156" t="s">
        <v>19</v>
      </c>
      <c r="F2313" s="157" t="s">
        <v>1725</v>
      </c>
      <c r="H2313" s="158">
        <v>11.88</v>
      </c>
      <c r="I2313" s="159"/>
      <c r="L2313" s="155"/>
      <c r="M2313" s="160"/>
      <c r="T2313" s="161"/>
      <c r="AT2313" s="156" t="s">
        <v>277</v>
      </c>
      <c r="AU2313" s="156" t="s">
        <v>86</v>
      </c>
      <c r="AV2313" s="13" t="s">
        <v>86</v>
      </c>
      <c r="AW2313" s="13" t="s">
        <v>37</v>
      </c>
      <c r="AX2313" s="13" t="s">
        <v>76</v>
      </c>
      <c r="AY2313" s="156" t="s">
        <v>265</v>
      </c>
    </row>
    <row r="2314" spans="2:51" s="14" customFormat="1" ht="12">
      <c r="B2314" s="162"/>
      <c r="D2314" s="143" t="s">
        <v>277</v>
      </c>
      <c r="E2314" s="163" t="s">
        <v>19</v>
      </c>
      <c r="F2314" s="164" t="s">
        <v>280</v>
      </c>
      <c r="H2314" s="165">
        <v>776.708</v>
      </c>
      <c r="I2314" s="166"/>
      <c r="L2314" s="162"/>
      <c r="M2314" s="167"/>
      <c r="T2314" s="168"/>
      <c r="AT2314" s="163" t="s">
        <v>277</v>
      </c>
      <c r="AU2314" s="163" t="s">
        <v>86</v>
      </c>
      <c r="AV2314" s="14" t="s">
        <v>271</v>
      </c>
      <c r="AW2314" s="14" t="s">
        <v>37</v>
      </c>
      <c r="AX2314" s="14" t="s">
        <v>84</v>
      </c>
      <c r="AY2314" s="163" t="s">
        <v>265</v>
      </c>
    </row>
    <row r="2315" spans="2:65" s="1" customFormat="1" ht="24.2" customHeight="1">
      <c r="B2315" s="33"/>
      <c r="C2315" s="130" t="s">
        <v>4027</v>
      </c>
      <c r="D2315" s="130" t="s">
        <v>267</v>
      </c>
      <c r="E2315" s="131" t="s">
        <v>1465</v>
      </c>
      <c r="F2315" s="132" t="s">
        <v>1466</v>
      </c>
      <c r="G2315" s="133" t="s">
        <v>130</v>
      </c>
      <c r="H2315" s="134">
        <v>361.965</v>
      </c>
      <c r="I2315" s="135"/>
      <c r="J2315" s="136">
        <f>ROUND(I2315*H2315,2)</f>
        <v>0</v>
      </c>
      <c r="K2315" s="132" t="s">
        <v>270</v>
      </c>
      <c r="L2315" s="33"/>
      <c r="M2315" s="137" t="s">
        <v>19</v>
      </c>
      <c r="N2315" s="138" t="s">
        <v>47</v>
      </c>
      <c r="P2315" s="139">
        <f>O2315*H2315</f>
        <v>0</v>
      </c>
      <c r="Q2315" s="139">
        <v>0</v>
      </c>
      <c r="R2315" s="139">
        <f>Q2315*H2315</f>
        <v>0</v>
      </c>
      <c r="S2315" s="139">
        <v>0</v>
      </c>
      <c r="T2315" s="140">
        <f>S2315*H2315</f>
        <v>0</v>
      </c>
      <c r="AR2315" s="141" t="s">
        <v>271</v>
      </c>
      <c r="AT2315" s="141" t="s">
        <v>267</v>
      </c>
      <c r="AU2315" s="141" t="s">
        <v>86</v>
      </c>
      <c r="AY2315" s="18" t="s">
        <v>265</v>
      </c>
      <c r="BE2315" s="142">
        <f>IF(N2315="základní",J2315,0)</f>
        <v>0</v>
      </c>
      <c r="BF2315" s="142">
        <f>IF(N2315="snížená",J2315,0)</f>
        <v>0</v>
      </c>
      <c r="BG2315" s="142">
        <f>IF(N2315="zákl. přenesená",J2315,0)</f>
        <v>0</v>
      </c>
      <c r="BH2315" s="142">
        <f>IF(N2315="sníž. přenesená",J2315,0)</f>
        <v>0</v>
      </c>
      <c r="BI2315" s="142">
        <f>IF(N2315="nulová",J2315,0)</f>
        <v>0</v>
      </c>
      <c r="BJ2315" s="18" t="s">
        <v>84</v>
      </c>
      <c r="BK2315" s="142">
        <f>ROUND(I2315*H2315,2)</f>
        <v>0</v>
      </c>
      <c r="BL2315" s="18" t="s">
        <v>271</v>
      </c>
      <c r="BM2315" s="141" t="s">
        <v>4028</v>
      </c>
    </row>
    <row r="2316" spans="2:47" s="1" customFormat="1" ht="19.5">
      <c r="B2316" s="33"/>
      <c r="D2316" s="143" t="s">
        <v>273</v>
      </c>
      <c r="F2316" s="144" t="s">
        <v>1466</v>
      </c>
      <c r="I2316" s="145"/>
      <c r="L2316" s="33"/>
      <c r="M2316" s="146"/>
      <c r="T2316" s="54"/>
      <c r="AT2316" s="18" t="s">
        <v>273</v>
      </c>
      <c r="AU2316" s="18" t="s">
        <v>86</v>
      </c>
    </row>
    <row r="2317" spans="2:47" s="1" customFormat="1" ht="12">
      <c r="B2317" s="33"/>
      <c r="D2317" s="147" t="s">
        <v>275</v>
      </c>
      <c r="F2317" s="148" t="s">
        <v>1468</v>
      </c>
      <c r="I2317" s="145"/>
      <c r="L2317" s="33"/>
      <c r="M2317" s="146"/>
      <c r="T2317" s="54"/>
      <c r="AT2317" s="18" t="s">
        <v>275</v>
      </c>
      <c r="AU2317" s="18" t="s">
        <v>86</v>
      </c>
    </row>
    <row r="2318" spans="2:51" s="13" customFormat="1" ht="12">
      <c r="B2318" s="155"/>
      <c r="D2318" s="143" t="s">
        <v>277</v>
      </c>
      <c r="E2318" s="156" t="s">
        <v>19</v>
      </c>
      <c r="F2318" s="157" t="s">
        <v>3992</v>
      </c>
      <c r="H2318" s="158">
        <v>87.29</v>
      </c>
      <c r="I2318" s="159"/>
      <c r="L2318" s="155"/>
      <c r="M2318" s="160"/>
      <c r="T2318" s="161"/>
      <c r="AT2318" s="156" t="s">
        <v>277</v>
      </c>
      <c r="AU2318" s="156" t="s">
        <v>86</v>
      </c>
      <c r="AV2318" s="13" t="s">
        <v>86</v>
      </c>
      <c r="AW2318" s="13" t="s">
        <v>37</v>
      </c>
      <c r="AX2318" s="13" t="s">
        <v>76</v>
      </c>
      <c r="AY2318" s="156" t="s">
        <v>265</v>
      </c>
    </row>
    <row r="2319" spans="2:51" s="13" customFormat="1" ht="12">
      <c r="B2319" s="155"/>
      <c r="D2319" s="143" t="s">
        <v>277</v>
      </c>
      <c r="E2319" s="156" t="s">
        <v>19</v>
      </c>
      <c r="F2319" s="157" t="s">
        <v>4029</v>
      </c>
      <c r="H2319" s="158">
        <v>35.326</v>
      </c>
      <c r="I2319" s="159"/>
      <c r="L2319" s="155"/>
      <c r="M2319" s="160"/>
      <c r="T2319" s="161"/>
      <c r="AT2319" s="156" t="s">
        <v>277</v>
      </c>
      <c r="AU2319" s="156" t="s">
        <v>86</v>
      </c>
      <c r="AV2319" s="13" t="s">
        <v>86</v>
      </c>
      <c r="AW2319" s="13" t="s">
        <v>37</v>
      </c>
      <c r="AX2319" s="13" t="s">
        <v>76</v>
      </c>
      <c r="AY2319" s="156" t="s">
        <v>265</v>
      </c>
    </row>
    <row r="2320" spans="2:51" s="13" customFormat="1" ht="12">
      <c r="B2320" s="155"/>
      <c r="D2320" s="143" t="s">
        <v>277</v>
      </c>
      <c r="E2320" s="156" t="s">
        <v>19</v>
      </c>
      <c r="F2320" s="157" t="s">
        <v>4030</v>
      </c>
      <c r="H2320" s="158">
        <v>113.89</v>
      </c>
      <c r="I2320" s="159"/>
      <c r="L2320" s="155"/>
      <c r="M2320" s="160"/>
      <c r="T2320" s="161"/>
      <c r="AT2320" s="156" t="s">
        <v>277</v>
      </c>
      <c r="AU2320" s="156" t="s">
        <v>86</v>
      </c>
      <c r="AV2320" s="13" t="s">
        <v>86</v>
      </c>
      <c r="AW2320" s="13" t="s">
        <v>37</v>
      </c>
      <c r="AX2320" s="13" t="s">
        <v>76</v>
      </c>
      <c r="AY2320" s="156" t="s">
        <v>265</v>
      </c>
    </row>
    <row r="2321" spans="2:51" s="13" customFormat="1" ht="12">
      <c r="B2321" s="155"/>
      <c r="D2321" s="143" t="s">
        <v>277</v>
      </c>
      <c r="E2321" s="156" t="s">
        <v>19</v>
      </c>
      <c r="F2321" s="157" t="s">
        <v>3993</v>
      </c>
      <c r="H2321" s="158">
        <v>36.801</v>
      </c>
      <c r="I2321" s="159"/>
      <c r="L2321" s="155"/>
      <c r="M2321" s="160"/>
      <c r="T2321" s="161"/>
      <c r="AT2321" s="156" t="s">
        <v>277</v>
      </c>
      <c r="AU2321" s="156" t="s">
        <v>86</v>
      </c>
      <c r="AV2321" s="13" t="s">
        <v>86</v>
      </c>
      <c r="AW2321" s="13" t="s">
        <v>37</v>
      </c>
      <c r="AX2321" s="13" t="s">
        <v>76</v>
      </c>
      <c r="AY2321" s="156" t="s">
        <v>265</v>
      </c>
    </row>
    <row r="2322" spans="2:51" s="13" customFormat="1" ht="12">
      <c r="B2322" s="155"/>
      <c r="D2322" s="143" t="s">
        <v>277</v>
      </c>
      <c r="E2322" s="156" t="s">
        <v>19</v>
      </c>
      <c r="F2322" s="157" t="s">
        <v>3994</v>
      </c>
      <c r="H2322" s="158">
        <v>7.25</v>
      </c>
      <c r="I2322" s="159"/>
      <c r="L2322" s="155"/>
      <c r="M2322" s="160"/>
      <c r="T2322" s="161"/>
      <c r="AT2322" s="156" t="s">
        <v>277</v>
      </c>
      <c r="AU2322" s="156" t="s">
        <v>86</v>
      </c>
      <c r="AV2322" s="13" t="s">
        <v>86</v>
      </c>
      <c r="AW2322" s="13" t="s">
        <v>37</v>
      </c>
      <c r="AX2322" s="13" t="s">
        <v>76</v>
      </c>
      <c r="AY2322" s="156" t="s">
        <v>265</v>
      </c>
    </row>
    <row r="2323" spans="2:51" s="13" customFormat="1" ht="12">
      <c r="B2323" s="155"/>
      <c r="D2323" s="143" t="s">
        <v>277</v>
      </c>
      <c r="E2323" s="156" t="s">
        <v>19</v>
      </c>
      <c r="F2323" s="157" t="s">
        <v>4031</v>
      </c>
      <c r="H2323" s="158">
        <v>81.408</v>
      </c>
      <c r="I2323" s="159"/>
      <c r="L2323" s="155"/>
      <c r="M2323" s="160"/>
      <c r="T2323" s="161"/>
      <c r="AT2323" s="156" t="s">
        <v>277</v>
      </c>
      <c r="AU2323" s="156" t="s">
        <v>86</v>
      </c>
      <c r="AV2323" s="13" t="s">
        <v>86</v>
      </c>
      <c r="AW2323" s="13" t="s">
        <v>37</v>
      </c>
      <c r="AX2323" s="13" t="s">
        <v>76</v>
      </c>
      <c r="AY2323" s="156" t="s">
        <v>265</v>
      </c>
    </row>
    <row r="2324" spans="2:51" s="14" customFormat="1" ht="12">
      <c r="B2324" s="162"/>
      <c r="D2324" s="143" t="s">
        <v>277</v>
      </c>
      <c r="E2324" s="163" t="s">
        <v>19</v>
      </c>
      <c r="F2324" s="164" t="s">
        <v>280</v>
      </c>
      <c r="H2324" s="165">
        <v>361.965</v>
      </c>
      <c r="I2324" s="166"/>
      <c r="L2324" s="162"/>
      <c r="M2324" s="167"/>
      <c r="T2324" s="168"/>
      <c r="AT2324" s="163" t="s">
        <v>277</v>
      </c>
      <c r="AU2324" s="163" t="s">
        <v>86</v>
      </c>
      <c r="AV2324" s="14" t="s">
        <v>271</v>
      </c>
      <c r="AW2324" s="14" t="s">
        <v>37</v>
      </c>
      <c r="AX2324" s="14" t="s">
        <v>84</v>
      </c>
      <c r="AY2324" s="163" t="s">
        <v>265</v>
      </c>
    </row>
    <row r="2325" spans="2:65" s="1" customFormat="1" ht="24.2" customHeight="1">
      <c r="B2325" s="33"/>
      <c r="C2325" s="130" t="s">
        <v>4032</v>
      </c>
      <c r="D2325" s="130" t="s">
        <v>267</v>
      </c>
      <c r="E2325" s="131" t="s">
        <v>4033</v>
      </c>
      <c r="F2325" s="132" t="s">
        <v>4034</v>
      </c>
      <c r="G2325" s="133" t="s">
        <v>130</v>
      </c>
      <c r="H2325" s="134">
        <v>47.463</v>
      </c>
      <c r="I2325" s="135"/>
      <c r="J2325" s="136">
        <f>ROUND(I2325*H2325,2)</f>
        <v>0</v>
      </c>
      <c r="K2325" s="132" t="s">
        <v>270</v>
      </c>
      <c r="L2325" s="33"/>
      <c r="M2325" s="137" t="s">
        <v>19</v>
      </c>
      <c r="N2325" s="138" t="s">
        <v>47</v>
      </c>
      <c r="P2325" s="139">
        <f>O2325*H2325</f>
        <v>0</v>
      </c>
      <c r="Q2325" s="139">
        <v>0</v>
      </c>
      <c r="R2325" s="139">
        <f>Q2325*H2325</f>
        <v>0</v>
      </c>
      <c r="S2325" s="139">
        <v>0</v>
      </c>
      <c r="T2325" s="140">
        <f>S2325*H2325</f>
        <v>0</v>
      </c>
      <c r="AR2325" s="141" t="s">
        <v>271</v>
      </c>
      <c r="AT2325" s="141" t="s">
        <v>267</v>
      </c>
      <c r="AU2325" s="141" t="s">
        <v>86</v>
      </c>
      <c r="AY2325" s="18" t="s">
        <v>265</v>
      </c>
      <c r="BE2325" s="142">
        <f>IF(N2325="základní",J2325,0)</f>
        <v>0</v>
      </c>
      <c r="BF2325" s="142">
        <f>IF(N2325="snížená",J2325,0)</f>
        <v>0</v>
      </c>
      <c r="BG2325" s="142">
        <f>IF(N2325="zákl. přenesená",J2325,0)</f>
        <v>0</v>
      </c>
      <c r="BH2325" s="142">
        <f>IF(N2325="sníž. přenesená",J2325,0)</f>
        <v>0</v>
      </c>
      <c r="BI2325" s="142">
        <f>IF(N2325="nulová",J2325,0)</f>
        <v>0</v>
      </c>
      <c r="BJ2325" s="18" t="s">
        <v>84</v>
      </c>
      <c r="BK2325" s="142">
        <f>ROUND(I2325*H2325,2)</f>
        <v>0</v>
      </c>
      <c r="BL2325" s="18" t="s">
        <v>271</v>
      </c>
      <c r="BM2325" s="141" t="s">
        <v>4035</v>
      </c>
    </row>
    <row r="2326" spans="2:47" s="1" customFormat="1" ht="19.5">
      <c r="B2326" s="33"/>
      <c r="D2326" s="143" t="s">
        <v>273</v>
      </c>
      <c r="F2326" s="144" t="s">
        <v>4034</v>
      </c>
      <c r="I2326" s="145"/>
      <c r="L2326" s="33"/>
      <c r="M2326" s="146"/>
      <c r="T2326" s="54"/>
      <c r="AT2326" s="18" t="s">
        <v>273</v>
      </c>
      <c r="AU2326" s="18" t="s">
        <v>86</v>
      </c>
    </row>
    <row r="2327" spans="2:47" s="1" customFormat="1" ht="12">
      <c r="B2327" s="33"/>
      <c r="D2327" s="147" t="s">
        <v>275</v>
      </c>
      <c r="F2327" s="148" t="s">
        <v>4036</v>
      </c>
      <c r="I2327" s="145"/>
      <c r="L2327" s="33"/>
      <c r="M2327" s="146"/>
      <c r="T2327" s="54"/>
      <c r="AT2327" s="18" t="s">
        <v>275</v>
      </c>
      <c r="AU2327" s="18" t="s">
        <v>86</v>
      </c>
    </row>
    <row r="2328" spans="2:51" s="13" customFormat="1" ht="12">
      <c r="B2328" s="155"/>
      <c r="D2328" s="143" t="s">
        <v>277</v>
      </c>
      <c r="E2328" s="156" t="s">
        <v>19</v>
      </c>
      <c r="F2328" s="157" t="s">
        <v>4010</v>
      </c>
      <c r="H2328" s="158">
        <v>47.463</v>
      </c>
      <c r="I2328" s="159"/>
      <c r="L2328" s="155"/>
      <c r="M2328" s="160"/>
      <c r="T2328" s="161"/>
      <c r="AT2328" s="156" t="s">
        <v>277</v>
      </c>
      <c r="AU2328" s="156" t="s">
        <v>86</v>
      </c>
      <c r="AV2328" s="13" t="s">
        <v>86</v>
      </c>
      <c r="AW2328" s="13" t="s">
        <v>37</v>
      </c>
      <c r="AX2328" s="13" t="s">
        <v>84</v>
      </c>
      <c r="AY2328" s="156" t="s">
        <v>265</v>
      </c>
    </row>
    <row r="2329" spans="2:65" s="1" customFormat="1" ht="16.5" customHeight="1">
      <c r="B2329" s="33"/>
      <c r="C2329" s="130" t="s">
        <v>4037</v>
      </c>
      <c r="D2329" s="130" t="s">
        <v>267</v>
      </c>
      <c r="E2329" s="131" t="s">
        <v>1471</v>
      </c>
      <c r="F2329" s="132" t="s">
        <v>1472</v>
      </c>
      <c r="G2329" s="133" t="s">
        <v>130</v>
      </c>
      <c r="H2329" s="134">
        <v>2692.472</v>
      </c>
      <c r="I2329" s="135"/>
      <c r="J2329" s="136">
        <f>ROUND(I2329*H2329,2)</f>
        <v>0</v>
      </c>
      <c r="K2329" s="132" t="s">
        <v>270</v>
      </c>
      <c r="L2329" s="33"/>
      <c r="M2329" s="137" t="s">
        <v>19</v>
      </c>
      <c r="N2329" s="138" t="s">
        <v>47</v>
      </c>
      <c r="P2329" s="139">
        <f>O2329*H2329</f>
        <v>0</v>
      </c>
      <c r="Q2329" s="139">
        <v>0</v>
      </c>
      <c r="R2329" s="139">
        <f>Q2329*H2329</f>
        <v>0</v>
      </c>
      <c r="S2329" s="139">
        <v>0</v>
      </c>
      <c r="T2329" s="140">
        <f>S2329*H2329</f>
        <v>0</v>
      </c>
      <c r="AR2329" s="141" t="s">
        <v>271</v>
      </c>
      <c r="AT2329" s="141" t="s">
        <v>267</v>
      </c>
      <c r="AU2329" s="141" t="s">
        <v>86</v>
      </c>
      <c r="AY2329" s="18" t="s">
        <v>265</v>
      </c>
      <c r="BE2329" s="142">
        <f>IF(N2329="základní",J2329,0)</f>
        <v>0</v>
      </c>
      <c r="BF2329" s="142">
        <f>IF(N2329="snížená",J2329,0)</f>
        <v>0</v>
      </c>
      <c r="BG2329" s="142">
        <f>IF(N2329="zákl. přenesená",J2329,0)</f>
        <v>0</v>
      </c>
      <c r="BH2329" s="142">
        <f>IF(N2329="sníž. přenesená",J2329,0)</f>
        <v>0</v>
      </c>
      <c r="BI2329" s="142">
        <f>IF(N2329="nulová",J2329,0)</f>
        <v>0</v>
      </c>
      <c r="BJ2329" s="18" t="s">
        <v>84</v>
      </c>
      <c r="BK2329" s="142">
        <f>ROUND(I2329*H2329,2)</f>
        <v>0</v>
      </c>
      <c r="BL2329" s="18" t="s">
        <v>271</v>
      </c>
      <c r="BM2329" s="141" t="s">
        <v>4038</v>
      </c>
    </row>
    <row r="2330" spans="2:47" s="1" customFormat="1" ht="12">
      <c r="B2330" s="33"/>
      <c r="D2330" s="143" t="s">
        <v>273</v>
      </c>
      <c r="F2330" s="144" t="s">
        <v>1474</v>
      </c>
      <c r="I2330" s="145"/>
      <c r="L2330" s="33"/>
      <c r="M2330" s="146"/>
      <c r="T2330" s="54"/>
      <c r="AT2330" s="18" t="s">
        <v>273</v>
      </c>
      <c r="AU2330" s="18" t="s">
        <v>86</v>
      </c>
    </row>
    <row r="2331" spans="2:47" s="1" customFormat="1" ht="12">
      <c r="B2331" s="33"/>
      <c r="D2331" s="147" t="s">
        <v>275</v>
      </c>
      <c r="F2331" s="148" t="s">
        <v>1475</v>
      </c>
      <c r="I2331" s="145"/>
      <c r="L2331" s="33"/>
      <c r="M2331" s="146"/>
      <c r="T2331" s="54"/>
      <c r="AT2331" s="18" t="s">
        <v>275</v>
      </c>
      <c r="AU2331" s="18" t="s">
        <v>86</v>
      </c>
    </row>
    <row r="2332" spans="2:51" s="13" customFormat="1" ht="12">
      <c r="B2332" s="155"/>
      <c r="D2332" s="143" t="s">
        <v>277</v>
      </c>
      <c r="E2332" s="156" t="s">
        <v>19</v>
      </c>
      <c r="F2332" s="157" t="s">
        <v>4039</v>
      </c>
      <c r="H2332" s="158">
        <v>296.626</v>
      </c>
      <c r="I2332" s="159"/>
      <c r="L2332" s="155"/>
      <c r="M2332" s="160"/>
      <c r="T2332" s="161"/>
      <c r="AT2332" s="156" t="s">
        <v>277</v>
      </c>
      <c r="AU2332" s="156" t="s">
        <v>86</v>
      </c>
      <c r="AV2332" s="13" t="s">
        <v>86</v>
      </c>
      <c r="AW2332" s="13" t="s">
        <v>37</v>
      </c>
      <c r="AX2332" s="13" t="s">
        <v>76</v>
      </c>
      <c r="AY2332" s="156" t="s">
        <v>265</v>
      </c>
    </row>
    <row r="2333" spans="2:51" s="13" customFormat="1" ht="12">
      <c r="B2333" s="155"/>
      <c r="D2333" s="143" t="s">
        <v>277</v>
      </c>
      <c r="E2333" s="156" t="s">
        <v>19</v>
      </c>
      <c r="F2333" s="157" t="s">
        <v>4040</v>
      </c>
      <c r="H2333" s="158">
        <v>317.936</v>
      </c>
      <c r="I2333" s="159"/>
      <c r="L2333" s="155"/>
      <c r="M2333" s="160"/>
      <c r="T2333" s="161"/>
      <c r="AT2333" s="156" t="s">
        <v>277</v>
      </c>
      <c r="AU2333" s="156" t="s">
        <v>86</v>
      </c>
      <c r="AV2333" s="13" t="s">
        <v>86</v>
      </c>
      <c r="AW2333" s="13" t="s">
        <v>37</v>
      </c>
      <c r="AX2333" s="13" t="s">
        <v>76</v>
      </c>
      <c r="AY2333" s="156" t="s">
        <v>265</v>
      </c>
    </row>
    <row r="2334" spans="2:51" s="13" customFormat="1" ht="12">
      <c r="B2334" s="155"/>
      <c r="D2334" s="143" t="s">
        <v>277</v>
      </c>
      <c r="E2334" s="156" t="s">
        <v>19</v>
      </c>
      <c r="F2334" s="157" t="s">
        <v>4041</v>
      </c>
      <c r="H2334" s="158">
        <v>35.326</v>
      </c>
      <c r="I2334" s="159"/>
      <c r="L2334" s="155"/>
      <c r="M2334" s="160"/>
      <c r="T2334" s="161"/>
      <c r="AT2334" s="156" t="s">
        <v>277</v>
      </c>
      <c r="AU2334" s="156" t="s">
        <v>86</v>
      </c>
      <c r="AV2334" s="13" t="s">
        <v>86</v>
      </c>
      <c r="AW2334" s="13" t="s">
        <v>37</v>
      </c>
      <c r="AX2334" s="13" t="s">
        <v>76</v>
      </c>
      <c r="AY2334" s="156" t="s">
        <v>265</v>
      </c>
    </row>
    <row r="2335" spans="2:51" s="13" customFormat="1" ht="12">
      <c r="B2335" s="155"/>
      <c r="D2335" s="143" t="s">
        <v>277</v>
      </c>
      <c r="E2335" s="156" t="s">
        <v>19</v>
      </c>
      <c r="F2335" s="157" t="s">
        <v>4026</v>
      </c>
      <c r="H2335" s="158">
        <v>764.828</v>
      </c>
      <c r="I2335" s="159"/>
      <c r="L2335" s="155"/>
      <c r="M2335" s="160"/>
      <c r="T2335" s="161"/>
      <c r="AT2335" s="156" t="s">
        <v>277</v>
      </c>
      <c r="AU2335" s="156" t="s">
        <v>86</v>
      </c>
      <c r="AV2335" s="13" t="s">
        <v>86</v>
      </c>
      <c r="AW2335" s="13" t="s">
        <v>37</v>
      </c>
      <c r="AX2335" s="13" t="s">
        <v>76</v>
      </c>
      <c r="AY2335" s="156" t="s">
        <v>265</v>
      </c>
    </row>
    <row r="2336" spans="2:51" s="13" customFormat="1" ht="12">
      <c r="B2336" s="155"/>
      <c r="D2336" s="143" t="s">
        <v>277</v>
      </c>
      <c r="E2336" s="156" t="s">
        <v>19</v>
      </c>
      <c r="F2336" s="157" t="s">
        <v>4030</v>
      </c>
      <c r="H2336" s="158">
        <v>113.89</v>
      </c>
      <c r="I2336" s="159"/>
      <c r="L2336" s="155"/>
      <c r="M2336" s="160"/>
      <c r="T2336" s="161"/>
      <c r="AT2336" s="156" t="s">
        <v>277</v>
      </c>
      <c r="AU2336" s="156" t="s">
        <v>86</v>
      </c>
      <c r="AV2336" s="13" t="s">
        <v>86</v>
      </c>
      <c r="AW2336" s="13" t="s">
        <v>37</v>
      </c>
      <c r="AX2336" s="13" t="s">
        <v>76</v>
      </c>
      <c r="AY2336" s="156" t="s">
        <v>265</v>
      </c>
    </row>
    <row r="2337" spans="2:51" s="13" customFormat="1" ht="12">
      <c r="B2337" s="155"/>
      <c r="D2337" s="143" t="s">
        <v>277</v>
      </c>
      <c r="E2337" s="156" t="s">
        <v>19</v>
      </c>
      <c r="F2337" s="157" t="s">
        <v>4042</v>
      </c>
      <c r="H2337" s="158">
        <v>724.289</v>
      </c>
      <c r="I2337" s="159"/>
      <c r="L2337" s="155"/>
      <c r="M2337" s="160"/>
      <c r="T2337" s="161"/>
      <c r="AT2337" s="156" t="s">
        <v>277</v>
      </c>
      <c r="AU2337" s="156" t="s">
        <v>86</v>
      </c>
      <c r="AV2337" s="13" t="s">
        <v>86</v>
      </c>
      <c r="AW2337" s="13" t="s">
        <v>37</v>
      </c>
      <c r="AX2337" s="13" t="s">
        <v>76</v>
      </c>
      <c r="AY2337" s="156" t="s">
        <v>265</v>
      </c>
    </row>
    <row r="2338" spans="2:51" s="13" customFormat="1" ht="12">
      <c r="B2338" s="155"/>
      <c r="D2338" s="143" t="s">
        <v>277</v>
      </c>
      <c r="E2338" s="156" t="s">
        <v>19</v>
      </c>
      <c r="F2338" s="157" t="s">
        <v>4031</v>
      </c>
      <c r="H2338" s="158">
        <v>81.408</v>
      </c>
      <c r="I2338" s="159"/>
      <c r="L2338" s="155"/>
      <c r="M2338" s="160"/>
      <c r="T2338" s="161"/>
      <c r="AT2338" s="156" t="s">
        <v>277</v>
      </c>
      <c r="AU2338" s="156" t="s">
        <v>86</v>
      </c>
      <c r="AV2338" s="13" t="s">
        <v>86</v>
      </c>
      <c r="AW2338" s="13" t="s">
        <v>37</v>
      </c>
      <c r="AX2338" s="13" t="s">
        <v>76</v>
      </c>
      <c r="AY2338" s="156" t="s">
        <v>265</v>
      </c>
    </row>
    <row r="2339" spans="2:51" s="13" customFormat="1" ht="12">
      <c r="B2339" s="155"/>
      <c r="D2339" s="143" t="s">
        <v>277</v>
      </c>
      <c r="E2339" s="156" t="s">
        <v>19</v>
      </c>
      <c r="F2339" s="157" t="s">
        <v>4043</v>
      </c>
      <c r="H2339" s="158">
        <v>105.463</v>
      </c>
      <c r="I2339" s="159"/>
      <c r="L2339" s="155"/>
      <c r="M2339" s="160"/>
      <c r="T2339" s="161"/>
      <c r="AT2339" s="156" t="s">
        <v>277</v>
      </c>
      <c r="AU2339" s="156" t="s">
        <v>86</v>
      </c>
      <c r="AV2339" s="13" t="s">
        <v>86</v>
      </c>
      <c r="AW2339" s="13" t="s">
        <v>37</v>
      </c>
      <c r="AX2339" s="13" t="s">
        <v>76</v>
      </c>
      <c r="AY2339" s="156" t="s">
        <v>265</v>
      </c>
    </row>
    <row r="2340" spans="2:51" s="13" customFormat="1" ht="12">
      <c r="B2340" s="155"/>
      <c r="D2340" s="143" t="s">
        <v>277</v>
      </c>
      <c r="E2340" s="156" t="s">
        <v>19</v>
      </c>
      <c r="F2340" s="157" t="s">
        <v>4044</v>
      </c>
      <c r="H2340" s="158">
        <v>5.043</v>
      </c>
      <c r="I2340" s="159"/>
      <c r="L2340" s="155"/>
      <c r="M2340" s="160"/>
      <c r="T2340" s="161"/>
      <c r="AT2340" s="156" t="s">
        <v>277</v>
      </c>
      <c r="AU2340" s="156" t="s">
        <v>86</v>
      </c>
      <c r="AV2340" s="13" t="s">
        <v>86</v>
      </c>
      <c r="AW2340" s="13" t="s">
        <v>37</v>
      </c>
      <c r="AX2340" s="13" t="s">
        <v>76</v>
      </c>
      <c r="AY2340" s="156" t="s">
        <v>265</v>
      </c>
    </row>
    <row r="2341" spans="2:51" s="13" customFormat="1" ht="12">
      <c r="B2341" s="155"/>
      <c r="D2341" s="143" t="s">
        <v>277</v>
      </c>
      <c r="E2341" s="156" t="s">
        <v>19</v>
      </c>
      <c r="F2341" s="157" t="s">
        <v>4045</v>
      </c>
      <c r="H2341" s="158">
        <v>40.344</v>
      </c>
      <c r="I2341" s="159"/>
      <c r="L2341" s="155"/>
      <c r="M2341" s="160"/>
      <c r="T2341" s="161"/>
      <c r="AT2341" s="156" t="s">
        <v>277</v>
      </c>
      <c r="AU2341" s="156" t="s">
        <v>86</v>
      </c>
      <c r="AV2341" s="13" t="s">
        <v>86</v>
      </c>
      <c r="AW2341" s="13" t="s">
        <v>37</v>
      </c>
      <c r="AX2341" s="13" t="s">
        <v>76</v>
      </c>
      <c r="AY2341" s="156" t="s">
        <v>265</v>
      </c>
    </row>
    <row r="2342" spans="2:51" s="13" customFormat="1" ht="12">
      <c r="B2342" s="155"/>
      <c r="D2342" s="143" t="s">
        <v>277</v>
      </c>
      <c r="E2342" s="156" t="s">
        <v>19</v>
      </c>
      <c r="F2342" s="157" t="s">
        <v>4046</v>
      </c>
      <c r="H2342" s="158">
        <v>53.332</v>
      </c>
      <c r="I2342" s="159"/>
      <c r="L2342" s="155"/>
      <c r="M2342" s="160"/>
      <c r="T2342" s="161"/>
      <c r="AT2342" s="156" t="s">
        <v>277</v>
      </c>
      <c r="AU2342" s="156" t="s">
        <v>86</v>
      </c>
      <c r="AV2342" s="13" t="s">
        <v>86</v>
      </c>
      <c r="AW2342" s="13" t="s">
        <v>37</v>
      </c>
      <c r="AX2342" s="13" t="s">
        <v>76</v>
      </c>
      <c r="AY2342" s="156" t="s">
        <v>265</v>
      </c>
    </row>
    <row r="2343" spans="2:51" s="13" customFormat="1" ht="12">
      <c r="B2343" s="155"/>
      <c r="D2343" s="143" t="s">
        <v>277</v>
      </c>
      <c r="E2343" s="156" t="s">
        <v>19</v>
      </c>
      <c r="F2343" s="157" t="s">
        <v>4047</v>
      </c>
      <c r="H2343" s="158">
        <v>106.665</v>
      </c>
      <c r="I2343" s="159"/>
      <c r="L2343" s="155"/>
      <c r="M2343" s="160"/>
      <c r="T2343" s="161"/>
      <c r="AT2343" s="156" t="s">
        <v>277</v>
      </c>
      <c r="AU2343" s="156" t="s">
        <v>86</v>
      </c>
      <c r="AV2343" s="13" t="s">
        <v>86</v>
      </c>
      <c r="AW2343" s="13" t="s">
        <v>37</v>
      </c>
      <c r="AX2343" s="13" t="s">
        <v>76</v>
      </c>
      <c r="AY2343" s="156" t="s">
        <v>265</v>
      </c>
    </row>
    <row r="2344" spans="2:51" s="13" customFormat="1" ht="12">
      <c r="B2344" s="155"/>
      <c r="D2344" s="143" t="s">
        <v>277</v>
      </c>
      <c r="E2344" s="156" t="s">
        <v>19</v>
      </c>
      <c r="F2344" s="157" t="s">
        <v>4048</v>
      </c>
      <c r="H2344" s="158">
        <v>24.47</v>
      </c>
      <c r="I2344" s="159"/>
      <c r="L2344" s="155"/>
      <c r="M2344" s="160"/>
      <c r="T2344" s="161"/>
      <c r="AT2344" s="156" t="s">
        <v>277</v>
      </c>
      <c r="AU2344" s="156" t="s">
        <v>86</v>
      </c>
      <c r="AV2344" s="13" t="s">
        <v>86</v>
      </c>
      <c r="AW2344" s="13" t="s">
        <v>37</v>
      </c>
      <c r="AX2344" s="13" t="s">
        <v>76</v>
      </c>
      <c r="AY2344" s="156" t="s">
        <v>265</v>
      </c>
    </row>
    <row r="2345" spans="2:51" s="13" customFormat="1" ht="12">
      <c r="B2345" s="155"/>
      <c r="D2345" s="143" t="s">
        <v>277</v>
      </c>
      <c r="E2345" s="156" t="s">
        <v>19</v>
      </c>
      <c r="F2345" s="157" t="s">
        <v>4023</v>
      </c>
      <c r="H2345" s="158">
        <v>9.727</v>
      </c>
      <c r="I2345" s="159"/>
      <c r="L2345" s="155"/>
      <c r="M2345" s="160"/>
      <c r="T2345" s="161"/>
      <c r="AT2345" s="156" t="s">
        <v>277</v>
      </c>
      <c r="AU2345" s="156" t="s">
        <v>86</v>
      </c>
      <c r="AV2345" s="13" t="s">
        <v>86</v>
      </c>
      <c r="AW2345" s="13" t="s">
        <v>37</v>
      </c>
      <c r="AX2345" s="13" t="s">
        <v>76</v>
      </c>
      <c r="AY2345" s="156" t="s">
        <v>265</v>
      </c>
    </row>
    <row r="2346" spans="2:51" s="13" customFormat="1" ht="12">
      <c r="B2346" s="155"/>
      <c r="D2346" s="143" t="s">
        <v>277</v>
      </c>
      <c r="E2346" s="156" t="s">
        <v>19</v>
      </c>
      <c r="F2346" s="157" t="s">
        <v>1725</v>
      </c>
      <c r="H2346" s="158">
        <v>11.88</v>
      </c>
      <c r="I2346" s="159"/>
      <c r="L2346" s="155"/>
      <c r="M2346" s="160"/>
      <c r="T2346" s="161"/>
      <c r="AT2346" s="156" t="s">
        <v>277</v>
      </c>
      <c r="AU2346" s="156" t="s">
        <v>86</v>
      </c>
      <c r="AV2346" s="13" t="s">
        <v>86</v>
      </c>
      <c r="AW2346" s="13" t="s">
        <v>37</v>
      </c>
      <c r="AX2346" s="13" t="s">
        <v>76</v>
      </c>
      <c r="AY2346" s="156" t="s">
        <v>265</v>
      </c>
    </row>
    <row r="2347" spans="2:51" s="13" customFormat="1" ht="12">
      <c r="B2347" s="155"/>
      <c r="D2347" s="143" t="s">
        <v>277</v>
      </c>
      <c r="E2347" s="156" t="s">
        <v>19</v>
      </c>
      <c r="F2347" s="157" t="s">
        <v>3985</v>
      </c>
      <c r="H2347" s="158">
        <v>1.245</v>
      </c>
      <c r="I2347" s="159"/>
      <c r="L2347" s="155"/>
      <c r="M2347" s="160"/>
      <c r="T2347" s="161"/>
      <c r="AT2347" s="156" t="s">
        <v>277</v>
      </c>
      <c r="AU2347" s="156" t="s">
        <v>86</v>
      </c>
      <c r="AV2347" s="13" t="s">
        <v>86</v>
      </c>
      <c r="AW2347" s="13" t="s">
        <v>37</v>
      </c>
      <c r="AX2347" s="13" t="s">
        <v>76</v>
      </c>
      <c r="AY2347" s="156" t="s">
        <v>265</v>
      </c>
    </row>
    <row r="2348" spans="2:51" s="14" customFormat="1" ht="12">
      <c r="B2348" s="162"/>
      <c r="D2348" s="143" t="s">
        <v>277</v>
      </c>
      <c r="E2348" s="163" t="s">
        <v>19</v>
      </c>
      <c r="F2348" s="164" t="s">
        <v>280</v>
      </c>
      <c r="H2348" s="165">
        <v>2692.472</v>
      </c>
      <c r="I2348" s="166"/>
      <c r="L2348" s="162"/>
      <c r="M2348" s="167"/>
      <c r="T2348" s="168"/>
      <c r="AT2348" s="163" t="s">
        <v>277</v>
      </c>
      <c r="AU2348" s="163" t="s">
        <v>86</v>
      </c>
      <c r="AV2348" s="14" t="s">
        <v>271</v>
      </c>
      <c r="AW2348" s="14" t="s">
        <v>37</v>
      </c>
      <c r="AX2348" s="14" t="s">
        <v>84</v>
      </c>
      <c r="AY2348" s="163" t="s">
        <v>265</v>
      </c>
    </row>
    <row r="2349" spans="2:65" s="1" customFormat="1" ht="16.5" customHeight="1">
      <c r="B2349" s="33"/>
      <c r="C2349" s="130" t="s">
        <v>4049</v>
      </c>
      <c r="D2349" s="130" t="s">
        <v>267</v>
      </c>
      <c r="E2349" s="131" t="s">
        <v>1481</v>
      </c>
      <c r="F2349" s="132" t="s">
        <v>1482</v>
      </c>
      <c r="G2349" s="133" t="s">
        <v>130</v>
      </c>
      <c r="H2349" s="134">
        <v>34932.609</v>
      </c>
      <c r="I2349" s="135"/>
      <c r="J2349" s="136">
        <f>ROUND(I2349*H2349,2)</f>
        <v>0</v>
      </c>
      <c r="K2349" s="132" t="s">
        <v>270</v>
      </c>
      <c r="L2349" s="33"/>
      <c r="M2349" s="137" t="s">
        <v>19</v>
      </c>
      <c r="N2349" s="138" t="s">
        <v>47</v>
      </c>
      <c r="P2349" s="139">
        <f>O2349*H2349</f>
        <v>0</v>
      </c>
      <c r="Q2349" s="139">
        <v>0</v>
      </c>
      <c r="R2349" s="139">
        <f>Q2349*H2349</f>
        <v>0</v>
      </c>
      <c r="S2349" s="139">
        <v>0</v>
      </c>
      <c r="T2349" s="140">
        <f>S2349*H2349</f>
        <v>0</v>
      </c>
      <c r="AR2349" s="141" t="s">
        <v>271</v>
      </c>
      <c r="AT2349" s="141" t="s">
        <v>267</v>
      </c>
      <c r="AU2349" s="141" t="s">
        <v>86</v>
      </c>
      <c r="AY2349" s="18" t="s">
        <v>265</v>
      </c>
      <c r="BE2349" s="142">
        <f>IF(N2349="základní",J2349,0)</f>
        <v>0</v>
      </c>
      <c r="BF2349" s="142">
        <f>IF(N2349="snížená",J2349,0)</f>
        <v>0</v>
      </c>
      <c r="BG2349" s="142">
        <f>IF(N2349="zákl. přenesená",J2349,0)</f>
        <v>0</v>
      </c>
      <c r="BH2349" s="142">
        <f>IF(N2349="sníž. přenesená",J2349,0)</f>
        <v>0</v>
      </c>
      <c r="BI2349" s="142">
        <f>IF(N2349="nulová",J2349,0)</f>
        <v>0</v>
      </c>
      <c r="BJ2349" s="18" t="s">
        <v>84</v>
      </c>
      <c r="BK2349" s="142">
        <f>ROUND(I2349*H2349,2)</f>
        <v>0</v>
      </c>
      <c r="BL2349" s="18" t="s">
        <v>271</v>
      </c>
      <c r="BM2349" s="141" t="s">
        <v>4050</v>
      </c>
    </row>
    <row r="2350" spans="2:47" s="1" customFormat="1" ht="19.5">
      <c r="B2350" s="33"/>
      <c r="D2350" s="143" t="s">
        <v>273</v>
      </c>
      <c r="F2350" s="144" t="s">
        <v>1484</v>
      </c>
      <c r="I2350" s="145"/>
      <c r="L2350" s="33"/>
      <c r="M2350" s="146"/>
      <c r="T2350" s="54"/>
      <c r="AT2350" s="18" t="s">
        <v>273</v>
      </c>
      <c r="AU2350" s="18" t="s">
        <v>86</v>
      </c>
    </row>
    <row r="2351" spans="2:47" s="1" customFormat="1" ht="12">
      <c r="B2351" s="33"/>
      <c r="D2351" s="147" t="s">
        <v>275</v>
      </c>
      <c r="F2351" s="148" t="s">
        <v>1485</v>
      </c>
      <c r="I2351" s="145"/>
      <c r="L2351" s="33"/>
      <c r="M2351" s="146"/>
      <c r="T2351" s="54"/>
      <c r="AT2351" s="18" t="s">
        <v>275</v>
      </c>
      <c r="AU2351" s="18" t="s">
        <v>86</v>
      </c>
    </row>
    <row r="2352" spans="2:51" s="13" customFormat="1" ht="12">
      <c r="B2352" s="155"/>
      <c r="D2352" s="143" t="s">
        <v>277</v>
      </c>
      <c r="E2352" s="156" t="s">
        <v>19</v>
      </c>
      <c r="F2352" s="157" t="s">
        <v>4051</v>
      </c>
      <c r="H2352" s="158">
        <v>671.198</v>
      </c>
      <c r="I2352" s="159"/>
      <c r="L2352" s="155"/>
      <c r="M2352" s="160"/>
      <c r="T2352" s="161"/>
      <c r="AT2352" s="156" t="s">
        <v>277</v>
      </c>
      <c r="AU2352" s="156" t="s">
        <v>86</v>
      </c>
      <c r="AV2352" s="13" t="s">
        <v>86</v>
      </c>
      <c r="AW2352" s="13" t="s">
        <v>37</v>
      </c>
      <c r="AX2352" s="13" t="s">
        <v>76</v>
      </c>
      <c r="AY2352" s="156" t="s">
        <v>265</v>
      </c>
    </row>
    <row r="2353" spans="2:51" s="13" customFormat="1" ht="12">
      <c r="B2353" s="155"/>
      <c r="D2353" s="143" t="s">
        <v>277</v>
      </c>
      <c r="E2353" s="156" t="s">
        <v>19</v>
      </c>
      <c r="F2353" s="157" t="s">
        <v>4052</v>
      </c>
      <c r="H2353" s="158">
        <v>14531.74</v>
      </c>
      <c r="I2353" s="159"/>
      <c r="L2353" s="155"/>
      <c r="M2353" s="160"/>
      <c r="T2353" s="161"/>
      <c r="AT2353" s="156" t="s">
        <v>277</v>
      </c>
      <c r="AU2353" s="156" t="s">
        <v>86</v>
      </c>
      <c r="AV2353" s="13" t="s">
        <v>86</v>
      </c>
      <c r="AW2353" s="13" t="s">
        <v>37</v>
      </c>
      <c r="AX2353" s="13" t="s">
        <v>76</v>
      </c>
      <c r="AY2353" s="156" t="s">
        <v>265</v>
      </c>
    </row>
    <row r="2354" spans="2:51" s="13" customFormat="1" ht="12">
      <c r="B2354" s="155"/>
      <c r="D2354" s="143" t="s">
        <v>277</v>
      </c>
      <c r="E2354" s="156" t="s">
        <v>19</v>
      </c>
      <c r="F2354" s="157" t="s">
        <v>4053</v>
      </c>
      <c r="H2354" s="158">
        <v>2163.906</v>
      </c>
      <c r="I2354" s="159"/>
      <c r="L2354" s="155"/>
      <c r="M2354" s="160"/>
      <c r="T2354" s="161"/>
      <c r="AT2354" s="156" t="s">
        <v>277</v>
      </c>
      <c r="AU2354" s="156" t="s">
        <v>86</v>
      </c>
      <c r="AV2354" s="13" t="s">
        <v>86</v>
      </c>
      <c r="AW2354" s="13" t="s">
        <v>37</v>
      </c>
      <c r="AX2354" s="13" t="s">
        <v>76</v>
      </c>
      <c r="AY2354" s="156" t="s">
        <v>265</v>
      </c>
    </row>
    <row r="2355" spans="2:51" s="13" customFormat="1" ht="12">
      <c r="B2355" s="155"/>
      <c r="D2355" s="143" t="s">
        <v>277</v>
      </c>
      <c r="E2355" s="156" t="s">
        <v>19</v>
      </c>
      <c r="F2355" s="157" t="s">
        <v>4054</v>
      </c>
      <c r="H2355" s="158">
        <v>13761.486</v>
      </c>
      <c r="I2355" s="159"/>
      <c r="L2355" s="155"/>
      <c r="M2355" s="160"/>
      <c r="T2355" s="161"/>
      <c r="AT2355" s="156" t="s">
        <v>277</v>
      </c>
      <c r="AU2355" s="156" t="s">
        <v>86</v>
      </c>
      <c r="AV2355" s="13" t="s">
        <v>86</v>
      </c>
      <c r="AW2355" s="13" t="s">
        <v>37</v>
      </c>
      <c r="AX2355" s="13" t="s">
        <v>76</v>
      </c>
      <c r="AY2355" s="156" t="s">
        <v>265</v>
      </c>
    </row>
    <row r="2356" spans="2:51" s="13" customFormat="1" ht="12">
      <c r="B2356" s="155"/>
      <c r="D2356" s="143" t="s">
        <v>277</v>
      </c>
      <c r="E2356" s="156" t="s">
        <v>19</v>
      </c>
      <c r="F2356" s="157" t="s">
        <v>4055</v>
      </c>
      <c r="H2356" s="158">
        <v>1546.752</v>
      </c>
      <c r="I2356" s="159"/>
      <c r="L2356" s="155"/>
      <c r="M2356" s="160"/>
      <c r="T2356" s="161"/>
      <c r="AT2356" s="156" t="s">
        <v>277</v>
      </c>
      <c r="AU2356" s="156" t="s">
        <v>86</v>
      </c>
      <c r="AV2356" s="13" t="s">
        <v>86</v>
      </c>
      <c r="AW2356" s="13" t="s">
        <v>37</v>
      </c>
      <c r="AX2356" s="13" t="s">
        <v>76</v>
      </c>
      <c r="AY2356" s="156" t="s">
        <v>265</v>
      </c>
    </row>
    <row r="2357" spans="2:51" s="13" customFormat="1" ht="12">
      <c r="B2357" s="155"/>
      <c r="D2357" s="143" t="s">
        <v>277</v>
      </c>
      <c r="E2357" s="156" t="s">
        <v>19</v>
      </c>
      <c r="F2357" s="157" t="s">
        <v>4056</v>
      </c>
      <c r="H2357" s="158">
        <v>95.817</v>
      </c>
      <c r="I2357" s="159"/>
      <c r="L2357" s="155"/>
      <c r="M2357" s="160"/>
      <c r="T2357" s="161"/>
      <c r="AT2357" s="156" t="s">
        <v>277</v>
      </c>
      <c r="AU2357" s="156" t="s">
        <v>86</v>
      </c>
      <c r="AV2357" s="13" t="s">
        <v>86</v>
      </c>
      <c r="AW2357" s="13" t="s">
        <v>37</v>
      </c>
      <c r="AX2357" s="13" t="s">
        <v>76</v>
      </c>
      <c r="AY2357" s="156" t="s">
        <v>265</v>
      </c>
    </row>
    <row r="2358" spans="2:51" s="13" customFormat="1" ht="12">
      <c r="B2358" s="155"/>
      <c r="D2358" s="143" t="s">
        <v>277</v>
      </c>
      <c r="E2358" s="156" t="s">
        <v>19</v>
      </c>
      <c r="F2358" s="157" t="s">
        <v>4057</v>
      </c>
      <c r="H2358" s="158">
        <v>1013.315</v>
      </c>
      <c r="I2358" s="159"/>
      <c r="L2358" s="155"/>
      <c r="M2358" s="160"/>
      <c r="T2358" s="161"/>
      <c r="AT2358" s="156" t="s">
        <v>277</v>
      </c>
      <c r="AU2358" s="156" t="s">
        <v>86</v>
      </c>
      <c r="AV2358" s="13" t="s">
        <v>86</v>
      </c>
      <c r="AW2358" s="13" t="s">
        <v>37</v>
      </c>
      <c r="AX2358" s="13" t="s">
        <v>76</v>
      </c>
      <c r="AY2358" s="156" t="s">
        <v>265</v>
      </c>
    </row>
    <row r="2359" spans="2:51" s="13" customFormat="1" ht="12">
      <c r="B2359" s="155"/>
      <c r="D2359" s="143" t="s">
        <v>277</v>
      </c>
      <c r="E2359" s="156" t="s">
        <v>19</v>
      </c>
      <c r="F2359" s="157" t="s">
        <v>4058</v>
      </c>
      <c r="H2359" s="158">
        <v>464.93</v>
      </c>
      <c r="I2359" s="159"/>
      <c r="L2359" s="155"/>
      <c r="M2359" s="160"/>
      <c r="T2359" s="161"/>
      <c r="AT2359" s="156" t="s">
        <v>277</v>
      </c>
      <c r="AU2359" s="156" t="s">
        <v>86</v>
      </c>
      <c r="AV2359" s="13" t="s">
        <v>86</v>
      </c>
      <c r="AW2359" s="13" t="s">
        <v>37</v>
      </c>
      <c r="AX2359" s="13" t="s">
        <v>76</v>
      </c>
      <c r="AY2359" s="156" t="s">
        <v>265</v>
      </c>
    </row>
    <row r="2360" spans="2:51" s="13" customFormat="1" ht="12">
      <c r="B2360" s="155"/>
      <c r="D2360" s="143" t="s">
        <v>277</v>
      </c>
      <c r="E2360" s="156" t="s">
        <v>19</v>
      </c>
      <c r="F2360" s="157" t="s">
        <v>4059</v>
      </c>
      <c r="H2360" s="158">
        <v>184.81</v>
      </c>
      <c r="I2360" s="159"/>
      <c r="L2360" s="155"/>
      <c r="M2360" s="160"/>
      <c r="T2360" s="161"/>
      <c r="AT2360" s="156" t="s">
        <v>277</v>
      </c>
      <c r="AU2360" s="156" t="s">
        <v>86</v>
      </c>
      <c r="AV2360" s="13" t="s">
        <v>86</v>
      </c>
      <c r="AW2360" s="13" t="s">
        <v>37</v>
      </c>
      <c r="AX2360" s="13" t="s">
        <v>76</v>
      </c>
      <c r="AY2360" s="156" t="s">
        <v>265</v>
      </c>
    </row>
    <row r="2361" spans="2:51" s="13" customFormat="1" ht="12">
      <c r="B2361" s="155"/>
      <c r="D2361" s="143" t="s">
        <v>277</v>
      </c>
      <c r="E2361" s="156" t="s">
        <v>19</v>
      </c>
      <c r="F2361" s="157" t="s">
        <v>4060</v>
      </c>
      <c r="H2361" s="158">
        <v>475</v>
      </c>
      <c r="I2361" s="159"/>
      <c r="L2361" s="155"/>
      <c r="M2361" s="160"/>
      <c r="T2361" s="161"/>
      <c r="AT2361" s="156" t="s">
        <v>277</v>
      </c>
      <c r="AU2361" s="156" t="s">
        <v>86</v>
      </c>
      <c r="AV2361" s="13" t="s">
        <v>86</v>
      </c>
      <c r="AW2361" s="13" t="s">
        <v>37</v>
      </c>
      <c r="AX2361" s="13" t="s">
        <v>76</v>
      </c>
      <c r="AY2361" s="156" t="s">
        <v>265</v>
      </c>
    </row>
    <row r="2362" spans="2:51" s="13" customFormat="1" ht="12">
      <c r="B2362" s="155"/>
      <c r="D2362" s="143" t="s">
        <v>277</v>
      </c>
      <c r="E2362" s="156" t="s">
        <v>19</v>
      </c>
      <c r="F2362" s="157" t="s">
        <v>4061</v>
      </c>
      <c r="H2362" s="158">
        <v>23.655</v>
      </c>
      <c r="I2362" s="159"/>
      <c r="L2362" s="155"/>
      <c r="M2362" s="160"/>
      <c r="T2362" s="161"/>
      <c r="AT2362" s="156" t="s">
        <v>277</v>
      </c>
      <c r="AU2362" s="156" t="s">
        <v>86</v>
      </c>
      <c r="AV2362" s="13" t="s">
        <v>86</v>
      </c>
      <c r="AW2362" s="13" t="s">
        <v>37</v>
      </c>
      <c r="AX2362" s="13" t="s">
        <v>76</v>
      </c>
      <c r="AY2362" s="156" t="s">
        <v>265</v>
      </c>
    </row>
    <row r="2363" spans="2:51" s="14" customFormat="1" ht="12">
      <c r="B2363" s="162"/>
      <c r="D2363" s="143" t="s">
        <v>277</v>
      </c>
      <c r="E2363" s="163" t="s">
        <v>19</v>
      </c>
      <c r="F2363" s="164" t="s">
        <v>280</v>
      </c>
      <c r="H2363" s="165">
        <v>34932.609</v>
      </c>
      <c r="I2363" s="166"/>
      <c r="L2363" s="162"/>
      <c r="M2363" s="167"/>
      <c r="T2363" s="168"/>
      <c r="AT2363" s="163" t="s">
        <v>277</v>
      </c>
      <c r="AU2363" s="163" t="s">
        <v>86</v>
      </c>
      <c r="AV2363" s="14" t="s">
        <v>271</v>
      </c>
      <c r="AW2363" s="14" t="s">
        <v>37</v>
      </c>
      <c r="AX2363" s="14" t="s">
        <v>84</v>
      </c>
      <c r="AY2363" s="163" t="s">
        <v>265</v>
      </c>
    </row>
    <row r="2364" spans="2:65" s="1" customFormat="1" ht="16.5" customHeight="1">
      <c r="B2364" s="33"/>
      <c r="C2364" s="130" t="s">
        <v>1703</v>
      </c>
      <c r="D2364" s="130" t="s">
        <v>267</v>
      </c>
      <c r="E2364" s="131" t="s">
        <v>1493</v>
      </c>
      <c r="F2364" s="132" t="s">
        <v>1494</v>
      </c>
      <c r="G2364" s="133" t="s">
        <v>130</v>
      </c>
      <c r="H2364" s="134">
        <v>1964.781</v>
      </c>
      <c r="I2364" s="135"/>
      <c r="J2364" s="136">
        <f>ROUND(I2364*H2364,2)</f>
        <v>0</v>
      </c>
      <c r="K2364" s="132" t="s">
        <v>270</v>
      </c>
      <c r="L2364" s="33"/>
      <c r="M2364" s="137" t="s">
        <v>19</v>
      </c>
      <c r="N2364" s="138" t="s">
        <v>47</v>
      </c>
      <c r="P2364" s="139">
        <f>O2364*H2364</f>
        <v>0</v>
      </c>
      <c r="Q2364" s="139">
        <v>0</v>
      </c>
      <c r="R2364" s="139">
        <f>Q2364*H2364</f>
        <v>0</v>
      </c>
      <c r="S2364" s="139">
        <v>0</v>
      </c>
      <c r="T2364" s="140">
        <f>S2364*H2364</f>
        <v>0</v>
      </c>
      <c r="AR2364" s="141" t="s">
        <v>271</v>
      </c>
      <c r="AT2364" s="141" t="s">
        <v>267</v>
      </c>
      <c r="AU2364" s="141" t="s">
        <v>86</v>
      </c>
      <c r="AY2364" s="18" t="s">
        <v>265</v>
      </c>
      <c r="BE2364" s="142">
        <f>IF(N2364="základní",J2364,0)</f>
        <v>0</v>
      </c>
      <c r="BF2364" s="142">
        <f>IF(N2364="snížená",J2364,0)</f>
        <v>0</v>
      </c>
      <c r="BG2364" s="142">
        <f>IF(N2364="zákl. přenesená",J2364,0)</f>
        <v>0</v>
      </c>
      <c r="BH2364" s="142">
        <f>IF(N2364="sníž. přenesená",J2364,0)</f>
        <v>0</v>
      </c>
      <c r="BI2364" s="142">
        <f>IF(N2364="nulová",J2364,0)</f>
        <v>0</v>
      </c>
      <c r="BJ2364" s="18" t="s">
        <v>84</v>
      </c>
      <c r="BK2364" s="142">
        <f>ROUND(I2364*H2364,2)</f>
        <v>0</v>
      </c>
      <c r="BL2364" s="18" t="s">
        <v>271</v>
      </c>
      <c r="BM2364" s="141" t="s">
        <v>4062</v>
      </c>
    </row>
    <row r="2365" spans="2:47" s="1" customFormat="1" ht="19.5">
      <c r="B2365" s="33"/>
      <c r="D2365" s="143" t="s">
        <v>273</v>
      </c>
      <c r="F2365" s="144" t="s">
        <v>1496</v>
      </c>
      <c r="I2365" s="145"/>
      <c r="L2365" s="33"/>
      <c r="M2365" s="146"/>
      <c r="T2365" s="54"/>
      <c r="AT2365" s="18" t="s">
        <v>273</v>
      </c>
      <c r="AU2365" s="18" t="s">
        <v>86</v>
      </c>
    </row>
    <row r="2366" spans="2:47" s="1" customFormat="1" ht="12">
      <c r="B2366" s="33"/>
      <c r="D2366" s="147" t="s">
        <v>275</v>
      </c>
      <c r="F2366" s="148" t="s">
        <v>1497</v>
      </c>
      <c r="I2366" s="145"/>
      <c r="L2366" s="33"/>
      <c r="M2366" s="146"/>
      <c r="T2366" s="54"/>
      <c r="AT2366" s="18" t="s">
        <v>275</v>
      </c>
      <c r="AU2366" s="18" t="s">
        <v>86</v>
      </c>
    </row>
    <row r="2367" spans="2:51" s="13" customFormat="1" ht="12">
      <c r="B2367" s="155"/>
      <c r="D2367" s="143" t="s">
        <v>277</v>
      </c>
      <c r="E2367" s="156" t="s">
        <v>19</v>
      </c>
      <c r="F2367" s="157" t="s">
        <v>4026</v>
      </c>
      <c r="H2367" s="158">
        <v>764.828</v>
      </c>
      <c r="I2367" s="159"/>
      <c r="L2367" s="155"/>
      <c r="M2367" s="160"/>
      <c r="T2367" s="161"/>
      <c r="AT2367" s="156" t="s">
        <v>277</v>
      </c>
      <c r="AU2367" s="156" t="s">
        <v>86</v>
      </c>
      <c r="AV2367" s="13" t="s">
        <v>86</v>
      </c>
      <c r="AW2367" s="13" t="s">
        <v>37</v>
      </c>
      <c r="AX2367" s="13" t="s">
        <v>76</v>
      </c>
      <c r="AY2367" s="156" t="s">
        <v>265</v>
      </c>
    </row>
    <row r="2368" spans="2:51" s="13" customFormat="1" ht="12">
      <c r="B2368" s="155"/>
      <c r="D2368" s="143" t="s">
        <v>277</v>
      </c>
      <c r="E2368" s="156" t="s">
        <v>19</v>
      </c>
      <c r="F2368" s="157" t="s">
        <v>4030</v>
      </c>
      <c r="H2368" s="158">
        <v>113.89</v>
      </c>
      <c r="I2368" s="159"/>
      <c r="L2368" s="155"/>
      <c r="M2368" s="160"/>
      <c r="T2368" s="161"/>
      <c r="AT2368" s="156" t="s">
        <v>277</v>
      </c>
      <c r="AU2368" s="156" t="s">
        <v>86</v>
      </c>
      <c r="AV2368" s="13" t="s">
        <v>86</v>
      </c>
      <c r="AW2368" s="13" t="s">
        <v>37</v>
      </c>
      <c r="AX2368" s="13" t="s">
        <v>76</v>
      </c>
      <c r="AY2368" s="156" t="s">
        <v>265</v>
      </c>
    </row>
    <row r="2369" spans="2:51" s="13" customFormat="1" ht="12">
      <c r="B2369" s="155"/>
      <c r="D2369" s="143" t="s">
        <v>277</v>
      </c>
      <c r="E2369" s="156" t="s">
        <v>19</v>
      </c>
      <c r="F2369" s="157" t="s">
        <v>1498</v>
      </c>
      <c r="H2369" s="158">
        <v>777.02</v>
      </c>
      <c r="I2369" s="159"/>
      <c r="L2369" s="155"/>
      <c r="M2369" s="160"/>
      <c r="T2369" s="161"/>
      <c r="AT2369" s="156" t="s">
        <v>277</v>
      </c>
      <c r="AU2369" s="156" t="s">
        <v>86</v>
      </c>
      <c r="AV2369" s="13" t="s">
        <v>86</v>
      </c>
      <c r="AW2369" s="13" t="s">
        <v>37</v>
      </c>
      <c r="AX2369" s="13" t="s">
        <v>76</v>
      </c>
      <c r="AY2369" s="156" t="s">
        <v>265</v>
      </c>
    </row>
    <row r="2370" spans="2:51" s="13" customFormat="1" ht="12">
      <c r="B2370" s="155"/>
      <c r="D2370" s="143" t="s">
        <v>277</v>
      </c>
      <c r="E2370" s="156" t="s">
        <v>19</v>
      </c>
      <c r="F2370" s="157" t="s">
        <v>4031</v>
      </c>
      <c r="H2370" s="158">
        <v>81.408</v>
      </c>
      <c r="I2370" s="159"/>
      <c r="L2370" s="155"/>
      <c r="M2370" s="160"/>
      <c r="T2370" s="161"/>
      <c r="AT2370" s="156" t="s">
        <v>277</v>
      </c>
      <c r="AU2370" s="156" t="s">
        <v>86</v>
      </c>
      <c r="AV2370" s="13" t="s">
        <v>86</v>
      </c>
      <c r="AW2370" s="13" t="s">
        <v>37</v>
      </c>
      <c r="AX2370" s="13" t="s">
        <v>76</v>
      </c>
      <c r="AY2370" s="156" t="s">
        <v>265</v>
      </c>
    </row>
    <row r="2371" spans="2:51" s="13" customFormat="1" ht="12">
      <c r="B2371" s="155"/>
      <c r="D2371" s="143" t="s">
        <v>277</v>
      </c>
      <c r="E2371" s="156" t="s">
        <v>19</v>
      </c>
      <c r="F2371" s="157" t="s">
        <v>4063</v>
      </c>
      <c r="H2371" s="158">
        <v>52.732</v>
      </c>
      <c r="I2371" s="159"/>
      <c r="L2371" s="155"/>
      <c r="M2371" s="160"/>
      <c r="T2371" s="161"/>
      <c r="AT2371" s="156" t="s">
        <v>277</v>
      </c>
      <c r="AU2371" s="156" t="s">
        <v>86</v>
      </c>
      <c r="AV2371" s="13" t="s">
        <v>86</v>
      </c>
      <c r="AW2371" s="13" t="s">
        <v>37</v>
      </c>
      <c r="AX2371" s="13" t="s">
        <v>76</v>
      </c>
      <c r="AY2371" s="156" t="s">
        <v>265</v>
      </c>
    </row>
    <row r="2372" spans="2:51" s="13" customFormat="1" ht="12">
      <c r="B2372" s="155"/>
      <c r="D2372" s="143" t="s">
        <v>277</v>
      </c>
      <c r="E2372" s="156" t="s">
        <v>19</v>
      </c>
      <c r="F2372" s="157" t="s">
        <v>4020</v>
      </c>
      <c r="H2372" s="158">
        <v>25.215</v>
      </c>
      <c r="I2372" s="159"/>
      <c r="L2372" s="155"/>
      <c r="M2372" s="160"/>
      <c r="T2372" s="161"/>
      <c r="AT2372" s="156" t="s">
        <v>277</v>
      </c>
      <c r="AU2372" s="156" t="s">
        <v>86</v>
      </c>
      <c r="AV2372" s="13" t="s">
        <v>86</v>
      </c>
      <c r="AW2372" s="13" t="s">
        <v>37</v>
      </c>
      <c r="AX2372" s="13" t="s">
        <v>76</v>
      </c>
      <c r="AY2372" s="156" t="s">
        <v>265</v>
      </c>
    </row>
    <row r="2373" spans="2:51" s="13" customFormat="1" ht="12">
      <c r="B2373" s="155"/>
      <c r="D2373" s="143" t="s">
        <v>277</v>
      </c>
      <c r="E2373" s="156" t="s">
        <v>19</v>
      </c>
      <c r="F2373" s="157" t="s">
        <v>4064</v>
      </c>
      <c r="H2373" s="158">
        <v>20.172</v>
      </c>
      <c r="I2373" s="159"/>
      <c r="L2373" s="155"/>
      <c r="M2373" s="160"/>
      <c r="T2373" s="161"/>
      <c r="AT2373" s="156" t="s">
        <v>277</v>
      </c>
      <c r="AU2373" s="156" t="s">
        <v>86</v>
      </c>
      <c r="AV2373" s="13" t="s">
        <v>86</v>
      </c>
      <c r="AW2373" s="13" t="s">
        <v>37</v>
      </c>
      <c r="AX2373" s="13" t="s">
        <v>76</v>
      </c>
      <c r="AY2373" s="156" t="s">
        <v>265</v>
      </c>
    </row>
    <row r="2374" spans="2:51" s="13" customFormat="1" ht="12">
      <c r="B2374" s="155"/>
      <c r="D2374" s="143" t="s">
        <v>277</v>
      </c>
      <c r="E2374" s="156" t="s">
        <v>19</v>
      </c>
      <c r="F2374" s="157" t="s">
        <v>4065</v>
      </c>
      <c r="H2374" s="158">
        <v>53.332</v>
      </c>
      <c r="I2374" s="159"/>
      <c r="L2374" s="155"/>
      <c r="M2374" s="160"/>
      <c r="T2374" s="161"/>
      <c r="AT2374" s="156" t="s">
        <v>277</v>
      </c>
      <c r="AU2374" s="156" t="s">
        <v>86</v>
      </c>
      <c r="AV2374" s="13" t="s">
        <v>86</v>
      </c>
      <c r="AW2374" s="13" t="s">
        <v>37</v>
      </c>
      <c r="AX2374" s="13" t="s">
        <v>76</v>
      </c>
      <c r="AY2374" s="156" t="s">
        <v>265</v>
      </c>
    </row>
    <row r="2375" spans="2:51" s="13" customFormat="1" ht="12">
      <c r="B2375" s="155"/>
      <c r="D2375" s="143" t="s">
        <v>277</v>
      </c>
      <c r="E2375" s="156" t="s">
        <v>19</v>
      </c>
      <c r="F2375" s="157" t="s">
        <v>4066</v>
      </c>
      <c r="H2375" s="158">
        <v>53.332</v>
      </c>
      <c r="I2375" s="159"/>
      <c r="L2375" s="155"/>
      <c r="M2375" s="160"/>
      <c r="T2375" s="161"/>
      <c r="AT2375" s="156" t="s">
        <v>277</v>
      </c>
      <c r="AU2375" s="156" t="s">
        <v>86</v>
      </c>
      <c r="AV2375" s="13" t="s">
        <v>86</v>
      </c>
      <c r="AW2375" s="13" t="s">
        <v>37</v>
      </c>
      <c r="AX2375" s="13" t="s">
        <v>76</v>
      </c>
      <c r="AY2375" s="156" t="s">
        <v>265</v>
      </c>
    </row>
    <row r="2376" spans="2:51" s="13" customFormat="1" ht="12">
      <c r="B2376" s="155"/>
      <c r="D2376" s="143" t="s">
        <v>277</v>
      </c>
      <c r="E2376" s="156" t="s">
        <v>19</v>
      </c>
      <c r="F2376" s="157" t="s">
        <v>4023</v>
      </c>
      <c r="H2376" s="158">
        <v>9.727</v>
      </c>
      <c r="I2376" s="159"/>
      <c r="L2376" s="155"/>
      <c r="M2376" s="160"/>
      <c r="T2376" s="161"/>
      <c r="AT2376" s="156" t="s">
        <v>277</v>
      </c>
      <c r="AU2376" s="156" t="s">
        <v>86</v>
      </c>
      <c r="AV2376" s="13" t="s">
        <v>86</v>
      </c>
      <c r="AW2376" s="13" t="s">
        <v>37</v>
      </c>
      <c r="AX2376" s="13" t="s">
        <v>76</v>
      </c>
      <c r="AY2376" s="156" t="s">
        <v>265</v>
      </c>
    </row>
    <row r="2377" spans="2:51" s="13" customFormat="1" ht="12">
      <c r="B2377" s="155"/>
      <c r="D2377" s="143" t="s">
        <v>277</v>
      </c>
      <c r="E2377" s="156" t="s">
        <v>1725</v>
      </c>
      <c r="F2377" s="157" t="s">
        <v>4067</v>
      </c>
      <c r="H2377" s="158">
        <v>11.88</v>
      </c>
      <c r="I2377" s="159"/>
      <c r="L2377" s="155"/>
      <c r="M2377" s="160"/>
      <c r="T2377" s="161"/>
      <c r="AT2377" s="156" t="s">
        <v>277</v>
      </c>
      <c r="AU2377" s="156" t="s">
        <v>86</v>
      </c>
      <c r="AV2377" s="13" t="s">
        <v>86</v>
      </c>
      <c r="AW2377" s="13" t="s">
        <v>37</v>
      </c>
      <c r="AX2377" s="13" t="s">
        <v>76</v>
      </c>
      <c r="AY2377" s="156" t="s">
        <v>265</v>
      </c>
    </row>
    <row r="2378" spans="2:51" s="13" customFormat="1" ht="12">
      <c r="B2378" s="155"/>
      <c r="D2378" s="143" t="s">
        <v>277</v>
      </c>
      <c r="E2378" s="156" t="s">
        <v>19</v>
      </c>
      <c r="F2378" s="157" t="s">
        <v>3985</v>
      </c>
      <c r="H2378" s="158">
        <v>1.245</v>
      </c>
      <c r="I2378" s="159"/>
      <c r="L2378" s="155"/>
      <c r="M2378" s="160"/>
      <c r="T2378" s="161"/>
      <c r="AT2378" s="156" t="s">
        <v>277</v>
      </c>
      <c r="AU2378" s="156" t="s">
        <v>86</v>
      </c>
      <c r="AV2378" s="13" t="s">
        <v>86</v>
      </c>
      <c r="AW2378" s="13" t="s">
        <v>37</v>
      </c>
      <c r="AX2378" s="13" t="s">
        <v>76</v>
      </c>
      <c r="AY2378" s="156" t="s">
        <v>265</v>
      </c>
    </row>
    <row r="2379" spans="2:51" s="14" customFormat="1" ht="12">
      <c r="B2379" s="162"/>
      <c r="D2379" s="143" t="s">
        <v>277</v>
      </c>
      <c r="E2379" s="163" t="s">
        <v>19</v>
      </c>
      <c r="F2379" s="164" t="s">
        <v>280</v>
      </c>
      <c r="H2379" s="165">
        <v>1964.781</v>
      </c>
      <c r="I2379" s="166"/>
      <c r="L2379" s="162"/>
      <c r="M2379" s="167"/>
      <c r="T2379" s="168"/>
      <c r="AT2379" s="163" t="s">
        <v>277</v>
      </c>
      <c r="AU2379" s="163" t="s">
        <v>86</v>
      </c>
      <c r="AV2379" s="14" t="s">
        <v>271</v>
      </c>
      <c r="AW2379" s="14" t="s">
        <v>37</v>
      </c>
      <c r="AX2379" s="14" t="s">
        <v>84</v>
      </c>
      <c r="AY2379" s="163" t="s">
        <v>265</v>
      </c>
    </row>
    <row r="2380" spans="2:63" s="11" customFormat="1" ht="22.9" customHeight="1">
      <c r="B2380" s="118"/>
      <c r="D2380" s="119" t="s">
        <v>75</v>
      </c>
      <c r="E2380" s="128" t="s">
        <v>1504</v>
      </c>
      <c r="F2380" s="128" t="s">
        <v>1505</v>
      </c>
      <c r="I2380" s="121"/>
      <c r="J2380" s="129">
        <f>BK2380</f>
        <v>0</v>
      </c>
      <c r="L2380" s="118"/>
      <c r="M2380" s="123"/>
      <c r="P2380" s="124">
        <f>SUM(P2381:P2383)</f>
        <v>0</v>
      </c>
      <c r="R2380" s="124">
        <f>SUM(R2381:R2383)</f>
        <v>0</v>
      </c>
      <c r="T2380" s="125">
        <f>SUM(T2381:T2383)</f>
        <v>0</v>
      </c>
      <c r="AR2380" s="119" t="s">
        <v>84</v>
      </c>
      <c r="AT2380" s="126" t="s">
        <v>75</v>
      </c>
      <c r="AU2380" s="126" t="s">
        <v>84</v>
      </c>
      <c r="AY2380" s="119" t="s">
        <v>265</v>
      </c>
      <c r="BK2380" s="127">
        <f>SUM(BK2381:BK2383)</f>
        <v>0</v>
      </c>
    </row>
    <row r="2381" spans="2:65" s="1" customFormat="1" ht="16.5" customHeight="1">
      <c r="B2381" s="33"/>
      <c r="C2381" s="130" t="s">
        <v>4068</v>
      </c>
      <c r="D2381" s="130" t="s">
        <v>267</v>
      </c>
      <c r="E2381" s="131" t="s">
        <v>4069</v>
      </c>
      <c r="F2381" s="132" t="s">
        <v>4070</v>
      </c>
      <c r="G2381" s="133" t="s">
        <v>130</v>
      </c>
      <c r="H2381" s="134">
        <v>6888.768</v>
      </c>
      <c r="I2381" s="135"/>
      <c r="J2381" s="136">
        <f>ROUND(I2381*H2381,2)</f>
        <v>0</v>
      </c>
      <c r="K2381" s="132" t="s">
        <v>270</v>
      </c>
      <c r="L2381" s="33"/>
      <c r="M2381" s="137" t="s">
        <v>19</v>
      </c>
      <c r="N2381" s="138" t="s">
        <v>47</v>
      </c>
      <c r="P2381" s="139">
        <f>O2381*H2381</f>
        <v>0</v>
      </c>
      <c r="Q2381" s="139">
        <v>0</v>
      </c>
      <c r="R2381" s="139">
        <f>Q2381*H2381</f>
        <v>0</v>
      </c>
      <c r="S2381" s="139">
        <v>0</v>
      </c>
      <c r="T2381" s="140">
        <f>S2381*H2381</f>
        <v>0</v>
      </c>
      <c r="AR2381" s="141" t="s">
        <v>271</v>
      </c>
      <c r="AT2381" s="141" t="s">
        <v>267</v>
      </c>
      <c r="AU2381" s="141" t="s">
        <v>86</v>
      </c>
      <c r="AY2381" s="18" t="s">
        <v>265</v>
      </c>
      <c r="BE2381" s="142">
        <f>IF(N2381="základní",J2381,0)</f>
        <v>0</v>
      </c>
      <c r="BF2381" s="142">
        <f>IF(N2381="snížená",J2381,0)</f>
        <v>0</v>
      </c>
      <c r="BG2381" s="142">
        <f>IF(N2381="zákl. přenesená",J2381,0)</f>
        <v>0</v>
      </c>
      <c r="BH2381" s="142">
        <f>IF(N2381="sníž. přenesená",J2381,0)</f>
        <v>0</v>
      </c>
      <c r="BI2381" s="142">
        <f>IF(N2381="nulová",J2381,0)</f>
        <v>0</v>
      </c>
      <c r="BJ2381" s="18" t="s">
        <v>84</v>
      </c>
      <c r="BK2381" s="142">
        <f>ROUND(I2381*H2381,2)</f>
        <v>0</v>
      </c>
      <c r="BL2381" s="18" t="s">
        <v>271</v>
      </c>
      <c r="BM2381" s="141" t="s">
        <v>4071</v>
      </c>
    </row>
    <row r="2382" spans="2:47" s="1" customFormat="1" ht="12">
      <c r="B2382" s="33"/>
      <c r="D2382" s="143" t="s">
        <v>273</v>
      </c>
      <c r="F2382" s="144" t="s">
        <v>4072</v>
      </c>
      <c r="I2382" s="145"/>
      <c r="L2382" s="33"/>
      <c r="M2382" s="146"/>
      <c r="T2382" s="54"/>
      <c r="AT2382" s="18" t="s">
        <v>273</v>
      </c>
      <c r="AU2382" s="18" t="s">
        <v>86</v>
      </c>
    </row>
    <row r="2383" spans="2:47" s="1" customFormat="1" ht="12">
      <c r="B2383" s="33"/>
      <c r="D2383" s="147" t="s">
        <v>275</v>
      </c>
      <c r="F2383" s="148" t="s">
        <v>4073</v>
      </c>
      <c r="I2383" s="145"/>
      <c r="L2383" s="33"/>
      <c r="M2383" s="146"/>
      <c r="T2383" s="54"/>
      <c r="AT2383" s="18" t="s">
        <v>275</v>
      </c>
      <c r="AU2383" s="18" t="s">
        <v>86</v>
      </c>
    </row>
    <row r="2384" spans="2:63" s="11" customFormat="1" ht="25.9" customHeight="1">
      <c r="B2384" s="118"/>
      <c r="D2384" s="119" t="s">
        <v>75</v>
      </c>
      <c r="E2384" s="120" t="s">
        <v>4074</v>
      </c>
      <c r="F2384" s="120" t="s">
        <v>4075</v>
      </c>
      <c r="I2384" s="121"/>
      <c r="J2384" s="122">
        <f>BK2384</f>
        <v>0</v>
      </c>
      <c r="L2384" s="118"/>
      <c r="M2384" s="123"/>
      <c r="P2384" s="124">
        <f>P2385+P2389+P2456+P2464+P2496+P2661+P2690</f>
        <v>0</v>
      </c>
      <c r="R2384" s="124">
        <f>R2385+R2389+R2456+R2464+R2496+R2661+R2690</f>
        <v>21.962021700000005</v>
      </c>
      <c r="T2384" s="125">
        <f>T2385+T2389+T2456+T2464+T2496+T2661+T2690</f>
        <v>0</v>
      </c>
      <c r="AR2384" s="119" t="s">
        <v>86</v>
      </c>
      <c r="AT2384" s="126" t="s">
        <v>75</v>
      </c>
      <c r="AU2384" s="126" t="s">
        <v>76</v>
      </c>
      <c r="AY2384" s="119" t="s">
        <v>265</v>
      </c>
      <c r="BK2384" s="127">
        <f>BK2385+BK2389+BK2456+BK2464+BK2496+BK2661+BK2690</f>
        <v>0</v>
      </c>
    </row>
    <row r="2385" spans="2:63" s="11" customFormat="1" ht="22.9" customHeight="1">
      <c r="B2385" s="118"/>
      <c r="D2385" s="119" t="s">
        <v>75</v>
      </c>
      <c r="E2385" s="128" t="s">
        <v>4076</v>
      </c>
      <c r="F2385" s="128" t="s">
        <v>4077</v>
      </c>
      <c r="I2385" s="121"/>
      <c r="J2385" s="129">
        <f>BK2385</f>
        <v>0</v>
      </c>
      <c r="L2385" s="118"/>
      <c r="M2385" s="123"/>
      <c r="P2385" s="124">
        <f>SUM(P2386:P2388)</f>
        <v>0</v>
      </c>
      <c r="R2385" s="124">
        <f>SUM(R2386:R2388)</f>
        <v>0.009</v>
      </c>
      <c r="T2385" s="125">
        <f>SUM(T2386:T2388)</f>
        <v>0</v>
      </c>
      <c r="AR2385" s="119" t="s">
        <v>86</v>
      </c>
      <c r="AT2385" s="126" t="s">
        <v>75</v>
      </c>
      <c r="AU2385" s="126" t="s">
        <v>84</v>
      </c>
      <c r="AY2385" s="119" t="s">
        <v>265</v>
      </c>
      <c r="BK2385" s="127">
        <f>SUM(BK2386:BK2388)</f>
        <v>0</v>
      </c>
    </row>
    <row r="2386" spans="2:65" s="1" customFormat="1" ht="21.75" customHeight="1">
      <c r="B2386" s="33"/>
      <c r="C2386" s="130" t="s">
        <v>4078</v>
      </c>
      <c r="D2386" s="130" t="s">
        <v>267</v>
      </c>
      <c r="E2386" s="131" t="s">
        <v>4079</v>
      </c>
      <c r="F2386" s="132" t="s">
        <v>4080</v>
      </c>
      <c r="G2386" s="133" t="s">
        <v>134</v>
      </c>
      <c r="H2386" s="134">
        <v>1</v>
      </c>
      <c r="I2386" s="135"/>
      <c r="J2386" s="136">
        <f>ROUND(I2386*H2386,2)</f>
        <v>0</v>
      </c>
      <c r="K2386" s="132" t="s">
        <v>19</v>
      </c>
      <c r="L2386" s="33"/>
      <c r="M2386" s="137" t="s">
        <v>19</v>
      </c>
      <c r="N2386" s="138" t="s">
        <v>47</v>
      </c>
      <c r="P2386" s="139">
        <f>O2386*H2386</f>
        <v>0</v>
      </c>
      <c r="Q2386" s="139">
        <v>0.009</v>
      </c>
      <c r="R2386" s="139">
        <f>Q2386*H2386</f>
        <v>0.009</v>
      </c>
      <c r="S2386" s="139">
        <v>0</v>
      </c>
      <c r="T2386" s="140">
        <f>S2386*H2386</f>
        <v>0</v>
      </c>
      <c r="AR2386" s="141" t="s">
        <v>366</v>
      </c>
      <c r="AT2386" s="141" t="s">
        <v>267</v>
      </c>
      <c r="AU2386" s="141" t="s">
        <v>86</v>
      </c>
      <c r="AY2386" s="18" t="s">
        <v>265</v>
      </c>
      <c r="BE2386" s="142">
        <f>IF(N2386="základní",J2386,0)</f>
        <v>0</v>
      </c>
      <c r="BF2386" s="142">
        <f>IF(N2386="snížená",J2386,0)</f>
        <v>0</v>
      </c>
      <c r="BG2386" s="142">
        <f>IF(N2386="zákl. přenesená",J2386,0)</f>
        <v>0</v>
      </c>
      <c r="BH2386" s="142">
        <f>IF(N2386="sníž. přenesená",J2386,0)</f>
        <v>0</v>
      </c>
      <c r="BI2386" s="142">
        <f>IF(N2386="nulová",J2386,0)</f>
        <v>0</v>
      </c>
      <c r="BJ2386" s="18" t="s">
        <v>84</v>
      </c>
      <c r="BK2386" s="142">
        <f>ROUND(I2386*H2386,2)</f>
        <v>0</v>
      </c>
      <c r="BL2386" s="18" t="s">
        <v>366</v>
      </c>
      <c r="BM2386" s="141" t="s">
        <v>4081</v>
      </c>
    </row>
    <row r="2387" spans="2:47" s="1" customFormat="1" ht="12">
      <c r="B2387" s="33"/>
      <c r="D2387" s="143" t="s">
        <v>273</v>
      </c>
      <c r="F2387" s="144" t="s">
        <v>4082</v>
      </c>
      <c r="I2387" s="145"/>
      <c r="L2387" s="33"/>
      <c r="M2387" s="146"/>
      <c r="T2387" s="54"/>
      <c r="AT2387" s="18" t="s">
        <v>273</v>
      </c>
      <c r="AU2387" s="18" t="s">
        <v>86</v>
      </c>
    </row>
    <row r="2388" spans="2:51" s="13" customFormat="1" ht="12">
      <c r="B2388" s="155"/>
      <c r="D2388" s="143" t="s">
        <v>277</v>
      </c>
      <c r="E2388" s="156" t="s">
        <v>19</v>
      </c>
      <c r="F2388" s="157" t="s">
        <v>4083</v>
      </c>
      <c r="H2388" s="158">
        <v>1</v>
      </c>
      <c r="I2388" s="159"/>
      <c r="L2388" s="155"/>
      <c r="M2388" s="160"/>
      <c r="T2388" s="161"/>
      <c r="AT2388" s="156" t="s">
        <v>277</v>
      </c>
      <c r="AU2388" s="156" t="s">
        <v>86</v>
      </c>
      <c r="AV2388" s="13" t="s">
        <v>86</v>
      </c>
      <c r="AW2388" s="13" t="s">
        <v>37</v>
      </c>
      <c r="AX2388" s="13" t="s">
        <v>84</v>
      </c>
      <c r="AY2388" s="156" t="s">
        <v>265</v>
      </c>
    </row>
    <row r="2389" spans="2:63" s="11" customFormat="1" ht="22.9" customHeight="1">
      <c r="B2389" s="118"/>
      <c r="D2389" s="119" t="s">
        <v>75</v>
      </c>
      <c r="E2389" s="128" t="s">
        <v>4084</v>
      </c>
      <c r="F2389" s="128" t="s">
        <v>4085</v>
      </c>
      <c r="I2389" s="121"/>
      <c r="J2389" s="129">
        <f>BK2389</f>
        <v>0</v>
      </c>
      <c r="L2389" s="118"/>
      <c r="M2389" s="123"/>
      <c r="P2389" s="124">
        <f>SUM(P2390:P2455)</f>
        <v>0</v>
      </c>
      <c r="R2389" s="124">
        <f>SUM(R2390:R2455)</f>
        <v>1.18489265</v>
      </c>
      <c r="T2389" s="125">
        <f>SUM(T2390:T2455)</f>
        <v>0</v>
      </c>
      <c r="AR2389" s="119" t="s">
        <v>86</v>
      </c>
      <c r="AT2389" s="126" t="s">
        <v>75</v>
      </c>
      <c r="AU2389" s="126" t="s">
        <v>84</v>
      </c>
      <c r="AY2389" s="119" t="s">
        <v>265</v>
      </c>
      <c r="BK2389" s="127">
        <f>SUM(BK2390:BK2455)</f>
        <v>0</v>
      </c>
    </row>
    <row r="2390" spans="2:65" s="1" customFormat="1" ht="16.5" customHeight="1">
      <c r="B2390" s="33"/>
      <c r="C2390" s="130" t="s">
        <v>4086</v>
      </c>
      <c r="D2390" s="130" t="s">
        <v>267</v>
      </c>
      <c r="E2390" s="131" t="s">
        <v>4087</v>
      </c>
      <c r="F2390" s="132" t="s">
        <v>4088</v>
      </c>
      <c r="G2390" s="133" t="s">
        <v>104</v>
      </c>
      <c r="H2390" s="134">
        <v>2.265</v>
      </c>
      <c r="I2390" s="135"/>
      <c r="J2390" s="136">
        <f>ROUND(I2390*H2390,2)</f>
        <v>0</v>
      </c>
      <c r="K2390" s="132" t="s">
        <v>270</v>
      </c>
      <c r="L2390" s="33"/>
      <c r="M2390" s="137" t="s">
        <v>19</v>
      </c>
      <c r="N2390" s="138" t="s">
        <v>47</v>
      </c>
      <c r="P2390" s="139">
        <f>O2390*H2390</f>
        <v>0</v>
      </c>
      <c r="Q2390" s="139">
        <v>0.00108</v>
      </c>
      <c r="R2390" s="139">
        <f>Q2390*H2390</f>
        <v>0.0024462000000000004</v>
      </c>
      <c r="S2390" s="139">
        <v>0</v>
      </c>
      <c r="T2390" s="140">
        <f>S2390*H2390</f>
        <v>0</v>
      </c>
      <c r="AR2390" s="141" t="s">
        <v>366</v>
      </c>
      <c r="AT2390" s="141" t="s">
        <v>267</v>
      </c>
      <c r="AU2390" s="141" t="s">
        <v>86</v>
      </c>
      <c r="AY2390" s="18" t="s">
        <v>265</v>
      </c>
      <c r="BE2390" s="142">
        <f>IF(N2390="základní",J2390,0)</f>
        <v>0</v>
      </c>
      <c r="BF2390" s="142">
        <f>IF(N2390="snížená",J2390,0)</f>
        <v>0</v>
      </c>
      <c r="BG2390" s="142">
        <f>IF(N2390="zákl. přenesená",J2390,0)</f>
        <v>0</v>
      </c>
      <c r="BH2390" s="142">
        <f>IF(N2390="sníž. přenesená",J2390,0)</f>
        <v>0</v>
      </c>
      <c r="BI2390" s="142">
        <f>IF(N2390="nulová",J2390,0)</f>
        <v>0</v>
      </c>
      <c r="BJ2390" s="18" t="s">
        <v>84</v>
      </c>
      <c r="BK2390" s="142">
        <f>ROUND(I2390*H2390,2)</f>
        <v>0</v>
      </c>
      <c r="BL2390" s="18" t="s">
        <v>366</v>
      </c>
      <c r="BM2390" s="141" t="s">
        <v>4089</v>
      </c>
    </row>
    <row r="2391" spans="2:47" s="1" customFormat="1" ht="12">
      <c r="B2391" s="33"/>
      <c r="D2391" s="143" t="s">
        <v>273</v>
      </c>
      <c r="F2391" s="144" t="s">
        <v>4090</v>
      </c>
      <c r="I2391" s="145"/>
      <c r="L2391" s="33"/>
      <c r="M2391" s="146"/>
      <c r="T2391" s="54"/>
      <c r="AT2391" s="18" t="s">
        <v>273</v>
      </c>
      <c r="AU2391" s="18" t="s">
        <v>86</v>
      </c>
    </row>
    <row r="2392" spans="2:47" s="1" customFormat="1" ht="12">
      <c r="B2392" s="33"/>
      <c r="D2392" s="147" t="s">
        <v>275</v>
      </c>
      <c r="F2392" s="148" t="s">
        <v>4091</v>
      </c>
      <c r="I2392" s="145"/>
      <c r="L2392" s="33"/>
      <c r="M2392" s="146"/>
      <c r="T2392" s="54"/>
      <c r="AT2392" s="18" t="s">
        <v>275</v>
      </c>
      <c r="AU2392" s="18" t="s">
        <v>86</v>
      </c>
    </row>
    <row r="2393" spans="2:51" s="13" customFormat="1" ht="12">
      <c r="B2393" s="155"/>
      <c r="D2393" s="143" t="s">
        <v>277</v>
      </c>
      <c r="E2393" s="156" t="s">
        <v>19</v>
      </c>
      <c r="F2393" s="157" t="s">
        <v>4092</v>
      </c>
      <c r="H2393" s="158">
        <v>0.783</v>
      </c>
      <c r="I2393" s="159"/>
      <c r="L2393" s="155"/>
      <c r="M2393" s="160"/>
      <c r="T2393" s="161"/>
      <c r="AT2393" s="156" t="s">
        <v>277</v>
      </c>
      <c r="AU2393" s="156" t="s">
        <v>86</v>
      </c>
      <c r="AV2393" s="13" t="s">
        <v>86</v>
      </c>
      <c r="AW2393" s="13" t="s">
        <v>37</v>
      </c>
      <c r="AX2393" s="13" t="s">
        <v>76</v>
      </c>
      <c r="AY2393" s="156" t="s">
        <v>265</v>
      </c>
    </row>
    <row r="2394" spans="2:51" s="13" customFormat="1" ht="12">
      <c r="B2394" s="155"/>
      <c r="D2394" s="143" t="s">
        <v>277</v>
      </c>
      <c r="E2394" s="156" t="s">
        <v>19</v>
      </c>
      <c r="F2394" s="157" t="s">
        <v>4093</v>
      </c>
      <c r="H2394" s="158">
        <v>0.889</v>
      </c>
      <c r="I2394" s="159"/>
      <c r="L2394" s="155"/>
      <c r="M2394" s="160"/>
      <c r="T2394" s="161"/>
      <c r="AT2394" s="156" t="s">
        <v>277</v>
      </c>
      <c r="AU2394" s="156" t="s">
        <v>86</v>
      </c>
      <c r="AV2394" s="13" t="s">
        <v>86</v>
      </c>
      <c r="AW2394" s="13" t="s">
        <v>37</v>
      </c>
      <c r="AX2394" s="13" t="s">
        <v>76</v>
      </c>
      <c r="AY2394" s="156" t="s">
        <v>265</v>
      </c>
    </row>
    <row r="2395" spans="2:51" s="13" customFormat="1" ht="12">
      <c r="B2395" s="155"/>
      <c r="D2395" s="143" t="s">
        <v>277</v>
      </c>
      <c r="E2395" s="156" t="s">
        <v>19</v>
      </c>
      <c r="F2395" s="157" t="s">
        <v>4094</v>
      </c>
      <c r="H2395" s="158">
        <v>0.593</v>
      </c>
      <c r="I2395" s="159"/>
      <c r="L2395" s="155"/>
      <c r="M2395" s="160"/>
      <c r="T2395" s="161"/>
      <c r="AT2395" s="156" t="s">
        <v>277</v>
      </c>
      <c r="AU2395" s="156" t="s">
        <v>86</v>
      </c>
      <c r="AV2395" s="13" t="s">
        <v>86</v>
      </c>
      <c r="AW2395" s="13" t="s">
        <v>37</v>
      </c>
      <c r="AX2395" s="13" t="s">
        <v>76</v>
      </c>
      <c r="AY2395" s="156" t="s">
        <v>265</v>
      </c>
    </row>
    <row r="2396" spans="2:51" s="14" customFormat="1" ht="12">
      <c r="B2396" s="162"/>
      <c r="D2396" s="143" t="s">
        <v>277</v>
      </c>
      <c r="E2396" s="163" t="s">
        <v>19</v>
      </c>
      <c r="F2396" s="164" t="s">
        <v>280</v>
      </c>
      <c r="H2396" s="165">
        <v>2.265</v>
      </c>
      <c r="I2396" s="166"/>
      <c r="L2396" s="162"/>
      <c r="M2396" s="167"/>
      <c r="T2396" s="168"/>
      <c r="AT2396" s="163" t="s">
        <v>277</v>
      </c>
      <c r="AU2396" s="163" t="s">
        <v>86</v>
      </c>
      <c r="AV2396" s="14" t="s">
        <v>271</v>
      </c>
      <c r="AW2396" s="14" t="s">
        <v>37</v>
      </c>
      <c r="AX2396" s="14" t="s">
        <v>84</v>
      </c>
      <c r="AY2396" s="163" t="s">
        <v>265</v>
      </c>
    </row>
    <row r="2397" spans="2:65" s="1" customFormat="1" ht="16.5" customHeight="1">
      <c r="B2397" s="33"/>
      <c r="C2397" s="130" t="s">
        <v>4095</v>
      </c>
      <c r="D2397" s="130" t="s">
        <v>267</v>
      </c>
      <c r="E2397" s="131" t="s">
        <v>4096</v>
      </c>
      <c r="F2397" s="132" t="s">
        <v>4097</v>
      </c>
      <c r="G2397" s="133" t="s">
        <v>162</v>
      </c>
      <c r="H2397" s="134">
        <v>40.84</v>
      </c>
      <c r="I2397" s="135"/>
      <c r="J2397" s="136">
        <f>ROUND(I2397*H2397,2)</f>
        <v>0</v>
      </c>
      <c r="K2397" s="132" t="s">
        <v>270</v>
      </c>
      <c r="L2397" s="33"/>
      <c r="M2397" s="137" t="s">
        <v>19</v>
      </c>
      <c r="N2397" s="138" t="s">
        <v>47</v>
      </c>
      <c r="P2397" s="139">
        <f>O2397*H2397</f>
        <v>0</v>
      </c>
      <c r="Q2397" s="139">
        <v>0</v>
      </c>
      <c r="R2397" s="139">
        <f>Q2397*H2397</f>
        <v>0</v>
      </c>
      <c r="S2397" s="139">
        <v>0</v>
      </c>
      <c r="T2397" s="140">
        <f>S2397*H2397</f>
        <v>0</v>
      </c>
      <c r="AR2397" s="141" t="s">
        <v>366</v>
      </c>
      <c r="AT2397" s="141" t="s">
        <v>267</v>
      </c>
      <c r="AU2397" s="141" t="s">
        <v>86</v>
      </c>
      <c r="AY2397" s="18" t="s">
        <v>265</v>
      </c>
      <c r="BE2397" s="142">
        <f>IF(N2397="základní",J2397,0)</f>
        <v>0</v>
      </c>
      <c r="BF2397" s="142">
        <f>IF(N2397="snížená",J2397,0)</f>
        <v>0</v>
      </c>
      <c r="BG2397" s="142">
        <f>IF(N2397="zákl. přenesená",J2397,0)</f>
        <v>0</v>
      </c>
      <c r="BH2397" s="142">
        <f>IF(N2397="sníž. přenesená",J2397,0)</f>
        <v>0</v>
      </c>
      <c r="BI2397" s="142">
        <f>IF(N2397="nulová",J2397,0)</f>
        <v>0</v>
      </c>
      <c r="BJ2397" s="18" t="s">
        <v>84</v>
      </c>
      <c r="BK2397" s="142">
        <f>ROUND(I2397*H2397,2)</f>
        <v>0</v>
      </c>
      <c r="BL2397" s="18" t="s">
        <v>366</v>
      </c>
      <c r="BM2397" s="141" t="s">
        <v>4098</v>
      </c>
    </row>
    <row r="2398" spans="2:47" s="1" customFormat="1" ht="19.5">
      <c r="B2398" s="33"/>
      <c r="D2398" s="143" t="s">
        <v>273</v>
      </c>
      <c r="F2398" s="144" t="s">
        <v>4099</v>
      </c>
      <c r="I2398" s="145"/>
      <c r="L2398" s="33"/>
      <c r="M2398" s="146"/>
      <c r="T2398" s="54"/>
      <c r="AT2398" s="18" t="s">
        <v>273</v>
      </c>
      <c r="AU2398" s="18" t="s">
        <v>86</v>
      </c>
    </row>
    <row r="2399" spans="2:47" s="1" customFormat="1" ht="12">
      <c r="B2399" s="33"/>
      <c r="D2399" s="147" t="s">
        <v>275</v>
      </c>
      <c r="F2399" s="148" t="s">
        <v>4100</v>
      </c>
      <c r="I2399" s="145"/>
      <c r="L2399" s="33"/>
      <c r="M2399" s="146"/>
      <c r="T2399" s="54"/>
      <c r="AT2399" s="18" t="s">
        <v>275</v>
      </c>
      <c r="AU2399" s="18" t="s">
        <v>86</v>
      </c>
    </row>
    <row r="2400" spans="2:51" s="12" customFormat="1" ht="12">
      <c r="B2400" s="149"/>
      <c r="D2400" s="143" t="s">
        <v>277</v>
      </c>
      <c r="E2400" s="150" t="s">
        <v>19</v>
      </c>
      <c r="F2400" s="151" t="s">
        <v>4101</v>
      </c>
      <c r="H2400" s="150" t="s">
        <v>19</v>
      </c>
      <c r="I2400" s="152"/>
      <c r="L2400" s="149"/>
      <c r="M2400" s="153"/>
      <c r="T2400" s="154"/>
      <c r="AT2400" s="150" t="s">
        <v>277</v>
      </c>
      <c r="AU2400" s="150" t="s">
        <v>86</v>
      </c>
      <c r="AV2400" s="12" t="s">
        <v>84</v>
      </c>
      <c r="AW2400" s="12" t="s">
        <v>37</v>
      </c>
      <c r="AX2400" s="12" t="s">
        <v>76</v>
      </c>
      <c r="AY2400" s="150" t="s">
        <v>265</v>
      </c>
    </row>
    <row r="2401" spans="2:51" s="13" customFormat="1" ht="12">
      <c r="B2401" s="155"/>
      <c r="D2401" s="143" t="s">
        <v>277</v>
      </c>
      <c r="E2401" s="156" t="s">
        <v>19</v>
      </c>
      <c r="F2401" s="157" t="s">
        <v>4102</v>
      </c>
      <c r="H2401" s="158">
        <v>13.84</v>
      </c>
      <c r="I2401" s="159"/>
      <c r="L2401" s="155"/>
      <c r="M2401" s="160"/>
      <c r="T2401" s="161"/>
      <c r="AT2401" s="156" t="s">
        <v>277</v>
      </c>
      <c r="AU2401" s="156" t="s">
        <v>86</v>
      </c>
      <c r="AV2401" s="13" t="s">
        <v>86</v>
      </c>
      <c r="AW2401" s="13" t="s">
        <v>37</v>
      </c>
      <c r="AX2401" s="13" t="s">
        <v>76</v>
      </c>
      <c r="AY2401" s="156" t="s">
        <v>265</v>
      </c>
    </row>
    <row r="2402" spans="2:51" s="13" customFormat="1" ht="12">
      <c r="B2402" s="155"/>
      <c r="D2402" s="143" t="s">
        <v>277</v>
      </c>
      <c r="E2402" s="156" t="s">
        <v>19</v>
      </c>
      <c r="F2402" s="157" t="s">
        <v>4103</v>
      </c>
      <c r="H2402" s="158">
        <v>27</v>
      </c>
      <c r="I2402" s="159"/>
      <c r="L2402" s="155"/>
      <c r="M2402" s="160"/>
      <c r="T2402" s="161"/>
      <c r="AT2402" s="156" t="s">
        <v>277</v>
      </c>
      <c r="AU2402" s="156" t="s">
        <v>86</v>
      </c>
      <c r="AV2402" s="13" t="s">
        <v>86</v>
      </c>
      <c r="AW2402" s="13" t="s">
        <v>37</v>
      </c>
      <c r="AX2402" s="13" t="s">
        <v>76</v>
      </c>
      <c r="AY2402" s="156" t="s">
        <v>265</v>
      </c>
    </row>
    <row r="2403" spans="2:51" s="14" customFormat="1" ht="12">
      <c r="B2403" s="162"/>
      <c r="D2403" s="143" t="s">
        <v>277</v>
      </c>
      <c r="E2403" s="163" t="s">
        <v>19</v>
      </c>
      <c r="F2403" s="164" t="s">
        <v>280</v>
      </c>
      <c r="H2403" s="165">
        <v>40.84</v>
      </c>
      <c r="I2403" s="166"/>
      <c r="L2403" s="162"/>
      <c r="M2403" s="167"/>
      <c r="T2403" s="168"/>
      <c r="AT2403" s="163" t="s">
        <v>277</v>
      </c>
      <c r="AU2403" s="163" t="s">
        <v>86</v>
      </c>
      <c r="AV2403" s="14" t="s">
        <v>271</v>
      </c>
      <c r="AW2403" s="14" t="s">
        <v>37</v>
      </c>
      <c r="AX2403" s="14" t="s">
        <v>84</v>
      </c>
      <c r="AY2403" s="163" t="s">
        <v>265</v>
      </c>
    </row>
    <row r="2404" spans="2:65" s="1" customFormat="1" ht="16.5" customHeight="1">
      <c r="B2404" s="33"/>
      <c r="C2404" s="177" t="s">
        <v>4104</v>
      </c>
      <c r="D2404" s="177" t="s">
        <v>504</v>
      </c>
      <c r="E2404" s="178" t="s">
        <v>4105</v>
      </c>
      <c r="F2404" s="179" t="s">
        <v>4106</v>
      </c>
      <c r="G2404" s="180" t="s">
        <v>104</v>
      </c>
      <c r="H2404" s="181">
        <v>0.6</v>
      </c>
      <c r="I2404" s="182"/>
      <c r="J2404" s="183">
        <f>ROUND(I2404*H2404,2)</f>
        <v>0</v>
      </c>
      <c r="K2404" s="179" t="s">
        <v>270</v>
      </c>
      <c r="L2404" s="184"/>
      <c r="M2404" s="185" t="s">
        <v>19</v>
      </c>
      <c r="N2404" s="186" t="s">
        <v>47</v>
      </c>
      <c r="P2404" s="139">
        <f>O2404*H2404</f>
        <v>0</v>
      </c>
      <c r="Q2404" s="139">
        <v>0.44</v>
      </c>
      <c r="R2404" s="139">
        <f>Q2404*H2404</f>
        <v>0.264</v>
      </c>
      <c r="S2404" s="139">
        <v>0</v>
      </c>
      <c r="T2404" s="140">
        <f>S2404*H2404</f>
        <v>0</v>
      </c>
      <c r="AR2404" s="141" t="s">
        <v>503</v>
      </c>
      <c r="AT2404" s="141" t="s">
        <v>504</v>
      </c>
      <c r="AU2404" s="141" t="s">
        <v>86</v>
      </c>
      <c r="AY2404" s="18" t="s">
        <v>265</v>
      </c>
      <c r="BE2404" s="142">
        <f>IF(N2404="základní",J2404,0)</f>
        <v>0</v>
      </c>
      <c r="BF2404" s="142">
        <f>IF(N2404="snížená",J2404,0)</f>
        <v>0</v>
      </c>
      <c r="BG2404" s="142">
        <f>IF(N2404="zákl. přenesená",J2404,0)</f>
        <v>0</v>
      </c>
      <c r="BH2404" s="142">
        <f>IF(N2404="sníž. přenesená",J2404,0)</f>
        <v>0</v>
      </c>
      <c r="BI2404" s="142">
        <f>IF(N2404="nulová",J2404,0)</f>
        <v>0</v>
      </c>
      <c r="BJ2404" s="18" t="s">
        <v>84</v>
      </c>
      <c r="BK2404" s="142">
        <f>ROUND(I2404*H2404,2)</f>
        <v>0</v>
      </c>
      <c r="BL2404" s="18" t="s">
        <v>366</v>
      </c>
      <c r="BM2404" s="141" t="s">
        <v>4107</v>
      </c>
    </row>
    <row r="2405" spans="2:47" s="1" customFormat="1" ht="12">
      <c r="B2405" s="33"/>
      <c r="D2405" s="143" t="s">
        <v>273</v>
      </c>
      <c r="F2405" s="144" t="s">
        <v>4106</v>
      </c>
      <c r="I2405" s="145"/>
      <c r="L2405" s="33"/>
      <c r="M2405" s="146"/>
      <c r="T2405" s="54"/>
      <c r="AT2405" s="18" t="s">
        <v>273</v>
      </c>
      <c r="AU2405" s="18" t="s">
        <v>86</v>
      </c>
    </row>
    <row r="2406" spans="2:47" s="1" customFormat="1" ht="29.25">
      <c r="B2406" s="33"/>
      <c r="D2406" s="143" t="s">
        <v>501</v>
      </c>
      <c r="F2406" s="176" t="s">
        <v>4108</v>
      </c>
      <c r="I2406" s="145"/>
      <c r="L2406" s="33"/>
      <c r="M2406" s="146"/>
      <c r="T2406" s="54"/>
      <c r="AT2406" s="18" t="s">
        <v>501</v>
      </c>
      <c r="AU2406" s="18" t="s">
        <v>86</v>
      </c>
    </row>
    <row r="2407" spans="2:51" s="13" customFormat="1" ht="12">
      <c r="B2407" s="155"/>
      <c r="D2407" s="143" t="s">
        <v>277</v>
      </c>
      <c r="E2407" s="156" t="s">
        <v>19</v>
      </c>
      <c r="F2407" s="157" t="s">
        <v>4109</v>
      </c>
      <c r="H2407" s="158">
        <v>0.203</v>
      </c>
      <c r="I2407" s="159"/>
      <c r="L2407" s="155"/>
      <c r="M2407" s="160"/>
      <c r="T2407" s="161"/>
      <c r="AT2407" s="156" t="s">
        <v>277</v>
      </c>
      <c r="AU2407" s="156" t="s">
        <v>86</v>
      </c>
      <c r="AV2407" s="13" t="s">
        <v>86</v>
      </c>
      <c r="AW2407" s="13" t="s">
        <v>37</v>
      </c>
      <c r="AX2407" s="13" t="s">
        <v>76</v>
      </c>
      <c r="AY2407" s="156" t="s">
        <v>265</v>
      </c>
    </row>
    <row r="2408" spans="2:51" s="13" customFormat="1" ht="12">
      <c r="B2408" s="155"/>
      <c r="D2408" s="143" t="s">
        <v>277</v>
      </c>
      <c r="E2408" s="156" t="s">
        <v>19</v>
      </c>
      <c r="F2408" s="157" t="s">
        <v>4110</v>
      </c>
      <c r="H2408" s="158">
        <v>0.397</v>
      </c>
      <c r="I2408" s="159"/>
      <c r="L2408" s="155"/>
      <c r="M2408" s="160"/>
      <c r="T2408" s="161"/>
      <c r="AT2408" s="156" t="s">
        <v>277</v>
      </c>
      <c r="AU2408" s="156" t="s">
        <v>86</v>
      </c>
      <c r="AV2408" s="13" t="s">
        <v>86</v>
      </c>
      <c r="AW2408" s="13" t="s">
        <v>37</v>
      </c>
      <c r="AX2408" s="13" t="s">
        <v>76</v>
      </c>
      <c r="AY2408" s="156" t="s">
        <v>265</v>
      </c>
    </row>
    <row r="2409" spans="2:51" s="14" customFormat="1" ht="12">
      <c r="B2409" s="162"/>
      <c r="D2409" s="143" t="s">
        <v>277</v>
      </c>
      <c r="E2409" s="163" t="s">
        <v>19</v>
      </c>
      <c r="F2409" s="164" t="s">
        <v>280</v>
      </c>
      <c r="H2409" s="165">
        <v>0.6</v>
      </c>
      <c r="I2409" s="166"/>
      <c r="L2409" s="162"/>
      <c r="M2409" s="167"/>
      <c r="T2409" s="168"/>
      <c r="AT2409" s="163" t="s">
        <v>277</v>
      </c>
      <c r="AU2409" s="163" t="s">
        <v>86</v>
      </c>
      <c r="AV2409" s="14" t="s">
        <v>271</v>
      </c>
      <c r="AW2409" s="14" t="s">
        <v>37</v>
      </c>
      <c r="AX2409" s="14" t="s">
        <v>84</v>
      </c>
      <c r="AY2409" s="163" t="s">
        <v>265</v>
      </c>
    </row>
    <row r="2410" spans="2:65" s="1" customFormat="1" ht="16.5" customHeight="1">
      <c r="B2410" s="33"/>
      <c r="C2410" s="130" t="s">
        <v>4111</v>
      </c>
      <c r="D2410" s="130" t="s">
        <v>267</v>
      </c>
      <c r="E2410" s="131" t="s">
        <v>4112</v>
      </c>
      <c r="F2410" s="132" t="s">
        <v>4113</v>
      </c>
      <c r="G2410" s="133" t="s">
        <v>162</v>
      </c>
      <c r="H2410" s="134">
        <v>6.92</v>
      </c>
      <c r="I2410" s="135"/>
      <c r="J2410" s="136">
        <f>ROUND(I2410*H2410,2)</f>
        <v>0</v>
      </c>
      <c r="K2410" s="132" t="s">
        <v>270</v>
      </c>
      <c r="L2410" s="33"/>
      <c r="M2410" s="137" t="s">
        <v>19</v>
      </c>
      <c r="N2410" s="138" t="s">
        <v>47</v>
      </c>
      <c r="P2410" s="139">
        <f>O2410*H2410</f>
        <v>0</v>
      </c>
      <c r="Q2410" s="139">
        <v>0</v>
      </c>
      <c r="R2410" s="139">
        <f>Q2410*H2410</f>
        <v>0</v>
      </c>
      <c r="S2410" s="139">
        <v>0</v>
      </c>
      <c r="T2410" s="140">
        <f>S2410*H2410</f>
        <v>0</v>
      </c>
      <c r="AR2410" s="141" t="s">
        <v>366</v>
      </c>
      <c r="AT2410" s="141" t="s">
        <v>267</v>
      </c>
      <c r="AU2410" s="141" t="s">
        <v>86</v>
      </c>
      <c r="AY2410" s="18" t="s">
        <v>265</v>
      </c>
      <c r="BE2410" s="142">
        <f>IF(N2410="základní",J2410,0)</f>
        <v>0</v>
      </c>
      <c r="BF2410" s="142">
        <f>IF(N2410="snížená",J2410,0)</f>
        <v>0</v>
      </c>
      <c r="BG2410" s="142">
        <f>IF(N2410="zákl. přenesená",J2410,0)</f>
        <v>0</v>
      </c>
      <c r="BH2410" s="142">
        <f>IF(N2410="sníž. přenesená",J2410,0)</f>
        <v>0</v>
      </c>
      <c r="BI2410" s="142">
        <f>IF(N2410="nulová",J2410,0)</f>
        <v>0</v>
      </c>
      <c r="BJ2410" s="18" t="s">
        <v>84</v>
      </c>
      <c r="BK2410" s="142">
        <f>ROUND(I2410*H2410,2)</f>
        <v>0</v>
      </c>
      <c r="BL2410" s="18" t="s">
        <v>366</v>
      </c>
      <c r="BM2410" s="141" t="s">
        <v>4114</v>
      </c>
    </row>
    <row r="2411" spans="2:47" s="1" customFormat="1" ht="19.5">
      <c r="B2411" s="33"/>
      <c r="D2411" s="143" t="s">
        <v>273</v>
      </c>
      <c r="F2411" s="144" t="s">
        <v>4115</v>
      </c>
      <c r="I2411" s="145"/>
      <c r="L2411" s="33"/>
      <c r="M2411" s="146"/>
      <c r="T2411" s="54"/>
      <c r="AT2411" s="18" t="s">
        <v>273</v>
      </c>
      <c r="AU2411" s="18" t="s">
        <v>86</v>
      </c>
    </row>
    <row r="2412" spans="2:47" s="1" customFormat="1" ht="12">
      <c r="B2412" s="33"/>
      <c r="D2412" s="147" t="s">
        <v>275</v>
      </c>
      <c r="F2412" s="148" t="s">
        <v>4116</v>
      </c>
      <c r="I2412" s="145"/>
      <c r="L2412" s="33"/>
      <c r="M2412" s="146"/>
      <c r="T2412" s="54"/>
      <c r="AT2412" s="18" t="s">
        <v>275</v>
      </c>
      <c r="AU2412" s="18" t="s">
        <v>86</v>
      </c>
    </row>
    <row r="2413" spans="2:51" s="12" customFormat="1" ht="12">
      <c r="B2413" s="149"/>
      <c r="D2413" s="143" t="s">
        <v>277</v>
      </c>
      <c r="E2413" s="150" t="s">
        <v>19</v>
      </c>
      <c r="F2413" s="151" t="s">
        <v>4101</v>
      </c>
      <c r="H2413" s="150" t="s">
        <v>19</v>
      </c>
      <c r="I2413" s="152"/>
      <c r="L2413" s="149"/>
      <c r="M2413" s="153"/>
      <c r="T2413" s="154"/>
      <c r="AT2413" s="150" t="s">
        <v>277</v>
      </c>
      <c r="AU2413" s="150" t="s">
        <v>86</v>
      </c>
      <c r="AV2413" s="12" t="s">
        <v>84</v>
      </c>
      <c r="AW2413" s="12" t="s">
        <v>37</v>
      </c>
      <c r="AX2413" s="12" t="s">
        <v>76</v>
      </c>
      <c r="AY2413" s="150" t="s">
        <v>265</v>
      </c>
    </row>
    <row r="2414" spans="2:51" s="13" customFormat="1" ht="12">
      <c r="B2414" s="155"/>
      <c r="D2414" s="143" t="s">
        <v>277</v>
      </c>
      <c r="E2414" s="156" t="s">
        <v>19</v>
      </c>
      <c r="F2414" s="157" t="s">
        <v>4117</v>
      </c>
      <c r="H2414" s="158">
        <v>6.92</v>
      </c>
      <c r="I2414" s="159"/>
      <c r="L2414" s="155"/>
      <c r="M2414" s="160"/>
      <c r="T2414" s="161"/>
      <c r="AT2414" s="156" t="s">
        <v>277</v>
      </c>
      <c r="AU2414" s="156" t="s">
        <v>86</v>
      </c>
      <c r="AV2414" s="13" t="s">
        <v>86</v>
      </c>
      <c r="AW2414" s="13" t="s">
        <v>37</v>
      </c>
      <c r="AX2414" s="13" t="s">
        <v>84</v>
      </c>
      <c r="AY2414" s="156" t="s">
        <v>265</v>
      </c>
    </row>
    <row r="2415" spans="2:65" s="1" customFormat="1" ht="16.5" customHeight="1">
      <c r="B2415" s="33"/>
      <c r="C2415" s="177" t="s">
        <v>4118</v>
      </c>
      <c r="D2415" s="177" t="s">
        <v>504</v>
      </c>
      <c r="E2415" s="178" t="s">
        <v>4119</v>
      </c>
      <c r="F2415" s="179" t="s">
        <v>4120</v>
      </c>
      <c r="G2415" s="180" t="s">
        <v>104</v>
      </c>
      <c r="H2415" s="181">
        <v>0.183</v>
      </c>
      <c r="I2415" s="182"/>
      <c r="J2415" s="183">
        <f>ROUND(I2415*H2415,2)</f>
        <v>0</v>
      </c>
      <c r="K2415" s="179" t="s">
        <v>270</v>
      </c>
      <c r="L2415" s="184"/>
      <c r="M2415" s="185" t="s">
        <v>19</v>
      </c>
      <c r="N2415" s="186" t="s">
        <v>47</v>
      </c>
      <c r="P2415" s="139">
        <f>O2415*H2415</f>
        <v>0</v>
      </c>
      <c r="Q2415" s="139">
        <v>0.44</v>
      </c>
      <c r="R2415" s="139">
        <f>Q2415*H2415</f>
        <v>0.08052</v>
      </c>
      <c r="S2415" s="139">
        <v>0</v>
      </c>
      <c r="T2415" s="140">
        <f>S2415*H2415</f>
        <v>0</v>
      </c>
      <c r="AR2415" s="141" t="s">
        <v>503</v>
      </c>
      <c r="AT2415" s="141" t="s">
        <v>504</v>
      </c>
      <c r="AU2415" s="141" t="s">
        <v>86</v>
      </c>
      <c r="AY2415" s="18" t="s">
        <v>265</v>
      </c>
      <c r="BE2415" s="142">
        <f>IF(N2415="základní",J2415,0)</f>
        <v>0</v>
      </c>
      <c r="BF2415" s="142">
        <f>IF(N2415="snížená",J2415,0)</f>
        <v>0</v>
      </c>
      <c r="BG2415" s="142">
        <f>IF(N2415="zákl. přenesená",J2415,0)</f>
        <v>0</v>
      </c>
      <c r="BH2415" s="142">
        <f>IF(N2415="sníž. přenesená",J2415,0)</f>
        <v>0</v>
      </c>
      <c r="BI2415" s="142">
        <f>IF(N2415="nulová",J2415,0)</f>
        <v>0</v>
      </c>
      <c r="BJ2415" s="18" t="s">
        <v>84</v>
      </c>
      <c r="BK2415" s="142">
        <f>ROUND(I2415*H2415,2)</f>
        <v>0</v>
      </c>
      <c r="BL2415" s="18" t="s">
        <v>366</v>
      </c>
      <c r="BM2415" s="141" t="s">
        <v>4121</v>
      </c>
    </row>
    <row r="2416" spans="2:47" s="1" customFormat="1" ht="12">
      <c r="B2416" s="33"/>
      <c r="D2416" s="143" t="s">
        <v>273</v>
      </c>
      <c r="F2416" s="144" t="s">
        <v>4120</v>
      </c>
      <c r="I2416" s="145"/>
      <c r="L2416" s="33"/>
      <c r="M2416" s="146"/>
      <c r="T2416" s="54"/>
      <c r="AT2416" s="18" t="s">
        <v>273</v>
      </c>
      <c r="AU2416" s="18" t="s">
        <v>86</v>
      </c>
    </row>
    <row r="2417" spans="2:47" s="1" customFormat="1" ht="29.25">
      <c r="B2417" s="33"/>
      <c r="D2417" s="143" t="s">
        <v>501</v>
      </c>
      <c r="F2417" s="176" t="s">
        <v>4108</v>
      </c>
      <c r="I2417" s="145"/>
      <c r="L2417" s="33"/>
      <c r="M2417" s="146"/>
      <c r="T2417" s="54"/>
      <c r="AT2417" s="18" t="s">
        <v>501</v>
      </c>
      <c r="AU2417" s="18" t="s">
        <v>86</v>
      </c>
    </row>
    <row r="2418" spans="2:51" s="13" customFormat="1" ht="12">
      <c r="B2418" s="155"/>
      <c r="D2418" s="143" t="s">
        <v>277</v>
      </c>
      <c r="E2418" s="156" t="s">
        <v>19</v>
      </c>
      <c r="F2418" s="157" t="s">
        <v>4122</v>
      </c>
      <c r="H2418" s="158">
        <v>0.183</v>
      </c>
      <c r="I2418" s="159"/>
      <c r="L2418" s="155"/>
      <c r="M2418" s="160"/>
      <c r="T2418" s="161"/>
      <c r="AT2418" s="156" t="s">
        <v>277</v>
      </c>
      <c r="AU2418" s="156" t="s">
        <v>86</v>
      </c>
      <c r="AV2418" s="13" t="s">
        <v>86</v>
      </c>
      <c r="AW2418" s="13" t="s">
        <v>37</v>
      </c>
      <c r="AX2418" s="13" t="s">
        <v>84</v>
      </c>
      <c r="AY2418" s="156" t="s">
        <v>265</v>
      </c>
    </row>
    <row r="2419" spans="2:65" s="1" customFormat="1" ht="16.5" customHeight="1">
      <c r="B2419" s="33"/>
      <c r="C2419" s="130" t="s">
        <v>4123</v>
      </c>
      <c r="D2419" s="130" t="s">
        <v>267</v>
      </c>
      <c r="E2419" s="131" t="s">
        <v>4124</v>
      </c>
      <c r="F2419" s="132" t="s">
        <v>4125</v>
      </c>
      <c r="G2419" s="133" t="s">
        <v>115</v>
      </c>
      <c r="H2419" s="134">
        <v>46.8</v>
      </c>
      <c r="I2419" s="135"/>
      <c r="J2419" s="136">
        <f>ROUND(I2419*H2419,2)</f>
        <v>0</v>
      </c>
      <c r="K2419" s="132" t="s">
        <v>270</v>
      </c>
      <c r="L2419" s="33"/>
      <c r="M2419" s="137" t="s">
        <v>19</v>
      </c>
      <c r="N2419" s="138" t="s">
        <v>47</v>
      </c>
      <c r="P2419" s="139">
        <f>O2419*H2419</f>
        <v>0</v>
      </c>
      <c r="Q2419" s="139">
        <v>0</v>
      </c>
      <c r="R2419" s="139">
        <f>Q2419*H2419</f>
        <v>0</v>
      </c>
      <c r="S2419" s="139">
        <v>0</v>
      </c>
      <c r="T2419" s="140">
        <f>S2419*H2419</f>
        <v>0</v>
      </c>
      <c r="AR2419" s="141" t="s">
        <v>366</v>
      </c>
      <c r="AT2419" s="141" t="s">
        <v>267</v>
      </c>
      <c r="AU2419" s="141" t="s">
        <v>86</v>
      </c>
      <c r="AY2419" s="18" t="s">
        <v>265</v>
      </c>
      <c r="BE2419" s="142">
        <f>IF(N2419="základní",J2419,0)</f>
        <v>0</v>
      </c>
      <c r="BF2419" s="142">
        <f>IF(N2419="snížená",J2419,0)</f>
        <v>0</v>
      </c>
      <c r="BG2419" s="142">
        <f>IF(N2419="zákl. přenesená",J2419,0)</f>
        <v>0</v>
      </c>
      <c r="BH2419" s="142">
        <f>IF(N2419="sníž. přenesená",J2419,0)</f>
        <v>0</v>
      </c>
      <c r="BI2419" s="142">
        <f>IF(N2419="nulová",J2419,0)</f>
        <v>0</v>
      </c>
      <c r="BJ2419" s="18" t="s">
        <v>84</v>
      </c>
      <c r="BK2419" s="142">
        <f>ROUND(I2419*H2419,2)</f>
        <v>0</v>
      </c>
      <c r="BL2419" s="18" t="s">
        <v>366</v>
      </c>
      <c r="BM2419" s="141" t="s">
        <v>4126</v>
      </c>
    </row>
    <row r="2420" spans="2:47" s="1" customFormat="1" ht="12">
      <c r="B2420" s="33"/>
      <c r="D2420" s="143" t="s">
        <v>273</v>
      </c>
      <c r="F2420" s="144" t="s">
        <v>4127</v>
      </c>
      <c r="I2420" s="145"/>
      <c r="L2420" s="33"/>
      <c r="M2420" s="146"/>
      <c r="T2420" s="54"/>
      <c r="AT2420" s="18" t="s">
        <v>273</v>
      </c>
      <c r="AU2420" s="18" t="s">
        <v>86</v>
      </c>
    </row>
    <row r="2421" spans="2:47" s="1" customFormat="1" ht="12">
      <c r="B2421" s="33"/>
      <c r="D2421" s="147" t="s">
        <v>275</v>
      </c>
      <c r="F2421" s="148" t="s">
        <v>4128</v>
      </c>
      <c r="I2421" s="145"/>
      <c r="L2421" s="33"/>
      <c r="M2421" s="146"/>
      <c r="T2421" s="54"/>
      <c r="AT2421" s="18" t="s">
        <v>275</v>
      </c>
      <c r="AU2421" s="18" t="s">
        <v>86</v>
      </c>
    </row>
    <row r="2422" spans="2:47" s="1" customFormat="1" ht="19.5">
      <c r="B2422" s="33"/>
      <c r="D2422" s="143" t="s">
        <v>501</v>
      </c>
      <c r="F2422" s="176" t="s">
        <v>4129</v>
      </c>
      <c r="I2422" s="145"/>
      <c r="L2422" s="33"/>
      <c r="M2422" s="146"/>
      <c r="T2422" s="54"/>
      <c r="AT2422" s="18" t="s">
        <v>501</v>
      </c>
      <c r="AU2422" s="18" t="s">
        <v>86</v>
      </c>
    </row>
    <row r="2423" spans="2:51" s="13" customFormat="1" ht="12">
      <c r="B2423" s="155"/>
      <c r="D2423" s="143" t="s">
        <v>277</v>
      </c>
      <c r="E2423" s="156" t="s">
        <v>19</v>
      </c>
      <c r="F2423" s="157" t="s">
        <v>4130</v>
      </c>
      <c r="H2423" s="158">
        <v>46.8</v>
      </c>
      <c r="I2423" s="159"/>
      <c r="L2423" s="155"/>
      <c r="M2423" s="160"/>
      <c r="T2423" s="161"/>
      <c r="AT2423" s="156" t="s">
        <v>277</v>
      </c>
      <c r="AU2423" s="156" t="s">
        <v>86</v>
      </c>
      <c r="AV2423" s="13" t="s">
        <v>86</v>
      </c>
      <c r="AW2423" s="13" t="s">
        <v>37</v>
      </c>
      <c r="AX2423" s="13" t="s">
        <v>76</v>
      </c>
      <c r="AY2423" s="156" t="s">
        <v>265</v>
      </c>
    </row>
    <row r="2424" spans="2:51" s="14" customFormat="1" ht="12">
      <c r="B2424" s="162"/>
      <c r="D2424" s="143" t="s">
        <v>277</v>
      </c>
      <c r="E2424" s="163" t="s">
        <v>1566</v>
      </c>
      <c r="F2424" s="164" t="s">
        <v>280</v>
      </c>
      <c r="H2424" s="165">
        <v>46.8</v>
      </c>
      <c r="I2424" s="166"/>
      <c r="L2424" s="162"/>
      <c r="M2424" s="167"/>
      <c r="T2424" s="168"/>
      <c r="AT2424" s="163" t="s">
        <v>277</v>
      </c>
      <c r="AU2424" s="163" t="s">
        <v>86</v>
      </c>
      <c r="AV2424" s="14" t="s">
        <v>271</v>
      </c>
      <c r="AW2424" s="14" t="s">
        <v>37</v>
      </c>
      <c r="AX2424" s="14" t="s">
        <v>84</v>
      </c>
      <c r="AY2424" s="163" t="s">
        <v>265</v>
      </c>
    </row>
    <row r="2425" spans="2:65" s="1" customFormat="1" ht="16.5" customHeight="1">
      <c r="B2425" s="33"/>
      <c r="C2425" s="177" t="s">
        <v>4131</v>
      </c>
      <c r="D2425" s="177" t="s">
        <v>504</v>
      </c>
      <c r="E2425" s="178" t="s">
        <v>4132</v>
      </c>
      <c r="F2425" s="179" t="s">
        <v>4133</v>
      </c>
      <c r="G2425" s="180" t="s">
        <v>115</v>
      </c>
      <c r="H2425" s="181">
        <v>49.14</v>
      </c>
      <c r="I2425" s="182"/>
      <c r="J2425" s="183">
        <f>ROUND(I2425*H2425,2)</f>
        <v>0</v>
      </c>
      <c r="K2425" s="179" t="s">
        <v>270</v>
      </c>
      <c r="L2425" s="184"/>
      <c r="M2425" s="185" t="s">
        <v>19</v>
      </c>
      <c r="N2425" s="186" t="s">
        <v>47</v>
      </c>
      <c r="P2425" s="139">
        <f>O2425*H2425</f>
        <v>0</v>
      </c>
      <c r="Q2425" s="139">
        <v>0.00931</v>
      </c>
      <c r="R2425" s="139">
        <f>Q2425*H2425</f>
        <v>0.45749340000000005</v>
      </c>
      <c r="S2425" s="139">
        <v>0</v>
      </c>
      <c r="T2425" s="140">
        <f>S2425*H2425</f>
        <v>0</v>
      </c>
      <c r="AR2425" s="141" t="s">
        <v>503</v>
      </c>
      <c r="AT2425" s="141" t="s">
        <v>504</v>
      </c>
      <c r="AU2425" s="141" t="s">
        <v>86</v>
      </c>
      <c r="AY2425" s="18" t="s">
        <v>265</v>
      </c>
      <c r="BE2425" s="142">
        <f>IF(N2425="základní",J2425,0)</f>
        <v>0</v>
      </c>
      <c r="BF2425" s="142">
        <f>IF(N2425="snížená",J2425,0)</f>
        <v>0</v>
      </c>
      <c r="BG2425" s="142">
        <f>IF(N2425="zákl. přenesená",J2425,0)</f>
        <v>0</v>
      </c>
      <c r="BH2425" s="142">
        <f>IF(N2425="sníž. přenesená",J2425,0)</f>
        <v>0</v>
      </c>
      <c r="BI2425" s="142">
        <f>IF(N2425="nulová",J2425,0)</f>
        <v>0</v>
      </c>
      <c r="BJ2425" s="18" t="s">
        <v>84</v>
      </c>
      <c r="BK2425" s="142">
        <f>ROUND(I2425*H2425,2)</f>
        <v>0</v>
      </c>
      <c r="BL2425" s="18" t="s">
        <v>366</v>
      </c>
      <c r="BM2425" s="141" t="s">
        <v>4134</v>
      </c>
    </row>
    <row r="2426" spans="2:47" s="1" customFormat="1" ht="12">
      <c r="B2426" s="33"/>
      <c r="D2426" s="143" t="s">
        <v>273</v>
      </c>
      <c r="F2426" s="144" t="s">
        <v>4133</v>
      </c>
      <c r="I2426" s="145"/>
      <c r="L2426" s="33"/>
      <c r="M2426" s="146"/>
      <c r="T2426" s="54"/>
      <c r="AT2426" s="18" t="s">
        <v>273</v>
      </c>
      <c r="AU2426" s="18" t="s">
        <v>86</v>
      </c>
    </row>
    <row r="2427" spans="2:47" s="1" customFormat="1" ht="19.5">
      <c r="B2427" s="33"/>
      <c r="D2427" s="143" t="s">
        <v>501</v>
      </c>
      <c r="F2427" s="176" t="s">
        <v>4135</v>
      </c>
      <c r="I2427" s="145"/>
      <c r="L2427" s="33"/>
      <c r="M2427" s="146"/>
      <c r="T2427" s="54"/>
      <c r="AT2427" s="18" t="s">
        <v>501</v>
      </c>
      <c r="AU2427" s="18" t="s">
        <v>86</v>
      </c>
    </row>
    <row r="2428" spans="2:51" s="13" customFormat="1" ht="12">
      <c r="B2428" s="155"/>
      <c r="D2428" s="143" t="s">
        <v>277</v>
      </c>
      <c r="E2428" s="156" t="s">
        <v>19</v>
      </c>
      <c r="F2428" s="157" t="s">
        <v>4136</v>
      </c>
      <c r="H2428" s="158">
        <v>49.14</v>
      </c>
      <c r="I2428" s="159"/>
      <c r="L2428" s="155"/>
      <c r="M2428" s="160"/>
      <c r="T2428" s="161"/>
      <c r="AT2428" s="156" t="s">
        <v>277</v>
      </c>
      <c r="AU2428" s="156" t="s">
        <v>86</v>
      </c>
      <c r="AV2428" s="13" t="s">
        <v>86</v>
      </c>
      <c r="AW2428" s="13" t="s">
        <v>37</v>
      </c>
      <c r="AX2428" s="13" t="s">
        <v>84</v>
      </c>
      <c r="AY2428" s="156" t="s">
        <v>265</v>
      </c>
    </row>
    <row r="2429" spans="2:65" s="1" customFormat="1" ht="21.75" customHeight="1">
      <c r="B2429" s="33"/>
      <c r="C2429" s="130" t="s">
        <v>4137</v>
      </c>
      <c r="D2429" s="130" t="s">
        <v>267</v>
      </c>
      <c r="E2429" s="131" t="s">
        <v>4138</v>
      </c>
      <c r="F2429" s="132" t="s">
        <v>4139</v>
      </c>
      <c r="G2429" s="133" t="s">
        <v>115</v>
      </c>
      <c r="H2429" s="134">
        <v>46.8</v>
      </c>
      <c r="I2429" s="135"/>
      <c r="J2429" s="136">
        <f>ROUND(I2429*H2429,2)</f>
        <v>0</v>
      </c>
      <c r="K2429" s="132" t="s">
        <v>270</v>
      </c>
      <c r="L2429" s="33"/>
      <c r="M2429" s="137" t="s">
        <v>19</v>
      </c>
      <c r="N2429" s="138" t="s">
        <v>47</v>
      </c>
      <c r="P2429" s="139">
        <f>O2429*H2429</f>
        <v>0</v>
      </c>
      <c r="Q2429" s="139">
        <v>0</v>
      </c>
      <c r="R2429" s="139">
        <f>Q2429*H2429</f>
        <v>0</v>
      </c>
      <c r="S2429" s="139">
        <v>0</v>
      </c>
      <c r="T2429" s="140">
        <f>S2429*H2429</f>
        <v>0</v>
      </c>
      <c r="AR2429" s="141" t="s">
        <v>366</v>
      </c>
      <c r="AT2429" s="141" t="s">
        <v>267</v>
      </c>
      <c r="AU2429" s="141" t="s">
        <v>86</v>
      </c>
      <c r="AY2429" s="18" t="s">
        <v>265</v>
      </c>
      <c r="BE2429" s="142">
        <f>IF(N2429="základní",J2429,0)</f>
        <v>0</v>
      </c>
      <c r="BF2429" s="142">
        <f>IF(N2429="snížená",J2429,0)</f>
        <v>0</v>
      </c>
      <c r="BG2429" s="142">
        <f>IF(N2429="zákl. přenesená",J2429,0)</f>
        <v>0</v>
      </c>
      <c r="BH2429" s="142">
        <f>IF(N2429="sníž. přenesená",J2429,0)</f>
        <v>0</v>
      </c>
      <c r="BI2429" s="142">
        <f>IF(N2429="nulová",J2429,0)</f>
        <v>0</v>
      </c>
      <c r="BJ2429" s="18" t="s">
        <v>84</v>
      </c>
      <c r="BK2429" s="142">
        <f>ROUND(I2429*H2429,2)</f>
        <v>0</v>
      </c>
      <c r="BL2429" s="18" t="s">
        <v>366</v>
      </c>
      <c r="BM2429" s="141" t="s">
        <v>4140</v>
      </c>
    </row>
    <row r="2430" spans="2:47" s="1" customFormat="1" ht="12">
      <c r="B2430" s="33"/>
      <c r="D2430" s="143" t="s">
        <v>273</v>
      </c>
      <c r="F2430" s="144" t="s">
        <v>4141</v>
      </c>
      <c r="I2430" s="145"/>
      <c r="L2430" s="33"/>
      <c r="M2430" s="146"/>
      <c r="T2430" s="54"/>
      <c r="AT2430" s="18" t="s">
        <v>273</v>
      </c>
      <c r="AU2430" s="18" t="s">
        <v>86</v>
      </c>
    </row>
    <row r="2431" spans="2:47" s="1" customFormat="1" ht="12">
      <c r="B2431" s="33"/>
      <c r="D2431" s="147" t="s">
        <v>275</v>
      </c>
      <c r="F2431" s="148" t="s">
        <v>4142</v>
      </c>
      <c r="I2431" s="145"/>
      <c r="L2431" s="33"/>
      <c r="M2431" s="146"/>
      <c r="T2431" s="54"/>
      <c r="AT2431" s="18" t="s">
        <v>275</v>
      </c>
      <c r="AU2431" s="18" t="s">
        <v>86</v>
      </c>
    </row>
    <row r="2432" spans="2:51" s="13" customFormat="1" ht="12">
      <c r="B2432" s="155"/>
      <c r="D2432" s="143" t="s">
        <v>277</v>
      </c>
      <c r="E2432" s="156" t="s">
        <v>19</v>
      </c>
      <c r="F2432" s="157" t="s">
        <v>4130</v>
      </c>
      <c r="H2432" s="158">
        <v>46.8</v>
      </c>
      <c r="I2432" s="159"/>
      <c r="L2432" s="155"/>
      <c r="M2432" s="160"/>
      <c r="T2432" s="161"/>
      <c r="AT2432" s="156" t="s">
        <v>277</v>
      </c>
      <c r="AU2432" s="156" t="s">
        <v>86</v>
      </c>
      <c r="AV2432" s="13" t="s">
        <v>86</v>
      </c>
      <c r="AW2432" s="13" t="s">
        <v>37</v>
      </c>
      <c r="AX2432" s="13" t="s">
        <v>84</v>
      </c>
      <c r="AY2432" s="156" t="s">
        <v>265</v>
      </c>
    </row>
    <row r="2433" spans="2:65" s="1" customFormat="1" ht="16.5" customHeight="1">
      <c r="B2433" s="33"/>
      <c r="C2433" s="177" t="s">
        <v>4143</v>
      </c>
      <c r="D2433" s="177" t="s">
        <v>504</v>
      </c>
      <c r="E2433" s="178" t="s">
        <v>4144</v>
      </c>
      <c r="F2433" s="179" t="s">
        <v>4145</v>
      </c>
      <c r="G2433" s="180" t="s">
        <v>104</v>
      </c>
      <c r="H2433" s="181">
        <v>0.593</v>
      </c>
      <c r="I2433" s="182"/>
      <c r="J2433" s="183">
        <f>ROUND(I2433*H2433,2)</f>
        <v>0</v>
      </c>
      <c r="K2433" s="179" t="s">
        <v>270</v>
      </c>
      <c r="L2433" s="184"/>
      <c r="M2433" s="185" t="s">
        <v>19</v>
      </c>
      <c r="N2433" s="186" t="s">
        <v>47</v>
      </c>
      <c r="P2433" s="139">
        <f>O2433*H2433</f>
        <v>0</v>
      </c>
      <c r="Q2433" s="139">
        <v>0.55</v>
      </c>
      <c r="R2433" s="139">
        <f>Q2433*H2433</f>
        <v>0.32615</v>
      </c>
      <c r="S2433" s="139">
        <v>0</v>
      </c>
      <c r="T2433" s="140">
        <f>S2433*H2433</f>
        <v>0</v>
      </c>
      <c r="AR2433" s="141" t="s">
        <v>503</v>
      </c>
      <c r="AT2433" s="141" t="s">
        <v>504</v>
      </c>
      <c r="AU2433" s="141" t="s">
        <v>86</v>
      </c>
      <c r="AY2433" s="18" t="s">
        <v>265</v>
      </c>
      <c r="BE2433" s="142">
        <f>IF(N2433="základní",J2433,0)</f>
        <v>0</v>
      </c>
      <c r="BF2433" s="142">
        <f>IF(N2433="snížená",J2433,0)</f>
        <v>0</v>
      </c>
      <c r="BG2433" s="142">
        <f>IF(N2433="zákl. přenesená",J2433,0)</f>
        <v>0</v>
      </c>
      <c r="BH2433" s="142">
        <f>IF(N2433="sníž. přenesená",J2433,0)</f>
        <v>0</v>
      </c>
      <c r="BI2433" s="142">
        <f>IF(N2433="nulová",J2433,0)</f>
        <v>0</v>
      </c>
      <c r="BJ2433" s="18" t="s">
        <v>84</v>
      </c>
      <c r="BK2433" s="142">
        <f>ROUND(I2433*H2433,2)</f>
        <v>0</v>
      </c>
      <c r="BL2433" s="18" t="s">
        <v>366</v>
      </c>
      <c r="BM2433" s="141" t="s">
        <v>4146</v>
      </c>
    </row>
    <row r="2434" spans="2:47" s="1" customFormat="1" ht="12">
      <c r="B2434" s="33"/>
      <c r="D2434" s="143" t="s">
        <v>273</v>
      </c>
      <c r="F2434" s="144" t="s">
        <v>4145</v>
      </c>
      <c r="I2434" s="145"/>
      <c r="L2434" s="33"/>
      <c r="M2434" s="146"/>
      <c r="T2434" s="54"/>
      <c r="AT2434" s="18" t="s">
        <v>273</v>
      </c>
      <c r="AU2434" s="18" t="s">
        <v>86</v>
      </c>
    </row>
    <row r="2435" spans="2:51" s="13" customFormat="1" ht="12">
      <c r="B2435" s="155"/>
      <c r="D2435" s="143" t="s">
        <v>277</v>
      </c>
      <c r="E2435" s="156" t="s">
        <v>19</v>
      </c>
      <c r="F2435" s="157" t="s">
        <v>4147</v>
      </c>
      <c r="H2435" s="158">
        <v>0.593</v>
      </c>
      <c r="I2435" s="159"/>
      <c r="L2435" s="155"/>
      <c r="M2435" s="160"/>
      <c r="T2435" s="161"/>
      <c r="AT2435" s="156" t="s">
        <v>277</v>
      </c>
      <c r="AU2435" s="156" t="s">
        <v>86</v>
      </c>
      <c r="AV2435" s="13" t="s">
        <v>86</v>
      </c>
      <c r="AW2435" s="13" t="s">
        <v>37</v>
      </c>
      <c r="AX2435" s="13" t="s">
        <v>84</v>
      </c>
      <c r="AY2435" s="156" t="s">
        <v>265</v>
      </c>
    </row>
    <row r="2436" spans="2:65" s="1" customFormat="1" ht="16.5" customHeight="1">
      <c r="B2436" s="33"/>
      <c r="C2436" s="177" t="s">
        <v>4148</v>
      </c>
      <c r="D2436" s="177" t="s">
        <v>504</v>
      </c>
      <c r="E2436" s="178" t="s">
        <v>4149</v>
      </c>
      <c r="F2436" s="179" t="s">
        <v>4150</v>
      </c>
      <c r="G2436" s="180" t="s">
        <v>134</v>
      </c>
      <c r="H2436" s="181">
        <v>9</v>
      </c>
      <c r="I2436" s="182"/>
      <c r="J2436" s="183">
        <f>ROUND(I2436*H2436,2)</f>
        <v>0</v>
      </c>
      <c r="K2436" s="179" t="s">
        <v>19</v>
      </c>
      <c r="L2436" s="184"/>
      <c r="M2436" s="185" t="s">
        <v>19</v>
      </c>
      <c r="N2436" s="186" t="s">
        <v>47</v>
      </c>
      <c r="P2436" s="139">
        <f>O2436*H2436</f>
        <v>0</v>
      </c>
      <c r="Q2436" s="139">
        <v>0.00015</v>
      </c>
      <c r="R2436" s="139">
        <f>Q2436*H2436</f>
        <v>0.0013499999999999999</v>
      </c>
      <c r="S2436" s="139">
        <v>0</v>
      </c>
      <c r="T2436" s="140">
        <f>S2436*H2436</f>
        <v>0</v>
      </c>
      <c r="AR2436" s="141" t="s">
        <v>503</v>
      </c>
      <c r="AT2436" s="141" t="s">
        <v>504</v>
      </c>
      <c r="AU2436" s="141" t="s">
        <v>86</v>
      </c>
      <c r="AY2436" s="18" t="s">
        <v>265</v>
      </c>
      <c r="BE2436" s="142">
        <f>IF(N2436="základní",J2436,0)</f>
        <v>0</v>
      </c>
      <c r="BF2436" s="142">
        <f>IF(N2436="snížená",J2436,0)</f>
        <v>0</v>
      </c>
      <c r="BG2436" s="142">
        <f>IF(N2436="zákl. přenesená",J2436,0)</f>
        <v>0</v>
      </c>
      <c r="BH2436" s="142">
        <f>IF(N2436="sníž. přenesená",J2436,0)</f>
        <v>0</v>
      </c>
      <c r="BI2436" s="142">
        <f>IF(N2436="nulová",J2436,0)</f>
        <v>0</v>
      </c>
      <c r="BJ2436" s="18" t="s">
        <v>84</v>
      </c>
      <c r="BK2436" s="142">
        <f>ROUND(I2436*H2436,2)</f>
        <v>0</v>
      </c>
      <c r="BL2436" s="18" t="s">
        <v>366</v>
      </c>
      <c r="BM2436" s="141" t="s">
        <v>4151</v>
      </c>
    </row>
    <row r="2437" spans="2:47" s="1" customFormat="1" ht="12">
      <c r="B2437" s="33"/>
      <c r="D2437" s="143" t="s">
        <v>273</v>
      </c>
      <c r="F2437" s="144" t="s">
        <v>4150</v>
      </c>
      <c r="I2437" s="145"/>
      <c r="L2437" s="33"/>
      <c r="M2437" s="146"/>
      <c r="T2437" s="54"/>
      <c r="AT2437" s="18" t="s">
        <v>273</v>
      </c>
      <c r="AU2437" s="18" t="s">
        <v>86</v>
      </c>
    </row>
    <row r="2438" spans="2:51" s="13" customFormat="1" ht="12">
      <c r="B2438" s="155"/>
      <c r="D2438" s="143" t="s">
        <v>277</v>
      </c>
      <c r="E2438" s="156" t="s">
        <v>19</v>
      </c>
      <c r="F2438" s="157" t="s">
        <v>4152</v>
      </c>
      <c r="H2438" s="158">
        <v>9</v>
      </c>
      <c r="I2438" s="159"/>
      <c r="L2438" s="155"/>
      <c r="M2438" s="160"/>
      <c r="T2438" s="161"/>
      <c r="AT2438" s="156" t="s">
        <v>277</v>
      </c>
      <c r="AU2438" s="156" t="s">
        <v>86</v>
      </c>
      <c r="AV2438" s="13" t="s">
        <v>86</v>
      </c>
      <c r="AW2438" s="13" t="s">
        <v>37</v>
      </c>
      <c r="AX2438" s="13" t="s">
        <v>84</v>
      </c>
      <c r="AY2438" s="156" t="s">
        <v>265</v>
      </c>
    </row>
    <row r="2439" spans="2:65" s="1" customFormat="1" ht="16.5" customHeight="1">
      <c r="B2439" s="33"/>
      <c r="C2439" s="130" t="s">
        <v>4153</v>
      </c>
      <c r="D2439" s="130" t="s">
        <v>267</v>
      </c>
      <c r="E2439" s="131" t="s">
        <v>4154</v>
      </c>
      <c r="F2439" s="132" t="s">
        <v>4155</v>
      </c>
      <c r="G2439" s="133" t="s">
        <v>104</v>
      </c>
      <c r="H2439" s="134">
        <v>2.265</v>
      </c>
      <c r="I2439" s="135"/>
      <c r="J2439" s="136">
        <f>ROUND(I2439*H2439,2)</f>
        <v>0</v>
      </c>
      <c r="K2439" s="132" t="s">
        <v>270</v>
      </c>
      <c r="L2439" s="33"/>
      <c r="M2439" s="137" t="s">
        <v>19</v>
      </c>
      <c r="N2439" s="138" t="s">
        <v>47</v>
      </c>
      <c r="P2439" s="139">
        <f>O2439*H2439</f>
        <v>0</v>
      </c>
      <c r="Q2439" s="139">
        <v>0.02337</v>
      </c>
      <c r="R2439" s="139">
        <f>Q2439*H2439</f>
        <v>0.05293305</v>
      </c>
      <c r="S2439" s="139">
        <v>0</v>
      </c>
      <c r="T2439" s="140">
        <f>S2439*H2439</f>
        <v>0</v>
      </c>
      <c r="AR2439" s="141" t="s">
        <v>366</v>
      </c>
      <c r="AT2439" s="141" t="s">
        <v>267</v>
      </c>
      <c r="AU2439" s="141" t="s">
        <v>86</v>
      </c>
      <c r="AY2439" s="18" t="s">
        <v>265</v>
      </c>
      <c r="BE2439" s="142">
        <f>IF(N2439="základní",J2439,0)</f>
        <v>0</v>
      </c>
      <c r="BF2439" s="142">
        <f>IF(N2439="snížená",J2439,0)</f>
        <v>0</v>
      </c>
      <c r="BG2439" s="142">
        <f>IF(N2439="zákl. přenesená",J2439,0)</f>
        <v>0</v>
      </c>
      <c r="BH2439" s="142">
        <f>IF(N2439="sníž. přenesená",J2439,0)</f>
        <v>0</v>
      </c>
      <c r="BI2439" s="142">
        <f>IF(N2439="nulová",J2439,0)</f>
        <v>0</v>
      </c>
      <c r="BJ2439" s="18" t="s">
        <v>84</v>
      </c>
      <c r="BK2439" s="142">
        <f>ROUND(I2439*H2439,2)</f>
        <v>0</v>
      </c>
      <c r="BL2439" s="18" t="s">
        <v>366</v>
      </c>
      <c r="BM2439" s="141" t="s">
        <v>4156</v>
      </c>
    </row>
    <row r="2440" spans="2:47" s="1" customFormat="1" ht="12">
      <c r="B2440" s="33"/>
      <c r="D2440" s="143" t="s">
        <v>273</v>
      </c>
      <c r="F2440" s="144" t="s">
        <v>4157</v>
      </c>
      <c r="I2440" s="145"/>
      <c r="L2440" s="33"/>
      <c r="M2440" s="146"/>
      <c r="T2440" s="54"/>
      <c r="AT2440" s="18" t="s">
        <v>273</v>
      </c>
      <c r="AU2440" s="18" t="s">
        <v>86</v>
      </c>
    </row>
    <row r="2441" spans="2:47" s="1" customFormat="1" ht="12">
      <c r="B2441" s="33"/>
      <c r="D2441" s="147" t="s">
        <v>275</v>
      </c>
      <c r="F2441" s="148" t="s">
        <v>4158</v>
      </c>
      <c r="I2441" s="145"/>
      <c r="L2441" s="33"/>
      <c r="M2441" s="146"/>
      <c r="T2441" s="54"/>
      <c r="AT2441" s="18" t="s">
        <v>275</v>
      </c>
      <c r="AU2441" s="18" t="s">
        <v>86</v>
      </c>
    </row>
    <row r="2442" spans="2:47" s="1" customFormat="1" ht="19.5">
      <c r="B2442" s="33"/>
      <c r="D2442" s="143" t="s">
        <v>501</v>
      </c>
      <c r="F2442" s="176" t="s">
        <v>4159</v>
      </c>
      <c r="I2442" s="145"/>
      <c r="L2442" s="33"/>
      <c r="M2442" s="146"/>
      <c r="T2442" s="54"/>
      <c r="AT2442" s="18" t="s">
        <v>501</v>
      </c>
      <c r="AU2442" s="18" t="s">
        <v>86</v>
      </c>
    </row>
    <row r="2443" spans="2:51" s="13" customFormat="1" ht="12">
      <c r="B2443" s="155"/>
      <c r="D2443" s="143" t="s">
        <v>277</v>
      </c>
      <c r="E2443" s="156" t="s">
        <v>19</v>
      </c>
      <c r="F2443" s="157" t="s">
        <v>4092</v>
      </c>
      <c r="H2443" s="158">
        <v>0.783</v>
      </c>
      <c r="I2443" s="159"/>
      <c r="L2443" s="155"/>
      <c r="M2443" s="160"/>
      <c r="T2443" s="161"/>
      <c r="AT2443" s="156" t="s">
        <v>277</v>
      </c>
      <c r="AU2443" s="156" t="s">
        <v>86</v>
      </c>
      <c r="AV2443" s="13" t="s">
        <v>86</v>
      </c>
      <c r="AW2443" s="13" t="s">
        <v>37</v>
      </c>
      <c r="AX2443" s="13" t="s">
        <v>76</v>
      </c>
      <c r="AY2443" s="156" t="s">
        <v>265</v>
      </c>
    </row>
    <row r="2444" spans="2:51" s="13" customFormat="1" ht="12">
      <c r="B2444" s="155"/>
      <c r="D2444" s="143" t="s">
        <v>277</v>
      </c>
      <c r="E2444" s="156" t="s">
        <v>19</v>
      </c>
      <c r="F2444" s="157" t="s">
        <v>4093</v>
      </c>
      <c r="H2444" s="158">
        <v>0.889</v>
      </c>
      <c r="I2444" s="159"/>
      <c r="L2444" s="155"/>
      <c r="M2444" s="160"/>
      <c r="T2444" s="161"/>
      <c r="AT2444" s="156" t="s">
        <v>277</v>
      </c>
      <c r="AU2444" s="156" t="s">
        <v>86</v>
      </c>
      <c r="AV2444" s="13" t="s">
        <v>86</v>
      </c>
      <c r="AW2444" s="13" t="s">
        <v>37</v>
      </c>
      <c r="AX2444" s="13" t="s">
        <v>76</v>
      </c>
      <c r="AY2444" s="156" t="s">
        <v>265</v>
      </c>
    </row>
    <row r="2445" spans="2:51" s="13" customFormat="1" ht="12">
      <c r="B2445" s="155"/>
      <c r="D2445" s="143" t="s">
        <v>277</v>
      </c>
      <c r="E2445" s="156" t="s">
        <v>19</v>
      </c>
      <c r="F2445" s="157" t="s">
        <v>4094</v>
      </c>
      <c r="H2445" s="158">
        <v>0.593</v>
      </c>
      <c r="I2445" s="159"/>
      <c r="L2445" s="155"/>
      <c r="M2445" s="160"/>
      <c r="T2445" s="161"/>
      <c r="AT2445" s="156" t="s">
        <v>277</v>
      </c>
      <c r="AU2445" s="156" t="s">
        <v>86</v>
      </c>
      <c r="AV2445" s="13" t="s">
        <v>86</v>
      </c>
      <c r="AW2445" s="13" t="s">
        <v>37</v>
      </c>
      <c r="AX2445" s="13" t="s">
        <v>76</v>
      </c>
      <c r="AY2445" s="156" t="s">
        <v>265</v>
      </c>
    </row>
    <row r="2446" spans="2:51" s="14" customFormat="1" ht="12">
      <c r="B2446" s="162"/>
      <c r="D2446" s="143" t="s">
        <v>277</v>
      </c>
      <c r="E2446" s="163" t="s">
        <v>19</v>
      </c>
      <c r="F2446" s="164" t="s">
        <v>280</v>
      </c>
      <c r="H2446" s="165">
        <v>2.265</v>
      </c>
      <c r="I2446" s="166"/>
      <c r="L2446" s="162"/>
      <c r="M2446" s="167"/>
      <c r="T2446" s="168"/>
      <c r="AT2446" s="163" t="s">
        <v>277</v>
      </c>
      <c r="AU2446" s="163" t="s">
        <v>86</v>
      </c>
      <c r="AV2446" s="14" t="s">
        <v>271</v>
      </c>
      <c r="AW2446" s="14" t="s">
        <v>37</v>
      </c>
      <c r="AX2446" s="14" t="s">
        <v>84</v>
      </c>
      <c r="AY2446" s="163" t="s">
        <v>265</v>
      </c>
    </row>
    <row r="2447" spans="2:65" s="1" customFormat="1" ht="16.5" customHeight="1">
      <c r="B2447" s="33"/>
      <c r="C2447" s="130" t="s">
        <v>4160</v>
      </c>
      <c r="D2447" s="130" t="s">
        <v>267</v>
      </c>
      <c r="E2447" s="131" t="s">
        <v>4161</v>
      </c>
      <c r="F2447" s="132" t="s">
        <v>4162</v>
      </c>
      <c r="G2447" s="133" t="s">
        <v>134</v>
      </c>
      <c r="H2447" s="134">
        <v>10</v>
      </c>
      <c r="I2447" s="135"/>
      <c r="J2447" s="136">
        <f>ROUND(I2447*H2447,2)</f>
        <v>0</v>
      </c>
      <c r="K2447" s="132" t="s">
        <v>19</v>
      </c>
      <c r="L2447" s="33"/>
      <c r="M2447" s="137" t="s">
        <v>19</v>
      </c>
      <c r="N2447" s="138" t="s">
        <v>47</v>
      </c>
      <c r="P2447" s="139">
        <f>O2447*H2447</f>
        <v>0</v>
      </c>
      <c r="Q2447" s="139">
        <v>0</v>
      </c>
      <c r="R2447" s="139">
        <f>Q2447*H2447</f>
        <v>0</v>
      </c>
      <c r="S2447" s="139">
        <v>0</v>
      </c>
      <c r="T2447" s="140">
        <f>S2447*H2447</f>
        <v>0</v>
      </c>
      <c r="AR2447" s="141" t="s">
        <v>366</v>
      </c>
      <c r="AT2447" s="141" t="s">
        <v>267</v>
      </c>
      <c r="AU2447" s="141" t="s">
        <v>86</v>
      </c>
      <c r="AY2447" s="18" t="s">
        <v>265</v>
      </c>
      <c r="BE2447" s="142">
        <f>IF(N2447="základní",J2447,0)</f>
        <v>0</v>
      </c>
      <c r="BF2447" s="142">
        <f>IF(N2447="snížená",J2447,0)</f>
        <v>0</v>
      </c>
      <c r="BG2447" s="142">
        <f>IF(N2447="zákl. přenesená",J2447,0)</f>
        <v>0</v>
      </c>
      <c r="BH2447" s="142">
        <f>IF(N2447="sníž. přenesená",J2447,0)</f>
        <v>0</v>
      </c>
      <c r="BI2447" s="142">
        <f>IF(N2447="nulová",J2447,0)</f>
        <v>0</v>
      </c>
      <c r="BJ2447" s="18" t="s">
        <v>84</v>
      </c>
      <c r="BK2447" s="142">
        <f>ROUND(I2447*H2447,2)</f>
        <v>0</v>
      </c>
      <c r="BL2447" s="18" t="s">
        <v>366</v>
      </c>
      <c r="BM2447" s="141" t="s">
        <v>4163</v>
      </c>
    </row>
    <row r="2448" spans="2:47" s="1" customFormat="1" ht="19.5">
      <c r="B2448" s="33"/>
      <c r="D2448" s="143" t="s">
        <v>273</v>
      </c>
      <c r="F2448" s="144" t="s">
        <v>4164</v>
      </c>
      <c r="I2448" s="145"/>
      <c r="L2448" s="33"/>
      <c r="M2448" s="146"/>
      <c r="T2448" s="54"/>
      <c r="AT2448" s="18" t="s">
        <v>273</v>
      </c>
      <c r="AU2448" s="18" t="s">
        <v>86</v>
      </c>
    </row>
    <row r="2449" spans="2:51" s="13" customFormat="1" ht="12">
      <c r="B2449" s="155"/>
      <c r="D2449" s="143" t="s">
        <v>277</v>
      </c>
      <c r="E2449" s="156" t="s">
        <v>19</v>
      </c>
      <c r="F2449" s="157" t="s">
        <v>4165</v>
      </c>
      <c r="H2449" s="158">
        <v>10</v>
      </c>
      <c r="I2449" s="159"/>
      <c r="L2449" s="155"/>
      <c r="M2449" s="160"/>
      <c r="T2449" s="161"/>
      <c r="AT2449" s="156" t="s">
        <v>277</v>
      </c>
      <c r="AU2449" s="156" t="s">
        <v>86</v>
      </c>
      <c r="AV2449" s="13" t="s">
        <v>86</v>
      </c>
      <c r="AW2449" s="13" t="s">
        <v>37</v>
      </c>
      <c r="AX2449" s="13" t="s">
        <v>84</v>
      </c>
      <c r="AY2449" s="156" t="s">
        <v>265</v>
      </c>
    </row>
    <row r="2450" spans="2:65" s="1" customFormat="1" ht="21.75" customHeight="1">
      <c r="B2450" s="33"/>
      <c r="C2450" s="130" t="s">
        <v>4166</v>
      </c>
      <c r="D2450" s="130" t="s">
        <v>267</v>
      </c>
      <c r="E2450" s="131" t="s">
        <v>4167</v>
      </c>
      <c r="F2450" s="132" t="s">
        <v>4168</v>
      </c>
      <c r="G2450" s="133" t="s">
        <v>569</v>
      </c>
      <c r="H2450" s="134">
        <v>1</v>
      </c>
      <c r="I2450" s="135"/>
      <c r="J2450" s="136">
        <f>ROUND(I2450*H2450,2)</f>
        <v>0</v>
      </c>
      <c r="K2450" s="132" t="s">
        <v>19</v>
      </c>
      <c r="L2450" s="33"/>
      <c r="M2450" s="137" t="s">
        <v>19</v>
      </c>
      <c r="N2450" s="138" t="s">
        <v>47</v>
      </c>
      <c r="P2450" s="139">
        <f>O2450*H2450</f>
        <v>0</v>
      </c>
      <c r="Q2450" s="139">
        <v>0</v>
      </c>
      <c r="R2450" s="139">
        <f>Q2450*H2450</f>
        <v>0</v>
      </c>
      <c r="S2450" s="139">
        <v>0</v>
      </c>
      <c r="T2450" s="140">
        <f>S2450*H2450</f>
        <v>0</v>
      </c>
      <c r="AR2450" s="141" t="s">
        <v>366</v>
      </c>
      <c r="AT2450" s="141" t="s">
        <v>267</v>
      </c>
      <c r="AU2450" s="141" t="s">
        <v>86</v>
      </c>
      <c r="AY2450" s="18" t="s">
        <v>265</v>
      </c>
      <c r="BE2450" s="142">
        <f>IF(N2450="základní",J2450,0)</f>
        <v>0</v>
      </c>
      <c r="BF2450" s="142">
        <f>IF(N2450="snížená",J2450,0)</f>
        <v>0</v>
      </c>
      <c r="BG2450" s="142">
        <f>IF(N2450="zákl. přenesená",J2450,0)</f>
        <v>0</v>
      </c>
      <c r="BH2450" s="142">
        <f>IF(N2450="sníž. přenesená",J2450,0)</f>
        <v>0</v>
      </c>
      <c r="BI2450" s="142">
        <f>IF(N2450="nulová",J2450,0)</f>
        <v>0</v>
      </c>
      <c r="BJ2450" s="18" t="s">
        <v>84</v>
      </c>
      <c r="BK2450" s="142">
        <f>ROUND(I2450*H2450,2)</f>
        <v>0</v>
      </c>
      <c r="BL2450" s="18" t="s">
        <v>366</v>
      </c>
      <c r="BM2450" s="141" t="s">
        <v>4169</v>
      </c>
    </row>
    <row r="2451" spans="2:47" s="1" customFormat="1" ht="12">
      <c r="B2451" s="33"/>
      <c r="D2451" s="143" t="s">
        <v>273</v>
      </c>
      <c r="F2451" s="144" t="s">
        <v>4168</v>
      </c>
      <c r="I2451" s="145"/>
      <c r="L2451" s="33"/>
      <c r="M2451" s="146"/>
      <c r="T2451" s="54"/>
      <c r="AT2451" s="18" t="s">
        <v>273</v>
      </c>
      <c r="AU2451" s="18" t="s">
        <v>86</v>
      </c>
    </row>
    <row r="2452" spans="2:51" s="13" customFormat="1" ht="12">
      <c r="B2452" s="155"/>
      <c r="D2452" s="143" t="s">
        <v>277</v>
      </c>
      <c r="E2452" s="156" t="s">
        <v>19</v>
      </c>
      <c r="F2452" s="157" t="s">
        <v>4170</v>
      </c>
      <c r="H2452" s="158">
        <v>1</v>
      </c>
      <c r="I2452" s="159"/>
      <c r="L2452" s="155"/>
      <c r="M2452" s="160"/>
      <c r="T2452" s="161"/>
      <c r="AT2452" s="156" t="s">
        <v>277</v>
      </c>
      <c r="AU2452" s="156" t="s">
        <v>86</v>
      </c>
      <c r="AV2452" s="13" t="s">
        <v>86</v>
      </c>
      <c r="AW2452" s="13" t="s">
        <v>37</v>
      </c>
      <c r="AX2452" s="13" t="s">
        <v>84</v>
      </c>
      <c r="AY2452" s="156" t="s">
        <v>265</v>
      </c>
    </row>
    <row r="2453" spans="2:65" s="1" customFormat="1" ht="16.5" customHeight="1">
      <c r="B2453" s="33"/>
      <c r="C2453" s="130" t="s">
        <v>4171</v>
      </c>
      <c r="D2453" s="130" t="s">
        <v>267</v>
      </c>
      <c r="E2453" s="131" t="s">
        <v>4172</v>
      </c>
      <c r="F2453" s="132" t="s">
        <v>4173</v>
      </c>
      <c r="G2453" s="133" t="s">
        <v>130</v>
      </c>
      <c r="H2453" s="134">
        <v>1.185</v>
      </c>
      <c r="I2453" s="135"/>
      <c r="J2453" s="136">
        <f>ROUND(I2453*H2453,2)</f>
        <v>0</v>
      </c>
      <c r="K2453" s="132" t="s">
        <v>270</v>
      </c>
      <c r="L2453" s="33"/>
      <c r="M2453" s="137" t="s">
        <v>19</v>
      </c>
      <c r="N2453" s="138" t="s">
        <v>47</v>
      </c>
      <c r="P2453" s="139">
        <f>O2453*H2453</f>
        <v>0</v>
      </c>
      <c r="Q2453" s="139">
        <v>0</v>
      </c>
      <c r="R2453" s="139">
        <f>Q2453*H2453</f>
        <v>0</v>
      </c>
      <c r="S2453" s="139">
        <v>0</v>
      </c>
      <c r="T2453" s="140">
        <f>S2453*H2453</f>
        <v>0</v>
      </c>
      <c r="AR2453" s="141" t="s">
        <v>366</v>
      </c>
      <c r="AT2453" s="141" t="s">
        <v>267</v>
      </c>
      <c r="AU2453" s="141" t="s">
        <v>86</v>
      </c>
      <c r="AY2453" s="18" t="s">
        <v>265</v>
      </c>
      <c r="BE2453" s="142">
        <f>IF(N2453="základní",J2453,0)</f>
        <v>0</v>
      </c>
      <c r="BF2453" s="142">
        <f>IF(N2453="snížená",J2453,0)</f>
        <v>0</v>
      </c>
      <c r="BG2453" s="142">
        <f>IF(N2453="zákl. přenesená",J2453,0)</f>
        <v>0</v>
      </c>
      <c r="BH2453" s="142">
        <f>IF(N2453="sníž. přenesená",J2453,0)</f>
        <v>0</v>
      </c>
      <c r="BI2453" s="142">
        <f>IF(N2453="nulová",J2453,0)</f>
        <v>0</v>
      </c>
      <c r="BJ2453" s="18" t="s">
        <v>84</v>
      </c>
      <c r="BK2453" s="142">
        <f>ROUND(I2453*H2453,2)</f>
        <v>0</v>
      </c>
      <c r="BL2453" s="18" t="s">
        <v>366</v>
      </c>
      <c r="BM2453" s="141" t="s">
        <v>4174</v>
      </c>
    </row>
    <row r="2454" spans="2:47" s="1" customFormat="1" ht="19.5">
      <c r="B2454" s="33"/>
      <c r="D2454" s="143" t="s">
        <v>273</v>
      </c>
      <c r="F2454" s="144" t="s">
        <v>4175</v>
      </c>
      <c r="I2454" s="145"/>
      <c r="L2454" s="33"/>
      <c r="M2454" s="146"/>
      <c r="T2454" s="54"/>
      <c r="AT2454" s="18" t="s">
        <v>273</v>
      </c>
      <c r="AU2454" s="18" t="s">
        <v>86</v>
      </c>
    </row>
    <row r="2455" spans="2:47" s="1" customFormat="1" ht="12">
      <c r="B2455" s="33"/>
      <c r="D2455" s="147" t="s">
        <v>275</v>
      </c>
      <c r="F2455" s="148" t="s">
        <v>4176</v>
      </c>
      <c r="I2455" s="145"/>
      <c r="L2455" s="33"/>
      <c r="M2455" s="146"/>
      <c r="T2455" s="54"/>
      <c r="AT2455" s="18" t="s">
        <v>275</v>
      </c>
      <c r="AU2455" s="18" t="s">
        <v>86</v>
      </c>
    </row>
    <row r="2456" spans="2:63" s="11" customFormat="1" ht="22.9" customHeight="1">
      <c r="B2456" s="118"/>
      <c r="D2456" s="119" t="s">
        <v>75</v>
      </c>
      <c r="E2456" s="128" t="s">
        <v>4177</v>
      </c>
      <c r="F2456" s="128" t="s">
        <v>4178</v>
      </c>
      <c r="I2456" s="121"/>
      <c r="J2456" s="129">
        <f>BK2456</f>
        <v>0</v>
      </c>
      <c r="L2456" s="118"/>
      <c r="M2456" s="123"/>
      <c r="P2456" s="124">
        <f>SUM(P2457:P2463)</f>
        <v>0</v>
      </c>
      <c r="R2456" s="124">
        <f>SUM(R2457:R2463)</f>
        <v>0.025632</v>
      </c>
      <c r="T2456" s="125">
        <f>SUM(T2457:T2463)</f>
        <v>0</v>
      </c>
      <c r="AR2456" s="119" t="s">
        <v>86</v>
      </c>
      <c r="AT2456" s="126" t="s">
        <v>75</v>
      </c>
      <c r="AU2456" s="126" t="s">
        <v>84</v>
      </c>
      <c r="AY2456" s="119" t="s">
        <v>265</v>
      </c>
      <c r="BK2456" s="127">
        <f>SUM(BK2457:BK2463)</f>
        <v>0</v>
      </c>
    </row>
    <row r="2457" spans="2:65" s="1" customFormat="1" ht="16.5" customHeight="1">
      <c r="B2457" s="33"/>
      <c r="C2457" s="130" t="s">
        <v>153</v>
      </c>
      <c r="D2457" s="130" t="s">
        <v>267</v>
      </c>
      <c r="E2457" s="131" t="s">
        <v>4179</v>
      </c>
      <c r="F2457" s="132" t="s">
        <v>4180</v>
      </c>
      <c r="G2457" s="133" t="s">
        <v>162</v>
      </c>
      <c r="H2457" s="134">
        <v>14.4</v>
      </c>
      <c r="I2457" s="135"/>
      <c r="J2457" s="136">
        <f>ROUND(I2457*H2457,2)</f>
        <v>0</v>
      </c>
      <c r="K2457" s="132" t="s">
        <v>270</v>
      </c>
      <c r="L2457" s="33"/>
      <c r="M2457" s="137" t="s">
        <v>19</v>
      </c>
      <c r="N2457" s="138" t="s">
        <v>47</v>
      </c>
      <c r="P2457" s="139">
        <f>O2457*H2457</f>
        <v>0</v>
      </c>
      <c r="Q2457" s="139">
        <v>0.00178</v>
      </c>
      <c r="R2457" s="139">
        <f>Q2457*H2457</f>
        <v>0.025632</v>
      </c>
      <c r="S2457" s="139">
        <v>0</v>
      </c>
      <c r="T2457" s="140">
        <f>S2457*H2457</f>
        <v>0</v>
      </c>
      <c r="AR2457" s="141" t="s">
        <v>366</v>
      </c>
      <c r="AT2457" s="141" t="s">
        <v>267</v>
      </c>
      <c r="AU2457" s="141" t="s">
        <v>86</v>
      </c>
      <c r="AY2457" s="18" t="s">
        <v>265</v>
      </c>
      <c r="BE2457" s="142">
        <f>IF(N2457="základní",J2457,0)</f>
        <v>0</v>
      </c>
      <c r="BF2457" s="142">
        <f>IF(N2457="snížená",J2457,0)</f>
        <v>0</v>
      </c>
      <c r="BG2457" s="142">
        <f>IF(N2457="zákl. přenesená",J2457,0)</f>
        <v>0</v>
      </c>
      <c r="BH2457" s="142">
        <f>IF(N2457="sníž. přenesená",J2457,0)</f>
        <v>0</v>
      </c>
      <c r="BI2457" s="142">
        <f>IF(N2457="nulová",J2457,0)</f>
        <v>0</v>
      </c>
      <c r="BJ2457" s="18" t="s">
        <v>84</v>
      </c>
      <c r="BK2457" s="142">
        <f>ROUND(I2457*H2457,2)</f>
        <v>0</v>
      </c>
      <c r="BL2457" s="18" t="s">
        <v>366</v>
      </c>
      <c r="BM2457" s="141" t="s">
        <v>4181</v>
      </c>
    </row>
    <row r="2458" spans="2:47" s="1" customFormat="1" ht="12">
      <c r="B2458" s="33"/>
      <c r="D2458" s="143" t="s">
        <v>273</v>
      </c>
      <c r="F2458" s="144" t="s">
        <v>4182</v>
      </c>
      <c r="I2458" s="145"/>
      <c r="L2458" s="33"/>
      <c r="M2458" s="146"/>
      <c r="T2458" s="54"/>
      <c r="AT2458" s="18" t="s">
        <v>273</v>
      </c>
      <c r="AU2458" s="18" t="s">
        <v>86</v>
      </c>
    </row>
    <row r="2459" spans="2:47" s="1" customFormat="1" ht="12">
      <c r="B2459" s="33"/>
      <c r="D2459" s="147" t="s">
        <v>275</v>
      </c>
      <c r="F2459" s="148" t="s">
        <v>4183</v>
      </c>
      <c r="I2459" s="145"/>
      <c r="L2459" s="33"/>
      <c r="M2459" s="146"/>
      <c r="T2459" s="54"/>
      <c r="AT2459" s="18" t="s">
        <v>275</v>
      </c>
      <c r="AU2459" s="18" t="s">
        <v>86</v>
      </c>
    </row>
    <row r="2460" spans="2:51" s="13" customFormat="1" ht="12">
      <c r="B2460" s="155"/>
      <c r="D2460" s="143" t="s">
        <v>277</v>
      </c>
      <c r="E2460" s="156" t="s">
        <v>19</v>
      </c>
      <c r="F2460" s="157" t="s">
        <v>4184</v>
      </c>
      <c r="H2460" s="158">
        <v>14.4</v>
      </c>
      <c r="I2460" s="159"/>
      <c r="L2460" s="155"/>
      <c r="M2460" s="160"/>
      <c r="T2460" s="161"/>
      <c r="AT2460" s="156" t="s">
        <v>277</v>
      </c>
      <c r="AU2460" s="156" t="s">
        <v>86</v>
      </c>
      <c r="AV2460" s="13" t="s">
        <v>86</v>
      </c>
      <c r="AW2460" s="13" t="s">
        <v>37</v>
      </c>
      <c r="AX2460" s="13" t="s">
        <v>84</v>
      </c>
      <c r="AY2460" s="156" t="s">
        <v>265</v>
      </c>
    </row>
    <row r="2461" spans="2:65" s="1" customFormat="1" ht="16.5" customHeight="1">
      <c r="B2461" s="33"/>
      <c r="C2461" s="130" t="s">
        <v>4185</v>
      </c>
      <c r="D2461" s="130" t="s">
        <v>267</v>
      </c>
      <c r="E2461" s="131" t="s">
        <v>4186</v>
      </c>
      <c r="F2461" s="132" t="s">
        <v>4187</v>
      </c>
      <c r="G2461" s="133" t="s">
        <v>130</v>
      </c>
      <c r="H2461" s="134">
        <v>0.026</v>
      </c>
      <c r="I2461" s="135"/>
      <c r="J2461" s="136">
        <f>ROUND(I2461*H2461,2)</f>
        <v>0</v>
      </c>
      <c r="K2461" s="132" t="s">
        <v>270</v>
      </c>
      <c r="L2461" s="33"/>
      <c r="M2461" s="137" t="s">
        <v>19</v>
      </c>
      <c r="N2461" s="138" t="s">
        <v>47</v>
      </c>
      <c r="P2461" s="139">
        <f>O2461*H2461</f>
        <v>0</v>
      </c>
      <c r="Q2461" s="139">
        <v>0</v>
      </c>
      <c r="R2461" s="139">
        <f>Q2461*H2461</f>
        <v>0</v>
      </c>
      <c r="S2461" s="139">
        <v>0</v>
      </c>
      <c r="T2461" s="140">
        <f>S2461*H2461</f>
        <v>0</v>
      </c>
      <c r="AR2461" s="141" t="s">
        <v>366</v>
      </c>
      <c r="AT2461" s="141" t="s">
        <v>267</v>
      </c>
      <c r="AU2461" s="141" t="s">
        <v>86</v>
      </c>
      <c r="AY2461" s="18" t="s">
        <v>265</v>
      </c>
      <c r="BE2461" s="142">
        <f>IF(N2461="základní",J2461,0)</f>
        <v>0</v>
      </c>
      <c r="BF2461" s="142">
        <f>IF(N2461="snížená",J2461,0)</f>
        <v>0</v>
      </c>
      <c r="BG2461" s="142">
        <f>IF(N2461="zákl. přenesená",J2461,0)</f>
        <v>0</v>
      </c>
      <c r="BH2461" s="142">
        <f>IF(N2461="sníž. přenesená",J2461,0)</f>
        <v>0</v>
      </c>
      <c r="BI2461" s="142">
        <f>IF(N2461="nulová",J2461,0)</f>
        <v>0</v>
      </c>
      <c r="BJ2461" s="18" t="s">
        <v>84</v>
      </c>
      <c r="BK2461" s="142">
        <f>ROUND(I2461*H2461,2)</f>
        <v>0</v>
      </c>
      <c r="BL2461" s="18" t="s">
        <v>366</v>
      </c>
      <c r="BM2461" s="141" t="s">
        <v>4188</v>
      </c>
    </row>
    <row r="2462" spans="2:47" s="1" customFormat="1" ht="19.5">
      <c r="B2462" s="33"/>
      <c r="D2462" s="143" t="s">
        <v>273</v>
      </c>
      <c r="F2462" s="144" t="s">
        <v>4189</v>
      </c>
      <c r="I2462" s="145"/>
      <c r="L2462" s="33"/>
      <c r="M2462" s="146"/>
      <c r="T2462" s="54"/>
      <c r="AT2462" s="18" t="s">
        <v>273</v>
      </c>
      <c r="AU2462" s="18" t="s">
        <v>86</v>
      </c>
    </row>
    <row r="2463" spans="2:47" s="1" customFormat="1" ht="12">
      <c r="B2463" s="33"/>
      <c r="D2463" s="147" t="s">
        <v>275</v>
      </c>
      <c r="F2463" s="148" t="s">
        <v>4190</v>
      </c>
      <c r="I2463" s="145"/>
      <c r="L2463" s="33"/>
      <c r="M2463" s="146"/>
      <c r="T2463" s="54"/>
      <c r="AT2463" s="18" t="s">
        <v>275</v>
      </c>
      <c r="AU2463" s="18" t="s">
        <v>86</v>
      </c>
    </row>
    <row r="2464" spans="2:63" s="11" customFormat="1" ht="22.9" customHeight="1">
      <c r="B2464" s="118"/>
      <c r="D2464" s="119" t="s">
        <v>75</v>
      </c>
      <c r="E2464" s="128" t="s">
        <v>4191</v>
      </c>
      <c r="F2464" s="128" t="s">
        <v>4192</v>
      </c>
      <c r="I2464" s="121"/>
      <c r="J2464" s="129">
        <f>BK2464</f>
        <v>0</v>
      </c>
      <c r="L2464" s="118"/>
      <c r="M2464" s="123"/>
      <c r="P2464" s="124">
        <f>SUM(P2465:P2495)</f>
        <v>0</v>
      </c>
      <c r="R2464" s="124">
        <f>SUM(R2465:R2495)</f>
        <v>2.169415</v>
      </c>
      <c r="T2464" s="125">
        <f>SUM(T2465:T2495)</f>
        <v>0</v>
      </c>
      <c r="AR2464" s="119" t="s">
        <v>86</v>
      </c>
      <c r="AT2464" s="126" t="s">
        <v>75</v>
      </c>
      <c r="AU2464" s="126" t="s">
        <v>84</v>
      </c>
      <c r="AY2464" s="119" t="s">
        <v>265</v>
      </c>
      <c r="BK2464" s="127">
        <f>SUM(BK2465:BK2495)</f>
        <v>0</v>
      </c>
    </row>
    <row r="2465" spans="2:65" s="1" customFormat="1" ht="16.5" customHeight="1">
      <c r="B2465" s="33"/>
      <c r="C2465" s="130" t="s">
        <v>4193</v>
      </c>
      <c r="D2465" s="130" t="s">
        <v>267</v>
      </c>
      <c r="E2465" s="131" t="s">
        <v>4194</v>
      </c>
      <c r="F2465" s="132" t="s">
        <v>4195</v>
      </c>
      <c r="G2465" s="133" t="s">
        <v>115</v>
      </c>
      <c r="H2465" s="134">
        <v>42.6</v>
      </c>
      <c r="I2465" s="135"/>
      <c r="J2465" s="136">
        <f>ROUND(I2465*H2465,2)</f>
        <v>0</v>
      </c>
      <c r="K2465" s="132" t="s">
        <v>270</v>
      </c>
      <c r="L2465" s="33"/>
      <c r="M2465" s="137" t="s">
        <v>19</v>
      </c>
      <c r="N2465" s="138" t="s">
        <v>47</v>
      </c>
      <c r="P2465" s="139">
        <f>O2465*H2465</f>
        <v>0</v>
      </c>
      <c r="Q2465" s="139">
        <v>0.0445</v>
      </c>
      <c r="R2465" s="139">
        <f>Q2465*H2465</f>
        <v>1.8957</v>
      </c>
      <c r="S2465" s="139">
        <v>0</v>
      </c>
      <c r="T2465" s="140">
        <f>S2465*H2465</f>
        <v>0</v>
      </c>
      <c r="AR2465" s="141" t="s">
        <v>366</v>
      </c>
      <c r="AT2465" s="141" t="s">
        <v>267</v>
      </c>
      <c r="AU2465" s="141" t="s">
        <v>86</v>
      </c>
      <c r="AY2465" s="18" t="s">
        <v>265</v>
      </c>
      <c r="BE2465" s="142">
        <f>IF(N2465="základní",J2465,0)</f>
        <v>0</v>
      </c>
      <c r="BF2465" s="142">
        <f>IF(N2465="snížená",J2465,0)</f>
        <v>0</v>
      </c>
      <c r="BG2465" s="142">
        <f>IF(N2465="zákl. přenesená",J2465,0)</f>
        <v>0</v>
      </c>
      <c r="BH2465" s="142">
        <f>IF(N2465="sníž. přenesená",J2465,0)</f>
        <v>0</v>
      </c>
      <c r="BI2465" s="142">
        <f>IF(N2465="nulová",J2465,0)</f>
        <v>0</v>
      </c>
      <c r="BJ2465" s="18" t="s">
        <v>84</v>
      </c>
      <c r="BK2465" s="142">
        <f>ROUND(I2465*H2465,2)</f>
        <v>0</v>
      </c>
      <c r="BL2465" s="18" t="s">
        <v>366</v>
      </c>
      <c r="BM2465" s="141" t="s">
        <v>4196</v>
      </c>
    </row>
    <row r="2466" spans="2:47" s="1" customFormat="1" ht="12">
      <c r="B2466" s="33"/>
      <c r="D2466" s="143" t="s">
        <v>273</v>
      </c>
      <c r="F2466" s="144" t="s">
        <v>4197</v>
      </c>
      <c r="I2466" s="145"/>
      <c r="L2466" s="33"/>
      <c r="M2466" s="146"/>
      <c r="T2466" s="54"/>
      <c r="AT2466" s="18" t="s">
        <v>273</v>
      </c>
      <c r="AU2466" s="18" t="s">
        <v>86</v>
      </c>
    </row>
    <row r="2467" spans="2:47" s="1" customFormat="1" ht="12">
      <c r="B2467" s="33"/>
      <c r="D2467" s="147" t="s">
        <v>275</v>
      </c>
      <c r="F2467" s="148" t="s">
        <v>4198</v>
      </c>
      <c r="I2467" s="145"/>
      <c r="L2467" s="33"/>
      <c r="M2467" s="146"/>
      <c r="T2467" s="54"/>
      <c r="AT2467" s="18" t="s">
        <v>275</v>
      </c>
      <c r="AU2467" s="18" t="s">
        <v>86</v>
      </c>
    </row>
    <row r="2468" spans="2:47" s="1" customFormat="1" ht="19.5">
      <c r="B2468" s="33"/>
      <c r="D2468" s="143" t="s">
        <v>501</v>
      </c>
      <c r="F2468" s="176" t="s">
        <v>4199</v>
      </c>
      <c r="I2468" s="145"/>
      <c r="L2468" s="33"/>
      <c r="M2468" s="146"/>
      <c r="T2468" s="54"/>
      <c r="AT2468" s="18" t="s">
        <v>501</v>
      </c>
      <c r="AU2468" s="18" t="s">
        <v>86</v>
      </c>
    </row>
    <row r="2469" spans="2:51" s="13" customFormat="1" ht="12">
      <c r="B2469" s="155"/>
      <c r="D2469" s="143" t="s">
        <v>277</v>
      </c>
      <c r="E2469" s="156" t="s">
        <v>19</v>
      </c>
      <c r="F2469" s="157" t="s">
        <v>4200</v>
      </c>
      <c r="H2469" s="158">
        <v>42.6</v>
      </c>
      <c r="I2469" s="159"/>
      <c r="L2469" s="155"/>
      <c r="M2469" s="160"/>
      <c r="T2469" s="161"/>
      <c r="AT2469" s="156" t="s">
        <v>277</v>
      </c>
      <c r="AU2469" s="156" t="s">
        <v>86</v>
      </c>
      <c r="AV2469" s="13" t="s">
        <v>86</v>
      </c>
      <c r="AW2469" s="13" t="s">
        <v>37</v>
      </c>
      <c r="AX2469" s="13" t="s">
        <v>84</v>
      </c>
      <c r="AY2469" s="156" t="s">
        <v>265</v>
      </c>
    </row>
    <row r="2470" spans="2:65" s="1" customFormat="1" ht="16.5" customHeight="1">
      <c r="B2470" s="33"/>
      <c r="C2470" s="130" t="s">
        <v>4201</v>
      </c>
      <c r="D2470" s="130" t="s">
        <v>267</v>
      </c>
      <c r="E2470" s="131" t="s">
        <v>4202</v>
      </c>
      <c r="F2470" s="132" t="s">
        <v>4203</v>
      </c>
      <c r="G2470" s="133" t="s">
        <v>162</v>
      </c>
      <c r="H2470" s="134">
        <v>14.4</v>
      </c>
      <c r="I2470" s="135"/>
      <c r="J2470" s="136">
        <f>ROUND(I2470*H2470,2)</f>
        <v>0</v>
      </c>
      <c r="K2470" s="132" t="s">
        <v>270</v>
      </c>
      <c r="L2470" s="33"/>
      <c r="M2470" s="137" t="s">
        <v>19</v>
      </c>
      <c r="N2470" s="138" t="s">
        <v>47</v>
      </c>
      <c r="P2470" s="139">
        <f>O2470*H2470</f>
        <v>0</v>
      </c>
      <c r="Q2470" s="139">
        <v>0.00011</v>
      </c>
      <c r="R2470" s="139">
        <f>Q2470*H2470</f>
        <v>0.0015840000000000001</v>
      </c>
      <c r="S2470" s="139">
        <v>0</v>
      </c>
      <c r="T2470" s="140">
        <f>S2470*H2470</f>
        <v>0</v>
      </c>
      <c r="AR2470" s="141" t="s">
        <v>366</v>
      </c>
      <c r="AT2470" s="141" t="s">
        <v>267</v>
      </c>
      <c r="AU2470" s="141" t="s">
        <v>86</v>
      </c>
      <c r="AY2470" s="18" t="s">
        <v>265</v>
      </c>
      <c r="BE2470" s="142">
        <f>IF(N2470="základní",J2470,0)</f>
        <v>0</v>
      </c>
      <c r="BF2470" s="142">
        <f>IF(N2470="snížená",J2470,0)</f>
        <v>0</v>
      </c>
      <c r="BG2470" s="142">
        <f>IF(N2470="zákl. přenesená",J2470,0)</f>
        <v>0</v>
      </c>
      <c r="BH2470" s="142">
        <f>IF(N2470="sníž. přenesená",J2470,0)</f>
        <v>0</v>
      </c>
      <c r="BI2470" s="142">
        <f>IF(N2470="nulová",J2470,0)</f>
        <v>0</v>
      </c>
      <c r="BJ2470" s="18" t="s">
        <v>84</v>
      </c>
      <c r="BK2470" s="142">
        <f>ROUND(I2470*H2470,2)</f>
        <v>0</v>
      </c>
      <c r="BL2470" s="18" t="s">
        <v>366</v>
      </c>
      <c r="BM2470" s="141" t="s">
        <v>4204</v>
      </c>
    </row>
    <row r="2471" spans="2:47" s="1" customFormat="1" ht="12">
      <c r="B2471" s="33"/>
      <c r="D2471" s="143" t="s">
        <v>273</v>
      </c>
      <c r="F2471" s="144" t="s">
        <v>4205</v>
      </c>
      <c r="I2471" s="145"/>
      <c r="L2471" s="33"/>
      <c r="M2471" s="146"/>
      <c r="T2471" s="54"/>
      <c r="AT2471" s="18" t="s">
        <v>273</v>
      </c>
      <c r="AU2471" s="18" t="s">
        <v>86</v>
      </c>
    </row>
    <row r="2472" spans="2:47" s="1" customFormat="1" ht="12">
      <c r="B2472" s="33"/>
      <c r="D2472" s="147" t="s">
        <v>275</v>
      </c>
      <c r="F2472" s="148" t="s">
        <v>4206</v>
      </c>
      <c r="I2472" s="145"/>
      <c r="L2472" s="33"/>
      <c r="M2472" s="146"/>
      <c r="T2472" s="54"/>
      <c r="AT2472" s="18" t="s">
        <v>275</v>
      </c>
      <c r="AU2472" s="18" t="s">
        <v>86</v>
      </c>
    </row>
    <row r="2473" spans="2:47" s="1" customFormat="1" ht="19.5">
      <c r="B2473" s="33"/>
      <c r="D2473" s="143" t="s">
        <v>501</v>
      </c>
      <c r="F2473" s="176" t="s">
        <v>4207</v>
      </c>
      <c r="I2473" s="145"/>
      <c r="L2473" s="33"/>
      <c r="M2473" s="146"/>
      <c r="T2473" s="54"/>
      <c r="AT2473" s="18" t="s">
        <v>501</v>
      </c>
      <c r="AU2473" s="18" t="s">
        <v>86</v>
      </c>
    </row>
    <row r="2474" spans="2:51" s="13" customFormat="1" ht="12">
      <c r="B2474" s="155"/>
      <c r="D2474" s="143" t="s">
        <v>277</v>
      </c>
      <c r="E2474" s="156" t="s">
        <v>19</v>
      </c>
      <c r="F2474" s="157" t="s">
        <v>4184</v>
      </c>
      <c r="H2474" s="158">
        <v>14.4</v>
      </c>
      <c r="I2474" s="159"/>
      <c r="L2474" s="155"/>
      <c r="M2474" s="160"/>
      <c r="T2474" s="161"/>
      <c r="AT2474" s="156" t="s">
        <v>277</v>
      </c>
      <c r="AU2474" s="156" t="s">
        <v>86</v>
      </c>
      <c r="AV2474" s="13" t="s">
        <v>86</v>
      </c>
      <c r="AW2474" s="13" t="s">
        <v>37</v>
      </c>
      <c r="AX2474" s="13" t="s">
        <v>84</v>
      </c>
      <c r="AY2474" s="156" t="s">
        <v>265</v>
      </c>
    </row>
    <row r="2475" spans="2:65" s="1" customFormat="1" ht="16.5" customHeight="1">
      <c r="B2475" s="33"/>
      <c r="C2475" s="130" t="s">
        <v>4208</v>
      </c>
      <c r="D2475" s="130" t="s">
        <v>267</v>
      </c>
      <c r="E2475" s="131" t="s">
        <v>4209</v>
      </c>
      <c r="F2475" s="132" t="s">
        <v>4210</v>
      </c>
      <c r="G2475" s="133" t="s">
        <v>162</v>
      </c>
      <c r="H2475" s="134">
        <v>7.1</v>
      </c>
      <c r="I2475" s="135"/>
      <c r="J2475" s="136">
        <f>ROUND(I2475*H2475,2)</f>
        <v>0</v>
      </c>
      <c r="K2475" s="132" t="s">
        <v>270</v>
      </c>
      <c r="L2475" s="33"/>
      <c r="M2475" s="137" t="s">
        <v>19</v>
      </c>
      <c r="N2475" s="138" t="s">
        <v>47</v>
      </c>
      <c r="P2475" s="139">
        <f>O2475*H2475</f>
        <v>0</v>
      </c>
      <c r="Q2475" s="139">
        <v>0.01253</v>
      </c>
      <c r="R2475" s="139">
        <f>Q2475*H2475</f>
        <v>0.08896299999999999</v>
      </c>
      <c r="S2475" s="139">
        <v>0</v>
      </c>
      <c r="T2475" s="140">
        <f>S2475*H2475</f>
        <v>0</v>
      </c>
      <c r="AR2475" s="141" t="s">
        <v>366</v>
      </c>
      <c r="AT2475" s="141" t="s">
        <v>267</v>
      </c>
      <c r="AU2475" s="141" t="s">
        <v>86</v>
      </c>
      <c r="AY2475" s="18" t="s">
        <v>265</v>
      </c>
      <c r="BE2475" s="142">
        <f>IF(N2475="základní",J2475,0)</f>
        <v>0</v>
      </c>
      <c r="BF2475" s="142">
        <f>IF(N2475="snížená",J2475,0)</f>
        <v>0</v>
      </c>
      <c r="BG2475" s="142">
        <f>IF(N2475="zákl. přenesená",J2475,0)</f>
        <v>0</v>
      </c>
      <c r="BH2475" s="142">
        <f>IF(N2475="sníž. přenesená",J2475,0)</f>
        <v>0</v>
      </c>
      <c r="BI2475" s="142">
        <f>IF(N2475="nulová",J2475,0)</f>
        <v>0</v>
      </c>
      <c r="BJ2475" s="18" t="s">
        <v>84</v>
      </c>
      <c r="BK2475" s="142">
        <f>ROUND(I2475*H2475,2)</f>
        <v>0</v>
      </c>
      <c r="BL2475" s="18" t="s">
        <v>366</v>
      </c>
      <c r="BM2475" s="141" t="s">
        <v>4211</v>
      </c>
    </row>
    <row r="2476" spans="2:47" s="1" customFormat="1" ht="12">
      <c r="B2476" s="33"/>
      <c r="D2476" s="143" t="s">
        <v>273</v>
      </c>
      <c r="F2476" s="144" t="s">
        <v>4212</v>
      </c>
      <c r="I2476" s="145"/>
      <c r="L2476" s="33"/>
      <c r="M2476" s="146"/>
      <c r="T2476" s="54"/>
      <c r="AT2476" s="18" t="s">
        <v>273</v>
      </c>
      <c r="AU2476" s="18" t="s">
        <v>86</v>
      </c>
    </row>
    <row r="2477" spans="2:47" s="1" customFormat="1" ht="12">
      <c r="B2477" s="33"/>
      <c r="D2477" s="147" t="s">
        <v>275</v>
      </c>
      <c r="F2477" s="148" t="s">
        <v>4213</v>
      </c>
      <c r="I2477" s="145"/>
      <c r="L2477" s="33"/>
      <c r="M2477" s="146"/>
      <c r="T2477" s="54"/>
      <c r="AT2477" s="18" t="s">
        <v>275</v>
      </c>
      <c r="AU2477" s="18" t="s">
        <v>86</v>
      </c>
    </row>
    <row r="2478" spans="2:51" s="13" customFormat="1" ht="12">
      <c r="B2478" s="155"/>
      <c r="D2478" s="143" t="s">
        <v>277</v>
      </c>
      <c r="E2478" s="156" t="s">
        <v>19</v>
      </c>
      <c r="F2478" s="157" t="s">
        <v>4214</v>
      </c>
      <c r="H2478" s="158">
        <v>7.1</v>
      </c>
      <c r="I2478" s="159"/>
      <c r="L2478" s="155"/>
      <c r="M2478" s="160"/>
      <c r="T2478" s="161"/>
      <c r="AT2478" s="156" t="s">
        <v>277</v>
      </c>
      <c r="AU2478" s="156" t="s">
        <v>86</v>
      </c>
      <c r="AV2478" s="13" t="s">
        <v>86</v>
      </c>
      <c r="AW2478" s="13" t="s">
        <v>37</v>
      </c>
      <c r="AX2478" s="13" t="s">
        <v>84</v>
      </c>
      <c r="AY2478" s="156" t="s">
        <v>265</v>
      </c>
    </row>
    <row r="2479" spans="2:65" s="1" customFormat="1" ht="21.75" customHeight="1">
      <c r="B2479" s="33"/>
      <c r="C2479" s="130" t="s">
        <v>4215</v>
      </c>
      <c r="D2479" s="130" t="s">
        <v>267</v>
      </c>
      <c r="E2479" s="131" t="s">
        <v>4216</v>
      </c>
      <c r="F2479" s="132" t="s">
        <v>4217</v>
      </c>
      <c r="G2479" s="133" t="s">
        <v>162</v>
      </c>
      <c r="H2479" s="134">
        <v>12</v>
      </c>
      <c r="I2479" s="135"/>
      <c r="J2479" s="136">
        <f>ROUND(I2479*H2479,2)</f>
        <v>0</v>
      </c>
      <c r="K2479" s="132" t="s">
        <v>270</v>
      </c>
      <c r="L2479" s="33"/>
      <c r="M2479" s="137" t="s">
        <v>19</v>
      </c>
      <c r="N2479" s="138" t="s">
        <v>47</v>
      </c>
      <c r="P2479" s="139">
        <f>O2479*H2479</f>
        <v>0</v>
      </c>
      <c r="Q2479" s="139">
        <v>0.01462</v>
      </c>
      <c r="R2479" s="139">
        <f>Q2479*H2479</f>
        <v>0.17543999999999998</v>
      </c>
      <c r="S2479" s="139">
        <v>0</v>
      </c>
      <c r="T2479" s="140">
        <f>S2479*H2479</f>
        <v>0</v>
      </c>
      <c r="AR2479" s="141" t="s">
        <v>366</v>
      </c>
      <c r="AT2479" s="141" t="s">
        <v>267</v>
      </c>
      <c r="AU2479" s="141" t="s">
        <v>86</v>
      </c>
      <c r="AY2479" s="18" t="s">
        <v>265</v>
      </c>
      <c r="BE2479" s="142">
        <f>IF(N2479="základní",J2479,0)</f>
        <v>0</v>
      </c>
      <c r="BF2479" s="142">
        <f>IF(N2479="snížená",J2479,0)</f>
        <v>0</v>
      </c>
      <c r="BG2479" s="142">
        <f>IF(N2479="zákl. přenesená",J2479,0)</f>
        <v>0</v>
      </c>
      <c r="BH2479" s="142">
        <f>IF(N2479="sníž. přenesená",J2479,0)</f>
        <v>0</v>
      </c>
      <c r="BI2479" s="142">
        <f>IF(N2479="nulová",J2479,0)</f>
        <v>0</v>
      </c>
      <c r="BJ2479" s="18" t="s">
        <v>84</v>
      </c>
      <c r="BK2479" s="142">
        <f>ROUND(I2479*H2479,2)</f>
        <v>0</v>
      </c>
      <c r="BL2479" s="18" t="s">
        <v>366</v>
      </c>
      <c r="BM2479" s="141" t="s">
        <v>4218</v>
      </c>
    </row>
    <row r="2480" spans="2:47" s="1" customFormat="1" ht="12">
      <c r="B2480" s="33"/>
      <c r="D2480" s="143" t="s">
        <v>273</v>
      </c>
      <c r="F2480" s="144" t="s">
        <v>4219</v>
      </c>
      <c r="I2480" s="145"/>
      <c r="L2480" s="33"/>
      <c r="M2480" s="146"/>
      <c r="T2480" s="54"/>
      <c r="AT2480" s="18" t="s">
        <v>273</v>
      </c>
      <c r="AU2480" s="18" t="s">
        <v>86</v>
      </c>
    </row>
    <row r="2481" spans="2:47" s="1" customFormat="1" ht="12">
      <c r="B2481" s="33"/>
      <c r="D2481" s="147" t="s">
        <v>275</v>
      </c>
      <c r="F2481" s="148" t="s">
        <v>4220</v>
      </c>
      <c r="I2481" s="145"/>
      <c r="L2481" s="33"/>
      <c r="M2481" s="146"/>
      <c r="T2481" s="54"/>
      <c r="AT2481" s="18" t="s">
        <v>275</v>
      </c>
      <c r="AU2481" s="18" t="s">
        <v>86</v>
      </c>
    </row>
    <row r="2482" spans="2:47" s="1" customFormat="1" ht="19.5">
      <c r="B2482" s="33"/>
      <c r="D2482" s="143" t="s">
        <v>501</v>
      </c>
      <c r="F2482" s="176" t="s">
        <v>4199</v>
      </c>
      <c r="I2482" s="145"/>
      <c r="L2482" s="33"/>
      <c r="M2482" s="146"/>
      <c r="T2482" s="54"/>
      <c r="AT2482" s="18" t="s">
        <v>501</v>
      </c>
      <c r="AU2482" s="18" t="s">
        <v>86</v>
      </c>
    </row>
    <row r="2483" spans="2:51" s="13" customFormat="1" ht="12">
      <c r="B2483" s="155"/>
      <c r="D2483" s="143" t="s">
        <v>277</v>
      </c>
      <c r="E2483" s="156" t="s">
        <v>19</v>
      </c>
      <c r="F2483" s="157" t="s">
        <v>4221</v>
      </c>
      <c r="H2483" s="158">
        <v>12</v>
      </c>
      <c r="I2483" s="159"/>
      <c r="L2483" s="155"/>
      <c r="M2483" s="160"/>
      <c r="T2483" s="161"/>
      <c r="AT2483" s="156" t="s">
        <v>277</v>
      </c>
      <c r="AU2483" s="156" t="s">
        <v>86</v>
      </c>
      <c r="AV2483" s="13" t="s">
        <v>86</v>
      </c>
      <c r="AW2483" s="13" t="s">
        <v>37</v>
      </c>
      <c r="AX2483" s="13" t="s">
        <v>84</v>
      </c>
      <c r="AY2483" s="156" t="s">
        <v>265</v>
      </c>
    </row>
    <row r="2484" spans="2:65" s="1" customFormat="1" ht="21.75" customHeight="1">
      <c r="B2484" s="33"/>
      <c r="C2484" s="130" t="s">
        <v>4222</v>
      </c>
      <c r="D2484" s="130" t="s">
        <v>267</v>
      </c>
      <c r="E2484" s="131" t="s">
        <v>4223</v>
      </c>
      <c r="F2484" s="132" t="s">
        <v>4224</v>
      </c>
      <c r="G2484" s="133" t="s">
        <v>115</v>
      </c>
      <c r="H2484" s="134">
        <v>44.8</v>
      </c>
      <c r="I2484" s="135"/>
      <c r="J2484" s="136">
        <f>ROUND(I2484*H2484,2)</f>
        <v>0</v>
      </c>
      <c r="K2484" s="132" t="s">
        <v>270</v>
      </c>
      <c r="L2484" s="33"/>
      <c r="M2484" s="137" t="s">
        <v>19</v>
      </c>
      <c r="N2484" s="138" t="s">
        <v>47</v>
      </c>
      <c r="P2484" s="139">
        <f>O2484*H2484</f>
        <v>0</v>
      </c>
      <c r="Q2484" s="139">
        <v>0</v>
      </c>
      <c r="R2484" s="139">
        <f>Q2484*H2484</f>
        <v>0</v>
      </c>
      <c r="S2484" s="139">
        <v>0</v>
      </c>
      <c r="T2484" s="140">
        <f>S2484*H2484</f>
        <v>0</v>
      </c>
      <c r="AR2484" s="141" t="s">
        <v>366</v>
      </c>
      <c r="AT2484" s="141" t="s">
        <v>267</v>
      </c>
      <c r="AU2484" s="141" t="s">
        <v>86</v>
      </c>
      <c r="AY2484" s="18" t="s">
        <v>265</v>
      </c>
      <c r="BE2484" s="142">
        <f>IF(N2484="základní",J2484,0)</f>
        <v>0</v>
      </c>
      <c r="BF2484" s="142">
        <f>IF(N2484="snížená",J2484,0)</f>
        <v>0</v>
      </c>
      <c r="BG2484" s="142">
        <f>IF(N2484="zákl. přenesená",J2484,0)</f>
        <v>0</v>
      </c>
      <c r="BH2484" s="142">
        <f>IF(N2484="sníž. přenesená",J2484,0)</f>
        <v>0</v>
      </c>
      <c r="BI2484" s="142">
        <f>IF(N2484="nulová",J2484,0)</f>
        <v>0</v>
      </c>
      <c r="BJ2484" s="18" t="s">
        <v>84</v>
      </c>
      <c r="BK2484" s="142">
        <f>ROUND(I2484*H2484,2)</f>
        <v>0</v>
      </c>
      <c r="BL2484" s="18" t="s">
        <v>366</v>
      </c>
      <c r="BM2484" s="141" t="s">
        <v>4225</v>
      </c>
    </row>
    <row r="2485" spans="2:47" s="1" customFormat="1" ht="12">
      <c r="B2485" s="33"/>
      <c r="D2485" s="143" t="s">
        <v>273</v>
      </c>
      <c r="F2485" s="144" t="s">
        <v>4226</v>
      </c>
      <c r="I2485" s="145"/>
      <c r="L2485" s="33"/>
      <c r="M2485" s="146"/>
      <c r="T2485" s="54"/>
      <c r="AT2485" s="18" t="s">
        <v>273</v>
      </c>
      <c r="AU2485" s="18" t="s">
        <v>86</v>
      </c>
    </row>
    <row r="2486" spans="2:47" s="1" customFormat="1" ht="12">
      <c r="B2486" s="33"/>
      <c r="D2486" s="147" t="s">
        <v>275</v>
      </c>
      <c r="F2486" s="148" t="s">
        <v>4227</v>
      </c>
      <c r="I2486" s="145"/>
      <c r="L2486" s="33"/>
      <c r="M2486" s="146"/>
      <c r="T2486" s="54"/>
      <c r="AT2486" s="18" t="s">
        <v>275</v>
      </c>
      <c r="AU2486" s="18" t="s">
        <v>86</v>
      </c>
    </row>
    <row r="2487" spans="2:51" s="12" customFormat="1" ht="12">
      <c r="B2487" s="149"/>
      <c r="D2487" s="143" t="s">
        <v>277</v>
      </c>
      <c r="E2487" s="150" t="s">
        <v>19</v>
      </c>
      <c r="F2487" s="151" t="s">
        <v>4228</v>
      </c>
      <c r="H2487" s="150" t="s">
        <v>19</v>
      </c>
      <c r="I2487" s="152"/>
      <c r="L2487" s="149"/>
      <c r="M2487" s="153"/>
      <c r="T2487" s="154"/>
      <c r="AT2487" s="150" t="s">
        <v>277</v>
      </c>
      <c r="AU2487" s="150" t="s">
        <v>86</v>
      </c>
      <c r="AV2487" s="12" t="s">
        <v>84</v>
      </c>
      <c r="AW2487" s="12" t="s">
        <v>37</v>
      </c>
      <c r="AX2487" s="12" t="s">
        <v>76</v>
      </c>
      <c r="AY2487" s="150" t="s">
        <v>265</v>
      </c>
    </row>
    <row r="2488" spans="2:51" s="13" customFormat="1" ht="12">
      <c r="B2488" s="155"/>
      <c r="D2488" s="143" t="s">
        <v>277</v>
      </c>
      <c r="E2488" s="156" t="s">
        <v>19</v>
      </c>
      <c r="F2488" s="157" t="s">
        <v>4229</v>
      </c>
      <c r="H2488" s="158">
        <v>44.8</v>
      </c>
      <c r="I2488" s="159"/>
      <c r="L2488" s="155"/>
      <c r="M2488" s="160"/>
      <c r="T2488" s="161"/>
      <c r="AT2488" s="156" t="s">
        <v>277</v>
      </c>
      <c r="AU2488" s="156" t="s">
        <v>86</v>
      </c>
      <c r="AV2488" s="13" t="s">
        <v>86</v>
      </c>
      <c r="AW2488" s="13" t="s">
        <v>37</v>
      </c>
      <c r="AX2488" s="13" t="s">
        <v>76</v>
      </c>
      <c r="AY2488" s="156" t="s">
        <v>265</v>
      </c>
    </row>
    <row r="2489" spans="2:51" s="14" customFormat="1" ht="12">
      <c r="B2489" s="162"/>
      <c r="D2489" s="143" t="s">
        <v>277</v>
      </c>
      <c r="E2489" s="163" t="s">
        <v>1709</v>
      </c>
      <c r="F2489" s="164" t="s">
        <v>280</v>
      </c>
      <c r="H2489" s="165">
        <v>44.8</v>
      </c>
      <c r="I2489" s="166"/>
      <c r="L2489" s="162"/>
      <c r="M2489" s="167"/>
      <c r="T2489" s="168"/>
      <c r="AT2489" s="163" t="s">
        <v>277</v>
      </c>
      <c r="AU2489" s="163" t="s">
        <v>86</v>
      </c>
      <c r="AV2489" s="14" t="s">
        <v>271</v>
      </c>
      <c r="AW2489" s="14" t="s">
        <v>37</v>
      </c>
      <c r="AX2489" s="14" t="s">
        <v>84</v>
      </c>
      <c r="AY2489" s="163" t="s">
        <v>265</v>
      </c>
    </row>
    <row r="2490" spans="2:65" s="1" customFormat="1" ht="16.5" customHeight="1">
      <c r="B2490" s="33"/>
      <c r="C2490" s="177" t="s">
        <v>4230</v>
      </c>
      <c r="D2490" s="177" t="s">
        <v>504</v>
      </c>
      <c r="E2490" s="178" t="s">
        <v>4231</v>
      </c>
      <c r="F2490" s="179" t="s">
        <v>4232</v>
      </c>
      <c r="G2490" s="180" t="s">
        <v>115</v>
      </c>
      <c r="H2490" s="181">
        <v>51.52</v>
      </c>
      <c r="I2490" s="182"/>
      <c r="J2490" s="183">
        <f>ROUND(I2490*H2490,2)</f>
        <v>0</v>
      </c>
      <c r="K2490" s="179" t="s">
        <v>270</v>
      </c>
      <c r="L2490" s="184"/>
      <c r="M2490" s="185" t="s">
        <v>19</v>
      </c>
      <c r="N2490" s="186" t="s">
        <v>47</v>
      </c>
      <c r="P2490" s="139">
        <f>O2490*H2490</f>
        <v>0</v>
      </c>
      <c r="Q2490" s="139">
        <v>0.00015</v>
      </c>
      <c r="R2490" s="139">
        <f>Q2490*H2490</f>
        <v>0.007728</v>
      </c>
      <c r="S2490" s="139">
        <v>0</v>
      </c>
      <c r="T2490" s="140">
        <f>S2490*H2490</f>
        <v>0</v>
      </c>
      <c r="AR2490" s="141" t="s">
        <v>503</v>
      </c>
      <c r="AT2490" s="141" t="s">
        <v>504</v>
      </c>
      <c r="AU2490" s="141" t="s">
        <v>86</v>
      </c>
      <c r="AY2490" s="18" t="s">
        <v>265</v>
      </c>
      <c r="BE2490" s="142">
        <f>IF(N2490="základní",J2490,0)</f>
        <v>0</v>
      </c>
      <c r="BF2490" s="142">
        <f>IF(N2490="snížená",J2490,0)</f>
        <v>0</v>
      </c>
      <c r="BG2490" s="142">
        <f>IF(N2490="zákl. přenesená",J2490,0)</f>
        <v>0</v>
      </c>
      <c r="BH2490" s="142">
        <f>IF(N2490="sníž. přenesená",J2490,0)</f>
        <v>0</v>
      </c>
      <c r="BI2490" s="142">
        <f>IF(N2490="nulová",J2490,0)</f>
        <v>0</v>
      </c>
      <c r="BJ2490" s="18" t="s">
        <v>84</v>
      </c>
      <c r="BK2490" s="142">
        <f>ROUND(I2490*H2490,2)</f>
        <v>0</v>
      </c>
      <c r="BL2490" s="18" t="s">
        <v>366</v>
      </c>
      <c r="BM2490" s="141" t="s">
        <v>4233</v>
      </c>
    </row>
    <row r="2491" spans="2:47" s="1" customFormat="1" ht="12">
      <c r="B2491" s="33"/>
      <c r="D2491" s="143" t="s">
        <v>273</v>
      </c>
      <c r="F2491" s="144" t="s">
        <v>4232</v>
      </c>
      <c r="I2491" s="145"/>
      <c r="L2491" s="33"/>
      <c r="M2491" s="146"/>
      <c r="T2491" s="54"/>
      <c r="AT2491" s="18" t="s">
        <v>273</v>
      </c>
      <c r="AU2491" s="18" t="s">
        <v>86</v>
      </c>
    </row>
    <row r="2492" spans="2:51" s="13" customFormat="1" ht="12">
      <c r="B2492" s="155"/>
      <c r="D2492" s="143" t="s">
        <v>277</v>
      </c>
      <c r="E2492" s="156" t="s">
        <v>19</v>
      </c>
      <c r="F2492" s="157" t="s">
        <v>4234</v>
      </c>
      <c r="H2492" s="158">
        <v>51.52</v>
      </c>
      <c r="I2492" s="159"/>
      <c r="L2492" s="155"/>
      <c r="M2492" s="160"/>
      <c r="T2492" s="161"/>
      <c r="AT2492" s="156" t="s">
        <v>277</v>
      </c>
      <c r="AU2492" s="156" t="s">
        <v>86</v>
      </c>
      <c r="AV2492" s="13" t="s">
        <v>86</v>
      </c>
      <c r="AW2492" s="13" t="s">
        <v>37</v>
      </c>
      <c r="AX2492" s="13" t="s">
        <v>84</v>
      </c>
      <c r="AY2492" s="156" t="s">
        <v>265</v>
      </c>
    </row>
    <row r="2493" spans="2:65" s="1" customFormat="1" ht="16.5" customHeight="1">
      <c r="B2493" s="33"/>
      <c r="C2493" s="130" t="s">
        <v>4235</v>
      </c>
      <c r="D2493" s="130" t="s">
        <v>267</v>
      </c>
      <c r="E2493" s="131" t="s">
        <v>4236</v>
      </c>
      <c r="F2493" s="132" t="s">
        <v>4237</v>
      </c>
      <c r="G2493" s="133" t="s">
        <v>130</v>
      </c>
      <c r="H2493" s="134">
        <v>2.169</v>
      </c>
      <c r="I2493" s="135"/>
      <c r="J2493" s="136">
        <f>ROUND(I2493*H2493,2)</f>
        <v>0</v>
      </c>
      <c r="K2493" s="132" t="s">
        <v>270</v>
      </c>
      <c r="L2493" s="33"/>
      <c r="M2493" s="137" t="s">
        <v>19</v>
      </c>
      <c r="N2493" s="138" t="s">
        <v>47</v>
      </c>
      <c r="P2493" s="139">
        <f>O2493*H2493</f>
        <v>0</v>
      </c>
      <c r="Q2493" s="139">
        <v>0</v>
      </c>
      <c r="R2493" s="139">
        <f>Q2493*H2493</f>
        <v>0</v>
      </c>
      <c r="S2493" s="139">
        <v>0</v>
      </c>
      <c r="T2493" s="140">
        <f>S2493*H2493</f>
        <v>0</v>
      </c>
      <c r="AR2493" s="141" t="s">
        <v>366</v>
      </c>
      <c r="AT2493" s="141" t="s">
        <v>267</v>
      </c>
      <c r="AU2493" s="141" t="s">
        <v>86</v>
      </c>
      <c r="AY2493" s="18" t="s">
        <v>265</v>
      </c>
      <c r="BE2493" s="142">
        <f>IF(N2493="základní",J2493,0)</f>
        <v>0</v>
      </c>
      <c r="BF2493" s="142">
        <f>IF(N2493="snížená",J2493,0)</f>
        <v>0</v>
      </c>
      <c r="BG2493" s="142">
        <f>IF(N2493="zákl. přenesená",J2493,0)</f>
        <v>0</v>
      </c>
      <c r="BH2493" s="142">
        <f>IF(N2493="sníž. přenesená",J2493,0)</f>
        <v>0</v>
      </c>
      <c r="BI2493" s="142">
        <f>IF(N2493="nulová",J2493,0)</f>
        <v>0</v>
      </c>
      <c r="BJ2493" s="18" t="s">
        <v>84</v>
      </c>
      <c r="BK2493" s="142">
        <f>ROUND(I2493*H2493,2)</f>
        <v>0</v>
      </c>
      <c r="BL2493" s="18" t="s">
        <v>366</v>
      </c>
      <c r="BM2493" s="141" t="s">
        <v>4238</v>
      </c>
    </row>
    <row r="2494" spans="2:47" s="1" customFormat="1" ht="19.5">
      <c r="B2494" s="33"/>
      <c r="D2494" s="143" t="s">
        <v>273</v>
      </c>
      <c r="F2494" s="144" t="s">
        <v>4239</v>
      </c>
      <c r="I2494" s="145"/>
      <c r="L2494" s="33"/>
      <c r="M2494" s="146"/>
      <c r="T2494" s="54"/>
      <c r="AT2494" s="18" t="s">
        <v>273</v>
      </c>
      <c r="AU2494" s="18" t="s">
        <v>86</v>
      </c>
    </row>
    <row r="2495" spans="2:47" s="1" customFormat="1" ht="12">
      <c r="B2495" s="33"/>
      <c r="D2495" s="147" t="s">
        <v>275</v>
      </c>
      <c r="F2495" s="148" t="s">
        <v>4240</v>
      </c>
      <c r="I2495" s="145"/>
      <c r="L2495" s="33"/>
      <c r="M2495" s="146"/>
      <c r="T2495" s="54"/>
      <c r="AT2495" s="18" t="s">
        <v>275</v>
      </c>
      <c r="AU2495" s="18" t="s">
        <v>86</v>
      </c>
    </row>
    <row r="2496" spans="2:63" s="11" customFormat="1" ht="22.9" customHeight="1">
      <c r="B2496" s="118"/>
      <c r="D2496" s="119" t="s">
        <v>75</v>
      </c>
      <c r="E2496" s="128" t="s">
        <v>4241</v>
      </c>
      <c r="F2496" s="128" t="s">
        <v>4242</v>
      </c>
      <c r="I2496" s="121"/>
      <c r="J2496" s="129">
        <f>BK2496</f>
        <v>0</v>
      </c>
      <c r="L2496" s="118"/>
      <c r="M2496" s="123"/>
      <c r="P2496" s="124">
        <f>SUM(P2497:P2660)</f>
        <v>0</v>
      </c>
      <c r="R2496" s="124">
        <f>SUM(R2497:R2660)</f>
        <v>14.624814450000002</v>
      </c>
      <c r="T2496" s="125">
        <f>SUM(T2497:T2660)</f>
        <v>0</v>
      </c>
      <c r="AR2496" s="119" t="s">
        <v>86</v>
      </c>
      <c r="AT2496" s="126" t="s">
        <v>75</v>
      </c>
      <c r="AU2496" s="126" t="s">
        <v>84</v>
      </c>
      <c r="AY2496" s="119" t="s">
        <v>265</v>
      </c>
      <c r="BK2496" s="127">
        <f>SUM(BK2497:BK2660)</f>
        <v>0</v>
      </c>
    </row>
    <row r="2497" spans="2:65" s="1" customFormat="1" ht="16.5" customHeight="1">
      <c r="B2497" s="33"/>
      <c r="C2497" s="130" t="s">
        <v>4243</v>
      </c>
      <c r="D2497" s="130" t="s">
        <v>267</v>
      </c>
      <c r="E2497" s="131" t="s">
        <v>4244</v>
      </c>
      <c r="F2497" s="132" t="s">
        <v>4245</v>
      </c>
      <c r="G2497" s="133" t="s">
        <v>794</v>
      </c>
      <c r="H2497" s="134">
        <v>521.28</v>
      </c>
      <c r="I2497" s="135"/>
      <c r="J2497" s="136">
        <f>ROUND(I2497*H2497,2)</f>
        <v>0</v>
      </c>
      <c r="K2497" s="132" t="s">
        <v>270</v>
      </c>
      <c r="L2497" s="33"/>
      <c r="M2497" s="137" t="s">
        <v>19</v>
      </c>
      <c r="N2497" s="138" t="s">
        <v>47</v>
      </c>
      <c r="P2497" s="139">
        <f>O2497*H2497</f>
        <v>0</v>
      </c>
      <c r="Q2497" s="139">
        <v>5E-05</v>
      </c>
      <c r="R2497" s="139">
        <f>Q2497*H2497</f>
        <v>0.026064</v>
      </c>
      <c r="S2497" s="139">
        <v>0</v>
      </c>
      <c r="T2497" s="140">
        <f>S2497*H2497</f>
        <v>0</v>
      </c>
      <c r="AR2497" s="141" t="s">
        <v>366</v>
      </c>
      <c r="AT2497" s="141" t="s">
        <v>267</v>
      </c>
      <c r="AU2497" s="141" t="s">
        <v>86</v>
      </c>
      <c r="AY2497" s="18" t="s">
        <v>265</v>
      </c>
      <c r="BE2497" s="142">
        <f>IF(N2497="základní",J2497,0)</f>
        <v>0</v>
      </c>
      <c r="BF2497" s="142">
        <f>IF(N2497="snížená",J2497,0)</f>
        <v>0</v>
      </c>
      <c r="BG2497" s="142">
        <f>IF(N2497="zákl. přenesená",J2497,0)</f>
        <v>0</v>
      </c>
      <c r="BH2497" s="142">
        <f>IF(N2497="sníž. přenesená",J2497,0)</f>
        <v>0</v>
      </c>
      <c r="BI2497" s="142">
        <f>IF(N2497="nulová",J2497,0)</f>
        <v>0</v>
      </c>
      <c r="BJ2497" s="18" t="s">
        <v>84</v>
      </c>
      <c r="BK2497" s="142">
        <f>ROUND(I2497*H2497,2)</f>
        <v>0</v>
      </c>
      <c r="BL2497" s="18" t="s">
        <v>366</v>
      </c>
      <c r="BM2497" s="141" t="s">
        <v>4246</v>
      </c>
    </row>
    <row r="2498" spans="2:47" s="1" customFormat="1" ht="12">
      <c r="B2498" s="33"/>
      <c r="D2498" s="143" t="s">
        <v>273</v>
      </c>
      <c r="F2498" s="144" t="s">
        <v>4247</v>
      </c>
      <c r="I2498" s="145"/>
      <c r="L2498" s="33"/>
      <c r="M2498" s="146"/>
      <c r="T2498" s="54"/>
      <c r="AT2498" s="18" t="s">
        <v>273</v>
      </c>
      <c r="AU2498" s="18" t="s">
        <v>86</v>
      </c>
    </row>
    <row r="2499" spans="2:47" s="1" customFormat="1" ht="12">
      <c r="B2499" s="33"/>
      <c r="D2499" s="147" t="s">
        <v>275</v>
      </c>
      <c r="F2499" s="148" t="s">
        <v>4248</v>
      </c>
      <c r="I2499" s="145"/>
      <c r="L2499" s="33"/>
      <c r="M2499" s="146"/>
      <c r="T2499" s="54"/>
      <c r="AT2499" s="18" t="s">
        <v>275</v>
      </c>
      <c r="AU2499" s="18" t="s">
        <v>86</v>
      </c>
    </row>
    <row r="2500" spans="2:51" s="13" customFormat="1" ht="12">
      <c r="B2500" s="155"/>
      <c r="D2500" s="143" t="s">
        <v>277</v>
      </c>
      <c r="E2500" s="156" t="s">
        <v>19</v>
      </c>
      <c r="F2500" s="157" t="s">
        <v>1640</v>
      </c>
      <c r="H2500" s="158">
        <v>521.28</v>
      </c>
      <c r="I2500" s="159"/>
      <c r="L2500" s="155"/>
      <c r="M2500" s="160"/>
      <c r="T2500" s="161"/>
      <c r="AT2500" s="156" t="s">
        <v>277</v>
      </c>
      <c r="AU2500" s="156" t="s">
        <v>86</v>
      </c>
      <c r="AV2500" s="13" t="s">
        <v>86</v>
      </c>
      <c r="AW2500" s="13" t="s">
        <v>37</v>
      </c>
      <c r="AX2500" s="13" t="s">
        <v>84</v>
      </c>
      <c r="AY2500" s="156" t="s">
        <v>265</v>
      </c>
    </row>
    <row r="2501" spans="2:65" s="1" customFormat="1" ht="16.5" customHeight="1">
      <c r="B2501" s="33"/>
      <c r="C2501" s="177" t="s">
        <v>4249</v>
      </c>
      <c r="D2501" s="177" t="s">
        <v>504</v>
      </c>
      <c r="E2501" s="178" t="s">
        <v>4250</v>
      </c>
      <c r="F2501" s="179" t="s">
        <v>4251</v>
      </c>
      <c r="G2501" s="180" t="s">
        <v>794</v>
      </c>
      <c r="H2501" s="181">
        <v>521.28</v>
      </c>
      <c r="I2501" s="182"/>
      <c r="J2501" s="183">
        <f>ROUND(I2501*H2501,2)</f>
        <v>0</v>
      </c>
      <c r="K2501" s="179" t="s">
        <v>19</v>
      </c>
      <c r="L2501" s="184"/>
      <c r="M2501" s="185" t="s">
        <v>19</v>
      </c>
      <c r="N2501" s="186" t="s">
        <v>47</v>
      </c>
      <c r="P2501" s="139">
        <f>O2501*H2501</f>
        <v>0</v>
      </c>
      <c r="Q2501" s="139">
        <v>0.001</v>
      </c>
      <c r="R2501" s="139">
        <f>Q2501*H2501</f>
        <v>0.52128</v>
      </c>
      <c r="S2501" s="139">
        <v>0</v>
      </c>
      <c r="T2501" s="140">
        <f>S2501*H2501</f>
        <v>0</v>
      </c>
      <c r="AR2501" s="141" t="s">
        <v>503</v>
      </c>
      <c r="AT2501" s="141" t="s">
        <v>504</v>
      </c>
      <c r="AU2501" s="141" t="s">
        <v>86</v>
      </c>
      <c r="AY2501" s="18" t="s">
        <v>265</v>
      </c>
      <c r="BE2501" s="142">
        <f>IF(N2501="základní",J2501,0)</f>
        <v>0</v>
      </c>
      <c r="BF2501" s="142">
        <f>IF(N2501="snížená",J2501,0)</f>
        <v>0</v>
      </c>
      <c r="BG2501" s="142">
        <f>IF(N2501="zákl. přenesená",J2501,0)</f>
        <v>0</v>
      </c>
      <c r="BH2501" s="142">
        <f>IF(N2501="sníž. přenesená",J2501,0)</f>
        <v>0</v>
      </c>
      <c r="BI2501" s="142">
        <f>IF(N2501="nulová",J2501,0)</f>
        <v>0</v>
      </c>
      <c r="BJ2501" s="18" t="s">
        <v>84</v>
      </c>
      <c r="BK2501" s="142">
        <f>ROUND(I2501*H2501,2)</f>
        <v>0</v>
      </c>
      <c r="BL2501" s="18" t="s">
        <v>366</v>
      </c>
      <c r="BM2501" s="141" t="s">
        <v>4252</v>
      </c>
    </row>
    <row r="2502" spans="2:47" s="1" customFormat="1" ht="19.5">
      <c r="B2502" s="33"/>
      <c r="D2502" s="143" t="s">
        <v>273</v>
      </c>
      <c r="F2502" s="144" t="s">
        <v>4253</v>
      </c>
      <c r="I2502" s="145"/>
      <c r="L2502" s="33"/>
      <c r="M2502" s="146"/>
      <c r="T2502" s="54"/>
      <c r="AT2502" s="18" t="s">
        <v>273</v>
      </c>
      <c r="AU2502" s="18" t="s">
        <v>86</v>
      </c>
    </row>
    <row r="2503" spans="2:51" s="13" customFormat="1" ht="12">
      <c r="B2503" s="155"/>
      <c r="D2503" s="143" t="s">
        <v>277</v>
      </c>
      <c r="E2503" s="156" t="s">
        <v>19</v>
      </c>
      <c r="F2503" s="157" t="s">
        <v>4254</v>
      </c>
      <c r="H2503" s="158">
        <v>521.28</v>
      </c>
      <c r="I2503" s="159"/>
      <c r="L2503" s="155"/>
      <c r="M2503" s="160"/>
      <c r="T2503" s="161"/>
      <c r="AT2503" s="156" t="s">
        <v>277</v>
      </c>
      <c r="AU2503" s="156" t="s">
        <v>86</v>
      </c>
      <c r="AV2503" s="13" t="s">
        <v>86</v>
      </c>
      <c r="AW2503" s="13" t="s">
        <v>37</v>
      </c>
      <c r="AX2503" s="13" t="s">
        <v>76</v>
      </c>
      <c r="AY2503" s="156" t="s">
        <v>265</v>
      </c>
    </row>
    <row r="2504" spans="2:51" s="14" customFormat="1" ht="12">
      <c r="B2504" s="162"/>
      <c r="D2504" s="143" t="s">
        <v>277</v>
      </c>
      <c r="E2504" s="163" t="s">
        <v>1640</v>
      </c>
      <c r="F2504" s="164" t="s">
        <v>280</v>
      </c>
      <c r="H2504" s="165">
        <v>521.28</v>
      </c>
      <c r="I2504" s="166"/>
      <c r="L2504" s="162"/>
      <c r="M2504" s="167"/>
      <c r="T2504" s="168"/>
      <c r="AT2504" s="163" t="s">
        <v>277</v>
      </c>
      <c r="AU2504" s="163" t="s">
        <v>86</v>
      </c>
      <c r="AV2504" s="14" t="s">
        <v>271</v>
      </c>
      <c r="AW2504" s="14" t="s">
        <v>37</v>
      </c>
      <c r="AX2504" s="14" t="s">
        <v>84</v>
      </c>
      <c r="AY2504" s="163" t="s">
        <v>265</v>
      </c>
    </row>
    <row r="2505" spans="2:65" s="1" customFormat="1" ht="16.5" customHeight="1">
      <c r="B2505" s="33"/>
      <c r="C2505" s="130" t="s">
        <v>4255</v>
      </c>
      <c r="D2505" s="130" t="s">
        <v>267</v>
      </c>
      <c r="E2505" s="131" t="s">
        <v>4256</v>
      </c>
      <c r="F2505" s="132" t="s">
        <v>4257</v>
      </c>
      <c r="G2505" s="133" t="s">
        <v>115</v>
      </c>
      <c r="H2505" s="134">
        <v>4.62</v>
      </c>
      <c r="I2505" s="135"/>
      <c r="J2505" s="136">
        <f>ROUND(I2505*H2505,2)</f>
        <v>0</v>
      </c>
      <c r="K2505" s="132" t="s">
        <v>270</v>
      </c>
      <c r="L2505" s="33"/>
      <c r="M2505" s="137" t="s">
        <v>19</v>
      </c>
      <c r="N2505" s="138" t="s">
        <v>47</v>
      </c>
      <c r="P2505" s="139">
        <f>O2505*H2505</f>
        <v>0</v>
      </c>
      <c r="Q2505" s="139">
        <v>0.00037</v>
      </c>
      <c r="R2505" s="139">
        <f>Q2505*H2505</f>
        <v>0.0017094</v>
      </c>
      <c r="S2505" s="139">
        <v>0</v>
      </c>
      <c r="T2505" s="140">
        <f>S2505*H2505</f>
        <v>0</v>
      </c>
      <c r="AR2505" s="141" t="s">
        <v>366</v>
      </c>
      <c r="AT2505" s="141" t="s">
        <v>267</v>
      </c>
      <c r="AU2505" s="141" t="s">
        <v>86</v>
      </c>
      <c r="AY2505" s="18" t="s">
        <v>265</v>
      </c>
      <c r="BE2505" s="142">
        <f>IF(N2505="základní",J2505,0)</f>
        <v>0</v>
      </c>
      <c r="BF2505" s="142">
        <f>IF(N2505="snížená",J2505,0)</f>
        <v>0</v>
      </c>
      <c r="BG2505" s="142">
        <f>IF(N2505="zákl. přenesená",J2505,0)</f>
        <v>0</v>
      </c>
      <c r="BH2505" s="142">
        <f>IF(N2505="sníž. přenesená",J2505,0)</f>
        <v>0</v>
      </c>
      <c r="BI2505" s="142">
        <f>IF(N2505="nulová",J2505,0)</f>
        <v>0</v>
      </c>
      <c r="BJ2505" s="18" t="s">
        <v>84</v>
      </c>
      <c r="BK2505" s="142">
        <f>ROUND(I2505*H2505,2)</f>
        <v>0</v>
      </c>
      <c r="BL2505" s="18" t="s">
        <v>366</v>
      </c>
      <c r="BM2505" s="141" t="s">
        <v>4258</v>
      </c>
    </row>
    <row r="2506" spans="2:47" s="1" customFormat="1" ht="19.5">
      <c r="B2506" s="33"/>
      <c r="D2506" s="143" t="s">
        <v>273</v>
      </c>
      <c r="F2506" s="144" t="s">
        <v>4259</v>
      </c>
      <c r="I2506" s="145"/>
      <c r="L2506" s="33"/>
      <c r="M2506" s="146"/>
      <c r="T2506" s="54"/>
      <c r="AT2506" s="18" t="s">
        <v>273</v>
      </c>
      <c r="AU2506" s="18" t="s">
        <v>86</v>
      </c>
    </row>
    <row r="2507" spans="2:47" s="1" customFormat="1" ht="12">
      <c r="B2507" s="33"/>
      <c r="D2507" s="147" t="s">
        <v>275</v>
      </c>
      <c r="F2507" s="148" t="s">
        <v>4260</v>
      </c>
      <c r="I2507" s="145"/>
      <c r="L2507" s="33"/>
      <c r="M2507" s="146"/>
      <c r="T2507" s="54"/>
      <c r="AT2507" s="18" t="s">
        <v>275</v>
      </c>
      <c r="AU2507" s="18" t="s">
        <v>86</v>
      </c>
    </row>
    <row r="2508" spans="2:51" s="13" customFormat="1" ht="12">
      <c r="B2508" s="155"/>
      <c r="D2508" s="143" t="s">
        <v>277</v>
      </c>
      <c r="E2508" s="156" t="s">
        <v>19</v>
      </c>
      <c r="F2508" s="157" t="s">
        <v>4261</v>
      </c>
      <c r="H2508" s="158">
        <v>1.54</v>
      </c>
      <c r="I2508" s="159"/>
      <c r="L2508" s="155"/>
      <c r="M2508" s="160"/>
      <c r="T2508" s="161"/>
      <c r="AT2508" s="156" t="s">
        <v>277</v>
      </c>
      <c r="AU2508" s="156" t="s">
        <v>86</v>
      </c>
      <c r="AV2508" s="13" t="s">
        <v>86</v>
      </c>
      <c r="AW2508" s="13" t="s">
        <v>37</v>
      </c>
      <c r="AX2508" s="13" t="s">
        <v>76</v>
      </c>
      <c r="AY2508" s="156" t="s">
        <v>265</v>
      </c>
    </row>
    <row r="2509" spans="2:51" s="13" customFormat="1" ht="12">
      <c r="B2509" s="155"/>
      <c r="D2509" s="143" t="s">
        <v>277</v>
      </c>
      <c r="E2509" s="156" t="s">
        <v>19</v>
      </c>
      <c r="F2509" s="157" t="s">
        <v>4262</v>
      </c>
      <c r="H2509" s="158">
        <v>3.08</v>
      </c>
      <c r="I2509" s="159"/>
      <c r="L2509" s="155"/>
      <c r="M2509" s="160"/>
      <c r="T2509" s="161"/>
      <c r="AT2509" s="156" t="s">
        <v>277</v>
      </c>
      <c r="AU2509" s="156" t="s">
        <v>86</v>
      </c>
      <c r="AV2509" s="13" t="s">
        <v>86</v>
      </c>
      <c r="AW2509" s="13" t="s">
        <v>37</v>
      </c>
      <c r="AX2509" s="13" t="s">
        <v>76</v>
      </c>
      <c r="AY2509" s="156" t="s">
        <v>265</v>
      </c>
    </row>
    <row r="2510" spans="2:51" s="14" customFormat="1" ht="12">
      <c r="B2510" s="162"/>
      <c r="D2510" s="143" t="s">
        <v>277</v>
      </c>
      <c r="E2510" s="163" t="s">
        <v>19</v>
      </c>
      <c r="F2510" s="164" t="s">
        <v>280</v>
      </c>
      <c r="H2510" s="165">
        <v>4.62</v>
      </c>
      <c r="I2510" s="166"/>
      <c r="L2510" s="162"/>
      <c r="M2510" s="167"/>
      <c r="T2510" s="168"/>
      <c r="AT2510" s="163" t="s">
        <v>277</v>
      </c>
      <c r="AU2510" s="163" t="s">
        <v>86</v>
      </c>
      <c r="AV2510" s="14" t="s">
        <v>271</v>
      </c>
      <c r="AW2510" s="14" t="s">
        <v>37</v>
      </c>
      <c r="AX2510" s="14" t="s">
        <v>84</v>
      </c>
      <c r="AY2510" s="163" t="s">
        <v>265</v>
      </c>
    </row>
    <row r="2511" spans="2:65" s="1" customFormat="1" ht="21.75" customHeight="1">
      <c r="B2511" s="33"/>
      <c r="C2511" s="177" t="s">
        <v>4263</v>
      </c>
      <c r="D2511" s="177" t="s">
        <v>504</v>
      </c>
      <c r="E2511" s="178" t="s">
        <v>4264</v>
      </c>
      <c r="F2511" s="179" t="s">
        <v>4265</v>
      </c>
      <c r="G2511" s="180" t="s">
        <v>134</v>
      </c>
      <c r="H2511" s="181">
        <v>1</v>
      </c>
      <c r="I2511" s="182"/>
      <c r="J2511" s="183">
        <f>ROUND(I2511*H2511,2)</f>
        <v>0</v>
      </c>
      <c r="K2511" s="179" t="s">
        <v>19</v>
      </c>
      <c r="L2511" s="184"/>
      <c r="M2511" s="185" t="s">
        <v>19</v>
      </c>
      <c r="N2511" s="186" t="s">
        <v>47</v>
      </c>
      <c r="P2511" s="139">
        <f>O2511*H2511</f>
        <v>0</v>
      </c>
      <c r="Q2511" s="139">
        <v>0</v>
      </c>
      <c r="R2511" s="139">
        <f>Q2511*H2511</f>
        <v>0</v>
      </c>
      <c r="S2511" s="139">
        <v>0</v>
      </c>
      <c r="T2511" s="140">
        <f>S2511*H2511</f>
        <v>0</v>
      </c>
      <c r="AR2511" s="141" t="s">
        <v>503</v>
      </c>
      <c r="AT2511" s="141" t="s">
        <v>504</v>
      </c>
      <c r="AU2511" s="141" t="s">
        <v>86</v>
      </c>
      <c r="AY2511" s="18" t="s">
        <v>265</v>
      </c>
      <c r="BE2511" s="142">
        <f>IF(N2511="základní",J2511,0)</f>
        <v>0</v>
      </c>
      <c r="BF2511" s="142">
        <f>IF(N2511="snížená",J2511,0)</f>
        <v>0</v>
      </c>
      <c r="BG2511" s="142">
        <f>IF(N2511="zákl. přenesená",J2511,0)</f>
        <v>0</v>
      </c>
      <c r="BH2511" s="142">
        <f>IF(N2511="sníž. přenesená",J2511,0)</f>
        <v>0</v>
      </c>
      <c r="BI2511" s="142">
        <f>IF(N2511="nulová",J2511,0)</f>
        <v>0</v>
      </c>
      <c r="BJ2511" s="18" t="s">
        <v>84</v>
      </c>
      <c r="BK2511" s="142">
        <f>ROUND(I2511*H2511,2)</f>
        <v>0</v>
      </c>
      <c r="BL2511" s="18" t="s">
        <v>366</v>
      </c>
      <c r="BM2511" s="141" t="s">
        <v>4266</v>
      </c>
    </row>
    <row r="2512" spans="2:47" s="1" customFormat="1" ht="126.75">
      <c r="B2512" s="33"/>
      <c r="D2512" s="143" t="s">
        <v>273</v>
      </c>
      <c r="F2512" s="144" t="s">
        <v>4267</v>
      </c>
      <c r="I2512" s="145"/>
      <c r="L2512" s="33"/>
      <c r="M2512" s="146"/>
      <c r="T2512" s="54"/>
      <c r="AT2512" s="18" t="s">
        <v>273</v>
      </c>
      <c r="AU2512" s="18" t="s">
        <v>86</v>
      </c>
    </row>
    <row r="2513" spans="2:51" s="13" customFormat="1" ht="12">
      <c r="B2513" s="155"/>
      <c r="D2513" s="143" t="s">
        <v>277</v>
      </c>
      <c r="E2513" s="156" t="s">
        <v>19</v>
      </c>
      <c r="F2513" s="157" t="s">
        <v>3372</v>
      </c>
      <c r="H2513" s="158">
        <v>1</v>
      </c>
      <c r="I2513" s="159"/>
      <c r="L2513" s="155"/>
      <c r="M2513" s="160"/>
      <c r="T2513" s="161"/>
      <c r="AT2513" s="156" t="s">
        <v>277</v>
      </c>
      <c r="AU2513" s="156" t="s">
        <v>86</v>
      </c>
      <c r="AV2513" s="13" t="s">
        <v>86</v>
      </c>
      <c r="AW2513" s="13" t="s">
        <v>37</v>
      </c>
      <c r="AX2513" s="13" t="s">
        <v>84</v>
      </c>
      <c r="AY2513" s="156" t="s">
        <v>265</v>
      </c>
    </row>
    <row r="2514" spans="2:65" s="1" customFormat="1" ht="21.75" customHeight="1">
      <c r="B2514" s="33"/>
      <c r="C2514" s="177" t="s">
        <v>4268</v>
      </c>
      <c r="D2514" s="177" t="s">
        <v>504</v>
      </c>
      <c r="E2514" s="178" t="s">
        <v>4269</v>
      </c>
      <c r="F2514" s="179" t="s">
        <v>4270</v>
      </c>
      <c r="G2514" s="180" t="s">
        <v>134</v>
      </c>
      <c r="H2514" s="181">
        <v>1</v>
      </c>
      <c r="I2514" s="182"/>
      <c r="J2514" s="183">
        <f>ROUND(I2514*H2514,2)</f>
        <v>0</v>
      </c>
      <c r="K2514" s="179" t="s">
        <v>19</v>
      </c>
      <c r="L2514" s="184"/>
      <c r="M2514" s="185" t="s">
        <v>19</v>
      </c>
      <c r="N2514" s="186" t="s">
        <v>47</v>
      </c>
      <c r="P2514" s="139">
        <f>O2514*H2514</f>
        <v>0</v>
      </c>
      <c r="Q2514" s="139">
        <v>0</v>
      </c>
      <c r="R2514" s="139">
        <f>Q2514*H2514</f>
        <v>0</v>
      </c>
      <c r="S2514" s="139">
        <v>0</v>
      </c>
      <c r="T2514" s="140">
        <f>S2514*H2514</f>
        <v>0</v>
      </c>
      <c r="AR2514" s="141" t="s">
        <v>503</v>
      </c>
      <c r="AT2514" s="141" t="s">
        <v>504</v>
      </c>
      <c r="AU2514" s="141" t="s">
        <v>86</v>
      </c>
      <c r="AY2514" s="18" t="s">
        <v>265</v>
      </c>
      <c r="BE2514" s="142">
        <f>IF(N2514="základní",J2514,0)</f>
        <v>0</v>
      </c>
      <c r="BF2514" s="142">
        <f>IF(N2514="snížená",J2514,0)</f>
        <v>0</v>
      </c>
      <c r="BG2514" s="142">
        <f>IF(N2514="zákl. přenesená",J2514,0)</f>
        <v>0</v>
      </c>
      <c r="BH2514" s="142">
        <f>IF(N2514="sníž. přenesená",J2514,0)</f>
        <v>0</v>
      </c>
      <c r="BI2514" s="142">
        <f>IF(N2514="nulová",J2514,0)</f>
        <v>0</v>
      </c>
      <c r="BJ2514" s="18" t="s">
        <v>84</v>
      </c>
      <c r="BK2514" s="142">
        <f>ROUND(I2514*H2514,2)</f>
        <v>0</v>
      </c>
      <c r="BL2514" s="18" t="s">
        <v>366</v>
      </c>
      <c r="BM2514" s="141" t="s">
        <v>4271</v>
      </c>
    </row>
    <row r="2515" spans="2:47" s="1" customFormat="1" ht="126.75">
      <c r="B2515" s="33"/>
      <c r="D2515" s="143" t="s">
        <v>273</v>
      </c>
      <c r="F2515" s="144" t="s">
        <v>4272</v>
      </c>
      <c r="I2515" s="145"/>
      <c r="L2515" s="33"/>
      <c r="M2515" s="146"/>
      <c r="T2515" s="54"/>
      <c r="AT2515" s="18" t="s">
        <v>273</v>
      </c>
      <c r="AU2515" s="18" t="s">
        <v>86</v>
      </c>
    </row>
    <row r="2516" spans="2:51" s="13" customFormat="1" ht="12">
      <c r="B2516" s="155"/>
      <c r="D2516" s="143" t="s">
        <v>277</v>
      </c>
      <c r="E2516" s="156" t="s">
        <v>19</v>
      </c>
      <c r="F2516" s="157" t="s">
        <v>3372</v>
      </c>
      <c r="H2516" s="158">
        <v>1</v>
      </c>
      <c r="I2516" s="159"/>
      <c r="L2516" s="155"/>
      <c r="M2516" s="160"/>
      <c r="T2516" s="161"/>
      <c r="AT2516" s="156" t="s">
        <v>277</v>
      </c>
      <c r="AU2516" s="156" t="s">
        <v>86</v>
      </c>
      <c r="AV2516" s="13" t="s">
        <v>86</v>
      </c>
      <c r="AW2516" s="13" t="s">
        <v>37</v>
      </c>
      <c r="AX2516" s="13" t="s">
        <v>84</v>
      </c>
      <c r="AY2516" s="156" t="s">
        <v>265</v>
      </c>
    </row>
    <row r="2517" spans="2:65" s="1" customFormat="1" ht="16.5" customHeight="1">
      <c r="B2517" s="33"/>
      <c r="C2517" s="130" t="s">
        <v>4273</v>
      </c>
      <c r="D2517" s="130" t="s">
        <v>267</v>
      </c>
      <c r="E2517" s="131" t="s">
        <v>4274</v>
      </c>
      <c r="F2517" s="132" t="s">
        <v>4275</v>
      </c>
      <c r="G2517" s="133" t="s">
        <v>134</v>
      </c>
      <c r="H2517" s="134">
        <v>1</v>
      </c>
      <c r="I2517" s="135"/>
      <c r="J2517" s="136">
        <f>ROUND(I2517*H2517,2)</f>
        <v>0</v>
      </c>
      <c r="K2517" s="132" t="s">
        <v>270</v>
      </c>
      <c r="L2517" s="33"/>
      <c r="M2517" s="137" t="s">
        <v>19</v>
      </c>
      <c r="N2517" s="138" t="s">
        <v>47</v>
      </c>
      <c r="P2517" s="139">
        <f>O2517*H2517</f>
        <v>0</v>
      </c>
      <c r="Q2517" s="139">
        <v>0</v>
      </c>
      <c r="R2517" s="139">
        <f>Q2517*H2517</f>
        <v>0</v>
      </c>
      <c r="S2517" s="139">
        <v>0</v>
      </c>
      <c r="T2517" s="140">
        <f>S2517*H2517</f>
        <v>0</v>
      </c>
      <c r="AR2517" s="141" t="s">
        <v>366</v>
      </c>
      <c r="AT2517" s="141" t="s">
        <v>267</v>
      </c>
      <c r="AU2517" s="141" t="s">
        <v>86</v>
      </c>
      <c r="AY2517" s="18" t="s">
        <v>265</v>
      </c>
      <c r="BE2517" s="142">
        <f>IF(N2517="základní",J2517,0)</f>
        <v>0</v>
      </c>
      <c r="BF2517" s="142">
        <f>IF(N2517="snížená",J2517,0)</f>
        <v>0</v>
      </c>
      <c r="BG2517" s="142">
        <f>IF(N2517="zákl. přenesená",J2517,0)</f>
        <v>0</v>
      </c>
      <c r="BH2517" s="142">
        <f>IF(N2517="sníž. přenesená",J2517,0)</f>
        <v>0</v>
      </c>
      <c r="BI2517" s="142">
        <f>IF(N2517="nulová",J2517,0)</f>
        <v>0</v>
      </c>
      <c r="BJ2517" s="18" t="s">
        <v>84</v>
      </c>
      <c r="BK2517" s="142">
        <f>ROUND(I2517*H2517,2)</f>
        <v>0</v>
      </c>
      <c r="BL2517" s="18" t="s">
        <v>366</v>
      </c>
      <c r="BM2517" s="141" t="s">
        <v>4276</v>
      </c>
    </row>
    <row r="2518" spans="2:47" s="1" customFormat="1" ht="12">
      <c r="B2518" s="33"/>
      <c r="D2518" s="143" t="s">
        <v>273</v>
      </c>
      <c r="F2518" s="144" t="s">
        <v>4277</v>
      </c>
      <c r="I2518" s="145"/>
      <c r="L2518" s="33"/>
      <c r="M2518" s="146"/>
      <c r="T2518" s="54"/>
      <c r="AT2518" s="18" t="s">
        <v>273</v>
      </c>
      <c r="AU2518" s="18" t="s">
        <v>86</v>
      </c>
    </row>
    <row r="2519" spans="2:47" s="1" customFormat="1" ht="12">
      <c r="B2519" s="33"/>
      <c r="D2519" s="147" t="s">
        <v>275</v>
      </c>
      <c r="F2519" s="148" t="s">
        <v>4278</v>
      </c>
      <c r="I2519" s="145"/>
      <c r="L2519" s="33"/>
      <c r="M2519" s="146"/>
      <c r="T2519" s="54"/>
      <c r="AT2519" s="18" t="s">
        <v>275</v>
      </c>
      <c r="AU2519" s="18" t="s">
        <v>86</v>
      </c>
    </row>
    <row r="2520" spans="2:65" s="1" customFormat="1" ht="16.5" customHeight="1">
      <c r="B2520" s="33"/>
      <c r="C2520" s="177" t="s">
        <v>4279</v>
      </c>
      <c r="D2520" s="177" t="s">
        <v>504</v>
      </c>
      <c r="E2520" s="178" t="s">
        <v>4280</v>
      </c>
      <c r="F2520" s="179" t="s">
        <v>4281</v>
      </c>
      <c r="G2520" s="180" t="s">
        <v>569</v>
      </c>
      <c r="H2520" s="181">
        <v>1</v>
      </c>
      <c r="I2520" s="182"/>
      <c r="J2520" s="183">
        <f>ROUND(I2520*H2520,2)</f>
        <v>0</v>
      </c>
      <c r="K2520" s="179" t="s">
        <v>19</v>
      </c>
      <c r="L2520" s="184"/>
      <c r="M2520" s="185" t="s">
        <v>19</v>
      </c>
      <c r="N2520" s="186" t="s">
        <v>47</v>
      </c>
      <c r="P2520" s="139">
        <f>O2520*H2520</f>
        <v>0</v>
      </c>
      <c r="Q2520" s="139">
        <v>0</v>
      </c>
      <c r="R2520" s="139">
        <f>Q2520*H2520</f>
        <v>0</v>
      </c>
      <c r="S2520" s="139">
        <v>0</v>
      </c>
      <c r="T2520" s="140">
        <f>S2520*H2520</f>
        <v>0</v>
      </c>
      <c r="AR2520" s="141" t="s">
        <v>503</v>
      </c>
      <c r="AT2520" s="141" t="s">
        <v>504</v>
      </c>
      <c r="AU2520" s="141" t="s">
        <v>86</v>
      </c>
      <c r="AY2520" s="18" t="s">
        <v>265</v>
      </c>
      <c r="BE2520" s="142">
        <f>IF(N2520="základní",J2520,0)</f>
        <v>0</v>
      </c>
      <c r="BF2520" s="142">
        <f>IF(N2520="snížená",J2520,0)</f>
        <v>0</v>
      </c>
      <c r="BG2520" s="142">
        <f>IF(N2520="zákl. přenesená",J2520,0)</f>
        <v>0</v>
      </c>
      <c r="BH2520" s="142">
        <f>IF(N2520="sníž. přenesená",J2520,0)</f>
        <v>0</v>
      </c>
      <c r="BI2520" s="142">
        <f>IF(N2520="nulová",J2520,0)</f>
        <v>0</v>
      </c>
      <c r="BJ2520" s="18" t="s">
        <v>84</v>
      </c>
      <c r="BK2520" s="142">
        <f>ROUND(I2520*H2520,2)</f>
        <v>0</v>
      </c>
      <c r="BL2520" s="18" t="s">
        <v>366</v>
      </c>
      <c r="BM2520" s="141" t="s">
        <v>4282</v>
      </c>
    </row>
    <row r="2521" spans="2:47" s="1" customFormat="1" ht="117">
      <c r="B2521" s="33"/>
      <c r="D2521" s="143" t="s">
        <v>273</v>
      </c>
      <c r="F2521" s="144" t="s">
        <v>4283</v>
      </c>
      <c r="I2521" s="145"/>
      <c r="L2521" s="33"/>
      <c r="M2521" s="146"/>
      <c r="T2521" s="54"/>
      <c r="AT2521" s="18" t="s">
        <v>273</v>
      </c>
      <c r="AU2521" s="18" t="s">
        <v>86</v>
      </c>
    </row>
    <row r="2522" spans="2:65" s="1" customFormat="1" ht="16.5" customHeight="1">
      <c r="B2522" s="33"/>
      <c r="C2522" s="130" t="s">
        <v>4284</v>
      </c>
      <c r="D2522" s="130" t="s">
        <v>267</v>
      </c>
      <c r="E2522" s="131" t="s">
        <v>4285</v>
      </c>
      <c r="F2522" s="132" t="s">
        <v>4286</v>
      </c>
      <c r="G2522" s="133" t="s">
        <v>162</v>
      </c>
      <c r="H2522" s="134">
        <v>20.08</v>
      </c>
      <c r="I2522" s="135"/>
      <c r="J2522" s="136">
        <f>ROUND(I2522*H2522,2)</f>
        <v>0</v>
      </c>
      <c r="K2522" s="132" t="s">
        <v>270</v>
      </c>
      <c r="L2522" s="33"/>
      <c r="M2522" s="137" t="s">
        <v>19</v>
      </c>
      <c r="N2522" s="138" t="s">
        <v>47</v>
      </c>
      <c r="P2522" s="139">
        <f>O2522*H2522</f>
        <v>0</v>
      </c>
      <c r="Q2522" s="139">
        <v>0</v>
      </c>
      <c r="R2522" s="139">
        <f>Q2522*H2522</f>
        <v>0</v>
      </c>
      <c r="S2522" s="139">
        <v>0</v>
      </c>
      <c r="T2522" s="140">
        <f>S2522*H2522</f>
        <v>0</v>
      </c>
      <c r="AR2522" s="141" t="s">
        <v>366</v>
      </c>
      <c r="AT2522" s="141" t="s">
        <v>267</v>
      </c>
      <c r="AU2522" s="141" t="s">
        <v>86</v>
      </c>
      <c r="AY2522" s="18" t="s">
        <v>265</v>
      </c>
      <c r="BE2522" s="142">
        <f>IF(N2522="základní",J2522,0)</f>
        <v>0</v>
      </c>
      <c r="BF2522" s="142">
        <f>IF(N2522="snížená",J2522,0)</f>
        <v>0</v>
      </c>
      <c r="BG2522" s="142">
        <f>IF(N2522="zákl. přenesená",J2522,0)</f>
        <v>0</v>
      </c>
      <c r="BH2522" s="142">
        <f>IF(N2522="sníž. přenesená",J2522,0)</f>
        <v>0</v>
      </c>
      <c r="BI2522" s="142">
        <f>IF(N2522="nulová",J2522,0)</f>
        <v>0</v>
      </c>
      <c r="BJ2522" s="18" t="s">
        <v>84</v>
      </c>
      <c r="BK2522" s="142">
        <f>ROUND(I2522*H2522,2)</f>
        <v>0</v>
      </c>
      <c r="BL2522" s="18" t="s">
        <v>366</v>
      </c>
      <c r="BM2522" s="141" t="s">
        <v>4287</v>
      </c>
    </row>
    <row r="2523" spans="2:47" s="1" customFormat="1" ht="12">
      <c r="B2523" s="33"/>
      <c r="D2523" s="143" t="s">
        <v>273</v>
      </c>
      <c r="F2523" s="144" t="s">
        <v>4286</v>
      </c>
      <c r="I2523" s="145"/>
      <c r="L2523" s="33"/>
      <c r="M2523" s="146"/>
      <c r="T2523" s="54"/>
      <c r="AT2523" s="18" t="s">
        <v>273</v>
      </c>
      <c r="AU2523" s="18" t="s">
        <v>86</v>
      </c>
    </row>
    <row r="2524" spans="2:47" s="1" customFormat="1" ht="12">
      <c r="B2524" s="33"/>
      <c r="D2524" s="147" t="s">
        <v>275</v>
      </c>
      <c r="F2524" s="148" t="s">
        <v>4288</v>
      </c>
      <c r="I2524" s="145"/>
      <c r="L2524" s="33"/>
      <c r="M2524" s="146"/>
      <c r="T2524" s="54"/>
      <c r="AT2524" s="18" t="s">
        <v>275</v>
      </c>
      <c r="AU2524" s="18" t="s">
        <v>86</v>
      </c>
    </row>
    <row r="2525" spans="2:51" s="13" customFormat="1" ht="12">
      <c r="B2525" s="155"/>
      <c r="D2525" s="143" t="s">
        <v>277</v>
      </c>
      <c r="E2525" s="156" t="s">
        <v>19</v>
      </c>
      <c r="F2525" s="157" t="s">
        <v>4289</v>
      </c>
      <c r="H2525" s="158">
        <v>16.88</v>
      </c>
      <c r="I2525" s="159"/>
      <c r="L2525" s="155"/>
      <c r="M2525" s="160"/>
      <c r="T2525" s="161"/>
      <c r="AT2525" s="156" t="s">
        <v>277</v>
      </c>
      <c r="AU2525" s="156" t="s">
        <v>86</v>
      </c>
      <c r="AV2525" s="13" t="s">
        <v>86</v>
      </c>
      <c r="AW2525" s="13" t="s">
        <v>37</v>
      </c>
      <c r="AX2525" s="13" t="s">
        <v>76</v>
      </c>
      <c r="AY2525" s="156" t="s">
        <v>265</v>
      </c>
    </row>
    <row r="2526" spans="2:51" s="13" customFormat="1" ht="12">
      <c r="B2526" s="155"/>
      <c r="D2526" s="143" t="s">
        <v>277</v>
      </c>
      <c r="E2526" s="156" t="s">
        <v>19</v>
      </c>
      <c r="F2526" s="157" t="s">
        <v>4290</v>
      </c>
      <c r="H2526" s="158">
        <v>3.2</v>
      </c>
      <c r="I2526" s="159"/>
      <c r="L2526" s="155"/>
      <c r="M2526" s="160"/>
      <c r="T2526" s="161"/>
      <c r="AT2526" s="156" t="s">
        <v>277</v>
      </c>
      <c r="AU2526" s="156" t="s">
        <v>86</v>
      </c>
      <c r="AV2526" s="13" t="s">
        <v>86</v>
      </c>
      <c r="AW2526" s="13" t="s">
        <v>37</v>
      </c>
      <c r="AX2526" s="13" t="s">
        <v>76</v>
      </c>
      <c r="AY2526" s="156" t="s">
        <v>265</v>
      </c>
    </row>
    <row r="2527" spans="2:51" s="14" customFormat="1" ht="12">
      <c r="B2527" s="162"/>
      <c r="D2527" s="143" t="s">
        <v>277</v>
      </c>
      <c r="E2527" s="163" t="s">
        <v>19</v>
      </c>
      <c r="F2527" s="164" t="s">
        <v>280</v>
      </c>
      <c r="H2527" s="165">
        <v>20.08</v>
      </c>
      <c r="I2527" s="166"/>
      <c r="L2527" s="162"/>
      <c r="M2527" s="167"/>
      <c r="T2527" s="168"/>
      <c r="AT2527" s="163" t="s">
        <v>277</v>
      </c>
      <c r="AU2527" s="163" t="s">
        <v>86</v>
      </c>
      <c r="AV2527" s="14" t="s">
        <v>271</v>
      </c>
      <c r="AW2527" s="14" t="s">
        <v>37</v>
      </c>
      <c r="AX2527" s="14" t="s">
        <v>84</v>
      </c>
      <c r="AY2527" s="163" t="s">
        <v>265</v>
      </c>
    </row>
    <row r="2528" spans="2:65" s="1" customFormat="1" ht="16.5" customHeight="1">
      <c r="B2528" s="33"/>
      <c r="C2528" s="177" t="s">
        <v>4291</v>
      </c>
      <c r="D2528" s="177" t="s">
        <v>504</v>
      </c>
      <c r="E2528" s="178" t="s">
        <v>4292</v>
      </c>
      <c r="F2528" s="179" t="s">
        <v>4293</v>
      </c>
      <c r="G2528" s="180" t="s">
        <v>794</v>
      </c>
      <c r="H2528" s="181">
        <v>420</v>
      </c>
      <c r="I2528" s="182"/>
      <c r="J2528" s="183">
        <f>ROUND(I2528*H2528,2)</f>
        <v>0</v>
      </c>
      <c r="K2528" s="179" t="s">
        <v>19</v>
      </c>
      <c r="L2528" s="184"/>
      <c r="M2528" s="185" t="s">
        <v>19</v>
      </c>
      <c r="N2528" s="186" t="s">
        <v>47</v>
      </c>
      <c r="P2528" s="139">
        <f>O2528*H2528</f>
        <v>0</v>
      </c>
      <c r="Q2528" s="139">
        <v>0.001</v>
      </c>
      <c r="R2528" s="139">
        <f>Q2528*H2528</f>
        <v>0.42</v>
      </c>
      <c r="S2528" s="139">
        <v>0</v>
      </c>
      <c r="T2528" s="140">
        <f>S2528*H2528</f>
        <v>0</v>
      </c>
      <c r="AR2528" s="141" t="s">
        <v>503</v>
      </c>
      <c r="AT2528" s="141" t="s">
        <v>504</v>
      </c>
      <c r="AU2528" s="141" t="s">
        <v>86</v>
      </c>
      <c r="AY2528" s="18" t="s">
        <v>265</v>
      </c>
      <c r="BE2528" s="142">
        <f>IF(N2528="základní",J2528,0)</f>
        <v>0</v>
      </c>
      <c r="BF2528" s="142">
        <f>IF(N2528="snížená",J2528,0)</f>
        <v>0</v>
      </c>
      <c r="BG2528" s="142">
        <f>IF(N2528="zákl. přenesená",J2528,0)</f>
        <v>0</v>
      </c>
      <c r="BH2528" s="142">
        <f>IF(N2528="sníž. přenesená",J2528,0)</f>
        <v>0</v>
      </c>
      <c r="BI2528" s="142">
        <f>IF(N2528="nulová",J2528,0)</f>
        <v>0</v>
      </c>
      <c r="BJ2528" s="18" t="s">
        <v>84</v>
      </c>
      <c r="BK2528" s="142">
        <f>ROUND(I2528*H2528,2)</f>
        <v>0</v>
      </c>
      <c r="BL2528" s="18" t="s">
        <v>366</v>
      </c>
      <c r="BM2528" s="141" t="s">
        <v>4294</v>
      </c>
    </row>
    <row r="2529" spans="2:47" s="1" customFormat="1" ht="126.75">
      <c r="B2529" s="33"/>
      <c r="D2529" s="143" t="s">
        <v>273</v>
      </c>
      <c r="F2529" s="144" t="s">
        <v>4295</v>
      </c>
      <c r="I2529" s="145"/>
      <c r="L2529" s="33"/>
      <c r="M2529" s="146"/>
      <c r="T2529" s="54"/>
      <c r="AT2529" s="18" t="s">
        <v>273</v>
      </c>
      <c r="AU2529" s="18" t="s">
        <v>86</v>
      </c>
    </row>
    <row r="2530" spans="2:51" s="13" customFormat="1" ht="12">
      <c r="B2530" s="155"/>
      <c r="D2530" s="143" t="s">
        <v>277</v>
      </c>
      <c r="E2530" s="156" t="s">
        <v>19</v>
      </c>
      <c r="F2530" s="157" t="s">
        <v>4296</v>
      </c>
      <c r="H2530" s="158">
        <v>420</v>
      </c>
      <c r="I2530" s="159"/>
      <c r="L2530" s="155"/>
      <c r="M2530" s="160"/>
      <c r="T2530" s="161"/>
      <c r="AT2530" s="156" t="s">
        <v>277</v>
      </c>
      <c r="AU2530" s="156" t="s">
        <v>86</v>
      </c>
      <c r="AV2530" s="13" t="s">
        <v>86</v>
      </c>
      <c r="AW2530" s="13" t="s">
        <v>37</v>
      </c>
      <c r="AX2530" s="13" t="s">
        <v>84</v>
      </c>
      <c r="AY2530" s="156" t="s">
        <v>265</v>
      </c>
    </row>
    <row r="2531" spans="2:65" s="1" customFormat="1" ht="16.5" customHeight="1">
      <c r="B2531" s="33"/>
      <c r="C2531" s="177" t="s">
        <v>4297</v>
      </c>
      <c r="D2531" s="177" t="s">
        <v>504</v>
      </c>
      <c r="E2531" s="178" t="s">
        <v>4298</v>
      </c>
      <c r="F2531" s="179" t="s">
        <v>4299</v>
      </c>
      <c r="G2531" s="180" t="s">
        <v>794</v>
      </c>
      <c r="H2531" s="181">
        <v>53.58</v>
      </c>
      <c r="I2531" s="182"/>
      <c r="J2531" s="183">
        <f>ROUND(I2531*H2531,2)</f>
        <v>0</v>
      </c>
      <c r="K2531" s="179" t="s">
        <v>19</v>
      </c>
      <c r="L2531" s="184"/>
      <c r="M2531" s="185" t="s">
        <v>19</v>
      </c>
      <c r="N2531" s="186" t="s">
        <v>47</v>
      </c>
      <c r="P2531" s="139">
        <f>O2531*H2531</f>
        <v>0</v>
      </c>
      <c r="Q2531" s="139">
        <v>0.001</v>
      </c>
      <c r="R2531" s="139">
        <f>Q2531*H2531</f>
        <v>0.05358</v>
      </c>
      <c r="S2531" s="139">
        <v>0</v>
      </c>
      <c r="T2531" s="140">
        <f>S2531*H2531</f>
        <v>0</v>
      </c>
      <c r="AR2531" s="141" t="s">
        <v>503</v>
      </c>
      <c r="AT2531" s="141" t="s">
        <v>504</v>
      </c>
      <c r="AU2531" s="141" t="s">
        <v>86</v>
      </c>
      <c r="AY2531" s="18" t="s">
        <v>265</v>
      </c>
      <c r="BE2531" s="142">
        <f>IF(N2531="základní",J2531,0)</f>
        <v>0</v>
      </c>
      <c r="BF2531" s="142">
        <f>IF(N2531="snížená",J2531,0)</f>
        <v>0</v>
      </c>
      <c r="BG2531" s="142">
        <f>IF(N2531="zákl. přenesená",J2531,0)</f>
        <v>0</v>
      </c>
      <c r="BH2531" s="142">
        <f>IF(N2531="sníž. přenesená",J2531,0)</f>
        <v>0</v>
      </c>
      <c r="BI2531" s="142">
        <f>IF(N2531="nulová",J2531,0)</f>
        <v>0</v>
      </c>
      <c r="BJ2531" s="18" t="s">
        <v>84</v>
      </c>
      <c r="BK2531" s="142">
        <f>ROUND(I2531*H2531,2)</f>
        <v>0</v>
      </c>
      <c r="BL2531" s="18" t="s">
        <v>366</v>
      </c>
      <c r="BM2531" s="141" t="s">
        <v>4300</v>
      </c>
    </row>
    <row r="2532" spans="2:47" s="1" customFormat="1" ht="78">
      <c r="B2532" s="33"/>
      <c r="D2532" s="143" t="s">
        <v>273</v>
      </c>
      <c r="F2532" s="144" t="s">
        <v>4301</v>
      </c>
      <c r="I2532" s="145"/>
      <c r="L2532" s="33"/>
      <c r="M2532" s="146"/>
      <c r="T2532" s="54"/>
      <c r="AT2532" s="18" t="s">
        <v>273</v>
      </c>
      <c r="AU2532" s="18" t="s">
        <v>86</v>
      </c>
    </row>
    <row r="2533" spans="2:51" s="13" customFormat="1" ht="12">
      <c r="B2533" s="155"/>
      <c r="D2533" s="143" t="s">
        <v>277</v>
      </c>
      <c r="E2533" s="156" t="s">
        <v>19</v>
      </c>
      <c r="F2533" s="157" t="s">
        <v>4302</v>
      </c>
      <c r="H2533" s="158">
        <v>53.58</v>
      </c>
      <c r="I2533" s="159"/>
      <c r="L2533" s="155"/>
      <c r="M2533" s="160"/>
      <c r="T2533" s="161"/>
      <c r="AT2533" s="156" t="s">
        <v>277</v>
      </c>
      <c r="AU2533" s="156" t="s">
        <v>86</v>
      </c>
      <c r="AV2533" s="13" t="s">
        <v>86</v>
      </c>
      <c r="AW2533" s="13" t="s">
        <v>37</v>
      </c>
      <c r="AX2533" s="13" t="s">
        <v>84</v>
      </c>
      <c r="AY2533" s="156" t="s">
        <v>265</v>
      </c>
    </row>
    <row r="2534" spans="2:65" s="1" customFormat="1" ht="16.5" customHeight="1">
      <c r="B2534" s="33"/>
      <c r="C2534" s="130" t="s">
        <v>4303</v>
      </c>
      <c r="D2534" s="130" t="s">
        <v>267</v>
      </c>
      <c r="E2534" s="131" t="s">
        <v>4304</v>
      </c>
      <c r="F2534" s="132" t="s">
        <v>4305</v>
      </c>
      <c r="G2534" s="133" t="s">
        <v>794</v>
      </c>
      <c r="H2534" s="134">
        <v>51.825</v>
      </c>
      <c r="I2534" s="135"/>
      <c r="J2534" s="136">
        <f>ROUND(I2534*H2534,2)</f>
        <v>0</v>
      </c>
      <c r="K2534" s="132" t="s">
        <v>270</v>
      </c>
      <c r="L2534" s="33"/>
      <c r="M2534" s="137" t="s">
        <v>19</v>
      </c>
      <c r="N2534" s="138" t="s">
        <v>47</v>
      </c>
      <c r="P2534" s="139">
        <f>O2534*H2534</f>
        <v>0</v>
      </c>
      <c r="Q2534" s="139">
        <v>7E-05</v>
      </c>
      <c r="R2534" s="139">
        <f>Q2534*H2534</f>
        <v>0.00362775</v>
      </c>
      <c r="S2534" s="139">
        <v>0</v>
      </c>
      <c r="T2534" s="140">
        <f>S2534*H2534</f>
        <v>0</v>
      </c>
      <c r="AR2534" s="141" t="s">
        <v>366</v>
      </c>
      <c r="AT2534" s="141" t="s">
        <v>267</v>
      </c>
      <c r="AU2534" s="141" t="s">
        <v>86</v>
      </c>
      <c r="AY2534" s="18" t="s">
        <v>265</v>
      </c>
      <c r="BE2534" s="142">
        <f>IF(N2534="základní",J2534,0)</f>
        <v>0</v>
      </c>
      <c r="BF2534" s="142">
        <f>IF(N2534="snížená",J2534,0)</f>
        <v>0</v>
      </c>
      <c r="BG2534" s="142">
        <f>IF(N2534="zákl. přenesená",J2534,0)</f>
        <v>0</v>
      </c>
      <c r="BH2534" s="142">
        <f>IF(N2534="sníž. přenesená",J2534,0)</f>
        <v>0</v>
      </c>
      <c r="BI2534" s="142">
        <f>IF(N2534="nulová",J2534,0)</f>
        <v>0</v>
      </c>
      <c r="BJ2534" s="18" t="s">
        <v>84</v>
      </c>
      <c r="BK2534" s="142">
        <f>ROUND(I2534*H2534,2)</f>
        <v>0</v>
      </c>
      <c r="BL2534" s="18" t="s">
        <v>366</v>
      </c>
      <c r="BM2534" s="141" t="s">
        <v>4306</v>
      </c>
    </row>
    <row r="2535" spans="2:47" s="1" customFormat="1" ht="12">
      <c r="B2535" s="33"/>
      <c r="D2535" s="143" t="s">
        <v>273</v>
      </c>
      <c r="F2535" s="144" t="s">
        <v>4307</v>
      </c>
      <c r="I2535" s="145"/>
      <c r="L2535" s="33"/>
      <c r="M2535" s="146"/>
      <c r="T2535" s="54"/>
      <c r="AT2535" s="18" t="s">
        <v>273</v>
      </c>
      <c r="AU2535" s="18" t="s">
        <v>86</v>
      </c>
    </row>
    <row r="2536" spans="2:47" s="1" customFormat="1" ht="12">
      <c r="B2536" s="33"/>
      <c r="D2536" s="147" t="s">
        <v>275</v>
      </c>
      <c r="F2536" s="148" t="s">
        <v>4308</v>
      </c>
      <c r="I2536" s="145"/>
      <c r="L2536" s="33"/>
      <c r="M2536" s="146"/>
      <c r="T2536" s="54"/>
      <c r="AT2536" s="18" t="s">
        <v>275</v>
      </c>
      <c r="AU2536" s="18" t="s">
        <v>86</v>
      </c>
    </row>
    <row r="2537" spans="2:51" s="13" customFormat="1" ht="12">
      <c r="B2537" s="155"/>
      <c r="D2537" s="143" t="s">
        <v>277</v>
      </c>
      <c r="E2537" s="156" t="s">
        <v>19</v>
      </c>
      <c r="F2537" s="157" t="s">
        <v>1824</v>
      </c>
      <c r="H2537" s="158">
        <v>41.415</v>
      </c>
      <c r="I2537" s="159"/>
      <c r="L2537" s="155"/>
      <c r="M2537" s="160"/>
      <c r="T2537" s="161"/>
      <c r="AT2537" s="156" t="s">
        <v>277</v>
      </c>
      <c r="AU2537" s="156" t="s">
        <v>86</v>
      </c>
      <c r="AV2537" s="13" t="s">
        <v>86</v>
      </c>
      <c r="AW2537" s="13" t="s">
        <v>37</v>
      </c>
      <c r="AX2537" s="13" t="s">
        <v>76</v>
      </c>
      <c r="AY2537" s="156" t="s">
        <v>265</v>
      </c>
    </row>
    <row r="2538" spans="2:51" s="13" customFormat="1" ht="12">
      <c r="B2538" s="155"/>
      <c r="D2538" s="143" t="s">
        <v>277</v>
      </c>
      <c r="E2538" s="156" t="s">
        <v>19</v>
      </c>
      <c r="F2538" s="157" t="s">
        <v>1634</v>
      </c>
      <c r="H2538" s="158">
        <v>10.41</v>
      </c>
      <c r="I2538" s="159"/>
      <c r="L2538" s="155"/>
      <c r="M2538" s="160"/>
      <c r="T2538" s="161"/>
      <c r="AT2538" s="156" t="s">
        <v>277</v>
      </c>
      <c r="AU2538" s="156" t="s">
        <v>86</v>
      </c>
      <c r="AV2538" s="13" t="s">
        <v>86</v>
      </c>
      <c r="AW2538" s="13" t="s">
        <v>37</v>
      </c>
      <c r="AX2538" s="13" t="s">
        <v>76</v>
      </c>
      <c r="AY2538" s="156" t="s">
        <v>265</v>
      </c>
    </row>
    <row r="2539" spans="2:51" s="14" customFormat="1" ht="12">
      <c r="B2539" s="162"/>
      <c r="D2539" s="143" t="s">
        <v>277</v>
      </c>
      <c r="E2539" s="163" t="s">
        <v>19</v>
      </c>
      <c r="F2539" s="164" t="s">
        <v>280</v>
      </c>
      <c r="H2539" s="165">
        <v>51.825</v>
      </c>
      <c r="I2539" s="166"/>
      <c r="L2539" s="162"/>
      <c r="M2539" s="167"/>
      <c r="T2539" s="168"/>
      <c r="AT2539" s="163" t="s">
        <v>277</v>
      </c>
      <c r="AU2539" s="163" t="s">
        <v>86</v>
      </c>
      <c r="AV2539" s="14" t="s">
        <v>271</v>
      </c>
      <c r="AW2539" s="14" t="s">
        <v>37</v>
      </c>
      <c r="AX2539" s="14" t="s">
        <v>84</v>
      </c>
      <c r="AY2539" s="163" t="s">
        <v>265</v>
      </c>
    </row>
    <row r="2540" spans="2:65" s="1" customFormat="1" ht="21.75" customHeight="1">
      <c r="B2540" s="33"/>
      <c r="C2540" s="177" t="s">
        <v>215</v>
      </c>
      <c r="D2540" s="177" t="s">
        <v>504</v>
      </c>
      <c r="E2540" s="178" t="s">
        <v>946</v>
      </c>
      <c r="F2540" s="179" t="s">
        <v>4309</v>
      </c>
      <c r="G2540" s="180" t="s">
        <v>794</v>
      </c>
      <c r="H2540" s="181">
        <v>41.415</v>
      </c>
      <c r="I2540" s="182"/>
      <c r="J2540" s="183">
        <f>ROUND(I2540*H2540,2)</f>
        <v>0</v>
      </c>
      <c r="K2540" s="179" t="s">
        <v>19</v>
      </c>
      <c r="L2540" s="184"/>
      <c r="M2540" s="185" t="s">
        <v>19</v>
      </c>
      <c r="N2540" s="186" t="s">
        <v>47</v>
      </c>
      <c r="P2540" s="139">
        <f>O2540*H2540</f>
        <v>0</v>
      </c>
      <c r="Q2540" s="139">
        <v>0.001</v>
      </c>
      <c r="R2540" s="139">
        <f>Q2540*H2540</f>
        <v>0.041415</v>
      </c>
      <c r="S2540" s="139">
        <v>0</v>
      </c>
      <c r="T2540" s="140">
        <f>S2540*H2540</f>
        <v>0</v>
      </c>
      <c r="AR2540" s="141" t="s">
        <v>503</v>
      </c>
      <c r="AT2540" s="141" t="s">
        <v>504</v>
      </c>
      <c r="AU2540" s="141" t="s">
        <v>86</v>
      </c>
      <c r="AY2540" s="18" t="s">
        <v>265</v>
      </c>
      <c r="BE2540" s="142">
        <f>IF(N2540="základní",J2540,0)</f>
        <v>0</v>
      </c>
      <c r="BF2540" s="142">
        <f>IF(N2540="snížená",J2540,0)</f>
        <v>0</v>
      </c>
      <c r="BG2540" s="142">
        <f>IF(N2540="zákl. přenesená",J2540,0)</f>
        <v>0</v>
      </c>
      <c r="BH2540" s="142">
        <f>IF(N2540="sníž. přenesená",J2540,0)</f>
        <v>0</v>
      </c>
      <c r="BI2540" s="142">
        <f>IF(N2540="nulová",J2540,0)</f>
        <v>0</v>
      </c>
      <c r="BJ2540" s="18" t="s">
        <v>84</v>
      </c>
      <c r="BK2540" s="142">
        <f>ROUND(I2540*H2540,2)</f>
        <v>0</v>
      </c>
      <c r="BL2540" s="18" t="s">
        <v>366</v>
      </c>
      <c r="BM2540" s="141" t="s">
        <v>4310</v>
      </c>
    </row>
    <row r="2541" spans="2:47" s="1" customFormat="1" ht="39">
      <c r="B2541" s="33"/>
      <c r="D2541" s="143" t="s">
        <v>273</v>
      </c>
      <c r="F2541" s="144" t="s">
        <v>4311</v>
      </c>
      <c r="I2541" s="145"/>
      <c r="L2541" s="33"/>
      <c r="M2541" s="146"/>
      <c r="T2541" s="54"/>
      <c r="AT2541" s="18" t="s">
        <v>273</v>
      </c>
      <c r="AU2541" s="18" t="s">
        <v>86</v>
      </c>
    </row>
    <row r="2542" spans="2:51" s="13" customFormat="1" ht="12">
      <c r="B2542" s="155"/>
      <c r="D2542" s="143" t="s">
        <v>277</v>
      </c>
      <c r="E2542" s="156" t="s">
        <v>19</v>
      </c>
      <c r="F2542" s="157" t="s">
        <v>4312</v>
      </c>
      <c r="H2542" s="158">
        <v>13.805</v>
      </c>
      <c r="I2542" s="159"/>
      <c r="L2542" s="155"/>
      <c r="M2542" s="160"/>
      <c r="T2542" s="161"/>
      <c r="AT2542" s="156" t="s">
        <v>277</v>
      </c>
      <c r="AU2542" s="156" t="s">
        <v>86</v>
      </c>
      <c r="AV2542" s="13" t="s">
        <v>86</v>
      </c>
      <c r="AW2542" s="13" t="s">
        <v>37</v>
      </c>
      <c r="AX2542" s="13" t="s">
        <v>76</v>
      </c>
      <c r="AY2542" s="156" t="s">
        <v>265</v>
      </c>
    </row>
    <row r="2543" spans="2:51" s="13" customFormat="1" ht="12">
      <c r="B2543" s="155"/>
      <c r="D2543" s="143" t="s">
        <v>277</v>
      </c>
      <c r="E2543" s="156" t="s">
        <v>19</v>
      </c>
      <c r="F2543" s="157" t="s">
        <v>4313</v>
      </c>
      <c r="H2543" s="158">
        <v>11.044</v>
      </c>
      <c r="I2543" s="159"/>
      <c r="L2543" s="155"/>
      <c r="M2543" s="160"/>
      <c r="T2543" s="161"/>
      <c r="AT2543" s="156" t="s">
        <v>277</v>
      </c>
      <c r="AU2543" s="156" t="s">
        <v>86</v>
      </c>
      <c r="AV2543" s="13" t="s">
        <v>86</v>
      </c>
      <c r="AW2543" s="13" t="s">
        <v>37</v>
      </c>
      <c r="AX2543" s="13" t="s">
        <v>76</v>
      </c>
      <c r="AY2543" s="156" t="s">
        <v>265</v>
      </c>
    </row>
    <row r="2544" spans="2:51" s="13" customFormat="1" ht="12">
      <c r="B2544" s="155"/>
      <c r="D2544" s="143" t="s">
        <v>277</v>
      </c>
      <c r="E2544" s="156" t="s">
        <v>19</v>
      </c>
      <c r="F2544" s="157" t="s">
        <v>4314</v>
      </c>
      <c r="H2544" s="158">
        <v>16.566</v>
      </c>
      <c r="I2544" s="159"/>
      <c r="L2544" s="155"/>
      <c r="M2544" s="160"/>
      <c r="T2544" s="161"/>
      <c r="AT2544" s="156" t="s">
        <v>277</v>
      </c>
      <c r="AU2544" s="156" t="s">
        <v>86</v>
      </c>
      <c r="AV2544" s="13" t="s">
        <v>86</v>
      </c>
      <c r="AW2544" s="13" t="s">
        <v>37</v>
      </c>
      <c r="AX2544" s="13" t="s">
        <v>76</v>
      </c>
      <c r="AY2544" s="156" t="s">
        <v>265</v>
      </c>
    </row>
    <row r="2545" spans="2:51" s="14" customFormat="1" ht="12">
      <c r="B2545" s="162"/>
      <c r="D2545" s="143" t="s">
        <v>277</v>
      </c>
      <c r="E2545" s="163" t="s">
        <v>1824</v>
      </c>
      <c r="F2545" s="164" t="s">
        <v>280</v>
      </c>
      <c r="H2545" s="165">
        <v>41.415</v>
      </c>
      <c r="I2545" s="166"/>
      <c r="L2545" s="162"/>
      <c r="M2545" s="167"/>
      <c r="T2545" s="168"/>
      <c r="AT2545" s="163" t="s">
        <v>277</v>
      </c>
      <c r="AU2545" s="163" t="s">
        <v>86</v>
      </c>
      <c r="AV2545" s="14" t="s">
        <v>271</v>
      </c>
      <c r="AW2545" s="14" t="s">
        <v>37</v>
      </c>
      <c r="AX2545" s="14" t="s">
        <v>84</v>
      </c>
      <c r="AY2545" s="163" t="s">
        <v>265</v>
      </c>
    </row>
    <row r="2546" spans="2:65" s="1" customFormat="1" ht="16.5" customHeight="1">
      <c r="B2546" s="33"/>
      <c r="C2546" s="177" t="s">
        <v>1823</v>
      </c>
      <c r="D2546" s="177" t="s">
        <v>504</v>
      </c>
      <c r="E2546" s="178" t="s">
        <v>4315</v>
      </c>
      <c r="F2546" s="179" t="s">
        <v>4316</v>
      </c>
      <c r="G2546" s="180" t="s">
        <v>794</v>
      </c>
      <c r="H2546" s="181">
        <v>10.41</v>
      </c>
      <c r="I2546" s="182"/>
      <c r="J2546" s="183">
        <f>ROUND(I2546*H2546,2)</f>
        <v>0</v>
      </c>
      <c r="K2546" s="179" t="s">
        <v>19</v>
      </c>
      <c r="L2546" s="184"/>
      <c r="M2546" s="185" t="s">
        <v>19</v>
      </c>
      <c r="N2546" s="186" t="s">
        <v>47</v>
      </c>
      <c r="P2546" s="139">
        <f>O2546*H2546</f>
        <v>0</v>
      </c>
      <c r="Q2546" s="139">
        <v>0.001</v>
      </c>
      <c r="R2546" s="139">
        <f>Q2546*H2546</f>
        <v>0.01041</v>
      </c>
      <c r="S2546" s="139">
        <v>0</v>
      </c>
      <c r="T2546" s="140">
        <f>S2546*H2546</f>
        <v>0</v>
      </c>
      <c r="AR2546" s="141" t="s">
        <v>503</v>
      </c>
      <c r="AT2546" s="141" t="s">
        <v>504</v>
      </c>
      <c r="AU2546" s="141" t="s">
        <v>86</v>
      </c>
      <c r="AY2546" s="18" t="s">
        <v>265</v>
      </c>
      <c r="BE2546" s="142">
        <f>IF(N2546="základní",J2546,0)</f>
        <v>0</v>
      </c>
      <c r="BF2546" s="142">
        <f>IF(N2546="snížená",J2546,0)</f>
        <v>0</v>
      </c>
      <c r="BG2546" s="142">
        <f>IF(N2546="zákl. přenesená",J2546,0)</f>
        <v>0</v>
      </c>
      <c r="BH2546" s="142">
        <f>IF(N2546="sníž. přenesená",J2546,0)</f>
        <v>0</v>
      </c>
      <c r="BI2546" s="142">
        <f>IF(N2546="nulová",J2546,0)</f>
        <v>0</v>
      </c>
      <c r="BJ2546" s="18" t="s">
        <v>84</v>
      </c>
      <c r="BK2546" s="142">
        <f>ROUND(I2546*H2546,2)</f>
        <v>0</v>
      </c>
      <c r="BL2546" s="18" t="s">
        <v>366</v>
      </c>
      <c r="BM2546" s="141" t="s">
        <v>4317</v>
      </c>
    </row>
    <row r="2547" spans="2:47" s="1" customFormat="1" ht="12">
      <c r="B2547" s="33"/>
      <c r="D2547" s="143" t="s">
        <v>273</v>
      </c>
      <c r="F2547" s="144" t="s">
        <v>4318</v>
      </c>
      <c r="I2547" s="145"/>
      <c r="L2547" s="33"/>
      <c r="M2547" s="146"/>
      <c r="T2547" s="54"/>
      <c r="AT2547" s="18" t="s">
        <v>273</v>
      </c>
      <c r="AU2547" s="18" t="s">
        <v>86</v>
      </c>
    </row>
    <row r="2548" spans="2:51" s="13" customFormat="1" ht="12">
      <c r="B2548" s="155"/>
      <c r="D2548" s="143" t="s">
        <v>277</v>
      </c>
      <c r="E2548" s="156" t="s">
        <v>1634</v>
      </c>
      <c r="F2548" s="157" t="s">
        <v>4319</v>
      </c>
      <c r="H2548" s="158">
        <v>10.41</v>
      </c>
      <c r="I2548" s="159"/>
      <c r="L2548" s="155"/>
      <c r="M2548" s="160"/>
      <c r="T2548" s="161"/>
      <c r="AT2548" s="156" t="s">
        <v>277</v>
      </c>
      <c r="AU2548" s="156" t="s">
        <v>86</v>
      </c>
      <c r="AV2548" s="13" t="s">
        <v>86</v>
      </c>
      <c r="AW2548" s="13" t="s">
        <v>37</v>
      </c>
      <c r="AX2548" s="13" t="s">
        <v>84</v>
      </c>
      <c r="AY2548" s="156" t="s">
        <v>265</v>
      </c>
    </row>
    <row r="2549" spans="2:65" s="1" customFormat="1" ht="16.5" customHeight="1">
      <c r="B2549" s="33"/>
      <c r="C2549" s="130" t="s">
        <v>4320</v>
      </c>
      <c r="D2549" s="130" t="s">
        <v>267</v>
      </c>
      <c r="E2549" s="131" t="s">
        <v>4321</v>
      </c>
      <c r="F2549" s="132" t="s">
        <v>4322</v>
      </c>
      <c r="G2549" s="133" t="s">
        <v>794</v>
      </c>
      <c r="H2549" s="134">
        <v>12.5</v>
      </c>
      <c r="I2549" s="135"/>
      <c r="J2549" s="136">
        <f>ROUND(I2549*H2549,2)</f>
        <v>0</v>
      </c>
      <c r="K2549" s="132" t="s">
        <v>270</v>
      </c>
      <c r="L2549" s="33"/>
      <c r="M2549" s="137" t="s">
        <v>19</v>
      </c>
      <c r="N2549" s="138" t="s">
        <v>47</v>
      </c>
      <c r="P2549" s="139">
        <f>O2549*H2549</f>
        <v>0</v>
      </c>
      <c r="Q2549" s="139">
        <v>6E-05</v>
      </c>
      <c r="R2549" s="139">
        <f>Q2549*H2549</f>
        <v>0.00075</v>
      </c>
      <c r="S2549" s="139">
        <v>0</v>
      </c>
      <c r="T2549" s="140">
        <f>S2549*H2549</f>
        <v>0</v>
      </c>
      <c r="AR2549" s="141" t="s">
        <v>366</v>
      </c>
      <c r="AT2549" s="141" t="s">
        <v>267</v>
      </c>
      <c r="AU2549" s="141" t="s">
        <v>86</v>
      </c>
      <c r="AY2549" s="18" t="s">
        <v>265</v>
      </c>
      <c r="BE2549" s="142">
        <f>IF(N2549="základní",J2549,0)</f>
        <v>0</v>
      </c>
      <c r="BF2549" s="142">
        <f>IF(N2549="snížená",J2549,0)</f>
        <v>0</v>
      </c>
      <c r="BG2549" s="142">
        <f>IF(N2549="zákl. přenesená",J2549,0)</f>
        <v>0</v>
      </c>
      <c r="BH2549" s="142">
        <f>IF(N2549="sníž. přenesená",J2549,0)</f>
        <v>0</v>
      </c>
      <c r="BI2549" s="142">
        <f>IF(N2549="nulová",J2549,0)</f>
        <v>0</v>
      </c>
      <c r="BJ2549" s="18" t="s">
        <v>84</v>
      </c>
      <c r="BK2549" s="142">
        <f>ROUND(I2549*H2549,2)</f>
        <v>0</v>
      </c>
      <c r="BL2549" s="18" t="s">
        <v>366</v>
      </c>
      <c r="BM2549" s="141" t="s">
        <v>4323</v>
      </c>
    </row>
    <row r="2550" spans="2:47" s="1" customFormat="1" ht="12">
      <c r="B2550" s="33"/>
      <c r="D2550" s="143" t="s">
        <v>273</v>
      </c>
      <c r="F2550" s="144" t="s">
        <v>4324</v>
      </c>
      <c r="I2550" s="145"/>
      <c r="L2550" s="33"/>
      <c r="M2550" s="146"/>
      <c r="T2550" s="54"/>
      <c r="AT2550" s="18" t="s">
        <v>273</v>
      </c>
      <c r="AU2550" s="18" t="s">
        <v>86</v>
      </c>
    </row>
    <row r="2551" spans="2:47" s="1" customFormat="1" ht="12">
      <c r="B2551" s="33"/>
      <c r="D2551" s="147" t="s">
        <v>275</v>
      </c>
      <c r="F2551" s="148" t="s">
        <v>4325</v>
      </c>
      <c r="I2551" s="145"/>
      <c r="L2551" s="33"/>
      <c r="M2551" s="146"/>
      <c r="T2551" s="54"/>
      <c r="AT2551" s="18" t="s">
        <v>275</v>
      </c>
      <c r="AU2551" s="18" t="s">
        <v>86</v>
      </c>
    </row>
    <row r="2552" spans="2:51" s="13" customFormat="1" ht="12">
      <c r="B2552" s="155"/>
      <c r="D2552" s="143" t="s">
        <v>277</v>
      </c>
      <c r="E2552" s="156" t="s">
        <v>19</v>
      </c>
      <c r="F2552" s="157" t="s">
        <v>1728</v>
      </c>
      <c r="H2552" s="158">
        <v>12.5</v>
      </c>
      <c r="I2552" s="159"/>
      <c r="L2552" s="155"/>
      <c r="M2552" s="160"/>
      <c r="T2552" s="161"/>
      <c r="AT2552" s="156" t="s">
        <v>277</v>
      </c>
      <c r="AU2552" s="156" t="s">
        <v>86</v>
      </c>
      <c r="AV2552" s="13" t="s">
        <v>86</v>
      </c>
      <c r="AW2552" s="13" t="s">
        <v>37</v>
      </c>
      <c r="AX2552" s="13" t="s">
        <v>84</v>
      </c>
      <c r="AY2552" s="156" t="s">
        <v>265</v>
      </c>
    </row>
    <row r="2553" spans="2:65" s="1" customFormat="1" ht="24.2" customHeight="1">
      <c r="B2553" s="33"/>
      <c r="C2553" s="177" t="s">
        <v>4326</v>
      </c>
      <c r="D2553" s="177" t="s">
        <v>504</v>
      </c>
      <c r="E2553" s="178" t="s">
        <v>4327</v>
      </c>
      <c r="F2553" s="179" t="s">
        <v>4328</v>
      </c>
      <c r="G2553" s="180" t="s">
        <v>794</v>
      </c>
      <c r="H2553" s="181">
        <v>12.5</v>
      </c>
      <c r="I2553" s="182"/>
      <c r="J2553" s="183">
        <f>ROUND(I2553*H2553,2)</f>
        <v>0</v>
      </c>
      <c r="K2553" s="179" t="s">
        <v>19</v>
      </c>
      <c r="L2553" s="184"/>
      <c r="M2553" s="185" t="s">
        <v>19</v>
      </c>
      <c r="N2553" s="186" t="s">
        <v>47</v>
      </c>
      <c r="P2553" s="139">
        <f>O2553*H2553</f>
        <v>0</v>
      </c>
      <c r="Q2553" s="139">
        <v>0.001</v>
      </c>
      <c r="R2553" s="139">
        <f>Q2553*H2553</f>
        <v>0.0125</v>
      </c>
      <c r="S2553" s="139">
        <v>0</v>
      </c>
      <c r="T2553" s="140">
        <f>S2553*H2553</f>
        <v>0</v>
      </c>
      <c r="AR2553" s="141" t="s">
        <v>503</v>
      </c>
      <c r="AT2553" s="141" t="s">
        <v>504</v>
      </c>
      <c r="AU2553" s="141" t="s">
        <v>86</v>
      </c>
      <c r="AY2553" s="18" t="s">
        <v>265</v>
      </c>
      <c r="BE2553" s="142">
        <f>IF(N2553="základní",J2553,0)</f>
        <v>0</v>
      </c>
      <c r="BF2553" s="142">
        <f>IF(N2553="snížená",J2553,0)</f>
        <v>0</v>
      </c>
      <c r="BG2553" s="142">
        <f>IF(N2553="zákl. přenesená",J2553,0)</f>
        <v>0</v>
      </c>
      <c r="BH2553" s="142">
        <f>IF(N2553="sníž. přenesená",J2553,0)</f>
        <v>0</v>
      </c>
      <c r="BI2553" s="142">
        <f>IF(N2553="nulová",J2553,0)</f>
        <v>0</v>
      </c>
      <c r="BJ2553" s="18" t="s">
        <v>84</v>
      </c>
      <c r="BK2553" s="142">
        <f>ROUND(I2553*H2553,2)</f>
        <v>0</v>
      </c>
      <c r="BL2553" s="18" t="s">
        <v>366</v>
      </c>
      <c r="BM2553" s="141" t="s">
        <v>4329</v>
      </c>
    </row>
    <row r="2554" spans="2:47" s="1" customFormat="1" ht="12">
      <c r="B2554" s="33"/>
      <c r="D2554" s="143" t="s">
        <v>273</v>
      </c>
      <c r="F2554" s="144" t="s">
        <v>4328</v>
      </c>
      <c r="I2554" s="145"/>
      <c r="L2554" s="33"/>
      <c r="M2554" s="146"/>
      <c r="T2554" s="54"/>
      <c r="AT2554" s="18" t="s">
        <v>273</v>
      </c>
      <c r="AU2554" s="18" t="s">
        <v>86</v>
      </c>
    </row>
    <row r="2555" spans="2:51" s="13" customFormat="1" ht="12">
      <c r="B2555" s="155"/>
      <c r="D2555" s="143" t="s">
        <v>277</v>
      </c>
      <c r="E2555" s="156" t="s">
        <v>1728</v>
      </c>
      <c r="F2555" s="157" t="s">
        <v>4330</v>
      </c>
      <c r="H2555" s="158">
        <v>12.5</v>
      </c>
      <c r="I2555" s="159"/>
      <c r="L2555" s="155"/>
      <c r="M2555" s="160"/>
      <c r="T2555" s="161"/>
      <c r="AT2555" s="156" t="s">
        <v>277</v>
      </c>
      <c r="AU2555" s="156" t="s">
        <v>86</v>
      </c>
      <c r="AV2555" s="13" t="s">
        <v>86</v>
      </c>
      <c r="AW2555" s="13" t="s">
        <v>37</v>
      </c>
      <c r="AX2555" s="13" t="s">
        <v>84</v>
      </c>
      <c r="AY2555" s="156" t="s">
        <v>265</v>
      </c>
    </row>
    <row r="2556" spans="2:65" s="1" customFormat="1" ht="16.5" customHeight="1">
      <c r="B2556" s="33"/>
      <c r="C2556" s="130" t="s">
        <v>4331</v>
      </c>
      <c r="D2556" s="130" t="s">
        <v>267</v>
      </c>
      <c r="E2556" s="131" t="s">
        <v>4332</v>
      </c>
      <c r="F2556" s="132" t="s">
        <v>4333</v>
      </c>
      <c r="G2556" s="133" t="s">
        <v>794</v>
      </c>
      <c r="H2556" s="134">
        <v>175.99</v>
      </c>
      <c r="I2556" s="135"/>
      <c r="J2556" s="136">
        <f>ROUND(I2556*H2556,2)</f>
        <v>0</v>
      </c>
      <c r="K2556" s="132" t="s">
        <v>270</v>
      </c>
      <c r="L2556" s="33"/>
      <c r="M2556" s="137" t="s">
        <v>19</v>
      </c>
      <c r="N2556" s="138" t="s">
        <v>47</v>
      </c>
      <c r="P2556" s="139">
        <f>O2556*H2556</f>
        <v>0</v>
      </c>
      <c r="Q2556" s="139">
        <v>5E-05</v>
      </c>
      <c r="R2556" s="139">
        <f>Q2556*H2556</f>
        <v>0.0087995</v>
      </c>
      <c r="S2556" s="139">
        <v>0</v>
      </c>
      <c r="T2556" s="140">
        <f>S2556*H2556</f>
        <v>0</v>
      </c>
      <c r="AR2556" s="141" t="s">
        <v>366</v>
      </c>
      <c r="AT2556" s="141" t="s">
        <v>267</v>
      </c>
      <c r="AU2556" s="141" t="s">
        <v>86</v>
      </c>
      <c r="AY2556" s="18" t="s">
        <v>265</v>
      </c>
      <c r="BE2556" s="142">
        <f>IF(N2556="základní",J2556,0)</f>
        <v>0</v>
      </c>
      <c r="BF2556" s="142">
        <f>IF(N2556="snížená",J2556,0)</f>
        <v>0</v>
      </c>
      <c r="BG2556" s="142">
        <f>IF(N2556="zákl. přenesená",J2556,0)</f>
        <v>0</v>
      </c>
      <c r="BH2556" s="142">
        <f>IF(N2556="sníž. přenesená",J2556,0)</f>
        <v>0</v>
      </c>
      <c r="BI2556" s="142">
        <f>IF(N2556="nulová",J2556,0)</f>
        <v>0</v>
      </c>
      <c r="BJ2556" s="18" t="s">
        <v>84</v>
      </c>
      <c r="BK2556" s="142">
        <f>ROUND(I2556*H2556,2)</f>
        <v>0</v>
      </c>
      <c r="BL2556" s="18" t="s">
        <v>366</v>
      </c>
      <c r="BM2556" s="141" t="s">
        <v>4334</v>
      </c>
    </row>
    <row r="2557" spans="2:47" s="1" customFormat="1" ht="12">
      <c r="B2557" s="33"/>
      <c r="D2557" s="143" t="s">
        <v>273</v>
      </c>
      <c r="F2557" s="144" t="s">
        <v>4335</v>
      </c>
      <c r="I2557" s="145"/>
      <c r="L2557" s="33"/>
      <c r="M2557" s="146"/>
      <c r="T2557" s="54"/>
      <c r="AT2557" s="18" t="s">
        <v>273</v>
      </c>
      <c r="AU2557" s="18" t="s">
        <v>86</v>
      </c>
    </row>
    <row r="2558" spans="2:47" s="1" customFormat="1" ht="12">
      <c r="B2558" s="33"/>
      <c r="D2558" s="147" t="s">
        <v>275</v>
      </c>
      <c r="F2558" s="148" t="s">
        <v>4336</v>
      </c>
      <c r="I2558" s="145"/>
      <c r="L2558" s="33"/>
      <c r="M2558" s="146"/>
      <c r="T2558" s="54"/>
      <c r="AT2558" s="18" t="s">
        <v>275</v>
      </c>
      <c r="AU2558" s="18" t="s">
        <v>86</v>
      </c>
    </row>
    <row r="2559" spans="2:47" s="1" customFormat="1" ht="19.5">
      <c r="B2559" s="33"/>
      <c r="D2559" s="143" t="s">
        <v>501</v>
      </c>
      <c r="F2559" s="176" t="s">
        <v>4337</v>
      </c>
      <c r="I2559" s="145"/>
      <c r="L2559" s="33"/>
      <c r="M2559" s="146"/>
      <c r="T2559" s="54"/>
      <c r="AT2559" s="18" t="s">
        <v>501</v>
      </c>
      <c r="AU2559" s="18" t="s">
        <v>86</v>
      </c>
    </row>
    <row r="2560" spans="2:51" s="13" customFormat="1" ht="12">
      <c r="B2560" s="155"/>
      <c r="D2560" s="143" t="s">
        <v>277</v>
      </c>
      <c r="E2560" s="156" t="s">
        <v>19</v>
      </c>
      <c r="F2560" s="157" t="s">
        <v>1628</v>
      </c>
      <c r="H2560" s="158">
        <v>63.6</v>
      </c>
      <c r="I2560" s="159"/>
      <c r="L2560" s="155"/>
      <c r="M2560" s="160"/>
      <c r="T2560" s="161"/>
      <c r="AT2560" s="156" t="s">
        <v>277</v>
      </c>
      <c r="AU2560" s="156" t="s">
        <v>86</v>
      </c>
      <c r="AV2560" s="13" t="s">
        <v>86</v>
      </c>
      <c r="AW2560" s="13" t="s">
        <v>37</v>
      </c>
      <c r="AX2560" s="13" t="s">
        <v>76</v>
      </c>
      <c r="AY2560" s="156" t="s">
        <v>265</v>
      </c>
    </row>
    <row r="2561" spans="2:51" s="13" customFormat="1" ht="12">
      <c r="B2561" s="155"/>
      <c r="D2561" s="143" t="s">
        <v>277</v>
      </c>
      <c r="E2561" s="156" t="s">
        <v>19</v>
      </c>
      <c r="F2561" s="157" t="s">
        <v>1631</v>
      </c>
      <c r="H2561" s="158">
        <v>71.02</v>
      </c>
      <c r="I2561" s="159"/>
      <c r="L2561" s="155"/>
      <c r="M2561" s="160"/>
      <c r="T2561" s="161"/>
      <c r="AT2561" s="156" t="s">
        <v>277</v>
      </c>
      <c r="AU2561" s="156" t="s">
        <v>86</v>
      </c>
      <c r="AV2561" s="13" t="s">
        <v>86</v>
      </c>
      <c r="AW2561" s="13" t="s">
        <v>37</v>
      </c>
      <c r="AX2561" s="13" t="s">
        <v>76</v>
      </c>
      <c r="AY2561" s="156" t="s">
        <v>265</v>
      </c>
    </row>
    <row r="2562" spans="2:51" s="13" customFormat="1" ht="12">
      <c r="B2562" s="155"/>
      <c r="D2562" s="143" t="s">
        <v>277</v>
      </c>
      <c r="E2562" s="156" t="s">
        <v>19</v>
      </c>
      <c r="F2562" s="157" t="s">
        <v>1745</v>
      </c>
      <c r="H2562" s="158">
        <v>41.37</v>
      </c>
      <c r="I2562" s="159"/>
      <c r="L2562" s="155"/>
      <c r="M2562" s="160"/>
      <c r="T2562" s="161"/>
      <c r="AT2562" s="156" t="s">
        <v>277</v>
      </c>
      <c r="AU2562" s="156" t="s">
        <v>86</v>
      </c>
      <c r="AV2562" s="13" t="s">
        <v>86</v>
      </c>
      <c r="AW2562" s="13" t="s">
        <v>37</v>
      </c>
      <c r="AX2562" s="13" t="s">
        <v>76</v>
      </c>
      <c r="AY2562" s="156" t="s">
        <v>265</v>
      </c>
    </row>
    <row r="2563" spans="2:51" s="14" customFormat="1" ht="12">
      <c r="B2563" s="162"/>
      <c r="D2563" s="143" t="s">
        <v>277</v>
      </c>
      <c r="E2563" s="163" t="s">
        <v>19</v>
      </c>
      <c r="F2563" s="164" t="s">
        <v>280</v>
      </c>
      <c r="H2563" s="165">
        <v>175.99</v>
      </c>
      <c r="I2563" s="166"/>
      <c r="L2563" s="162"/>
      <c r="M2563" s="167"/>
      <c r="T2563" s="168"/>
      <c r="AT2563" s="163" t="s">
        <v>277</v>
      </c>
      <c r="AU2563" s="163" t="s">
        <v>86</v>
      </c>
      <c r="AV2563" s="14" t="s">
        <v>271</v>
      </c>
      <c r="AW2563" s="14" t="s">
        <v>37</v>
      </c>
      <c r="AX2563" s="14" t="s">
        <v>84</v>
      </c>
      <c r="AY2563" s="163" t="s">
        <v>265</v>
      </c>
    </row>
    <row r="2564" spans="2:65" s="1" customFormat="1" ht="16.5" customHeight="1">
      <c r="B2564" s="33"/>
      <c r="C2564" s="177" t="s">
        <v>4338</v>
      </c>
      <c r="D2564" s="177" t="s">
        <v>504</v>
      </c>
      <c r="E2564" s="178" t="s">
        <v>4339</v>
      </c>
      <c r="F2564" s="179" t="s">
        <v>4340</v>
      </c>
      <c r="G2564" s="180" t="s">
        <v>794</v>
      </c>
      <c r="H2564" s="181">
        <v>63.6</v>
      </c>
      <c r="I2564" s="182"/>
      <c r="J2564" s="183">
        <f>ROUND(I2564*H2564,2)</f>
        <v>0</v>
      </c>
      <c r="K2564" s="179" t="s">
        <v>19</v>
      </c>
      <c r="L2564" s="184"/>
      <c r="M2564" s="185" t="s">
        <v>19</v>
      </c>
      <c r="N2564" s="186" t="s">
        <v>47</v>
      </c>
      <c r="P2564" s="139">
        <f>O2564*H2564</f>
        <v>0</v>
      </c>
      <c r="Q2564" s="139">
        <v>0.001</v>
      </c>
      <c r="R2564" s="139">
        <f>Q2564*H2564</f>
        <v>0.0636</v>
      </c>
      <c r="S2564" s="139">
        <v>0</v>
      </c>
      <c r="T2564" s="140">
        <f>S2564*H2564</f>
        <v>0</v>
      </c>
      <c r="AR2564" s="141" t="s">
        <v>503</v>
      </c>
      <c r="AT2564" s="141" t="s">
        <v>504</v>
      </c>
      <c r="AU2564" s="141" t="s">
        <v>86</v>
      </c>
      <c r="AY2564" s="18" t="s">
        <v>265</v>
      </c>
      <c r="BE2564" s="142">
        <f>IF(N2564="základní",J2564,0)</f>
        <v>0</v>
      </c>
      <c r="BF2564" s="142">
        <f>IF(N2564="snížená",J2564,0)</f>
        <v>0</v>
      </c>
      <c r="BG2564" s="142">
        <f>IF(N2564="zákl. přenesená",J2564,0)</f>
        <v>0</v>
      </c>
      <c r="BH2564" s="142">
        <f>IF(N2564="sníž. přenesená",J2564,0)</f>
        <v>0</v>
      </c>
      <c r="BI2564" s="142">
        <f>IF(N2564="nulová",J2564,0)</f>
        <v>0</v>
      </c>
      <c r="BJ2564" s="18" t="s">
        <v>84</v>
      </c>
      <c r="BK2564" s="142">
        <f>ROUND(I2564*H2564,2)</f>
        <v>0</v>
      </c>
      <c r="BL2564" s="18" t="s">
        <v>366</v>
      </c>
      <c r="BM2564" s="141" t="s">
        <v>4341</v>
      </c>
    </row>
    <row r="2565" spans="2:47" s="1" customFormat="1" ht="97.5">
      <c r="B2565" s="33"/>
      <c r="D2565" s="143" t="s">
        <v>273</v>
      </c>
      <c r="F2565" s="144" t="s">
        <v>4342</v>
      </c>
      <c r="I2565" s="145"/>
      <c r="L2565" s="33"/>
      <c r="M2565" s="146"/>
      <c r="T2565" s="54"/>
      <c r="AT2565" s="18" t="s">
        <v>273</v>
      </c>
      <c r="AU2565" s="18" t="s">
        <v>86</v>
      </c>
    </row>
    <row r="2566" spans="2:51" s="13" customFormat="1" ht="12">
      <c r="B2566" s="155"/>
      <c r="D2566" s="143" t="s">
        <v>277</v>
      </c>
      <c r="E2566" s="156" t="s">
        <v>1628</v>
      </c>
      <c r="F2566" s="157" t="s">
        <v>4343</v>
      </c>
      <c r="H2566" s="158">
        <v>63.6</v>
      </c>
      <c r="I2566" s="159"/>
      <c r="L2566" s="155"/>
      <c r="M2566" s="160"/>
      <c r="T2566" s="161"/>
      <c r="AT2566" s="156" t="s">
        <v>277</v>
      </c>
      <c r="AU2566" s="156" t="s">
        <v>86</v>
      </c>
      <c r="AV2566" s="13" t="s">
        <v>86</v>
      </c>
      <c r="AW2566" s="13" t="s">
        <v>37</v>
      </c>
      <c r="AX2566" s="13" t="s">
        <v>84</v>
      </c>
      <c r="AY2566" s="156" t="s">
        <v>265</v>
      </c>
    </row>
    <row r="2567" spans="2:65" s="1" customFormat="1" ht="16.5" customHeight="1">
      <c r="B2567" s="33"/>
      <c r="C2567" s="177" t="s">
        <v>4344</v>
      </c>
      <c r="D2567" s="177" t="s">
        <v>504</v>
      </c>
      <c r="E2567" s="178" t="s">
        <v>4345</v>
      </c>
      <c r="F2567" s="179" t="s">
        <v>1632</v>
      </c>
      <c r="G2567" s="180" t="s">
        <v>794</v>
      </c>
      <c r="H2567" s="181">
        <v>71.02</v>
      </c>
      <c r="I2567" s="182"/>
      <c r="J2567" s="183">
        <f>ROUND(I2567*H2567,2)</f>
        <v>0</v>
      </c>
      <c r="K2567" s="179" t="s">
        <v>19</v>
      </c>
      <c r="L2567" s="184"/>
      <c r="M2567" s="185" t="s">
        <v>19</v>
      </c>
      <c r="N2567" s="186" t="s">
        <v>47</v>
      </c>
      <c r="P2567" s="139">
        <f>O2567*H2567</f>
        <v>0</v>
      </c>
      <c r="Q2567" s="139">
        <v>0.001</v>
      </c>
      <c r="R2567" s="139">
        <f>Q2567*H2567</f>
        <v>0.07102</v>
      </c>
      <c r="S2567" s="139">
        <v>0</v>
      </c>
      <c r="T2567" s="140">
        <f>S2567*H2567</f>
        <v>0</v>
      </c>
      <c r="AR2567" s="141" t="s">
        <v>503</v>
      </c>
      <c r="AT2567" s="141" t="s">
        <v>504</v>
      </c>
      <c r="AU2567" s="141" t="s">
        <v>86</v>
      </c>
      <c r="AY2567" s="18" t="s">
        <v>265</v>
      </c>
      <c r="BE2567" s="142">
        <f>IF(N2567="základní",J2567,0)</f>
        <v>0</v>
      </c>
      <c r="BF2567" s="142">
        <f>IF(N2567="snížená",J2567,0)</f>
        <v>0</v>
      </c>
      <c r="BG2567" s="142">
        <f>IF(N2567="zákl. přenesená",J2567,0)</f>
        <v>0</v>
      </c>
      <c r="BH2567" s="142">
        <f>IF(N2567="sníž. přenesená",J2567,0)</f>
        <v>0</v>
      </c>
      <c r="BI2567" s="142">
        <f>IF(N2567="nulová",J2567,0)</f>
        <v>0</v>
      </c>
      <c r="BJ2567" s="18" t="s">
        <v>84</v>
      </c>
      <c r="BK2567" s="142">
        <f>ROUND(I2567*H2567,2)</f>
        <v>0</v>
      </c>
      <c r="BL2567" s="18" t="s">
        <v>366</v>
      </c>
      <c r="BM2567" s="141" t="s">
        <v>4346</v>
      </c>
    </row>
    <row r="2568" spans="2:47" s="1" customFormat="1" ht="78">
      <c r="B2568" s="33"/>
      <c r="D2568" s="143" t="s">
        <v>273</v>
      </c>
      <c r="F2568" s="144" t="s">
        <v>4347</v>
      </c>
      <c r="I2568" s="145"/>
      <c r="L2568" s="33"/>
      <c r="M2568" s="146"/>
      <c r="T2568" s="54"/>
      <c r="AT2568" s="18" t="s">
        <v>273</v>
      </c>
      <c r="AU2568" s="18" t="s">
        <v>86</v>
      </c>
    </row>
    <row r="2569" spans="2:51" s="13" customFormat="1" ht="12">
      <c r="B2569" s="155"/>
      <c r="D2569" s="143" t="s">
        <v>277</v>
      </c>
      <c r="E2569" s="156" t="s">
        <v>1631</v>
      </c>
      <c r="F2569" s="157" t="s">
        <v>4348</v>
      </c>
      <c r="H2569" s="158">
        <v>71.02</v>
      </c>
      <c r="I2569" s="159"/>
      <c r="L2569" s="155"/>
      <c r="M2569" s="160"/>
      <c r="T2569" s="161"/>
      <c r="AT2569" s="156" t="s">
        <v>277</v>
      </c>
      <c r="AU2569" s="156" t="s">
        <v>86</v>
      </c>
      <c r="AV2569" s="13" t="s">
        <v>86</v>
      </c>
      <c r="AW2569" s="13" t="s">
        <v>37</v>
      </c>
      <c r="AX2569" s="13" t="s">
        <v>84</v>
      </c>
      <c r="AY2569" s="156" t="s">
        <v>265</v>
      </c>
    </row>
    <row r="2570" spans="2:65" s="1" customFormat="1" ht="16.5" customHeight="1">
      <c r="B2570" s="33"/>
      <c r="C2570" s="177" t="s">
        <v>4349</v>
      </c>
      <c r="D2570" s="177" t="s">
        <v>504</v>
      </c>
      <c r="E2570" s="178" t="s">
        <v>4350</v>
      </c>
      <c r="F2570" s="179" t="s">
        <v>4351</v>
      </c>
      <c r="G2570" s="180" t="s">
        <v>794</v>
      </c>
      <c r="H2570" s="181">
        <v>41.37</v>
      </c>
      <c r="I2570" s="182"/>
      <c r="J2570" s="183">
        <f>ROUND(I2570*H2570,2)</f>
        <v>0</v>
      </c>
      <c r="K2570" s="179" t="s">
        <v>19</v>
      </c>
      <c r="L2570" s="184"/>
      <c r="M2570" s="185" t="s">
        <v>19</v>
      </c>
      <c r="N2570" s="186" t="s">
        <v>47</v>
      </c>
      <c r="P2570" s="139">
        <f>O2570*H2570</f>
        <v>0</v>
      </c>
      <c r="Q2570" s="139">
        <v>0.001</v>
      </c>
      <c r="R2570" s="139">
        <f>Q2570*H2570</f>
        <v>0.04137</v>
      </c>
      <c r="S2570" s="139">
        <v>0</v>
      </c>
      <c r="T2570" s="140">
        <f>S2570*H2570</f>
        <v>0</v>
      </c>
      <c r="AR2570" s="141" t="s">
        <v>503</v>
      </c>
      <c r="AT2570" s="141" t="s">
        <v>504</v>
      </c>
      <c r="AU2570" s="141" t="s">
        <v>86</v>
      </c>
      <c r="AY2570" s="18" t="s">
        <v>265</v>
      </c>
      <c r="BE2570" s="142">
        <f>IF(N2570="základní",J2570,0)</f>
        <v>0</v>
      </c>
      <c r="BF2570" s="142">
        <f>IF(N2570="snížená",J2570,0)</f>
        <v>0</v>
      </c>
      <c r="BG2570" s="142">
        <f>IF(N2570="zákl. přenesená",J2570,0)</f>
        <v>0</v>
      </c>
      <c r="BH2570" s="142">
        <f>IF(N2570="sníž. přenesená",J2570,0)</f>
        <v>0</v>
      </c>
      <c r="BI2570" s="142">
        <f>IF(N2570="nulová",J2570,0)</f>
        <v>0</v>
      </c>
      <c r="BJ2570" s="18" t="s">
        <v>84</v>
      </c>
      <c r="BK2570" s="142">
        <f>ROUND(I2570*H2570,2)</f>
        <v>0</v>
      </c>
      <c r="BL2570" s="18" t="s">
        <v>366</v>
      </c>
      <c r="BM2570" s="141" t="s">
        <v>4352</v>
      </c>
    </row>
    <row r="2571" spans="2:47" s="1" customFormat="1" ht="58.5">
      <c r="B2571" s="33"/>
      <c r="D2571" s="143" t="s">
        <v>273</v>
      </c>
      <c r="F2571" s="144" t="s">
        <v>4353</v>
      </c>
      <c r="I2571" s="145"/>
      <c r="L2571" s="33"/>
      <c r="M2571" s="146"/>
      <c r="T2571" s="54"/>
      <c r="AT2571" s="18" t="s">
        <v>273</v>
      </c>
      <c r="AU2571" s="18" t="s">
        <v>86</v>
      </c>
    </row>
    <row r="2572" spans="2:51" s="13" customFormat="1" ht="12">
      <c r="B2572" s="155"/>
      <c r="D2572" s="143" t="s">
        <v>277</v>
      </c>
      <c r="E2572" s="156" t="s">
        <v>1745</v>
      </c>
      <c r="F2572" s="157" t="s">
        <v>4354</v>
      </c>
      <c r="H2572" s="158">
        <v>41.37</v>
      </c>
      <c r="I2572" s="159"/>
      <c r="L2572" s="155"/>
      <c r="M2572" s="160"/>
      <c r="T2572" s="161"/>
      <c r="AT2572" s="156" t="s">
        <v>277</v>
      </c>
      <c r="AU2572" s="156" t="s">
        <v>86</v>
      </c>
      <c r="AV2572" s="13" t="s">
        <v>86</v>
      </c>
      <c r="AW2572" s="13" t="s">
        <v>37</v>
      </c>
      <c r="AX2572" s="13" t="s">
        <v>84</v>
      </c>
      <c r="AY2572" s="156" t="s">
        <v>265</v>
      </c>
    </row>
    <row r="2573" spans="2:65" s="1" customFormat="1" ht="16.5" customHeight="1">
      <c r="B2573" s="33"/>
      <c r="C2573" s="130" t="s">
        <v>4355</v>
      </c>
      <c r="D2573" s="130" t="s">
        <v>267</v>
      </c>
      <c r="E2573" s="131" t="s">
        <v>4356</v>
      </c>
      <c r="F2573" s="132" t="s">
        <v>4357</v>
      </c>
      <c r="G2573" s="133" t="s">
        <v>794</v>
      </c>
      <c r="H2573" s="134">
        <v>3015.623</v>
      </c>
      <c r="I2573" s="135"/>
      <c r="J2573" s="136">
        <f>ROUND(I2573*H2573,2)</f>
        <v>0</v>
      </c>
      <c r="K2573" s="132" t="s">
        <v>270</v>
      </c>
      <c r="L2573" s="33"/>
      <c r="M2573" s="137" t="s">
        <v>19</v>
      </c>
      <c r="N2573" s="138" t="s">
        <v>47</v>
      </c>
      <c r="P2573" s="139">
        <f>O2573*H2573</f>
        <v>0</v>
      </c>
      <c r="Q2573" s="139">
        <v>5E-05</v>
      </c>
      <c r="R2573" s="139">
        <f>Q2573*H2573</f>
        <v>0.15078115</v>
      </c>
      <c r="S2573" s="139">
        <v>0</v>
      </c>
      <c r="T2573" s="140">
        <f>S2573*H2573</f>
        <v>0</v>
      </c>
      <c r="AR2573" s="141" t="s">
        <v>366</v>
      </c>
      <c r="AT2573" s="141" t="s">
        <v>267</v>
      </c>
      <c r="AU2573" s="141" t="s">
        <v>86</v>
      </c>
      <c r="AY2573" s="18" t="s">
        <v>265</v>
      </c>
      <c r="BE2573" s="142">
        <f>IF(N2573="základní",J2573,0)</f>
        <v>0</v>
      </c>
      <c r="BF2573" s="142">
        <f>IF(N2573="snížená",J2573,0)</f>
        <v>0</v>
      </c>
      <c r="BG2573" s="142">
        <f>IF(N2573="zákl. přenesená",J2573,0)</f>
        <v>0</v>
      </c>
      <c r="BH2573" s="142">
        <f>IF(N2573="sníž. přenesená",J2573,0)</f>
        <v>0</v>
      </c>
      <c r="BI2573" s="142">
        <f>IF(N2573="nulová",J2573,0)</f>
        <v>0</v>
      </c>
      <c r="BJ2573" s="18" t="s">
        <v>84</v>
      </c>
      <c r="BK2573" s="142">
        <f>ROUND(I2573*H2573,2)</f>
        <v>0</v>
      </c>
      <c r="BL2573" s="18" t="s">
        <v>366</v>
      </c>
      <c r="BM2573" s="141" t="s">
        <v>4358</v>
      </c>
    </row>
    <row r="2574" spans="2:47" s="1" customFormat="1" ht="12">
      <c r="B2574" s="33"/>
      <c r="D2574" s="143" t="s">
        <v>273</v>
      </c>
      <c r="F2574" s="144" t="s">
        <v>4359</v>
      </c>
      <c r="I2574" s="145"/>
      <c r="L2574" s="33"/>
      <c r="M2574" s="146"/>
      <c r="T2574" s="54"/>
      <c r="AT2574" s="18" t="s">
        <v>273</v>
      </c>
      <c r="AU2574" s="18" t="s">
        <v>86</v>
      </c>
    </row>
    <row r="2575" spans="2:47" s="1" customFormat="1" ht="12">
      <c r="B2575" s="33"/>
      <c r="D2575" s="147" t="s">
        <v>275</v>
      </c>
      <c r="F2575" s="148" t="s">
        <v>4360</v>
      </c>
      <c r="I2575" s="145"/>
      <c r="L2575" s="33"/>
      <c r="M2575" s="146"/>
      <c r="T2575" s="54"/>
      <c r="AT2575" s="18" t="s">
        <v>275</v>
      </c>
      <c r="AU2575" s="18" t="s">
        <v>86</v>
      </c>
    </row>
    <row r="2576" spans="2:51" s="13" customFormat="1" ht="12">
      <c r="B2576" s="155"/>
      <c r="D2576" s="143" t="s">
        <v>277</v>
      </c>
      <c r="E2576" s="156" t="s">
        <v>19</v>
      </c>
      <c r="F2576" s="157" t="s">
        <v>1776</v>
      </c>
      <c r="H2576" s="158">
        <v>303.34</v>
      </c>
      <c r="I2576" s="159"/>
      <c r="L2576" s="155"/>
      <c r="M2576" s="160"/>
      <c r="T2576" s="161"/>
      <c r="AT2576" s="156" t="s">
        <v>277</v>
      </c>
      <c r="AU2576" s="156" t="s">
        <v>86</v>
      </c>
      <c r="AV2576" s="13" t="s">
        <v>86</v>
      </c>
      <c r="AW2576" s="13" t="s">
        <v>37</v>
      </c>
      <c r="AX2576" s="13" t="s">
        <v>76</v>
      </c>
      <c r="AY2576" s="156" t="s">
        <v>265</v>
      </c>
    </row>
    <row r="2577" spans="2:51" s="13" customFormat="1" ht="12">
      <c r="B2577" s="155"/>
      <c r="D2577" s="143" t="s">
        <v>277</v>
      </c>
      <c r="E2577" s="156" t="s">
        <v>19</v>
      </c>
      <c r="F2577" s="157" t="s">
        <v>1586</v>
      </c>
      <c r="H2577" s="158">
        <v>61.722</v>
      </c>
      <c r="I2577" s="159"/>
      <c r="L2577" s="155"/>
      <c r="M2577" s="160"/>
      <c r="T2577" s="161"/>
      <c r="AT2577" s="156" t="s">
        <v>277</v>
      </c>
      <c r="AU2577" s="156" t="s">
        <v>86</v>
      </c>
      <c r="AV2577" s="13" t="s">
        <v>86</v>
      </c>
      <c r="AW2577" s="13" t="s">
        <v>37</v>
      </c>
      <c r="AX2577" s="13" t="s">
        <v>76</v>
      </c>
      <c r="AY2577" s="156" t="s">
        <v>265</v>
      </c>
    </row>
    <row r="2578" spans="2:51" s="13" customFormat="1" ht="12">
      <c r="B2578" s="155"/>
      <c r="D2578" s="143" t="s">
        <v>277</v>
      </c>
      <c r="E2578" s="156" t="s">
        <v>19</v>
      </c>
      <c r="F2578" s="157" t="s">
        <v>1589</v>
      </c>
      <c r="H2578" s="158">
        <v>289.243</v>
      </c>
      <c r="I2578" s="159"/>
      <c r="L2578" s="155"/>
      <c r="M2578" s="160"/>
      <c r="T2578" s="161"/>
      <c r="AT2578" s="156" t="s">
        <v>277</v>
      </c>
      <c r="AU2578" s="156" t="s">
        <v>86</v>
      </c>
      <c r="AV2578" s="13" t="s">
        <v>86</v>
      </c>
      <c r="AW2578" s="13" t="s">
        <v>37</v>
      </c>
      <c r="AX2578" s="13" t="s">
        <v>76</v>
      </c>
      <c r="AY2578" s="156" t="s">
        <v>265</v>
      </c>
    </row>
    <row r="2579" spans="2:51" s="13" customFormat="1" ht="12">
      <c r="B2579" s="155"/>
      <c r="D2579" s="143" t="s">
        <v>277</v>
      </c>
      <c r="E2579" s="156" t="s">
        <v>19</v>
      </c>
      <c r="F2579" s="157" t="s">
        <v>1712</v>
      </c>
      <c r="H2579" s="158">
        <v>2361.318</v>
      </c>
      <c r="I2579" s="159"/>
      <c r="L2579" s="155"/>
      <c r="M2579" s="160"/>
      <c r="T2579" s="161"/>
      <c r="AT2579" s="156" t="s">
        <v>277</v>
      </c>
      <c r="AU2579" s="156" t="s">
        <v>86</v>
      </c>
      <c r="AV2579" s="13" t="s">
        <v>86</v>
      </c>
      <c r="AW2579" s="13" t="s">
        <v>37</v>
      </c>
      <c r="AX2579" s="13" t="s">
        <v>76</v>
      </c>
      <c r="AY2579" s="156" t="s">
        <v>265</v>
      </c>
    </row>
    <row r="2580" spans="2:51" s="14" customFormat="1" ht="12">
      <c r="B2580" s="162"/>
      <c r="D2580" s="143" t="s">
        <v>277</v>
      </c>
      <c r="E2580" s="163" t="s">
        <v>19</v>
      </c>
      <c r="F2580" s="164" t="s">
        <v>280</v>
      </c>
      <c r="H2580" s="165">
        <v>3015.623</v>
      </c>
      <c r="I2580" s="166"/>
      <c r="L2580" s="162"/>
      <c r="M2580" s="167"/>
      <c r="T2580" s="168"/>
      <c r="AT2580" s="163" t="s">
        <v>277</v>
      </c>
      <c r="AU2580" s="163" t="s">
        <v>86</v>
      </c>
      <c r="AV2580" s="14" t="s">
        <v>271</v>
      </c>
      <c r="AW2580" s="14" t="s">
        <v>37</v>
      </c>
      <c r="AX2580" s="14" t="s">
        <v>84</v>
      </c>
      <c r="AY2580" s="163" t="s">
        <v>265</v>
      </c>
    </row>
    <row r="2581" spans="2:65" s="1" customFormat="1" ht="16.5" customHeight="1">
      <c r="B2581" s="33"/>
      <c r="C2581" s="177" t="s">
        <v>4361</v>
      </c>
      <c r="D2581" s="177" t="s">
        <v>504</v>
      </c>
      <c r="E2581" s="178" t="s">
        <v>4362</v>
      </c>
      <c r="F2581" s="179" t="s">
        <v>4363</v>
      </c>
      <c r="G2581" s="180" t="s">
        <v>794</v>
      </c>
      <c r="H2581" s="181">
        <v>303.34</v>
      </c>
      <c r="I2581" s="182"/>
      <c r="J2581" s="183">
        <f>ROUND(I2581*H2581,2)</f>
        <v>0</v>
      </c>
      <c r="K2581" s="179" t="s">
        <v>19</v>
      </c>
      <c r="L2581" s="184"/>
      <c r="M2581" s="185" t="s">
        <v>19</v>
      </c>
      <c r="N2581" s="186" t="s">
        <v>47</v>
      </c>
      <c r="P2581" s="139">
        <f>O2581*H2581</f>
        <v>0</v>
      </c>
      <c r="Q2581" s="139">
        <v>0.001</v>
      </c>
      <c r="R2581" s="139">
        <f>Q2581*H2581</f>
        <v>0.30334</v>
      </c>
      <c r="S2581" s="139">
        <v>0</v>
      </c>
      <c r="T2581" s="140">
        <f>S2581*H2581</f>
        <v>0</v>
      </c>
      <c r="AR2581" s="141" t="s">
        <v>503</v>
      </c>
      <c r="AT2581" s="141" t="s">
        <v>504</v>
      </c>
      <c r="AU2581" s="141" t="s">
        <v>86</v>
      </c>
      <c r="AY2581" s="18" t="s">
        <v>265</v>
      </c>
      <c r="BE2581" s="142">
        <f>IF(N2581="základní",J2581,0)</f>
        <v>0</v>
      </c>
      <c r="BF2581" s="142">
        <f>IF(N2581="snížená",J2581,0)</f>
        <v>0</v>
      </c>
      <c r="BG2581" s="142">
        <f>IF(N2581="zákl. přenesená",J2581,0)</f>
        <v>0</v>
      </c>
      <c r="BH2581" s="142">
        <f>IF(N2581="sníž. přenesená",J2581,0)</f>
        <v>0</v>
      </c>
      <c r="BI2581" s="142">
        <f>IF(N2581="nulová",J2581,0)</f>
        <v>0</v>
      </c>
      <c r="BJ2581" s="18" t="s">
        <v>84</v>
      </c>
      <c r="BK2581" s="142">
        <f>ROUND(I2581*H2581,2)</f>
        <v>0</v>
      </c>
      <c r="BL2581" s="18" t="s">
        <v>366</v>
      </c>
      <c r="BM2581" s="141" t="s">
        <v>4364</v>
      </c>
    </row>
    <row r="2582" spans="2:47" s="1" customFormat="1" ht="68.25">
      <c r="B2582" s="33"/>
      <c r="D2582" s="143" t="s">
        <v>273</v>
      </c>
      <c r="F2582" s="144" t="s">
        <v>4365</v>
      </c>
      <c r="I2582" s="145"/>
      <c r="L2582" s="33"/>
      <c r="M2582" s="146"/>
      <c r="T2582" s="54"/>
      <c r="AT2582" s="18" t="s">
        <v>273</v>
      </c>
      <c r="AU2582" s="18" t="s">
        <v>86</v>
      </c>
    </row>
    <row r="2583" spans="2:51" s="13" customFormat="1" ht="12">
      <c r="B2583" s="155"/>
      <c r="D2583" s="143" t="s">
        <v>277</v>
      </c>
      <c r="E2583" s="156" t="s">
        <v>19</v>
      </c>
      <c r="F2583" s="157" t="s">
        <v>4366</v>
      </c>
      <c r="H2583" s="158">
        <v>303.34</v>
      </c>
      <c r="I2583" s="159"/>
      <c r="L2583" s="155"/>
      <c r="M2583" s="160"/>
      <c r="T2583" s="161"/>
      <c r="AT2583" s="156" t="s">
        <v>277</v>
      </c>
      <c r="AU2583" s="156" t="s">
        <v>86</v>
      </c>
      <c r="AV2583" s="13" t="s">
        <v>86</v>
      </c>
      <c r="AW2583" s="13" t="s">
        <v>37</v>
      </c>
      <c r="AX2583" s="13" t="s">
        <v>76</v>
      </c>
      <c r="AY2583" s="156" t="s">
        <v>265</v>
      </c>
    </row>
    <row r="2584" spans="2:51" s="14" customFormat="1" ht="12">
      <c r="B2584" s="162"/>
      <c r="D2584" s="143" t="s">
        <v>277</v>
      </c>
      <c r="E2584" s="163" t="s">
        <v>1776</v>
      </c>
      <c r="F2584" s="164" t="s">
        <v>280</v>
      </c>
      <c r="H2584" s="165">
        <v>303.34</v>
      </c>
      <c r="I2584" s="166"/>
      <c r="L2584" s="162"/>
      <c r="M2584" s="167"/>
      <c r="T2584" s="168"/>
      <c r="AT2584" s="163" t="s">
        <v>277</v>
      </c>
      <c r="AU2584" s="163" t="s">
        <v>86</v>
      </c>
      <c r="AV2584" s="14" t="s">
        <v>271</v>
      </c>
      <c r="AW2584" s="14" t="s">
        <v>37</v>
      </c>
      <c r="AX2584" s="14" t="s">
        <v>84</v>
      </c>
      <c r="AY2584" s="163" t="s">
        <v>265</v>
      </c>
    </row>
    <row r="2585" spans="2:65" s="1" customFormat="1" ht="16.5" customHeight="1">
      <c r="B2585" s="33"/>
      <c r="C2585" s="177" t="s">
        <v>4367</v>
      </c>
      <c r="D2585" s="177" t="s">
        <v>504</v>
      </c>
      <c r="E2585" s="178" t="s">
        <v>4368</v>
      </c>
      <c r="F2585" s="179" t="s">
        <v>4369</v>
      </c>
      <c r="G2585" s="180" t="s">
        <v>794</v>
      </c>
      <c r="H2585" s="181">
        <v>61.722</v>
      </c>
      <c r="I2585" s="182"/>
      <c r="J2585" s="183">
        <f>ROUND(I2585*H2585,2)</f>
        <v>0</v>
      </c>
      <c r="K2585" s="179" t="s">
        <v>19</v>
      </c>
      <c r="L2585" s="184"/>
      <c r="M2585" s="185" t="s">
        <v>19</v>
      </c>
      <c r="N2585" s="186" t="s">
        <v>47</v>
      </c>
      <c r="P2585" s="139">
        <f>O2585*H2585</f>
        <v>0</v>
      </c>
      <c r="Q2585" s="139">
        <v>0.001</v>
      </c>
      <c r="R2585" s="139">
        <f>Q2585*H2585</f>
        <v>0.061722000000000006</v>
      </c>
      <c r="S2585" s="139">
        <v>0</v>
      </c>
      <c r="T2585" s="140">
        <f>S2585*H2585</f>
        <v>0</v>
      </c>
      <c r="AR2585" s="141" t="s">
        <v>503</v>
      </c>
      <c r="AT2585" s="141" t="s">
        <v>504</v>
      </c>
      <c r="AU2585" s="141" t="s">
        <v>86</v>
      </c>
      <c r="AY2585" s="18" t="s">
        <v>265</v>
      </c>
      <c r="BE2585" s="142">
        <f>IF(N2585="základní",J2585,0)</f>
        <v>0</v>
      </c>
      <c r="BF2585" s="142">
        <f>IF(N2585="snížená",J2585,0)</f>
        <v>0</v>
      </c>
      <c r="BG2585" s="142">
        <f>IF(N2585="zákl. přenesená",J2585,0)</f>
        <v>0</v>
      </c>
      <c r="BH2585" s="142">
        <f>IF(N2585="sníž. přenesená",J2585,0)</f>
        <v>0</v>
      </c>
      <c r="BI2585" s="142">
        <f>IF(N2585="nulová",J2585,0)</f>
        <v>0</v>
      </c>
      <c r="BJ2585" s="18" t="s">
        <v>84</v>
      </c>
      <c r="BK2585" s="142">
        <f>ROUND(I2585*H2585,2)</f>
        <v>0</v>
      </c>
      <c r="BL2585" s="18" t="s">
        <v>366</v>
      </c>
      <c r="BM2585" s="141" t="s">
        <v>4370</v>
      </c>
    </row>
    <row r="2586" spans="2:47" s="1" customFormat="1" ht="68.25">
      <c r="B2586" s="33"/>
      <c r="D2586" s="143" t="s">
        <v>273</v>
      </c>
      <c r="F2586" s="144" t="s">
        <v>4371</v>
      </c>
      <c r="I2586" s="145"/>
      <c r="L2586" s="33"/>
      <c r="M2586" s="146"/>
      <c r="T2586" s="54"/>
      <c r="AT2586" s="18" t="s">
        <v>273</v>
      </c>
      <c r="AU2586" s="18" t="s">
        <v>86</v>
      </c>
    </row>
    <row r="2587" spans="2:51" s="13" customFormat="1" ht="12">
      <c r="B2587" s="155"/>
      <c r="D2587" s="143" t="s">
        <v>277</v>
      </c>
      <c r="E2587" s="156" t="s">
        <v>19</v>
      </c>
      <c r="F2587" s="157" t="s">
        <v>4372</v>
      </c>
      <c r="H2587" s="158">
        <v>61.722</v>
      </c>
      <c r="I2587" s="159"/>
      <c r="L2587" s="155"/>
      <c r="M2587" s="160"/>
      <c r="T2587" s="161"/>
      <c r="AT2587" s="156" t="s">
        <v>277</v>
      </c>
      <c r="AU2587" s="156" t="s">
        <v>86</v>
      </c>
      <c r="AV2587" s="13" t="s">
        <v>86</v>
      </c>
      <c r="AW2587" s="13" t="s">
        <v>37</v>
      </c>
      <c r="AX2587" s="13" t="s">
        <v>76</v>
      </c>
      <c r="AY2587" s="156" t="s">
        <v>265</v>
      </c>
    </row>
    <row r="2588" spans="2:51" s="14" customFormat="1" ht="12">
      <c r="B2588" s="162"/>
      <c r="D2588" s="143" t="s">
        <v>277</v>
      </c>
      <c r="E2588" s="163" t="s">
        <v>1586</v>
      </c>
      <c r="F2588" s="164" t="s">
        <v>280</v>
      </c>
      <c r="H2588" s="165">
        <v>61.722</v>
      </c>
      <c r="I2588" s="166"/>
      <c r="L2588" s="162"/>
      <c r="M2588" s="167"/>
      <c r="T2588" s="168"/>
      <c r="AT2588" s="163" t="s">
        <v>277</v>
      </c>
      <c r="AU2588" s="163" t="s">
        <v>86</v>
      </c>
      <c r="AV2588" s="14" t="s">
        <v>271</v>
      </c>
      <c r="AW2588" s="14" t="s">
        <v>37</v>
      </c>
      <c r="AX2588" s="14" t="s">
        <v>84</v>
      </c>
      <c r="AY2588" s="163" t="s">
        <v>265</v>
      </c>
    </row>
    <row r="2589" spans="2:65" s="1" customFormat="1" ht="16.5" customHeight="1">
      <c r="B2589" s="33"/>
      <c r="C2589" s="177" t="s">
        <v>4373</v>
      </c>
      <c r="D2589" s="177" t="s">
        <v>504</v>
      </c>
      <c r="E2589" s="178" t="s">
        <v>4374</v>
      </c>
      <c r="F2589" s="179" t="s">
        <v>4375</v>
      </c>
      <c r="G2589" s="180" t="s">
        <v>794</v>
      </c>
      <c r="H2589" s="181">
        <v>289.243</v>
      </c>
      <c r="I2589" s="182"/>
      <c r="J2589" s="183">
        <f>ROUND(I2589*H2589,2)</f>
        <v>0</v>
      </c>
      <c r="K2589" s="179" t="s">
        <v>19</v>
      </c>
      <c r="L2589" s="184"/>
      <c r="M2589" s="185" t="s">
        <v>19</v>
      </c>
      <c r="N2589" s="186" t="s">
        <v>47</v>
      </c>
      <c r="P2589" s="139">
        <f>O2589*H2589</f>
        <v>0</v>
      </c>
      <c r="Q2589" s="139">
        <v>0.001</v>
      </c>
      <c r="R2589" s="139">
        <f>Q2589*H2589</f>
        <v>0.28924300000000003</v>
      </c>
      <c r="S2589" s="139">
        <v>0</v>
      </c>
      <c r="T2589" s="140">
        <f>S2589*H2589</f>
        <v>0</v>
      </c>
      <c r="AR2589" s="141" t="s">
        <v>503</v>
      </c>
      <c r="AT2589" s="141" t="s">
        <v>504</v>
      </c>
      <c r="AU2589" s="141" t="s">
        <v>86</v>
      </c>
      <c r="AY2589" s="18" t="s">
        <v>265</v>
      </c>
      <c r="BE2589" s="142">
        <f>IF(N2589="základní",J2589,0)</f>
        <v>0</v>
      </c>
      <c r="BF2589" s="142">
        <f>IF(N2589="snížená",J2589,0)</f>
        <v>0</v>
      </c>
      <c r="BG2589" s="142">
        <f>IF(N2589="zákl. přenesená",J2589,0)</f>
        <v>0</v>
      </c>
      <c r="BH2589" s="142">
        <f>IF(N2589="sníž. přenesená",J2589,0)</f>
        <v>0</v>
      </c>
      <c r="BI2589" s="142">
        <f>IF(N2589="nulová",J2589,0)</f>
        <v>0</v>
      </c>
      <c r="BJ2589" s="18" t="s">
        <v>84</v>
      </c>
      <c r="BK2589" s="142">
        <f>ROUND(I2589*H2589,2)</f>
        <v>0</v>
      </c>
      <c r="BL2589" s="18" t="s">
        <v>366</v>
      </c>
      <c r="BM2589" s="141" t="s">
        <v>4376</v>
      </c>
    </row>
    <row r="2590" spans="2:47" s="1" customFormat="1" ht="58.5">
      <c r="B2590" s="33"/>
      <c r="D2590" s="143" t="s">
        <v>273</v>
      </c>
      <c r="F2590" s="144" t="s">
        <v>4377</v>
      </c>
      <c r="I2590" s="145"/>
      <c r="L2590" s="33"/>
      <c r="M2590" s="146"/>
      <c r="T2590" s="54"/>
      <c r="AT2590" s="18" t="s">
        <v>273</v>
      </c>
      <c r="AU2590" s="18" t="s">
        <v>86</v>
      </c>
    </row>
    <row r="2591" spans="2:51" s="13" customFormat="1" ht="12">
      <c r="B2591" s="155"/>
      <c r="D2591" s="143" t="s">
        <v>277</v>
      </c>
      <c r="E2591" s="156" t="s">
        <v>19</v>
      </c>
      <c r="F2591" s="157" t="s">
        <v>4378</v>
      </c>
      <c r="H2591" s="158">
        <v>289.243</v>
      </c>
      <c r="I2591" s="159"/>
      <c r="L2591" s="155"/>
      <c r="M2591" s="160"/>
      <c r="T2591" s="161"/>
      <c r="AT2591" s="156" t="s">
        <v>277</v>
      </c>
      <c r="AU2591" s="156" t="s">
        <v>86</v>
      </c>
      <c r="AV2591" s="13" t="s">
        <v>86</v>
      </c>
      <c r="AW2591" s="13" t="s">
        <v>37</v>
      </c>
      <c r="AX2591" s="13" t="s">
        <v>76</v>
      </c>
      <c r="AY2591" s="156" t="s">
        <v>265</v>
      </c>
    </row>
    <row r="2592" spans="2:51" s="14" customFormat="1" ht="12">
      <c r="B2592" s="162"/>
      <c r="D2592" s="143" t="s">
        <v>277</v>
      </c>
      <c r="E2592" s="163" t="s">
        <v>1589</v>
      </c>
      <c r="F2592" s="164" t="s">
        <v>280</v>
      </c>
      <c r="H2592" s="165">
        <v>289.243</v>
      </c>
      <c r="I2592" s="166"/>
      <c r="L2592" s="162"/>
      <c r="M2592" s="167"/>
      <c r="T2592" s="168"/>
      <c r="AT2592" s="163" t="s">
        <v>277</v>
      </c>
      <c r="AU2592" s="163" t="s">
        <v>86</v>
      </c>
      <c r="AV2592" s="14" t="s">
        <v>271</v>
      </c>
      <c r="AW2592" s="14" t="s">
        <v>37</v>
      </c>
      <c r="AX2592" s="14" t="s">
        <v>84</v>
      </c>
      <c r="AY2592" s="163" t="s">
        <v>265</v>
      </c>
    </row>
    <row r="2593" spans="2:65" s="1" customFormat="1" ht="16.5" customHeight="1">
      <c r="B2593" s="33"/>
      <c r="C2593" s="177" t="s">
        <v>4379</v>
      </c>
      <c r="D2593" s="177" t="s">
        <v>504</v>
      </c>
      <c r="E2593" s="178" t="s">
        <v>4380</v>
      </c>
      <c r="F2593" s="179" t="s">
        <v>4381</v>
      </c>
      <c r="G2593" s="180" t="s">
        <v>794</v>
      </c>
      <c r="H2593" s="181">
        <v>2361.318</v>
      </c>
      <c r="I2593" s="182"/>
      <c r="J2593" s="183">
        <f>ROUND(I2593*H2593,2)</f>
        <v>0</v>
      </c>
      <c r="K2593" s="179" t="s">
        <v>19</v>
      </c>
      <c r="L2593" s="184"/>
      <c r="M2593" s="185" t="s">
        <v>19</v>
      </c>
      <c r="N2593" s="186" t="s">
        <v>47</v>
      </c>
      <c r="P2593" s="139">
        <f>O2593*H2593</f>
        <v>0</v>
      </c>
      <c r="Q2593" s="139">
        <v>0.001</v>
      </c>
      <c r="R2593" s="139">
        <f>Q2593*H2593</f>
        <v>2.3613180000000003</v>
      </c>
      <c r="S2593" s="139">
        <v>0</v>
      </c>
      <c r="T2593" s="140">
        <f>S2593*H2593</f>
        <v>0</v>
      </c>
      <c r="AR2593" s="141" t="s">
        <v>503</v>
      </c>
      <c r="AT2593" s="141" t="s">
        <v>504</v>
      </c>
      <c r="AU2593" s="141" t="s">
        <v>86</v>
      </c>
      <c r="AY2593" s="18" t="s">
        <v>265</v>
      </c>
      <c r="BE2593" s="142">
        <f>IF(N2593="základní",J2593,0)</f>
        <v>0</v>
      </c>
      <c r="BF2593" s="142">
        <f>IF(N2593="snížená",J2593,0)</f>
        <v>0</v>
      </c>
      <c r="BG2593" s="142">
        <f>IF(N2593="zákl. přenesená",J2593,0)</f>
        <v>0</v>
      </c>
      <c r="BH2593" s="142">
        <f>IF(N2593="sníž. přenesená",J2593,0)</f>
        <v>0</v>
      </c>
      <c r="BI2593" s="142">
        <f>IF(N2593="nulová",J2593,0)</f>
        <v>0</v>
      </c>
      <c r="BJ2593" s="18" t="s">
        <v>84</v>
      </c>
      <c r="BK2593" s="142">
        <f>ROUND(I2593*H2593,2)</f>
        <v>0</v>
      </c>
      <c r="BL2593" s="18" t="s">
        <v>366</v>
      </c>
      <c r="BM2593" s="141" t="s">
        <v>4382</v>
      </c>
    </row>
    <row r="2594" spans="2:47" s="1" customFormat="1" ht="78">
      <c r="B2594" s="33"/>
      <c r="D2594" s="143" t="s">
        <v>273</v>
      </c>
      <c r="F2594" s="144" t="s">
        <v>4383</v>
      </c>
      <c r="I2594" s="145"/>
      <c r="L2594" s="33"/>
      <c r="M2594" s="146"/>
      <c r="T2594" s="54"/>
      <c r="AT2594" s="18" t="s">
        <v>273</v>
      </c>
      <c r="AU2594" s="18" t="s">
        <v>86</v>
      </c>
    </row>
    <row r="2595" spans="2:51" s="13" customFormat="1" ht="12">
      <c r="B2595" s="155"/>
      <c r="D2595" s="143" t="s">
        <v>277</v>
      </c>
      <c r="E2595" s="156" t="s">
        <v>19</v>
      </c>
      <c r="F2595" s="157" t="s">
        <v>4384</v>
      </c>
      <c r="H2595" s="158">
        <v>266.9</v>
      </c>
      <c r="I2595" s="159"/>
      <c r="L2595" s="155"/>
      <c r="M2595" s="160"/>
      <c r="T2595" s="161"/>
      <c r="AT2595" s="156" t="s">
        <v>277</v>
      </c>
      <c r="AU2595" s="156" t="s">
        <v>86</v>
      </c>
      <c r="AV2595" s="13" t="s">
        <v>86</v>
      </c>
      <c r="AW2595" s="13" t="s">
        <v>37</v>
      </c>
      <c r="AX2595" s="13" t="s">
        <v>76</v>
      </c>
      <c r="AY2595" s="156" t="s">
        <v>265</v>
      </c>
    </row>
    <row r="2596" spans="2:51" s="13" customFormat="1" ht="12">
      <c r="B2596" s="155"/>
      <c r="D2596" s="143" t="s">
        <v>277</v>
      </c>
      <c r="E2596" s="156" t="s">
        <v>19</v>
      </c>
      <c r="F2596" s="157" t="s">
        <v>4385</v>
      </c>
      <c r="H2596" s="158">
        <v>439.6</v>
      </c>
      <c r="I2596" s="159"/>
      <c r="L2596" s="155"/>
      <c r="M2596" s="160"/>
      <c r="T2596" s="161"/>
      <c r="AT2596" s="156" t="s">
        <v>277</v>
      </c>
      <c r="AU2596" s="156" t="s">
        <v>86</v>
      </c>
      <c r="AV2596" s="13" t="s">
        <v>86</v>
      </c>
      <c r="AW2596" s="13" t="s">
        <v>37</v>
      </c>
      <c r="AX2596" s="13" t="s">
        <v>76</v>
      </c>
      <c r="AY2596" s="156" t="s">
        <v>265</v>
      </c>
    </row>
    <row r="2597" spans="2:51" s="13" customFormat="1" ht="12">
      <c r="B2597" s="155"/>
      <c r="D2597" s="143" t="s">
        <v>277</v>
      </c>
      <c r="E2597" s="156" t="s">
        <v>19</v>
      </c>
      <c r="F2597" s="157" t="s">
        <v>4386</v>
      </c>
      <c r="H2597" s="158">
        <v>143.52</v>
      </c>
      <c r="I2597" s="159"/>
      <c r="L2597" s="155"/>
      <c r="M2597" s="160"/>
      <c r="T2597" s="161"/>
      <c r="AT2597" s="156" t="s">
        <v>277</v>
      </c>
      <c r="AU2597" s="156" t="s">
        <v>86</v>
      </c>
      <c r="AV2597" s="13" t="s">
        <v>86</v>
      </c>
      <c r="AW2597" s="13" t="s">
        <v>37</v>
      </c>
      <c r="AX2597" s="13" t="s">
        <v>76</v>
      </c>
      <c r="AY2597" s="156" t="s">
        <v>265</v>
      </c>
    </row>
    <row r="2598" spans="2:51" s="13" customFormat="1" ht="12">
      <c r="B2598" s="155"/>
      <c r="D2598" s="143" t="s">
        <v>277</v>
      </c>
      <c r="E2598" s="156" t="s">
        <v>19</v>
      </c>
      <c r="F2598" s="157" t="s">
        <v>4387</v>
      </c>
      <c r="H2598" s="158">
        <v>176.64</v>
      </c>
      <c r="I2598" s="159"/>
      <c r="L2598" s="155"/>
      <c r="M2598" s="160"/>
      <c r="T2598" s="161"/>
      <c r="AT2598" s="156" t="s">
        <v>277</v>
      </c>
      <c r="AU2598" s="156" t="s">
        <v>86</v>
      </c>
      <c r="AV2598" s="13" t="s">
        <v>86</v>
      </c>
      <c r="AW2598" s="13" t="s">
        <v>37</v>
      </c>
      <c r="AX2598" s="13" t="s">
        <v>76</v>
      </c>
      <c r="AY2598" s="156" t="s">
        <v>265</v>
      </c>
    </row>
    <row r="2599" spans="2:51" s="15" customFormat="1" ht="12">
      <c r="B2599" s="169"/>
      <c r="D2599" s="143" t="s">
        <v>277</v>
      </c>
      <c r="E2599" s="170" t="s">
        <v>19</v>
      </c>
      <c r="F2599" s="171" t="s">
        <v>397</v>
      </c>
      <c r="H2599" s="172">
        <v>1026.66</v>
      </c>
      <c r="I2599" s="173"/>
      <c r="L2599" s="169"/>
      <c r="M2599" s="174"/>
      <c r="T2599" s="175"/>
      <c r="AT2599" s="170" t="s">
        <v>277</v>
      </c>
      <c r="AU2599" s="170" t="s">
        <v>86</v>
      </c>
      <c r="AV2599" s="15" t="s">
        <v>287</v>
      </c>
      <c r="AW2599" s="15" t="s">
        <v>37</v>
      </c>
      <c r="AX2599" s="15" t="s">
        <v>76</v>
      </c>
      <c r="AY2599" s="170" t="s">
        <v>265</v>
      </c>
    </row>
    <row r="2600" spans="2:51" s="13" customFormat="1" ht="12">
      <c r="B2600" s="155"/>
      <c r="D2600" s="143" t="s">
        <v>277</v>
      </c>
      <c r="E2600" s="156" t="s">
        <v>19</v>
      </c>
      <c r="F2600" s="157" t="s">
        <v>4388</v>
      </c>
      <c r="H2600" s="158">
        <v>1334.658</v>
      </c>
      <c r="I2600" s="159"/>
      <c r="L2600" s="155"/>
      <c r="M2600" s="160"/>
      <c r="T2600" s="161"/>
      <c r="AT2600" s="156" t="s">
        <v>277</v>
      </c>
      <c r="AU2600" s="156" t="s">
        <v>86</v>
      </c>
      <c r="AV2600" s="13" t="s">
        <v>86</v>
      </c>
      <c r="AW2600" s="13" t="s">
        <v>37</v>
      </c>
      <c r="AX2600" s="13" t="s">
        <v>76</v>
      </c>
      <c r="AY2600" s="156" t="s">
        <v>265</v>
      </c>
    </row>
    <row r="2601" spans="2:51" s="14" customFormat="1" ht="12">
      <c r="B2601" s="162"/>
      <c r="D2601" s="143" t="s">
        <v>277</v>
      </c>
      <c r="E2601" s="163" t="s">
        <v>1712</v>
      </c>
      <c r="F2601" s="164" t="s">
        <v>280</v>
      </c>
      <c r="H2601" s="165">
        <v>2361.318</v>
      </c>
      <c r="I2601" s="166"/>
      <c r="L2601" s="162"/>
      <c r="M2601" s="167"/>
      <c r="T2601" s="168"/>
      <c r="AT2601" s="163" t="s">
        <v>277</v>
      </c>
      <c r="AU2601" s="163" t="s">
        <v>86</v>
      </c>
      <c r="AV2601" s="14" t="s">
        <v>271</v>
      </c>
      <c r="AW2601" s="14" t="s">
        <v>37</v>
      </c>
      <c r="AX2601" s="14" t="s">
        <v>84</v>
      </c>
      <c r="AY2601" s="163" t="s">
        <v>265</v>
      </c>
    </row>
    <row r="2602" spans="2:65" s="1" customFormat="1" ht="16.5" customHeight="1">
      <c r="B2602" s="33"/>
      <c r="C2602" s="130" t="s">
        <v>4389</v>
      </c>
      <c r="D2602" s="130" t="s">
        <v>267</v>
      </c>
      <c r="E2602" s="131" t="s">
        <v>4390</v>
      </c>
      <c r="F2602" s="132" t="s">
        <v>4391</v>
      </c>
      <c r="G2602" s="133" t="s">
        <v>794</v>
      </c>
      <c r="H2602" s="134">
        <v>10151.633</v>
      </c>
      <c r="I2602" s="135"/>
      <c r="J2602" s="136">
        <f>ROUND(I2602*H2602,2)</f>
        <v>0</v>
      </c>
      <c r="K2602" s="132" t="s">
        <v>270</v>
      </c>
      <c r="L2602" s="33"/>
      <c r="M2602" s="137" t="s">
        <v>19</v>
      </c>
      <c r="N2602" s="138" t="s">
        <v>47</v>
      </c>
      <c r="P2602" s="139">
        <f>O2602*H2602</f>
        <v>0</v>
      </c>
      <c r="Q2602" s="139">
        <v>5E-05</v>
      </c>
      <c r="R2602" s="139">
        <f>Q2602*H2602</f>
        <v>0.50758165</v>
      </c>
      <c r="S2602" s="139">
        <v>0</v>
      </c>
      <c r="T2602" s="140">
        <f>S2602*H2602</f>
        <v>0</v>
      </c>
      <c r="AR2602" s="141" t="s">
        <v>366</v>
      </c>
      <c r="AT2602" s="141" t="s">
        <v>267</v>
      </c>
      <c r="AU2602" s="141" t="s">
        <v>86</v>
      </c>
      <c r="AY2602" s="18" t="s">
        <v>265</v>
      </c>
      <c r="BE2602" s="142">
        <f>IF(N2602="základní",J2602,0)</f>
        <v>0</v>
      </c>
      <c r="BF2602" s="142">
        <f>IF(N2602="snížená",J2602,0)</f>
        <v>0</v>
      </c>
      <c r="BG2602" s="142">
        <f>IF(N2602="zákl. přenesená",J2602,0)</f>
        <v>0</v>
      </c>
      <c r="BH2602" s="142">
        <f>IF(N2602="sníž. přenesená",J2602,0)</f>
        <v>0</v>
      </c>
      <c r="BI2602" s="142">
        <f>IF(N2602="nulová",J2602,0)</f>
        <v>0</v>
      </c>
      <c r="BJ2602" s="18" t="s">
        <v>84</v>
      </c>
      <c r="BK2602" s="142">
        <f>ROUND(I2602*H2602,2)</f>
        <v>0</v>
      </c>
      <c r="BL2602" s="18" t="s">
        <v>366</v>
      </c>
      <c r="BM2602" s="141" t="s">
        <v>4392</v>
      </c>
    </row>
    <row r="2603" spans="2:47" s="1" customFormat="1" ht="12">
      <c r="B2603" s="33"/>
      <c r="D2603" s="143" t="s">
        <v>273</v>
      </c>
      <c r="F2603" s="144" t="s">
        <v>4393</v>
      </c>
      <c r="I2603" s="145"/>
      <c r="L2603" s="33"/>
      <c r="M2603" s="146"/>
      <c r="T2603" s="54"/>
      <c r="AT2603" s="18" t="s">
        <v>273</v>
      </c>
      <c r="AU2603" s="18" t="s">
        <v>86</v>
      </c>
    </row>
    <row r="2604" spans="2:47" s="1" customFormat="1" ht="12">
      <c r="B2604" s="33"/>
      <c r="D2604" s="147" t="s">
        <v>275</v>
      </c>
      <c r="F2604" s="148" t="s">
        <v>4394</v>
      </c>
      <c r="I2604" s="145"/>
      <c r="L2604" s="33"/>
      <c r="M2604" s="146"/>
      <c r="T2604" s="54"/>
      <c r="AT2604" s="18" t="s">
        <v>275</v>
      </c>
      <c r="AU2604" s="18" t="s">
        <v>86</v>
      </c>
    </row>
    <row r="2605" spans="2:51" s="12" customFormat="1" ht="12">
      <c r="B2605" s="149"/>
      <c r="D2605" s="143" t="s">
        <v>277</v>
      </c>
      <c r="E2605" s="150" t="s">
        <v>19</v>
      </c>
      <c r="F2605" s="151" t="s">
        <v>4395</v>
      </c>
      <c r="H2605" s="150" t="s">
        <v>19</v>
      </c>
      <c r="I2605" s="152"/>
      <c r="L2605" s="149"/>
      <c r="M2605" s="153"/>
      <c r="T2605" s="154"/>
      <c r="AT2605" s="150" t="s">
        <v>277</v>
      </c>
      <c r="AU2605" s="150" t="s">
        <v>86</v>
      </c>
      <c r="AV2605" s="12" t="s">
        <v>84</v>
      </c>
      <c r="AW2605" s="12" t="s">
        <v>37</v>
      </c>
      <c r="AX2605" s="12" t="s">
        <v>76</v>
      </c>
      <c r="AY2605" s="150" t="s">
        <v>265</v>
      </c>
    </row>
    <row r="2606" spans="2:51" s="13" customFormat="1" ht="12">
      <c r="B2606" s="155"/>
      <c r="D2606" s="143" t="s">
        <v>277</v>
      </c>
      <c r="E2606" s="156" t="s">
        <v>19</v>
      </c>
      <c r="F2606" s="157" t="s">
        <v>1772</v>
      </c>
      <c r="H2606" s="158">
        <v>3180.414</v>
      </c>
      <c r="I2606" s="159"/>
      <c r="L2606" s="155"/>
      <c r="M2606" s="160"/>
      <c r="T2606" s="161"/>
      <c r="AT2606" s="156" t="s">
        <v>277</v>
      </c>
      <c r="AU2606" s="156" t="s">
        <v>86</v>
      </c>
      <c r="AV2606" s="13" t="s">
        <v>86</v>
      </c>
      <c r="AW2606" s="13" t="s">
        <v>37</v>
      </c>
      <c r="AX2606" s="13" t="s">
        <v>76</v>
      </c>
      <c r="AY2606" s="156" t="s">
        <v>265</v>
      </c>
    </row>
    <row r="2607" spans="2:51" s="13" customFormat="1" ht="12">
      <c r="B2607" s="155"/>
      <c r="D2607" s="143" t="s">
        <v>277</v>
      </c>
      <c r="E2607" s="156" t="s">
        <v>19</v>
      </c>
      <c r="F2607" s="157" t="s">
        <v>1780</v>
      </c>
      <c r="H2607" s="158">
        <v>1142.678</v>
      </c>
      <c r="I2607" s="159"/>
      <c r="L2607" s="155"/>
      <c r="M2607" s="160"/>
      <c r="T2607" s="161"/>
      <c r="AT2607" s="156" t="s">
        <v>277</v>
      </c>
      <c r="AU2607" s="156" t="s">
        <v>86</v>
      </c>
      <c r="AV2607" s="13" t="s">
        <v>86</v>
      </c>
      <c r="AW2607" s="13" t="s">
        <v>37</v>
      </c>
      <c r="AX2607" s="13" t="s">
        <v>76</v>
      </c>
      <c r="AY2607" s="156" t="s">
        <v>265</v>
      </c>
    </row>
    <row r="2608" spans="2:51" s="13" customFormat="1" ht="12">
      <c r="B2608" s="155"/>
      <c r="D2608" s="143" t="s">
        <v>277</v>
      </c>
      <c r="E2608" s="156" t="s">
        <v>19</v>
      </c>
      <c r="F2608" s="157" t="s">
        <v>1580</v>
      </c>
      <c r="H2608" s="158">
        <v>495.62</v>
      </c>
      <c r="I2608" s="159"/>
      <c r="L2608" s="155"/>
      <c r="M2608" s="160"/>
      <c r="T2608" s="161"/>
      <c r="AT2608" s="156" t="s">
        <v>277</v>
      </c>
      <c r="AU2608" s="156" t="s">
        <v>86</v>
      </c>
      <c r="AV2608" s="13" t="s">
        <v>86</v>
      </c>
      <c r="AW2608" s="13" t="s">
        <v>37</v>
      </c>
      <c r="AX2608" s="13" t="s">
        <v>76</v>
      </c>
      <c r="AY2608" s="156" t="s">
        <v>265</v>
      </c>
    </row>
    <row r="2609" spans="2:51" s="13" customFormat="1" ht="12">
      <c r="B2609" s="155"/>
      <c r="D2609" s="143" t="s">
        <v>277</v>
      </c>
      <c r="E2609" s="156" t="s">
        <v>19</v>
      </c>
      <c r="F2609" s="157" t="s">
        <v>1583</v>
      </c>
      <c r="H2609" s="158">
        <v>138.97</v>
      </c>
      <c r="I2609" s="159"/>
      <c r="L2609" s="155"/>
      <c r="M2609" s="160"/>
      <c r="T2609" s="161"/>
      <c r="AT2609" s="156" t="s">
        <v>277</v>
      </c>
      <c r="AU2609" s="156" t="s">
        <v>86</v>
      </c>
      <c r="AV2609" s="13" t="s">
        <v>86</v>
      </c>
      <c r="AW2609" s="13" t="s">
        <v>37</v>
      </c>
      <c r="AX2609" s="13" t="s">
        <v>76</v>
      </c>
      <c r="AY2609" s="156" t="s">
        <v>265</v>
      </c>
    </row>
    <row r="2610" spans="2:51" s="13" customFormat="1" ht="12">
      <c r="B2610" s="155"/>
      <c r="D2610" s="143" t="s">
        <v>277</v>
      </c>
      <c r="E2610" s="156" t="s">
        <v>19</v>
      </c>
      <c r="F2610" s="157" t="s">
        <v>1622</v>
      </c>
      <c r="H2610" s="158">
        <v>270.581</v>
      </c>
      <c r="I2610" s="159"/>
      <c r="L2610" s="155"/>
      <c r="M2610" s="160"/>
      <c r="T2610" s="161"/>
      <c r="AT2610" s="156" t="s">
        <v>277</v>
      </c>
      <c r="AU2610" s="156" t="s">
        <v>86</v>
      </c>
      <c r="AV2610" s="13" t="s">
        <v>86</v>
      </c>
      <c r="AW2610" s="13" t="s">
        <v>37</v>
      </c>
      <c r="AX2610" s="13" t="s">
        <v>76</v>
      </c>
      <c r="AY2610" s="156" t="s">
        <v>265</v>
      </c>
    </row>
    <row r="2611" spans="2:51" s="13" customFormat="1" ht="12">
      <c r="B2611" s="155"/>
      <c r="D2611" s="143" t="s">
        <v>277</v>
      </c>
      <c r="E2611" s="156" t="s">
        <v>19</v>
      </c>
      <c r="F2611" s="157" t="s">
        <v>1637</v>
      </c>
      <c r="H2611" s="158">
        <v>3406.44</v>
      </c>
      <c r="I2611" s="159"/>
      <c r="L2611" s="155"/>
      <c r="M2611" s="160"/>
      <c r="T2611" s="161"/>
      <c r="AT2611" s="156" t="s">
        <v>277</v>
      </c>
      <c r="AU2611" s="156" t="s">
        <v>86</v>
      </c>
      <c r="AV2611" s="13" t="s">
        <v>86</v>
      </c>
      <c r="AW2611" s="13" t="s">
        <v>37</v>
      </c>
      <c r="AX2611" s="13" t="s">
        <v>76</v>
      </c>
      <c r="AY2611" s="156" t="s">
        <v>265</v>
      </c>
    </row>
    <row r="2612" spans="2:51" s="13" customFormat="1" ht="12">
      <c r="B2612" s="155"/>
      <c r="D2612" s="143" t="s">
        <v>277</v>
      </c>
      <c r="E2612" s="156" t="s">
        <v>19</v>
      </c>
      <c r="F2612" s="157" t="s">
        <v>1643</v>
      </c>
      <c r="H2612" s="158">
        <v>1040</v>
      </c>
      <c r="I2612" s="159"/>
      <c r="L2612" s="155"/>
      <c r="M2612" s="160"/>
      <c r="T2612" s="161"/>
      <c r="AT2612" s="156" t="s">
        <v>277</v>
      </c>
      <c r="AU2612" s="156" t="s">
        <v>86</v>
      </c>
      <c r="AV2612" s="13" t="s">
        <v>86</v>
      </c>
      <c r="AW2612" s="13" t="s">
        <v>37</v>
      </c>
      <c r="AX2612" s="13" t="s">
        <v>76</v>
      </c>
      <c r="AY2612" s="156" t="s">
        <v>265</v>
      </c>
    </row>
    <row r="2613" spans="2:51" s="13" customFormat="1" ht="12">
      <c r="B2613" s="155"/>
      <c r="D2613" s="143" t="s">
        <v>277</v>
      </c>
      <c r="E2613" s="156" t="s">
        <v>19</v>
      </c>
      <c r="F2613" s="157" t="s">
        <v>1696</v>
      </c>
      <c r="H2613" s="158">
        <v>476.93</v>
      </c>
      <c r="I2613" s="159"/>
      <c r="L2613" s="155"/>
      <c r="M2613" s="160"/>
      <c r="T2613" s="161"/>
      <c r="AT2613" s="156" t="s">
        <v>277</v>
      </c>
      <c r="AU2613" s="156" t="s">
        <v>86</v>
      </c>
      <c r="AV2613" s="13" t="s">
        <v>86</v>
      </c>
      <c r="AW2613" s="13" t="s">
        <v>37</v>
      </c>
      <c r="AX2613" s="13" t="s">
        <v>76</v>
      </c>
      <c r="AY2613" s="156" t="s">
        <v>265</v>
      </c>
    </row>
    <row r="2614" spans="2:51" s="14" customFormat="1" ht="12">
      <c r="B2614" s="162"/>
      <c r="D2614" s="143" t="s">
        <v>277</v>
      </c>
      <c r="E2614" s="163" t="s">
        <v>19</v>
      </c>
      <c r="F2614" s="164" t="s">
        <v>280</v>
      </c>
      <c r="H2614" s="165">
        <v>10151.633</v>
      </c>
      <c r="I2614" s="166"/>
      <c r="L2614" s="162"/>
      <c r="M2614" s="167"/>
      <c r="T2614" s="168"/>
      <c r="AT2614" s="163" t="s">
        <v>277</v>
      </c>
      <c r="AU2614" s="163" t="s">
        <v>86</v>
      </c>
      <c r="AV2614" s="14" t="s">
        <v>271</v>
      </c>
      <c r="AW2614" s="14" t="s">
        <v>37</v>
      </c>
      <c r="AX2614" s="14" t="s">
        <v>84</v>
      </c>
      <c r="AY2614" s="163" t="s">
        <v>265</v>
      </c>
    </row>
    <row r="2615" spans="2:65" s="1" customFormat="1" ht="16.5" customHeight="1">
      <c r="B2615" s="33"/>
      <c r="C2615" s="177" t="s">
        <v>4396</v>
      </c>
      <c r="D2615" s="177" t="s">
        <v>504</v>
      </c>
      <c r="E2615" s="178" t="s">
        <v>4397</v>
      </c>
      <c r="F2615" s="179" t="s">
        <v>4398</v>
      </c>
      <c r="G2615" s="180" t="s">
        <v>794</v>
      </c>
      <c r="H2615" s="181">
        <v>3180.414</v>
      </c>
      <c r="I2615" s="182"/>
      <c r="J2615" s="183">
        <f>ROUND(I2615*H2615,2)</f>
        <v>0</v>
      </c>
      <c r="K2615" s="179" t="s">
        <v>19</v>
      </c>
      <c r="L2615" s="184"/>
      <c r="M2615" s="185" t="s">
        <v>19</v>
      </c>
      <c r="N2615" s="186" t="s">
        <v>47</v>
      </c>
      <c r="P2615" s="139">
        <f>O2615*H2615</f>
        <v>0</v>
      </c>
      <c r="Q2615" s="139">
        <v>0.001</v>
      </c>
      <c r="R2615" s="139">
        <f>Q2615*H2615</f>
        <v>3.1804140000000003</v>
      </c>
      <c r="S2615" s="139">
        <v>0</v>
      </c>
      <c r="T2615" s="140">
        <f>S2615*H2615</f>
        <v>0</v>
      </c>
      <c r="AR2615" s="141" t="s">
        <v>503</v>
      </c>
      <c r="AT2615" s="141" t="s">
        <v>504</v>
      </c>
      <c r="AU2615" s="141" t="s">
        <v>86</v>
      </c>
      <c r="AY2615" s="18" t="s">
        <v>265</v>
      </c>
      <c r="BE2615" s="142">
        <f>IF(N2615="základní",J2615,0)</f>
        <v>0</v>
      </c>
      <c r="BF2615" s="142">
        <f>IF(N2615="snížená",J2615,0)</f>
        <v>0</v>
      </c>
      <c r="BG2615" s="142">
        <f>IF(N2615="zákl. přenesená",J2615,0)</f>
        <v>0</v>
      </c>
      <c r="BH2615" s="142">
        <f>IF(N2615="sníž. přenesená",J2615,0)</f>
        <v>0</v>
      </c>
      <c r="BI2615" s="142">
        <f>IF(N2615="nulová",J2615,0)</f>
        <v>0</v>
      </c>
      <c r="BJ2615" s="18" t="s">
        <v>84</v>
      </c>
      <c r="BK2615" s="142">
        <f>ROUND(I2615*H2615,2)</f>
        <v>0</v>
      </c>
      <c r="BL2615" s="18" t="s">
        <v>366</v>
      </c>
      <c r="BM2615" s="141" t="s">
        <v>4399</v>
      </c>
    </row>
    <row r="2616" spans="2:47" s="1" customFormat="1" ht="87.75">
      <c r="B2616" s="33"/>
      <c r="D2616" s="143" t="s">
        <v>273</v>
      </c>
      <c r="F2616" s="144" t="s">
        <v>4400</v>
      </c>
      <c r="I2616" s="145"/>
      <c r="L2616" s="33"/>
      <c r="M2616" s="146"/>
      <c r="T2616" s="54"/>
      <c r="AT2616" s="18" t="s">
        <v>273</v>
      </c>
      <c r="AU2616" s="18" t="s">
        <v>86</v>
      </c>
    </row>
    <row r="2617" spans="2:51" s="13" customFormat="1" ht="12">
      <c r="B2617" s="155"/>
      <c r="D2617" s="143" t="s">
        <v>277</v>
      </c>
      <c r="E2617" s="156" t="s">
        <v>19</v>
      </c>
      <c r="F2617" s="157" t="s">
        <v>4401</v>
      </c>
      <c r="H2617" s="158">
        <v>3180.414</v>
      </c>
      <c r="I2617" s="159"/>
      <c r="L2617" s="155"/>
      <c r="M2617" s="160"/>
      <c r="T2617" s="161"/>
      <c r="AT2617" s="156" t="s">
        <v>277</v>
      </c>
      <c r="AU2617" s="156" t="s">
        <v>86</v>
      </c>
      <c r="AV2617" s="13" t="s">
        <v>86</v>
      </c>
      <c r="AW2617" s="13" t="s">
        <v>37</v>
      </c>
      <c r="AX2617" s="13" t="s">
        <v>76</v>
      </c>
      <c r="AY2617" s="156" t="s">
        <v>265</v>
      </c>
    </row>
    <row r="2618" spans="2:51" s="14" customFormat="1" ht="12">
      <c r="B2618" s="162"/>
      <c r="D2618" s="143" t="s">
        <v>277</v>
      </c>
      <c r="E2618" s="163" t="s">
        <v>1772</v>
      </c>
      <c r="F2618" s="164" t="s">
        <v>280</v>
      </c>
      <c r="H2618" s="165">
        <v>3180.414</v>
      </c>
      <c r="I2618" s="166"/>
      <c r="L2618" s="162"/>
      <c r="M2618" s="167"/>
      <c r="T2618" s="168"/>
      <c r="AT2618" s="163" t="s">
        <v>277</v>
      </c>
      <c r="AU2618" s="163" t="s">
        <v>86</v>
      </c>
      <c r="AV2618" s="14" t="s">
        <v>271</v>
      </c>
      <c r="AW2618" s="14" t="s">
        <v>37</v>
      </c>
      <c r="AX2618" s="14" t="s">
        <v>84</v>
      </c>
      <c r="AY2618" s="163" t="s">
        <v>265</v>
      </c>
    </row>
    <row r="2619" spans="2:65" s="1" customFormat="1" ht="16.5" customHeight="1">
      <c r="B2619" s="33"/>
      <c r="C2619" s="177" t="s">
        <v>4402</v>
      </c>
      <c r="D2619" s="177" t="s">
        <v>504</v>
      </c>
      <c r="E2619" s="178" t="s">
        <v>4403</v>
      </c>
      <c r="F2619" s="179" t="s">
        <v>4404</v>
      </c>
      <c r="G2619" s="180" t="s">
        <v>794</v>
      </c>
      <c r="H2619" s="181">
        <v>1142.678</v>
      </c>
      <c r="I2619" s="182"/>
      <c r="J2619" s="183">
        <f>ROUND(I2619*H2619,2)</f>
        <v>0</v>
      </c>
      <c r="K2619" s="179" t="s">
        <v>19</v>
      </c>
      <c r="L2619" s="184"/>
      <c r="M2619" s="185" t="s">
        <v>19</v>
      </c>
      <c r="N2619" s="186" t="s">
        <v>47</v>
      </c>
      <c r="P2619" s="139">
        <f>O2619*H2619</f>
        <v>0</v>
      </c>
      <c r="Q2619" s="139">
        <v>0.001</v>
      </c>
      <c r="R2619" s="139">
        <f>Q2619*H2619</f>
        <v>1.142678</v>
      </c>
      <c r="S2619" s="139">
        <v>0</v>
      </c>
      <c r="T2619" s="140">
        <f>S2619*H2619</f>
        <v>0</v>
      </c>
      <c r="AR2619" s="141" t="s">
        <v>503</v>
      </c>
      <c r="AT2619" s="141" t="s">
        <v>504</v>
      </c>
      <c r="AU2619" s="141" t="s">
        <v>86</v>
      </c>
      <c r="AY2619" s="18" t="s">
        <v>265</v>
      </c>
      <c r="BE2619" s="142">
        <f>IF(N2619="základní",J2619,0)</f>
        <v>0</v>
      </c>
      <c r="BF2619" s="142">
        <f>IF(N2619="snížená",J2619,0)</f>
        <v>0</v>
      </c>
      <c r="BG2619" s="142">
        <f>IF(N2619="zákl. přenesená",J2619,0)</f>
        <v>0</v>
      </c>
      <c r="BH2619" s="142">
        <f>IF(N2619="sníž. přenesená",J2619,0)</f>
        <v>0</v>
      </c>
      <c r="BI2619" s="142">
        <f>IF(N2619="nulová",J2619,0)</f>
        <v>0</v>
      </c>
      <c r="BJ2619" s="18" t="s">
        <v>84</v>
      </c>
      <c r="BK2619" s="142">
        <f>ROUND(I2619*H2619,2)</f>
        <v>0</v>
      </c>
      <c r="BL2619" s="18" t="s">
        <v>366</v>
      </c>
      <c r="BM2619" s="141" t="s">
        <v>4405</v>
      </c>
    </row>
    <row r="2620" spans="2:47" s="1" customFormat="1" ht="68.25">
      <c r="B2620" s="33"/>
      <c r="D2620" s="143" t="s">
        <v>273</v>
      </c>
      <c r="F2620" s="144" t="s">
        <v>4406</v>
      </c>
      <c r="I2620" s="145"/>
      <c r="L2620" s="33"/>
      <c r="M2620" s="146"/>
      <c r="T2620" s="54"/>
      <c r="AT2620" s="18" t="s">
        <v>273</v>
      </c>
      <c r="AU2620" s="18" t="s">
        <v>86</v>
      </c>
    </row>
    <row r="2621" spans="2:51" s="13" customFormat="1" ht="12">
      <c r="B2621" s="155"/>
      <c r="D2621" s="143" t="s">
        <v>277</v>
      </c>
      <c r="E2621" s="156" t="s">
        <v>19</v>
      </c>
      <c r="F2621" s="157" t="s">
        <v>4407</v>
      </c>
      <c r="H2621" s="158">
        <v>1142.678</v>
      </c>
      <c r="I2621" s="159"/>
      <c r="L2621" s="155"/>
      <c r="M2621" s="160"/>
      <c r="T2621" s="161"/>
      <c r="AT2621" s="156" t="s">
        <v>277</v>
      </c>
      <c r="AU2621" s="156" t="s">
        <v>86</v>
      </c>
      <c r="AV2621" s="13" t="s">
        <v>86</v>
      </c>
      <c r="AW2621" s="13" t="s">
        <v>37</v>
      </c>
      <c r="AX2621" s="13" t="s">
        <v>76</v>
      </c>
      <c r="AY2621" s="156" t="s">
        <v>265</v>
      </c>
    </row>
    <row r="2622" spans="2:51" s="14" customFormat="1" ht="12">
      <c r="B2622" s="162"/>
      <c r="D2622" s="143" t="s">
        <v>277</v>
      </c>
      <c r="E2622" s="163" t="s">
        <v>1780</v>
      </c>
      <c r="F2622" s="164" t="s">
        <v>280</v>
      </c>
      <c r="H2622" s="165">
        <v>1142.678</v>
      </c>
      <c r="I2622" s="166"/>
      <c r="L2622" s="162"/>
      <c r="M2622" s="167"/>
      <c r="T2622" s="168"/>
      <c r="AT2622" s="163" t="s">
        <v>277</v>
      </c>
      <c r="AU2622" s="163" t="s">
        <v>86</v>
      </c>
      <c r="AV2622" s="14" t="s">
        <v>271</v>
      </c>
      <c r="AW2622" s="14" t="s">
        <v>37</v>
      </c>
      <c r="AX2622" s="14" t="s">
        <v>84</v>
      </c>
      <c r="AY2622" s="163" t="s">
        <v>265</v>
      </c>
    </row>
    <row r="2623" spans="2:65" s="1" customFormat="1" ht="16.5" customHeight="1">
      <c r="B2623" s="33"/>
      <c r="C2623" s="177" t="s">
        <v>4408</v>
      </c>
      <c r="D2623" s="177" t="s">
        <v>504</v>
      </c>
      <c r="E2623" s="178" t="s">
        <v>4409</v>
      </c>
      <c r="F2623" s="179" t="s">
        <v>4410</v>
      </c>
      <c r="G2623" s="180" t="s">
        <v>794</v>
      </c>
      <c r="H2623" s="181">
        <v>495.62</v>
      </c>
      <c r="I2623" s="182"/>
      <c r="J2623" s="183">
        <f>ROUND(I2623*H2623,2)</f>
        <v>0</v>
      </c>
      <c r="K2623" s="179" t="s">
        <v>19</v>
      </c>
      <c r="L2623" s="184"/>
      <c r="M2623" s="185" t="s">
        <v>19</v>
      </c>
      <c r="N2623" s="186" t="s">
        <v>47</v>
      </c>
      <c r="P2623" s="139">
        <f>O2623*H2623</f>
        <v>0</v>
      </c>
      <c r="Q2623" s="139">
        <v>0.001</v>
      </c>
      <c r="R2623" s="139">
        <f>Q2623*H2623</f>
        <v>0.49562</v>
      </c>
      <c r="S2623" s="139">
        <v>0</v>
      </c>
      <c r="T2623" s="140">
        <f>S2623*H2623</f>
        <v>0</v>
      </c>
      <c r="AR2623" s="141" t="s">
        <v>503</v>
      </c>
      <c r="AT2623" s="141" t="s">
        <v>504</v>
      </c>
      <c r="AU2623" s="141" t="s">
        <v>86</v>
      </c>
      <c r="AY2623" s="18" t="s">
        <v>265</v>
      </c>
      <c r="BE2623" s="142">
        <f>IF(N2623="základní",J2623,0)</f>
        <v>0</v>
      </c>
      <c r="BF2623" s="142">
        <f>IF(N2623="snížená",J2623,0)</f>
        <v>0</v>
      </c>
      <c r="BG2623" s="142">
        <f>IF(N2623="zákl. přenesená",J2623,0)</f>
        <v>0</v>
      </c>
      <c r="BH2623" s="142">
        <f>IF(N2623="sníž. přenesená",J2623,0)</f>
        <v>0</v>
      </c>
      <c r="BI2623" s="142">
        <f>IF(N2623="nulová",J2623,0)</f>
        <v>0</v>
      </c>
      <c r="BJ2623" s="18" t="s">
        <v>84</v>
      </c>
      <c r="BK2623" s="142">
        <f>ROUND(I2623*H2623,2)</f>
        <v>0</v>
      </c>
      <c r="BL2623" s="18" t="s">
        <v>366</v>
      </c>
      <c r="BM2623" s="141" t="s">
        <v>4411</v>
      </c>
    </row>
    <row r="2624" spans="2:47" s="1" customFormat="1" ht="48.75">
      <c r="B2624" s="33"/>
      <c r="D2624" s="143" t="s">
        <v>273</v>
      </c>
      <c r="F2624" s="144" t="s">
        <v>4412</v>
      </c>
      <c r="I2624" s="145"/>
      <c r="L2624" s="33"/>
      <c r="M2624" s="146"/>
      <c r="T2624" s="54"/>
      <c r="AT2624" s="18" t="s">
        <v>273</v>
      </c>
      <c r="AU2624" s="18" t="s">
        <v>86</v>
      </c>
    </row>
    <row r="2625" spans="2:51" s="13" customFormat="1" ht="12">
      <c r="B2625" s="155"/>
      <c r="D2625" s="143" t="s">
        <v>277</v>
      </c>
      <c r="E2625" s="156" t="s">
        <v>19</v>
      </c>
      <c r="F2625" s="157" t="s">
        <v>4413</v>
      </c>
      <c r="H2625" s="158">
        <v>495.62</v>
      </c>
      <c r="I2625" s="159"/>
      <c r="L2625" s="155"/>
      <c r="M2625" s="160"/>
      <c r="T2625" s="161"/>
      <c r="AT2625" s="156" t="s">
        <v>277</v>
      </c>
      <c r="AU2625" s="156" t="s">
        <v>86</v>
      </c>
      <c r="AV2625" s="13" t="s">
        <v>86</v>
      </c>
      <c r="AW2625" s="13" t="s">
        <v>37</v>
      </c>
      <c r="AX2625" s="13" t="s">
        <v>76</v>
      </c>
      <c r="AY2625" s="156" t="s">
        <v>265</v>
      </c>
    </row>
    <row r="2626" spans="2:51" s="14" customFormat="1" ht="12">
      <c r="B2626" s="162"/>
      <c r="D2626" s="143" t="s">
        <v>277</v>
      </c>
      <c r="E2626" s="163" t="s">
        <v>1580</v>
      </c>
      <c r="F2626" s="164" t="s">
        <v>280</v>
      </c>
      <c r="H2626" s="165">
        <v>495.62</v>
      </c>
      <c r="I2626" s="166"/>
      <c r="L2626" s="162"/>
      <c r="M2626" s="167"/>
      <c r="T2626" s="168"/>
      <c r="AT2626" s="163" t="s">
        <v>277</v>
      </c>
      <c r="AU2626" s="163" t="s">
        <v>86</v>
      </c>
      <c r="AV2626" s="14" t="s">
        <v>271</v>
      </c>
      <c r="AW2626" s="14" t="s">
        <v>37</v>
      </c>
      <c r="AX2626" s="14" t="s">
        <v>84</v>
      </c>
      <c r="AY2626" s="163" t="s">
        <v>265</v>
      </c>
    </row>
    <row r="2627" spans="2:65" s="1" customFormat="1" ht="16.5" customHeight="1">
      <c r="B2627" s="33"/>
      <c r="C2627" s="177" t="s">
        <v>4414</v>
      </c>
      <c r="D2627" s="177" t="s">
        <v>504</v>
      </c>
      <c r="E2627" s="178" t="s">
        <v>4415</v>
      </c>
      <c r="F2627" s="179" t="s">
        <v>4416</v>
      </c>
      <c r="G2627" s="180" t="s">
        <v>794</v>
      </c>
      <c r="H2627" s="181">
        <v>138.97</v>
      </c>
      <c r="I2627" s="182"/>
      <c r="J2627" s="183">
        <f>ROUND(I2627*H2627,2)</f>
        <v>0</v>
      </c>
      <c r="K2627" s="179" t="s">
        <v>19</v>
      </c>
      <c r="L2627" s="184"/>
      <c r="M2627" s="185" t="s">
        <v>19</v>
      </c>
      <c r="N2627" s="186" t="s">
        <v>47</v>
      </c>
      <c r="P2627" s="139">
        <f>O2627*H2627</f>
        <v>0</v>
      </c>
      <c r="Q2627" s="139">
        <v>0.001</v>
      </c>
      <c r="R2627" s="139">
        <f>Q2627*H2627</f>
        <v>0.13897</v>
      </c>
      <c r="S2627" s="139">
        <v>0</v>
      </c>
      <c r="T2627" s="140">
        <f>S2627*H2627</f>
        <v>0</v>
      </c>
      <c r="AR2627" s="141" t="s">
        <v>503</v>
      </c>
      <c r="AT2627" s="141" t="s">
        <v>504</v>
      </c>
      <c r="AU2627" s="141" t="s">
        <v>86</v>
      </c>
      <c r="AY2627" s="18" t="s">
        <v>265</v>
      </c>
      <c r="BE2627" s="142">
        <f>IF(N2627="základní",J2627,0)</f>
        <v>0</v>
      </c>
      <c r="BF2627" s="142">
        <f>IF(N2627="snížená",J2627,0)</f>
        <v>0</v>
      </c>
      <c r="BG2627" s="142">
        <f>IF(N2627="zákl. přenesená",J2627,0)</f>
        <v>0</v>
      </c>
      <c r="BH2627" s="142">
        <f>IF(N2627="sníž. přenesená",J2627,0)</f>
        <v>0</v>
      </c>
      <c r="BI2627" s="142">
        <f>IF(N2627="nulová",J2627,0)</f>
        <v>0</v>
      </c>
      <c r="BJ2627" s="18" t="s">
        <v>84</v>
      </c>
      <c r="BK2627" s="142">
        <f>ROUND(I2627*H2627,2)</f>
        <v>0</v>
      </c>
      <c r="BL2627" s="18" t="s">
        <v>366</v>
      </c>
      <c r="BM2627" s="141" t="s">
        <v>4417</v>
      </c>
    </row>
    <row r="2628" spans="2:47" s="1" customFormat="1" ht="12">
      <c r="B2628" s="33"/>
      <c r="D2628" s="143" t="s">
        <v>273</v>
      </c>
      <c r="F2628" s="144" t="s">
        <v>4416</v>
      </c>
      <c r="I2628" s="145"/>
      <c r="L2628" s="33"/>
      <c r="M2628" s="146"/>
      <c r="T2628" s="54"/>
      <c r="AT2628" s="18" t="s">
        <v>273</v>
      </c>
      <c r="AU2628" s="18" t="s">
        <v>86</v>
      </c>
    </row>
    <row r="2629" spans="2:51" s="13" customFormat="1" ht="12">
      <c r="B2629" s="155"/>
      <c r="D2629" s="143" t="s">
        <v>277</v>
      </c>
      <c r="E2629" s="156" t="s">
        <v>19</v>
      </c>
      <c r="F2629" s="157" t="s">
        <v>4418</v>
      </c>
      <c r="H2629" s="158">
        <v>138.97</v>
      </c>
      <c r="I2629" s="159"/>
      <c r="L2629" s="155"/>
      <c r="M2629" s="160"/>
      <c r="T2629" s="161"/>
      <c r="AT2629" s="156" t="s">
        <v>277</v>
      </c>
      <c r="AU2629" s="156" t="s">
        <v>86</v>
      </c>
      <c r="AV2629" s="13" t="s">
        <v>86</v>
      </c>
      <c r="AW2629" s="13" t="s">
        <v>37</v>
      </c>
      <c r="AX2629" s="13" t="s">
        <v>76</v>
      </c>
      <c r="AY2629" s="156" t="s">
        <v>265</v>
      </c>
    </row>
    <row r="2630" spans="2:51" s="14" customFormat="1" ht="12">
      <c r="B2630" s="162"/>
      <c r="D2630" s="143" t="s">
        <v>277</v>
      </c>
      <c r="E2630" s="163" t="s">
        <v>1583</v>
      </c>
      <c r="F2630" s="164" t="s">
        <v>280</v>
      </c>
      <c r="H2630" s="165">
        <v>138.97</v>
      </c>
      <c r="I2630" s="166"/>
      <c r="L2630" s="162"/>
      <c r="M2630" s="167"/>
      <c r="T2630" s="168"/>
      <c r="AT2630" s="163" t="s">
        <v>277</v>
      </c>
      <c r="AU2630" s="163" t="s">
        <v>86</v>
      </c>
      <c r="AV2630" s="14" t="s">
        <v>271</v>
      </c>
      <c r="AW2630" s="14" t="s">
        <v>37</v>
      </c>
      <c r="AX2630" s="14" t="s">
        <v>84</v>
      </c>
      <c r="AY2630" s="163" t="s">
        <v>265</v>
      </c>
    </row>
    <row r="2631" spans="2:65" s="1" customFormat="1" ht="21.75" customHeight="1">
      <c r="B2631" s="33"/>
      <c r="C2631" s="177" t="s">
        <v>4419</v>
      </c>
      <c r="D2631" s="177" t="s">
        <v>504</v>
      </c>
      <c r="E2631" s="178" t="s">
        <v>3849</v>
      </c>
      <c r="F2631" s="179" t="s">
        <v>4420</v>
      </c>
      <c r="G2631" s="180" t="s">
        <v>794</v>
      </c>
      <c r="H2631" s="181">
        <v>270.581</v>
      </c>
      <c r="I2631" s="182"/>
      <c r="J2631" s="183">
        <f>ROUND(I2631*H2631,2)</f>
        <v>0</v>
      </c>
      <c r="K2631" s="179" t="s">
        <v>19</v>
      </c>
      <c r="L2631" s="184"/>
      <c r="M2631" s="185" t="s">
        <v>19</v>
      </c>
      <c r="N2631" s="186" t="s">
        <v>47</v>
      </c>
      <c r="P2631" s="139">
        <f>O2631*H2631</f>
        <v>0</v>
      </c>
      <c r="Q2631" s="139">
        <v>0.001</v>
      </c>
      <c r="R2631" s="139">
        <f>Q2631*H2631</f>
        <v>0.270581</v>
      </c>
      <c r="S2631" s="139">
        <v>0</v>
      </c>
      <c r="T2631" s="140">
        <f>S2631*H2631</f>
        <v>0</v>
      </c>
      <c r="AR2631" s="141" t="s">
        <v>503</v>
      </c>
      <c r="AT2631" s="141" t="s">
        <v>504</v>
      </c>
      <c r="AU2631" s="141" t="s">
        <v>86</v>
      </c>
      <c r="AY2631" s="18" t="s">
        <v>265</v>
      </c>
      <c r="BE2631" s="142">
        <f>IF(N2631="základní",J2631,0)</f>
        <v>0</v>
      </c>
      <c r="BF2631" s="142">
        <f>IF(N2631="snížená",J2631,0)</f>
        <v>0</v>
      </c>
      <c r="BG2631" s="142">
        <f>IF(N2631="zákl. přenesená",J2631,0)</f>
        <v>0</v>
      </c>
      <c r="BH2631" s="142">
        <f>IF(N2631="sníž. přenesená",J2631,0)</f>
        <v>0</v>
      </c>
      <c r="BI2631" s="142">
        <f>IF(N2631="nulová",J2631,0)</f>
        <v>0</v>
      </c>
      <c r="BJ2631" s="18" t="s">
        <v>84</v>
      </c>
      <c r="BK2631" s="142">
        <f>ROUND(I2631*H2631,2)</f>
        <v>0</v>
      </c>
      <c r="BL2631" s="18" t="s">
        <v>366</v>
      </c>
      <c r="BM2631" s="141" t="s">
        <v>4421</v>
      </c>
    </row>
    <row r="2632" spans="2:47" s="1" customFormat="1" ht="58.5">
      <c r="B2632" s="33"/>
      <c r="D2632" s="143" t="s">
        <v>273</v>
      </c>
      <c r="F2632" s="144" t="s">
        <v>4422</v>
      </c>
      <c r="I2632" s="145"/>
      <c r="L2632" s="33"/>
      <c r="M2632" s="146"/>
      <c r="T2632" s="54"/>
      <c r="AT2632" s="18" t="s">
        <v>273</v>
      </c>
      <c r="AU2632" s="18" t="s">
        <v>86</v>
      </c>
    </row>
    <row r="2633" spans="2:51" s="13" customFormat="1" ht="12">
      <c r="B2633" s="155"/>
      <c r="D2633" s="143" t="s">
        <v>277</v>
      </c>
      <c r="E2633" s="156" t="s">
        <v>19</v>
      </c>
      <c r="F2633" s="157" t="s">
        <v>4423</v>
      </c>
      <c r="H2633" s="158">
        <v>260.199</v>
      </c>
      <c r="I2633" s="159"/>
      <c r="L2633" s="155"/>
      <c r="M2633" s="160"/>
      <c r="T2633" s="161"/>
      <c r="AT2633" s="156" t="s">
        <v>277</v>
      </c>
      <c r="AU2633" s="156" t="s">
        <v>86</v>
      </c>
      <c r="AV2633" s="13" t="s">
        <v>86</v>
      </c>
      <c r="AW2633" s="13" t="s">
        <v>37</v>
      </c>
      <c r="AX2633" s="13" t="s">
        <v>76</v>
      </c>
      <c r="AY2633" s="156" t="s">
        <v>265</v>
      </c>
    </row>
    <row r="2634" spans="2:51" s="13" customFormat="1" ht="12">
      <c r="B2634" s="155"/>
      <c r="D2634" s="143" t="s">
        <v>277</v>
      </c>
      <c r="E2634" s="156" t="s">
        <v>19</v>
      </c>
      <c r="F2634" s="157" t="s">
        <v>4424</v>
      </c>
      <c r="H2634" s="158">
        <v>10.382</v>
      </c>
      <c r="I2634" s="159"/>
      <c r="L2634" s="155"/>
      <c r="M2634" s="160"/>
      <c r="T2634" s="161"/>
      <c r="AT2634" s="156" t="s">
        <v>277</v>
      </c>
      <c r="AU2634" s="156" t="s">
        <v>86</v>
      </c>
      <c r="AV2634" s="13" t="s">
        <v>86</v>
      </c>
      <c r="AW2634" s="13" t="s">
        <v>37</v>
      </c>
      <c r="AX2634" s="13" t="s">
        <v>76</v>
      </c>
      <c r="AY2634" s="156" t="s">
        <v>265</v>
      </c>
    </row>
    <row r="2635" spans="2:51" s="14" customFormat="1" ht="12">
      <c r="B2635" s="162"/>
      <c r="D2635" s="143" t="s">
        <v>277</v>
      </c>
      <c r="E2635" s="163" t="s">
        <v>1622</v>
      </c>
      <c r="F2635" s="164" t="s">
        <v>280</v>
      </c>
      <c r="H2635" s="165">
        <v>270.581</v>
      </c>
      <c r="I2635" s="166"/>
      <c r="L2635" s="162"/>
      <c r="M2635" s="167"/>
      <c r="T2635" s="168"/>
      <c r="AT2635" s="163" t="s">
        <v>277</v>
      </c>
      <c r="AU2635" s="163" t="s">
        <v>86</v>
      </c>
      <c r="AV2635" s="14" t="s">
        <v>271</v>
      </c>
      <c r="AW2635" s="14" t="s">
        <v>37</v>
      </c>
      <c r="AX2635" s="14" t="s">
        <v>84</v>
      </c>
      <c r="AY2635" s="163" t="s">
        <v>265</v>
      </c>
    </row>
    <row r="2636" spans="2:65" s="1" customFormat="1" ht="16.5" customHeight="1">
      <c r="B2636" s="33"/>
      <c r="C2636" s="177" t="s">
        <v>4425</v>
      </c>
      <c r="D2636" s="177" t="s">
        <v>504</v>
      </c>
      <c r="E2636" s="178" t="s">
        <v>4426</v>
      </c>
      <c r="F2636" s="179" t="s">
        <v>4427</v>
      </c>
      <c r="G2636" s="180" t="s">
        <v>794</v>
      </c>
      <c r="H2636" s="181">
        <v>3406.44</v>
      </c>
      <c r="I2636" s="182"/>
      <c r="J2636" s="183">
        <f>ROUND(I2636*H2636,2)</f>
        <v>0</v>
      </c>
      <c r="K2636" s="179" t="s">
        <v>19</v>
      </c>
      <c r="L2636" s="184"/>
      <c r="M2636" s="185" t="s">
        <v>19</v>
      </c>
      <c r="N2636" s="186" t="s">
        <v>47</v>
      </c>
      <c r="P2636" s="139">
        <f>O2636*H2636</f>
        <v>0</v>
      </c>
      <c r="Q2636" s="139">
        <v>0.001</v>
      </c>
      <c r="R2636" s="139">
        <f>Q2636*H2636</f>
        <v>3.40644</v>
      </c>
      <c r="S2636" s="139">
        <v>0</v>
      </c>
      <c r="T2636" s="140">
        <f>S2636*H2636</f>
        <v>0</v>
      </c>
      <c r="AR2636" s="141" t="s">
        <v>503</v>
      </c>
      <c r="AT2636" s="141" t="s">
        <v>504</v>
      </c>
      <c r="AU2636" s="141" t="s">
        <v>86</v>
      </c>
      <c r="AY2636" s="18" t="s">
        <v>265</v>
      </c>
      <c r="BE2636" s="142">
        <f>IF(N2636="základní",J2636,0)</f>
        <v>0</v>
      </c>
      <c r="BF2636" s="142">
        <f>IF(N2636="snížená",J2636,0)</f>
        <v>0</v>
      </c>
      <c r="BG2636" s="142">
        <f>IF(N2636="zákl. přenesená",J2636,0)</f>
        <v>0</v>
      </c>
      <c r="BH2636" s="142">
        <f>IF(N2636="sníž. přenesená",J2636,0)</f>
        <v>0</v>
      </c>
      <c r="BI2636" s="142">
        <f>IF(N2636="nulová",J2636,0)</f>
        <v>0</v>
      </c>
      <c r="BJ2636" s="18" t="s">
        <v>84</v>
      </c>
      <c r="BK2636" s="142">
        <f>ROUND(I2636*H2636,2)</f>
        <v>0</v>
      </c>
      <c r="BL2636" s="18" t="s">
        <v>366</v>
      </c>
      <c r="BM2636" s="141" t="s">
        <v>4428</v>
      </c>
    </row>
    <row r="2637" spans="2:47" s="1" customFormat="1" ht="107.25">
      <c r="B2637" s="33"/>
      <c r="D2637" s="143" t="s">
        <v>273</v>
      </c>
      <c r="F2637" s="144" t="s">
        <v>4429</v>
      </c>
      <c r="I2637" s="145"/>
      <c r="L2637" s="33"/>
      <c r="M2637" s="146"/>
      <c r="T2637" s="54"/>
      <c r="AT2637" s="18" t="s">
        <v>273</v>
      </c>
      <c r="AU2637" s="18" t="s">
        <v>86</v>
      </c>
    </row>
    <row r="2638" spans="2:51" s="13" customFormat="1" ht="12">
      <c r="B2638" s="155"/>
      <c r="D2638" s="143" t="s">
        <v>277</v>
      </c>
      <c r="E2638" s="156" t="s">
        <v>19</v>
      </c>
      <c r="F2638" s="157" t="s">
        <v>4430</v>
      </c>
      <c r="H2638" s="158">
        <v>3406.44</v>
      </c>
      <c r="I2638" s="159"/>
      <c r="L2638" s="155"/>
      <c r="M2638" s="160"/>
      <c r="T2638" s="161"/>
      <c r="AT2638" s="156" t="s">
        <v>277</v>
      </c>
      <c r="AU2638" s="156" t="s">
        <v>86</v>
      </c>
      <c r="AV2638" s="13" t="s">
        <v>86</v>
      </c>
      <c r="AW2638" s="13" t="s">
        <v>37</v>
      </c>
      <c r="AX2638" s="13" t="s">
        <v>76</v>
      </c>
      <c r="AY2638" s="156" t="s">
        <v>265</v>
      </c>
    </row>
    <row r="2639" spans="2:51" s="14" customFormat="1" ht="12">
      <c r="B2639" s="162"/>
      <c r="D2639" s="143" t="s">
        <v>277</v>
      </c>
      <c r="E2639" s="163" t="s">
        <v>1637</v>
      </c>
      <c r="F2639" s="164" t="s">
        <v>280</v>
      </c>
      <c r="H2639" s="165">
        <v>3406.44</v>
      </c>
      <c r="I2639" s="166"/>
      <c r="L2639" s="162"/>
      <c r="M2639" s="167"/>
      <c r="T2639" s="168"/>
      <c r="AT2639" s="163" t="s">
        <v>277</v>
      </c>
      <c r="AU2639" s="163" t="s">
        <v>86</v>
      </c>
      <c r="AV2639" s="14" t="s">
        <v>271</v>
      </c>
      <c r="AW2639" s="14" t="s">
        <v>37</v>
      </c>
      <c r="AX2639" s="14" t="s">
        <v>84</v>
      </c>
      <c r="AY2639" s="163" t="s">
        <v>265</v>
      </c>
    </row>
    <row r="2640" spans="2:65" s="1" customFormat="1" ht="16.5" customHeight="1">
      <c r="B2640" s="33"/>
      <c r="C2640" s="177" t="s">
        <v>4431</v>
      </c>
      <c r="D2640" s="177" t="s">
        <v>504</v>
      </c>
      <c r="E2640" s="178" t="s">
        <v>4432</v>
      </c>
      <c r="F2640" s="179" t="s">
        <v>4433</v>
      </c>
      <c r="G2640" s="180" t="s">
        <v>794</v>
      </c>
      <c r="H2640" s="181">
        <v>1040</v>
      </c>
      <c r="I2640" s="182"/>
      <c r="J2640" s="183">
        <f>ROUND(I2640*H2640,2)</f>
        <v>0</v>
      </c>
      <c r="K2640" s="179" t="s">
        <v>19</v>
      </c>
      <c r="L2640" s="184"/>
      <c r="M2640" s="185" t="s">
        <v>19</v>
      </c>
      <c r="N2640" s="186" t="s">
        <v>47</v>
      </c>
      <c r="P2640" s="139">
        <f>O2640*H2640</f>
        <v>0</v>
      </c>
      <c r="Q2640" s="139">
        <v>0.001</v>
      </c>
      <c r="R2640" s="139">
        <f>Q2640*H2640</f>
        <v>1.04</v>
      </c>
      <c r="S2640" s="139">
        <v>0</v>
      </c>
      <c r="T2640" s="140">
        <f>S2640*H2640</f>
        <v>0</v>
      </c>
      <c r="AR2640" s="141" t="s">
        <v>503</v>
      </c>
      <c r="AT2640" s="141" t="s">
        <v>504</v>
      </c>
      <c r="AU2640" s="141" t="s">
        <v>86</v>
      </c>
      <c r="AY2640" s="18" t="s">
        <v>265</v>
      </c>
      <c r="BE2640" s="142">
        <f>IF(N2640="základní",J2640,0)</f>
        <v>0</v>
      </c>
      <c r="BF2640" s="142">
        <f>IF(N2640="snížená",J2640,0)</f>
        <v>0</v>
      </c>
      <c r="BG2640" s="142">
        <f>IF(N2640="zákl. přenesená",J2640,0)</f>
        <v>0</v>
      </c>
      <c r="BH2640" s="142">
        <f>IF(N2640="sníž. přenesená",J2640,0)</f>
        <v>0</v>
      </c>
      <c r="BI2640" s="142">
        <f>IF(N2640="nulová",J2640,0)</f>
        <v>0</v>
      </c>
      <c r="BJ2640" s="18" t="s">
        <v>84</v>
      </c>
      <c r="BK2640" s="142">
        <f>ROUND(I2640*H2640,2)</f>
        <v>0</v>
      </c>
      <c r="BL2640" s="18" t="s">
        <v>366</v>
      </c>
      <c r="BM2640" s="141" t="s">
        <v>4434</v>
      </c>
    </row>
    <row r="2641" spans="2:47" s="1" customFormat="1" ht="68.25">
      <c r="B2641" s="33"/>
      <c r="D2641" s="143" t="s">
        <v>273</v>
      </c>
      <c r="F2641" s="144" t="s">
        <v>4435</v>
      </c>
      <c r="I2641" s="145"/>
      <c r="L2641" s="33"/>
      <c r="M2641" s="146"/>
      <c r="T2641" s="54"/>
      <c r="AT2641" s="18" t="s">
        <v>273</v>
      </c>
      <c r="AU2641" s="18" t="s">
        <v>86</v>
      </c>
    </row>
    <row r="2642" spans="2:51" s="13" customFormat="1" ht="12">
      <c r="B2642" s="155"/>
      <c r="D2642" s="143" t="s">
        <v>277</v>
      </c>
      <c r="E2642" s="156" t="s">
        <v>1643</v>
      </c>
      <c r="F2642" s="157" t="s">
        <v>4436</v>
      </c>
      <c r="H2642" s="158">
        <v>1040</v>
      </c>
      <c r="I2642" s="159"/>
      <c r="L2642" s="155"/>
      <c r="M2642" s="160"/>
      <c r="T2642" s="161"/>
      <c r="AT2642" s="156" t="s">
        <v>277</v>
      </c>
      <c r="AU2642" s="156" t="s">
        <v>86</v>
      </c>
      <c r="AV2642" s="13" t="s">
        <v>86</v>
      </c>
      <c r="AW2642" s="13" t="s">
        <v>37</v>
      </c>
      <c r="AX2642" s="13" t="s">
        <v>84</v>
      </c>
      <c r="AY2642" s="156" t="s">
        <v>265</v>
      </c>
    </row>
    <row r="2643" spans="2:65" s="1" customFormat="1" ht="16.5" customHeight="1">
      <c r="B2643" s="33"/>
      <c r="C2643" s="177" t="s">
        <v>4437</v>
      </c>
      <c r="D2643" s="177" t="s">
        <v>504</v>
      </c>
      <c r="E2643" s="178" t="s">
        <v>4438</v>
      </c>
      <c r="F2643" s="179" t="s">
        <v>4439</v>
      </c>
      <c r="G2643" s="180" t="s">
        <v>794</v>
      </c>
      <c r="H2643" s="181">
        <v>476.93</v>
      </c>
      <c r="I2643" s="182"/>
      <c r="J2643" s="183">
        <f>ROUND(I2643*H2643,2)</f>
        <v>0</v>
      </c>
      <c r="K2643" s="179" t="s">
        <v>19</v>
      </c>
      <c r="L2643" s="184"/>
      <c r="M2643" s="185" t="s">
        <v>19</v>
      </c>
      <c r="N2643" s="186" t="s">
        <v>47</v>
      </c>
      <c r="P2643" s="139">
        <f>O2643*H2643</f>
        <v>0</v>
      </c>
      <c r="Q2643" s="139">
        <v>0</v>
      </c>
      <c r="R2643" s="139">
        <f>Q2643*H2643</f>
        <v>0</v>
      </c>
      <c r="S2643" s="139">
        <v>0</v>
      </c>
      <c r="T2643" s="140">
        <f>S2643*H2643</f>
        <v>0</v>
      </c>
      <c r="AR2643" s="141" t="s">
        <v>503</v>
      </c>
      <c r="AT2643" s="141" t="s">
        <v>504</v>
      </c>
      <c r="AU2643" s="141" t="s">
        <v>86</v>
      </c>
      <c r="AY2643" s="18" t="s">
        <v>265</v>
      </c>
      <c r="BE2643" s="142">
        <f>IF(N2643="základní",J2643,0)</f>
        <v>0</v>
      </c>
      <c r="BF2643" s="142">
        <f>IF(N2643="snížená",J2643,0)</f>
        <v>0</v>
      </c>
      <c r="BG2643" s="142">
        <f>IF(N2643="zákl. přenesená",J2643,0)</f>
        <v>0</v>
      </c>
      <c r="BH2643" s="142">
        <f>IF(N2643="sníž. přenesená",J2643,0)</f>
        <v>0</v>
      </c>
      <c r="BI2643" s="142">
        <f>IF(N2643="nulová",J2643,0)</f>
        <v>0</v>
      </c>
      <c r="BJ2643" s="18" t="s">
        <v>84</v>
      </c>
      <c r="BK2643" s="142">
        <f>ROUND(I2643*H2643,2)</f>
        <v>0</v>
      </c>
      <c r="BL2643" s="18" t="s">
        <v>366</v>
      </c>
      <c r="BM2643" s="141" t="s">
        <v>4440</v>
      </c>
    </row>
    <row r="2644" spans="2:47" s="1" customFormat="1" ht="39">
      <c r="B2644" s="33"/>
      <c r="D2644" s="143" t="s">
        <v>273</v>
      </c>
      <c r="F2644" s="144" t="s">
        <v>4441</v>
      </c>
      <c r="I2644" s="145"/>
      <c r="L2644" s="33"/>
      <c r="M2644" s="146"/>
      <c r="T2644" s="54"/>
      <c r="AT2644" s="18" t="s">
        <v>273</v>
      </c>
      <c r="AU2644" s="18" t="s">
        <v>86</v>
      </c>
    </row>
    <row r="2645" spans="2:51" s="13" customFormat="1" ht="12">
      <c r="B2645" s="155"/>
      <c r="D2645" s="143" t="s">
        <v>277</v>
      </c>
      <c r="E2645" s="156" t="s">
        <v>19</v>
      </c>
      <c r="F2645" s="157" t="s">
        <v>4442</v>
      </c>
      <c r="H2645" s="158">
        <v>476.93</v>
      </c>
      <c r="I2645" s="159"/>
      <c r="L2645" s="155"/>
      <c r="M2645" s="160"/>
      <c r="T2645" s="161"/>
      <c r="AT2645" s="156" t="s">
        <v>277</v>
      </c>
      <c r="AU2645" s="156" t="s">
        <v>86</v>
      </c>
      <c r="AV2645" s="13" t="s">
        <v>86</v>
      </c>
      <c r="AW2645" s="13" t="s">
        <v>37</v>
      </c>
      <c r="AX2645" s="13" t="s">
        <v>76</v>
      </c>
      <c r="AY2645" s="156" t="s">
        <v>265</v>
      </c>
    </row>
    <row r="2646" spans="2:51" s="14" customFormat="1" ht="12">
      <c r="B2646" s="162"/>
      <c r="D2646" s="143" t="s">
        <v>277</v>
      </c>
      <c r="E2646" s="163" t="s">
        <v>1696</v>
      </c>
      <c r="F2646" s="164" t="s">
        <v>280</v>
      </c>
      <c r="H2646" s="165">
        <v>476.93</v>
      </c>
      <c r="I2646" s="166"/>
      <c r="L2646" s="162"/>
      <c r="M2646" s="167"/>
      <c r="T2646" s="168"/>
      <c r="AT2646" s="163" t="s">
        <v>277</v>
      </c>
      <c r="AU2646" s="163" t="s">
        <v>86</v>
      </c>
      <c r="AV2646" s="14" t="s">
        <v>271</v>
      </c>
      <c r="AW2646" s="14" t="s">
        <v>37</v>
      </c>
      <c r="AX2646" s="14" t="s">
        <v>84</v>
      </c>
      <c r="AY2646" s="163" t="s">
        <v>265</v>
      </c>
    </row>
    <row r="2647" spans="2:65" s="1" customFormat="1" ht="16.5" customHeight="1">
      <c r="B2647" s="33"/>
      <c r="C2647" s="130" t="s">
        <v>4443</v>
      </c>
      <c r="D2647" s="130" t="s">
        <v>267</v>
      </c>
      <c r="E2647" s="131" t="s">
        <v>4444</v>
      </c>
      <c r="F2647" s="132" t="s">
        <v>4445</v>
      </c>
      <c r="G2647" s="133" t="s">
        <v>569</v>
      </c>
      <c r="H2647" s="134">
        <v>1</v>
      </c>
      <c r="I2647" s="135"/>
      <c r="J2647" s="136">
        <f>ROUND(I2647*H2647,2)</f>
        <v>0</v>
      </c>
      <c r="K2647" s="132" t="s">
        <v>19</v>
      </c>
      <c r="L2647" s="33"/>
      <c r="M2647" s="137" t="s">
        <v>19</v>
      </c>
      <c r="N2647" s="138" t="s">
        <v>47</v>
      </c>
      <c r="P2647" s="139">
        <f>O2647*H2647</f>
        <v>0</v>
      </c>
      <c r="Q2647" s="139">
        <v>0</v>
      </c>
      <c r="R2647" s="139">
        <f>Q2647*H2647</f>
        <v>0</v>
      </c>
      <c r="S2647" s="139">
        <v>0</v>
      </c>
      <c r="T2647" s="140">
        <f>S2647*H2647</f>
        <v>0</v>
      </c>
      <c r="AR2647" s="141" t="s">
        <v>366</v>
      </c>
      <c r="AT2647" s="141" t="s">
        <v>267</v>
      </c>
      <c r="AU2647" s="141" t="s">
        <v>86</v>
      </c>
      <c r="AY2647" s="18" t="s">
        <v>265</v>
      </c>
      <c r="BE2647" s="142">
        <f>IF(N2647="základní",J2647,0)</f>
        <v>0</v>
      </c>
      <c r="BF2647" s="142">
        <f>IF(N2647="snížená",J2647,0)</f>
        <v>0</v>
      </c>
      <c r="BG2647" s="142">
        <f>IF(N2647="zákl. přenesená",J2647,0)</f>
        <v>0</v>
      </c>
      <c r="BH2647" s="142">
        <f>IF(N2647="sníž. přenesená",J2647,0)</f>
        <v>0</v>
      </c>
      <c r="BI2647" s="142">
        <f>IF(N2647="nulová",J2647,0)</f>
        <v>0</v>
      </c>
      <c r="BJ2647" s="18" t="s">
        <v>84</v>
      </c>
      <c r="BK2647" s="142">
        <f>ROUND(I2647*H2647,2)</f>
        <v>0</v>
      </c>
      <c r="BL2647" s="18" t="s">
        <v>366</v>
      </c>
      <c r="BM2647" s="141" t="s">
        <v>4446</v>
      </c>
    </row>
    <row r="2648" spans="2:47" s="1" customFormat="1" ht="87.75">
      <c r="B2648" s="33"/>
      <c r="D2648" s="143" t="s">
        <v>273</v>
      </c>
      <c r="F2648" s="144" t="s">
        <v>4447</v>
      </c>
      <c r="I2648" s="145"/>
      <c r="L2648" s="33"/>
      <c r="M2648" s="146"/>
      <c r="T2648" s="54"/>
      <c r="AT2648" s="18" t="s">
        <v>273</v>
      </c>
      <c r="AU2648" s="18" t="s">
        <v>86</v>
      </c>
    </row>
    <row r="2649" spans="2:65" s="1" customFormat="1" ht="16.5" customHeight="1">
      <c r="B2649" s="33"/>
      <c r="C2649" s="130" t="s">
        <v>4448</v>
      </c>
      <c r="D2649" s="130" t="s">
        <v>267</v>
      </c>
      <c r="E2649" s="131" t="s">
        <v>4449</v>
      </c>
      <c r="F2649" s="132" t="s">
        <v>4450</v>
      </c>
      <c r="G2649" s="133" t="s">
        <v>134</v>
      </c>
      <c r="H2649" s="134">
        <v>45</v>
      </c>
      <c r="I2649" s="135"/>
      <c r="J2649" s="136">
        <f>ROUND(I2649*H2649,2)</f>
        <v>0</v>
      </c>
      <c r="K2649" s="132" t="s">
        <v>19</v>
      </c>
      <c r="L2649" s="33"/>
      <c r="M2649" s="137" t="s">
        <v>19</v>
      </c>
      <c r="N2649" s="138" t="s">
        <v>47</v>
      </c>
      <c r="P2649" s="139">
        <f>O2649*H2649</f>
        <v>0</v>
      </c>
      <c r="Q2649" s="139">
        <v>0</v>
      </c>
      <c r="R2649" s="139">
        <f>Q2649*H2649</f>
        <v>0</v>
      </c>
      <c r="S2649" s="139">
        <v>0</v>
      </c>
      <c r="T2649" s="140">
        <f>S2649*H2649</f>
        <v>0</v>
      </c>
      <c r="AR2649" s="141" t="s">
        <v>366</v>
      </c>
      <c r="AT2649" s="141" t="s">
        <v>267</v>
      </c>
      <c r="AU2649" s="141" t="s">
        <v>86</v>
      </c>
      <c r="AY2649" s="18" t="s">
        <v>265</v>
      </c>
      <c r="BE2649" s="142">
        <f>IF(N2649="základní",J2649,0)</f>
        <v>0</v>
      </c>
      <c r="BF2649" s="142">
        <f>IF(N2649="snížená",J2649,0)</f>
        <v>0</v>
      </c>
      <c r="BG2649" s="142">
        <f>IF(N2649="zákl. přenesená",J2649,0)</f>
        <v>0</v>
      </c>
      <c r="BH2649" s="142">
        <f>IF(N2649="sníž. přenesená",J2649,0)</f>
        <v>0</v>
      </c>
      <c r="BI2649" s="142">
        <f>IF(N2649="nulová",J2649,0)</f>
        <v>0</v>
      </c>
      <c r="BJ2649" s="18" t="s">
        <v>84</v>
      </c>
      <c r="BK2649" s="142">
        <f>ROUND(I2649*H2649,2)</f>
        <v>0</v>
      </c>
      <c r="BL2649" s="18" t="s">
        <v>366</v>
      </c>
      <c r="BM2649" s="141" t="s">
        <v>4451</v>
      </c>
    </row>
    <row r="2650" spans="2:47" s="1" customFormat="1" ht="97.5">
      <c r="B2650" s="33"/>
      <c r="D2650" s="143" t="s">
        <v>273</v>
      </c>
      <c r="F2650" s="144" t="s">
        <v>4452</v>
      </c>
      <c r="I2650" s="145"/>
      <c r="L2650" s="33"/>
      <c r="M2650" s="146"/>
      <c r="T2650" s="54"/>
      <c r="AT2650" s="18" t="s">
        <v>273</v>
      </c>
      <c r="AU2650" s="18" t="s">
        <v>86</v>
      </c>
    </row>
    <row r="2651" spans="2:51" s="13" customFormat="1" ht="12">
      <c r="B2651" s="155"/>
      <c r="D2651" s="143" t="s">
        <v>277</v>
      </c>
      <c r="E2651" s="156" t="s">
        <v>19</v>
      </c>
      <c r="F2651" s="157" t="s">
        <v>4453</v>
      </c>
      <c r="H2651" s="158">
        <v>45</v>
      </c>
      <c r="I2651" s="159"/>
      <c r="L2651" s="155"/>
      <c r="M2651" s="160"/>
      <c r="T2651" s="161"/>
      <c r="AT2651" s="156" t="s">
        <v>277</v>
      </c>
      <c r="AU2651" s="156" t="s">
        <v>86</v>
      </c>
      <c r="AV2651" s="13" t="s">
        <v>86</v>
      </c>
      <c r="AW2651" s="13" t="s">
        <v>37</v>
      </c>
      <c r="AX2651" s="13" t="s">
        <v>84</v>
      </c>
      <c r="AY2651" s="156" t="s">
        <v>265</v>
      </c>
    </row>
    <row r="2652" spans="2:65" s="1" customFormat="1" ht="16.5" customHeight="1">
      <c r="B2652" s="33"/>
      <c r="C2652" s="130" t="s">
        <v>4454</v>
      </c>
      <c r="D2652" s="130" t="s">
        <v>267</v>
      </c>
      <c r="E2652" s="131" t="s">
        <v>4280</v>
      </c>
      <c r="F2652" s="132" t="s">
        <v>4455</v>
      </c>
      <c r="G2652" s="133" t="s">
        <v>569</v>
      </c>
      <c r="H2652" s="134">
        <v>1</v>
      </c>
      <c r="I2652" s="135"/>
      <c r="J2652" s="136">
        <f>ROUND(I2652*H2652,2)</f>
        <v>0</v>
      </c>
      <c r="K2652" s="132" t="s">
        <v>19</v>
      </c>
      <c r="L2652" s="33"/>
      <c r="M2652" s="137" t="s">
        <v>19</v>
      </c>
      <c r="N2652" s="138" t="s">
        <v>47</v>
      </c>
      <c r="P2652" s="139">
        <f>O2652*H2652</f>
        <v>0</v>
      </c>
      <c r="Q2652" s="139">
        <v>0</v>
      </c>
      <c r="R2652" s="139">
        <f>Q2652*H2652</f>
        <v>0</v>
      </c>
      <c r="S2652" s="139">
        <v>0</v>
      </c>
      <c r="T2652" s="140">
        <f>S2652*H2652</f>
        <v>0</v>
      </c>
      <c r="AR2652" s="141" t="s">
        <v>366</v>
      </c>
      <c r="AT2652" s="141" t="s">
        <v>267</v>
      </c>
      <c r="AU2652" s="141" t="s">
        <v>86</v>
      </c>
      <c r="AY2652" s="18" t="s">
        <v>265</v>
      </c>
      <c r="BE2652" s="142">
        <f>IF(N2652="základní",J2652,0)</f>
        <v>0</v>
      </c>
      <c r="BF2652" s="142">
        <f>IF(N2652="snížená",J2652,0)</f>
        <v>0</v>
      </c>
      <c r="BG2652" s="142">
        <f>IF(N2652="zákl. přenesená",J2652,0)</f>
        <v>0</v>
      </c>
      <c r="BH2652" s="142">
        <f>IF(N2652="sníž. přenesená",J2652,0)</f>
        <v>0</v>
      </c>
      <c r="BI2652" s="142">
        <f>IF(N2652="nulová",J2652,0)</f>
        <v>0</v>
      </c>
      <c r="BJ2652" s="18" t="s">
        <v>84</v>
      </c>
      <c r="BK2652" s="142">
        <f>ROUND(I2652*H2652,2)</f>
        <v>0</v>
      </c>
      <c r="BL2652" s="18" t="s">
        <v>366</v>
      </c>
      <c r="BM2652" s="141" t="s">
        <v>4456</v>
      </c>
    </row>
    <row r="2653" spans="2:47" s="1" customFormat="1" ht="29.25">
      <c r="B2653" s="33"/>
      <c r="D2653" s="143" t="s">
        <v>273</v>
      </c>
      <c r="F2653" s="144" t="s">
        <v>4457</v>
      </c>
      <c r="I2653" s="145"/>
      <c r="L2653" s="33"/>
      <c r="M2653" s="146"/>
      <c r="T2653" s="54"/>
      <c r="AT2653" s="18" t="s">
        <v>273</v>
      </c>
      <c r="AU2653" s="18" t="s">
        <v>86</v>
      </c>
    </row>
    <row r="2654" spans="2:65" s="1" customFormat="1" ht="16.5" customHeight="1">
      <c r="B2654" s="33"/>
      <c r="C2654" s="130" t="s">
        <v>4458</v>
      </c>
      <c r="D2654" s="130" t="s">
        <v>267</v>
      </c>
      <c r="E2654" s="131" t="s">
        <v>4459</v>
      </c>
      <c r="F2654" s="132" t="s">
        <v>4460</v>
      </c>
      <c r="G2654" s="133" t="s">
        <v>569</v>
      </c>
      <c r="H2654" s="134">
        <v>4</v>
      </c>
      <c r="I2654" s="135"/>
      <c r="J2654" s="136">
        <f>ROUND(I2654*H2654,2)</f>
        <v>0</v>
      </c>
      <c r="K2654" s="132" t="s">
        <v>19</v>
      </c>
      <c r="L2654" s="33"/>
      <c r="M2654" s="137" t="s">
        <v>19</v>
      </c>
      <c r="N2654" s="138" t="s">
        <v>47</v>
      </c>
      <c r="P2654" s="139">
        <f>O2654*H2654</f>
        <v>0</v>
      </c>
      <c r="Q2654" s="139">
        <v>0</v>
      </c>
      <c r="R2654" s="139">
        <f>Q2654*H2654</f>
        <v>0</v>
      </c>
      <c r="S2654" s="139">
        <v>0</v>
      </c>
      <c r="T2654" s="140">
        <f>S2654*H2654</f>
        <v>0</v>
      </c>
      <c r="AR2654" s="141" t="s">
        <v>366</v>
      </c>
      <c r="AT2654" s="141" t="s">
        <v>267</v>
      </c>
      <c r="AU2654" s="141" t="s">
        <v>86</v>
      </c>
      <c r="AY2654" s="18" t="s">
        <v>265</v>
      </c>
      <c r="BE2654" s="142">
        <f>IF(N2654="základní",J2654,0)</f>
        <v>0</v>
      </c>
      <c r="BF2654" s="142">
        <f>IF(N2654="snížená",J2654,0)</f>
        <v>0</v>
      </c>
      <c r="BG2654" s="142">
        <f>IF(N2654="zákl. přenesená",J2654,0)</f>
        <v>0</v>
      </c>
      <c r="BH2654" s="142">
        <f>IF(N2654="sníž. přenesená",J2654,0)</f>
        <v>0</v>
      </c>
      <c r="BI2654" s="142">
        <f>IF(N2654="nulová",J2654,0)</f>
        <v>0</v>
      </c>
      <c r="BJ2654" s="18" t="s">
        <v>84</v>
      </c>
      <c r="BK2654" s="142">
        <f>ROUND(I2654*H2654,2)</f>
        <v>0</v>
      </c>
      <c r="BL2654" s="18" t="s">
        <v>366</v>
      </c>
      <c r="BM2654" s="141" t="s">
        <v>4461</v>
      </c>
    </row>
    <row r="2655" spans="2:47" s="1" customFormat="1" ht="12">
      <c r="B2655" s="33"/>
      <c r="D2655" s="143" t="s">
        <v>273</v>
      </c>
      <c r="F2655" s="144" t="s">
        <v>4460</v>
      </c>
      <c r="I2655" s="145"/>
      <c r="L2655" s="33"/>
      <c r="M2655" s="146"/>
      <c r="T2655" s="54"/>
      <c r="AT2655" s="18" t="s">
        <v>273</v>
      </c>
      <c r="AU2655" s="18" t="s">
        <v>86</v>
      </c>
    </row>
    <row r="2656" spans="2:65" s="1" customFormat="1" ht="16.5" customHeight="1">
      <c r="B2656" s="33"/>
      <c r="C2656" s="130" t="s">
        <v>4462</v>
      </c>
      <c r="D2656" s="130" t="s">
        <v>267</v>
      </c>
      <c r="E2656" s="131" t="s">
        <v>4463</v>
      </c>
      <c r="F2656" s="132" t="s">
        <v>4464</v>
      </c>
      <c r="G2656" s="133" t="s">
        <v>569</v>
      </c>
      <c r="H2656" s="134">
        <v>1</v>
      </c>
      <c r="I2656" s="135"/>
      <c r="J2656" s="136">
        <f>ROUND(I2656*H2656,2)</f>
        <v>0</v>
      </c>
      <c r="K2656" s="132" t="s">
        <v>19</v>
      </c>
      <c r="L2656" s="33"/>
      <c r="M2656" s="137" t="s">
        <v>19</v>
      </c>
      <c r="N2656" s="138" t="s">
        <v>47</v>
      </c>
      <c r="P2656" s="139">
        <f>O2656*H2656</f>
        <v>0</v>
      </c>
      <c r="Q2656" s="139">
        <v>0</v>
      </c>
      <c r="R2656" s="139">
        <f>Q2656*H2656</f>
        <v>0</v>
      </c>
      <c r="S2656" s="139">
        <v>0</v>
      </c>
      <c r="T2656" s="140">
        <f>S2656*H2656</f>
        <v>0</v>
      </c>
      <c r="AR2656" s="141" t="s">
        <v>366</v>
      </c>
      <c r="AT2656" s="141" t="s">
        <v>267</v>
      </c>
      <c r="AU2656" s="141" t="s">
        <v>86</v>
      </c>
      <c r="AY2656" s="18" t="s">
        <v>265</v>
      </c>
      <c r="BE2656" s="142">
        <f>IF(N2656="základní",J2656,0)</f>
        <v>0</v>
      </c>
      <c r="BF2656" s="142">
        <f>IF(N2656="snížená",J2656,0)</f>
        <v>0</v>
      </c>
      <c r="BG2656" s="142">
        <f>IF(N2656="zákl. přenesená",J2656,0)</f>
        <v>0</v>
      </c>
      <c r="BH2656" s="142">
        <f>IF(N2656="sníž. přenesená",J2656,0)</f>
        <v>0</v>
      </c>
      <c r="BI2656" s="142">
        <f>IF(N2656="nulová",J2656,0)</f>
        <v>0</v>
      </c>
      <c r="BJ2656" s="18" t="s">
        <v>84</v>
      </c>
      <c r="BK2656" s="142">
        <f>ROUND(I2656*H2656,2)</f>
        <v>0</v>
      </c>
      <c r="BL2656" s="18" t="s">
        <v>366</v>
      </c>
      <c r="BM2656" s="141" t="s">
        <v>4465</v>
      </c>
    </row>
    <row r="2657" spans="2:47" s="1" customFormat="1" ht="29.25">
      <c r="B2657" s="33"/>
      <c r="D2657" s="143" t="s">
        <v>273</v>
      </c>
      <c r="F2657" s="144" t="s">
        <v>4466</v>
      </c>
      <c r="I2657" s="145"/>
      <c r="L2657" s="33"/>
      <c r="M2657" s="146"/>
      <c r="T2657" s="54"/>
      <c r="AT2657" s="18" t="s">
        <v>273</v>
      </c>
      <c r="AU2657" s="18" t="s">
        <v>86</v>
      </c>
    </row>
    <row r="2658" spans="2:65" s="1" customFormat="1" ht="16.5" customHeight="1">
      <c r="B2658" s="33"/>
      <c r="C2658" s="130" t="s">
        <v>4467</v>
      </c>
      <c r="D2658" s="130" t="s">
        <v>267</v>
      </c>
      <c r="E2658" s="131" t="s">
        <v>4468</v>
      </c>
      <c r="F2658" s="132" t="s">
        <v>4469</v>
      </c>
      <c r="G2658" s="133" t="s">
        <v>130</v>
      </c>
      <c r="H2658" s="134">
        <v>14.625</v>
      </c>
      <c r="I2658" s="135"/>
      <c r="J2658" s="136">
        <f>ROUND(I2658*H2658,2)</f>
        <v>0</v>
      </c>
      <c r="K2658" s="132" t="s">
        <v>270</v>
      </c>
      <c r="L2658" s="33"/>
      <c r="M2658" s="137" t="s">
        <v>19</v>
      </c>
      <c r="N2658" s="138" t="s">
        <v>47</v>
      </c>
      <c r="P2658" s="139">
        <f>O2658*H2658</f>
        <v>0</v>
      </c>
      <c r="Q2658" s="139">
        <v>0</v>
      </c>
      <c r="R2658" s="139">
        <f>Q2658*H2658</f>
        <v>0</v>
      </c>
      <c r="S2658" s="139">
        <v>0</v>
      </c>
      <c r="T2658" s="140">
        <f>S2658*H2658</f>
        <v>0</v>
      </c>
      <c r="AR2658" s="141" t="s">
        <v>366</v>
      </c>
      <c r="AT2658" s="141" t="s">
        <v>267</v>
      </c>
      <c r="AU2658" s="141" t="s">
        <v>86</v>
      </c>
      <c r="AY2658" s="18" t="s">
        <v>265</v>
      </c>
      <c r="BE2658" s="142">
        <f>IF(N2658="základní",J2658,0)</f>
        <v>0</v>
      </c>
      <c r="BF2658" s="142">
        <f>IF(N2658="snížená",J2658,0)</f>
        <v>0</v>
      </c>
      <c r="BG2658" s="142">
        <f>IF(N2658="zákl. přenesená",J2658,0)</f>
        <v>0</v>
      </c>
      <c r="BH2658" s="142">
        <f>IF(N2658="sníž. přenesená",J2658,0)</f>
        <v>0</v>
      </c>
      <c r="BI2658" s="142">
        <f>IF(N2658="nulová",J2658,0)</f>
        <v>0</v>
      </c>
      <c r="BJ2658" s="18" t="s">
        <v>84</v>
      </c>
      <c r="BK2658" s="142">
        <f>ROUND(I2658*H2658,2)</f>
        <v>0</v>
      </c>
      <c r="BL2658" s="18" t="s">
        <v>366</v>
      </c>
      <c r="BM2658" s="141" t="s">
        <v>4470</v>
      </c>
    </row>
    <row r="2659" spans="2:47" s="1" customFormat="1" ht="19.5">
      <c r="B2659" s="33"/>
      <c r="D2659" s="143" t="s">
        <v>273</v>
      </c>
      <c r="F2659" s="144" t="s">
        <v>4471</v>
      </c>
      <c r="I2659" s="145"/>
      <c r="L2659" s="33"/>
      <c r="M2659" s="146"/>
      <c r="T2659" s="54"/>
      <c r="AT2659" s="18" t="s">
        <v>273</v>
      </c>
      <c r="AU2659" s="18" t="s">
        <v>86</v>
      </c>
    </row>
    <row r="2660" spans="2:47" s="1" customFormat="1" ht="12">
      <c r="B2660" s="33"/>
      <c r="D2660" s="147" t="s">
        <v>275</v>
      </c>
      <c r="F2660" s="148" t="s">
        <v>4472</v>
      </c>
      <c r="I2660" s="145"/>
      <c r="L2660" s="33"/>
      <c r="M2660" s="146"/>
      <c r="T2660" s="54"/>
      <c r="AT2660" s="18" t="s">
        <v>275</v>
      </c>
      <c r="AU2660" s="18" t="s">
        <v>86</v>
      </c>
    </row>
    <row r="2661" spans="2:63" s="11" customFormat="1" ht="22.9" customHeight="1">
      <c r="B2661" s="118"/>
      <c r="D2661" s="119" t="s">
        <v>75</v>
      </c>
      <c r="E2661" s="128" t="s">
        <v>4473</v>
      </c>
      <c r="F2661" s="128" t="s">
        <v>4474</v>
      </c>
      <c r="I2661" s="121"/>
      <c r="J2661" s="129">
        <f>BK2661</f>
        <v>0</v>
      </c>
      <c r="L2661" s="118"/>
      <c r="M2661" s="123"/>
      <c r="P2661" s="124">
        <f>SUM(P2662:P2689)</f>
        <v>0</v>
      </c>
      <c r="R2661" s="124">
        <f>SUM(R2662:R2689)</f>
        <v>3.9018626</v>
      </c>
      <c r="T2661" s="125">
        <f>SUM(T2662:T2689)</f>
        <v>0</v>
      </c>
      <c r="AR2661" s="119" t="s">
        <v>86</v>
      </c>
      <c r="AT2661" s="126" t="s">
        <v>75</v>
      </c>
      <c r="AU2661" s="126" t="s">
        <v>84</v>
      </c>
      <c r="AY2661" s="119" t="s">
        <v>265</v>
      </c>
      <c r="BK2661" s="127">
        <f>SUM(BK2662:BK2689)</f>
        <v>0</v>
      </c>
    </row>
    <row r="2662" spans="2:65" s="1" customFormat="1" ht="24.2" customHeight="1">
      <c r="B2662" s="33"/>
      <c r="C2662" s="130" t="s">
        <v>4475</v>
      </c>
      <c r="D2662" s="130" t="s">
        <v>267</v>
      </c>
      <c r="E2662" s="131" t="s">
        <v>4476</v>
      </c>
      <c r="F2662" s="132" t="s">
        <v>4477</v>
      </c>
      <c r="G2662" s="133" t="s">
        <v>115</v>
      </c>
      <c r="H2662" s="134">
        <v>56.3</v>
      </c>
      <c r="I2662" s="135"/>
      <c r="J2662" s="136">
        <f>ROUND(I2662*H2662,2)</f>
        <v>0</v>
      </c>
      <c r="K2662" s="132" t="s">
        <v>270</v>
      </c>
      <c r="L2662" s="33"/>
      <c r="M2662" s="137" t="s">
        <v>19</v>
      </c>
      <c r="N2662" s="138" t="s">
        <v>47</v>
      </c>
      <c r="P2662" s="139">
        <f>O2662*H2662</f>
        <v>0</v>
      </c>
      <c r="Q2662" s="139">
        <v>0.0334</v>
      </c>
      <c r="R2662" s="139">
        <f>Q2662*H2662</f>
        <v>1.8804199999999998</v>
      </c>
      <c r="S2662" s="139">
        <v>0</v>
      </c>
      <c r="T2662" s="140">
        <f>S2662*H2662</f>
        <v>0</v>
      </c>
      <c r="AR2662" s="141" t="s">
        <v>366</v>
      </c>
      <c r="AT2662" s="141" t="s">
        <v>267</v>
      </c>
      <c r="AU2662" s="141" t="s">
        <v>86</v>
      </c>
      <c r="AY2662" s="18" t="s">
        <v>265</v>
      </c>
      <c r="BE2662" s="142">
        <f>IF(N2662="základní",J2662,0)</f>
        <v>0</v>
      </c>
      <c r="BF2662" s="142">
        <f>IF(N2662="snížená",J2662,0)</f>
        <v>0</v>
      </c>
      <c r="BG2662" s="142">
        <f>IF(N2662="zákl. přenesená",J2662,0)</f>
        <v>0</v>
      </c>
      <c r="BH2662" s="142">
        <f>IF(N2662="sníž. přenesená",J2662,0)</f>
        <v>0</v>
      </c>
      <c r="BI2662" s="142">
        <f>IF(N2662="nulová",J2662,0)</f>
        <v>0</v>
      </c>
      <c r="BJ2662" s="18" t="s">
        <v>84</v>
      </c>
      <c r="BK2662" s="142">
        <f>ROUND(I2662*H2662,2)</f>
        <v>0</v>
      </c>
      <c r="BL2662" s="18" t="s">
        <v>366</v>
      </c>
      <c r="BM2662" s="141" t="s">
        <v>4478</v>
      </c>
    </row>
    <row r="2663" spans="2:47" s="1" customFormat="1" ht="12">
      <c r="B2663" s="33"/>
      <c r="D2663" s="143" t="s">
        <v>273</v>
      </c>
      <c r="F2663" s="144" t="s">
        <v>4479</v>
      </c>
      <c r="I2663" s="145"/>
      <c r="L2663" s="33"/>
      <c r="M2663" s="146"/>
      <c r="T2663" s="54"/>
      <c r="AT2663" s="18" t="s">
        <v>273</v>
      </c>
      <c r="AU2663" s="18" t="s">
        <v>86</v>
      </c>
    </row>
    <row r="2664" spans="2:47" s="1" customFormat="1" ht="12">
      <c r="B2664" s="33"/>
      <c r="D2664" s="147" t="s">
        <v>275</v>
      </c>
      <c r="F2664" s="148" t="s">
        <v>4480</v>
      </c>
      <c r="I2664" s="145"/>
      <c r="L2664" s="33"/>
      <c r="M2664" s="146"/>
      <c r="T2664" s="54"/>
      <c r="AT2664" s="18" t="s">
        <v>275</v>
      </c>
      <c r="AU2664" s="18" t="s">
        <v>86</v>
      </c>
    </row>
    <row r="2665" spans="2:47" s="1" customFormat="1" ht="68.25">
      <c r="B2665" s="33"/>
      <c r="D2665" s="143" t="s">
        <v>501</v>
      </c>
      <c r="F2665" s="176" t="s">
        <v>4481</v>
      </c>
      <c r="I2665" s="145"/>
      <c r="L2665" s="33"/>
      <c r="M2665" s="146"/>
      <c r="T2665" s="54"/>
      <c r="AT2665" s="18" t="s">
        <v>501</v>
      </c>
      <c r="AU2665" s="18" t="s">
        <v>86</v>
      </c>
    </row>
    <row r="2666" spans="2:51" s="12" customFormat="1" ht="12">
      <c r="B2666" s="149"/>
      <c r="D2666" s="143" t="s">
        <v>277</v>
      </c>
      <c r="E2666" s="150" t="s">
        <v>19</v>
      </c>
      <c r="F2666" s="151" t="s">
        <v>3313</v>
      </c>
      <c r="H2666" s="150" t="s">
        <v>19</v>
      </c>
      <c r="I2666" s="152"/>
      <c r="L2666" s="149"/>
      <c r="M2666" s="153"/>
      <c r="T2666" s="154"/>
      <c r="AT2666" s="150" t="s">
        <v>277</v>
      </c>
      <c r="AU2666" s="150" t="s">
        <v>86</v>
      </c>
      <c r="AV2666" s="12" t="s">
        <v>84</v>
      </c>
      <c r="AW2666" s="12" t="s">
        <v>37</v>
      </c>
      <c r="AX2666" s="12" t="s">
        <v>76</v>
      </c>
      <c r="AY2666" s="150" t="s">
        <v>265</v>
      </c>
    </row>
    <row r="2667" spans="2:51" s="13" customFormat="1" ht="12">
      <c r="B2667" s="155"/>
      <c r="D2667" s="143" t="s">
        <v>277</v>
      </c>
      <c r="E2667" s="156" t="s">
        <v>19</v>
      </c>
      <c r="F2667" s="157" t="s">
        <v>4482</v>
      </c>
      <c r="H2667" s="158">
        <v>56.3</v>
      </c>
      <c r="I2667" s="159"/>
      <c r="L2667" s="155"/>
      <c r="M2667" s="160"/>
      <c r="T2667" s="161"/>
      <c r="AT2667" s="156" t="s">
        <v>277</v>
      </c>
      <c r="AU2667" s="156" t="s">
        <v>86</v>
      </c>
      <c r="AV2667" s="13" t="s">
        <v>86</v>
      </c>
      <c r="AW2667" s="13" t="s">
        <v>37</v>
      </c>
      <c r="AX2667" s="13" t="s">
        <v>76</v>
      </c>
      <c r="AY2667" s="156" t="s">
        <v>265</v>
      </c>
    </row>
    <row r="2668" spans="2:51" s="14" customFormat="1" ht="12">
      <c r="B2668" s="162"/>
      <c r="D2668" s="143" t="s">
        <v>277</v>
      </c>
      <c r="E2668" s="163" t="s">
        <v>1659</v>
      </c>
      <c r="F2668" s="164" t="s">
        <v>280</v>
      </c>
      <c r="H2668" s="165">
        <v>56.3</v>
      </c>
      <c r="I2668" s="166"/>
      <c r="L2668" s="162"/>
      <c r="M2668" s="167"/>
      <c r="T2668" s="168"/>
      <c r="AT2668" s="163" t="s">
        <v>277</v>
      </c>
      <c r="AU2668" s="163" t="s">
        <v>86</v>
      </c>
      <c r="AV2668" s="14" t="s">
        <v>271</v>
      </c>
      <c r="AW2668" s="14" t="s">
        <v>37</v>
      </c>
      <c r="AX2668" s="14" t="s">
        <v>84</v>
      </c>
      <c r="AY2668" s="163" t="s">
        <v>265</v>
      </c>
    </row>
    <row r="2669" spans="2:65" s="1" customFormat="1" ht="16.5" customHeight="1">
      <c r="B2669" s="33"/>
      <c r="C2669" s="177" t="s">
        <v>4483</v>
      </c>
      <c r="D2669" s="177" t="s">
        <v>504</v>
      </c>
      <c r="E2669" s="178" t="s">
        <v>4484</v>
      </c>
      <c r="F2669" s="179" t="s">
        <v>4485</v>
      </c>
      <c r="G2669" s="180" t="s">
        <v>134</v>
      </c>
      <c r="H2669" s="181">
        <v>3269.962</v>
      </c>
      <c r="I2669" s="182"/>
      <c r="J2669" s="183">
        <f>ROUND(I2669*H2669,2)</f>
        <v>0</v>
      </c>
      <c r="K2669" s="179" t="s">
        <v>19</v>
      </c>
      <c r="L2669" s="184"/>
      <c r="M2669" s="185" t="s">
        <v>19</v>
      </c>
      <c r="N2669" s="186" t="s">
        <v>47</v>
      </c>
      <c r="P2669" s="139">
        <f>O2669*H2669</f>
        <v>0</v>
      </c>
      <c r="Q2669" s="139">
        <v>0.0005</v>
      </c>
      <c r="R2669" s="139">
        <f>Q2669*H2669</f>
        <v>1.634981</v>
      </c>
      <c r="S2669" s="139">
        <v>0</v>
      </c>
      <c r="T2669" s="140">
        <f>S2669*H2669</f>
        <v>0</v>
      </c>
      <c r="AR2669" s="141" t="s">
        <v>503</v>
      </c>
      <c r="AT2669" s="141" t="s">
        <v>504</v>
      </c>
      <c r="AU2669" s="141" t="s">
        <v>86</v>
      </c>
      <c r="AY2669" s="18" t="s">
        <v>265</v>
      </c>
      <c r="BE2669" s="142">
        <f>IF(N2669="základní",J2669,0)</f>
        <v>0</v>
      </c>
      <c r="BF2669" s="142">
        <f>IF(N2669="snížená",J2669,0)</f>
        <v>0</v>
      </c>
      <c r="BG2669" s="142">
        <f>IF(N2669="zákl. přenesená",J2669,0)</f>
        <v>0</v>
      </c>
      <c r="BH2669" s="142">
        <f>IF(N2669="sníž. přenesená",J2669,0)</f>
        <v>0</v>
      </c>
      <c r="BI2669" s="142">
        <f>IF(N2669="nulová",J2669,0)</f>
        <v>0</v>
      </c>
      <c r="BJ2669" s="18" t="s">
        <v>84</v>
      </c>
      <c r="BK2669" s="142">
        <f>ROUND(I2669*H2669,2)</f>
        <v>0</v>
      </c>
      <c r="BL2669" s="18" t="s">
        <v>366</v>
      </c>
      <c r="BM2669" s="141" t="s">
        <v>4486</v>
      </c>
    </row>
    <row r="2670" spans="2:47" s="1" customFormat="1" ht="12">
      <c r="B2670" s="33"/>
      <c r="D2670" s="143" t="s">
        <v>273</v>
      </c>
      <c r="F2670" s="144" t="s">
        <v>4485</v>
      </c>
      <c r="I2670" s="145"/>
      <c r="L2670" s="33"/>
      <c r="M2670" s="146"/>
      <c r="T2670" s="54"/>
      <c r="AT2670" s="18" t="s">
        <v>273</v>
      </c>
      <c r="AU2670" s="18" t="s">
        <v>86</v>
      </c>
    </row>
    <row r="2671" spans="2:51" s="13" customFormat="1" ht="12">
      <c r="B2671" s="155"/>
      <c r="D2671" s="143" t="s">
        <v>277</v>
      </c>
      <c r="E2671" s="156" t="s">
        <v>19</v>
      </c>
      <c r="F2671" s="157" t="s">
        <v>4487</v>
      </c>
      <c r="H2671" s="158">
        <v>3568.554</v>
      </c>
      <c r="I2671" s="159"/>
      <c r="L2671" s="155"/>
      <c r="M2671" s="160"/>
      <c r="T2671" s="161"/>
      <c r="AT2671" s="156" t="s">
        <v>277</v>
      </c>
      <c r="AU2671" s="156" t="s">
        <v>86</v>
      </c>
      <c r="AV2671" s="13" t="s">
        <v>86</v>
      </c>
      <c r="AW2671" s="13" t="s">
        <v>37</v>
      </c>
      <c r="AX2671" s="13" t="s">
        <v>76</v>
      </c>
      <c r="AY2671" s="156" t="s">
        <v>265</v>
      </c>
    </row>
    <row r="2672" spans="2:51" s="13" customFormat="1" ht="12">
      <c r="B2672" s="155"/>
      <c r="D2672" s="143" t="s">
        <v>277</v>
      </c>
      <c r="E2672" s="156" t="s">
        <v>19</v>
      </c>
      <c r="F2672" s="157" t="s">
        <v>4488</v>
      </c>
      <c r="H2672" s="158">
        <v>-298.592</v>
      </c>
      <c r="I2672" s="159"/>
      <c r="L2672" s="155"/>
      <c r="M2672" s="160"/>
      <c r="T2672" s="161"/>
      <c r="AT2672" s="156" t="s">
        <v>277</v>
      </c>
      <c r="AU2672" s="156" t="s">
        <v>86</v>
      </c>
      <c r="AV2672" s="13" t="s">
        <v>86</v>
      </c>
      <c r="AW2672" s="13" t="s">
        <v>37</v>
      </c>
      <c r="AX2672" s="13" t="s">
        <v>76</v>
      </c>
      <c r="AY2672" s="156" t="s">
        <v>265</v>
      </c>
    </row>
    <row r="2673" spans="2:51" s="14" customFormat="1" ht="12">
      <c r="B2673" s="162"/>
      <c r="D2673" s="143" t="s">
        <v>277</v>
      </c>
      <c r="E2673" s="163" t="s">
        <v>19</v>
      </c>
      <c r="F2673" s="164" t="s">
        <v>280</v>
      </c>
      <c r="H2673" s="165">
        <v>3269.962</v>
      </c>
      <c r="I2673" s="166"/>
      <c r="L2673" s="162"/>
      <c r="M2673" s="167"/>
      <c r="T2673" s="168"/>
      <c r="AT2673" s="163" t="s">
        <v>277</v>
      </c>
      <c r="AU2673" s="163" t="s">
        <v>86</v>
      </c>
      <c r="AV2673" s="14" t="s">
        <v>271</v>
      </c>
      <c r="AW2673" s="14" t="s">
        <v>37</v>
      </c>
      <c r="AX2673" s="14" t="s">
        <v>84</v>
      </c>
      <c r="AY2673" s="163" t="s">
        <v>265</v>
      </c>
    </row>
    <row r="2674" spans="2:65" s="1" customFormat="1" ht="16.5" customHeight="1">
      <c r="B2674" s="33"/>
      <c r="C2674" s="177" t="s">
        <v>4489</v>
      </c>
      <c r="D2674" s="177" t="s">
        <v>504</v>
      </c>
      <c r="E2674" s="178" t="s">
        <v>4490</v>
      </c>
      <c r="F2674" s="179" t="s">
        <v>4491</v>
      </c>
      <c r="G2674" s="180" t="s">
        <v>134</v>
      </c>
      <c r="H2674" s="181">
        <v>483.077</v>
      </c>
      <c r="I2674" s="182"/>
      <c r="J2674" s="183">
        <f>ROUND(I2674*H2674,2)</f>
        <v>0</v>
      </c>
      <c r="K2674" s="179" t="s">
        <v>19</v>
      </c>
      <c r="L2674" s="184"/>
      <c r="M2674" s="185" t="s">
        <v>19</v>
      </c>
      <c r="N2674" s="186" t="s">
        <v>47</v>
      </c>
      <c r="P2674" s="139">
        <f>O2674*H2674</f>
        <v>0</v>
      </c>
      <c r="Q2674" s="139">
        <v>0.0008</v>
      </c>
      <c r="R2674" s="139">
        <f>Q2674*H2674</f>
        <v>0.3864616</v>
      </c>
      <c r="S2674" s="139">
        <v>0</v>
      </c>
      <c r="T2674" s="140">
        <f>S2674*H2674</f>
        <v>0</v>
      </c>
      <c r="AR2674" s="141" t="s">
        <v>503</v>
      </c>
      <c r="AT2674" s="141" t="s">
        <v>504</v>
      </c>
      <c r="AU2674" s="141" t="s">
        <v>86</v>
      </c>
      <c r="AY2674" s="18" t="s">
        <v>265</v>
      </c>
      <c r="BE2674" s="142">
        <f>IF(N2674="základní",J2674,0)</f>
        <v>0</v>
      </c>
      <c r="BF2674" s="142">
        <f>IF(N2674="snížená",J2674,0)</f>
        <v>0</v>
      </c>
      <c r="BG2674" s="142">
        <f>IF(N2674="zákl. přenesená",J2674,0)</f>
        <v>0</v>
      </c>
      <c r="BH2674" s="142">
        <f>IF(N2674="sníž. přenesená",J2674,0)</f>
        <v>0</v>
      </c>
      <c r="BI2674" s="142">
        <f>IF(N2674="nulová",J2674,0)</f>
        <v>0</v>
      </c>
      <c r="BJ2674" s="18" t="s">
        <v>84</v>
      </c>
      <c r="BK2674" s="142">
        <f>ROUND(I2674*H2674,2)</f>
        <v>0</v>
      </c>
      <c r="BL2674" s="18" t="s">
        <v>366</v>
      </c>
      <c r="BM2674" s="141" t="s">
        <v>4492</v>
      </c>
    </row>
    <row r="2675" spans="2:47" s="1" customFormat="1" ht="12">
      <c r="B2675" s="33"/>
      <c r="D2675" s="143" t="s">
        <v>273</v>
      </c>
      <c r="F2675" s="144" t="s">
        <v>4491</v>
      </c>
      <c r="I2675" s="145"/>
      <c r="L2675" s="33"/>
      <c r="M2675" s="146"/>
      <c r="T2675" s="54"/>
      <c r="AT2675" s="18" t="s">
        <v>273</v>
      </c>
      <c r="AU2675" s="18" t="s">
        <v>86</v>
      </c>
    </row>
    <row r="2676" spans="2:51" s="13" customFormat="1" ht="12">
      <c r="B2676" s="155"/>
      <c r="D2676" s="143" t="s">
        <v>277</v>
      </c>
      <c r="E2676" s="156" t="s">
        <v>19</v>
      </c>
      <c r="F2676" s="157" t="s">
        <v>4493</v>
      </c>
      <c r="H2676" s="158">
        <v>206.154</v>
      </c>
      <c r="I2676" s="159"/>
      <c r="L2676" s="155"/>
      <c r="M2676" s="160"/>
      <c r="T2676" s="161"/>
      <c r="AT2676" s="156" t="s">
        <v>277</v>
      </c>
      <c r="AU2676" s="156" t="s">
        <v>86</v>
      </c>
      <c r="AV2676" s="13" t="s">
        <v>86</v>
      </c>
      <c r="AW2676" s="13" t="s">
        <v>37</v>
      </c>
      <c r="AX2676" s="13" t="s">
        <v>76</v>
      </c>
      <c r="AY2676" s="156" t="s">
        <v>265</v>
      </c>
    </row>
    <row r="2677" spans="2:51" s="13" customFormat="1" ht="12">
      <c r="B2677" s="155"/>
      <c r="D2677" s="143" t="s">
        <v>277</v>
      </c>
      <c r="E2677" s="156" t="s">
        <v>19</v>
      </c>
      <c r="F2677" s="157" t="s">
        <v>4494</v>
      </c>
      <c r="H2677" s="158">
        <v>76.923</v>
      </c>
      <c r="I2677" s="159"/>
      <c r="L2677" s="155"/>
      <c r="M2677" s="160"/>
      <c r="T2677" s="161"/>
      <c r="AT2677" s="156" t="s">
        <v>277</v>
      </c>
      <c r="AU2677" s="156" t="s">
        <v>86</v>
      </c>
      <c r="AV2677" s="13" t="s">
        <v>86</v>
      </c>
      <c r="AW2677" s="13" t="s">
        <v>37</v>
      </c>
      <c r="AX2677" s="13" t="s">
        <v>76</v>
      </c>
      <c r="AY2677" s="156" t="s">
        <v>265</v>
      </c>
    </row>
    <row r="2678" spans="2:51" s="13" customFormat="1" ht="12">
      <c r="B2678" s="155"/>
      <c r="D2678" s="143" t="s">
        <v>277</v>
      </c>
      <c r="E2678" s="156" t="s">
        <v>19</v>
      </c>
      <c r="F2678" s="157" t="s">
        <v>4495</v>
      </c>
      <c r="H2678" s="158">
        <v>120</v>
      </c>
      <c r="I2678" s="159"/>
      <c r="L2678" s="155"/>
      <c r="M2678" s="160"/>
      <c r="T2678" s="161"/>
      <c r="AT2678" s="156" t="s">
        <v>277</v>
      </c>
      <c r="AU2678" s="156" t="s">
        <v>86</v>
      </c>
      <c r="AV2678" s="13" t="s">
        <v>86</v>
      </c>
      <c r="AW2678" s="13" t="s">
        <v>37</v>
      </c>
      <c r="AX2678" s="13" t="s">
        <v>76</v>
      </c>
      <c r="AY2678" s="156" t="s">
        <v>265</v>
      </c>
    </row>
    <row r="2679" spans="2:51" s="13" customFormat="1" ht="12">
      <c r="B2679" s="155"/>
      <c r="D2679" s="143" t="s">
        <v>277</v>
      </c>
      <c r="E2679" s="156" t="s">
        <v>19</v>
      </c>
      <c r="F2679" s="157" t="s">
        <v>4496</v>
      </c>
      <c r="H2679" s="158">
        <v>80</v>
      </c>
      <c r="I2679" s="159"/>
      <c r="L2679" s="155"/>
      <c r="M2679" s="160"/>
      <c r="T2679" s="161"/>
      <c r="AT2679" s="156" t="s">
        <v>277</v>
      </c>
      <c r="AU2679" s="156" t="s">
        <v>86</v>
      </c>
      <c r="AV2679" s="13" t="s">
        <v>86</v>
      </c>
      <c r="AW2679" s="13" t="s">
        <v>37</v>
      </c>
      <c r="AX2679" s="13" t="s">
        <v>76</v>
      </c>
      <c r="AY2679" s="156" t="s">
        <v>265</v>
      </c>
    </row>
    <row r="2680" spans="2:51" s="14" customFormat="1" ht="12">
      <c r="B2680" s="162"/>
      <c r="D2680" s="143" t="s">
        <v>277</v>
      </c>
      <c r="E2680" s="163" t="s">
        <v>19</v>
      </c>
      <c r="F2680" s="164" t="s">
        <v>280</v>
      </c>
      <c r="H2680" s="165">
        <v>483.077</v>
      </c>
      <c r="I2680" s="166"/>
      <c r="L2680" s="162"/>
      <c r="M2680" s="167"/>
      <c r="T2680" s="168"/>
      <c r="AT2680" s="163" t="s">
        <v>277</v>
      </c>
      <c r="AU2680" s="163" t="s">
        <v>86</v>
      </c>
      <c r="AV2680" s="14" t="s">
        <v>271</v>
      </c>
      <c r="AW2680" s="14" t="s">
        <v>37</v>
      </c>
      <c r="AX2680" s="14" t="s">
        <v>84</v>
      </c>
      <c r="AY2680" s="163" t="s">
        <v>265</v>
      </c>
    </row>
    <row r="2681" spans="2:65" s="1" customFormat="1" ht="16.5" customHeight="1">
      <c r="B2681" s="33"/>
      <c r="C2681" s="177" t="s">
        <v>4497</v>
      </c>
      <c r="D2681" s="177" t="s">
        <v>504</v>
      </c>
      <c r="E2681" s="178" t="s">
        <v>4498</v>
      </c>
      <c r="F2681" s="179" t="s">
        <v>4499</v>
      </c>
      <c r="G2681" s="180" t="s">
        <v>162</v>
      </c>
      <c r="H2681" s="181">
        <v>18.7</v>
      </c>
      <c r="I2681" s="182"/>
      <c r="J2681" s="183">
        <f>ROUND(I2681*H2681,2)</f>
        <v>0</v>
      </c>
      <c r="K2681" s="179" t="s">
        <v>19</v>
      </c>
      <c r="L2681" s="184"/>
      <c r="M2681" s="185" t="s">
        <v>19</v>
      </c>
      <c r="N2681" s="186" t="s">
        <v>47</v>
      </c>
      <c r="P2681" s="139">
        <f>O2681*H2681</f>
        <v>0</v>
      </c>
      <c r="Q2681" s="139">
        <v>0</v>
      </c>
      <c r="R2681" s="139">
        <f>Q2681*H2681</f>
        <v>0</v>
      </c>
      <c r="S2681" s="139">
        <v>0</v>
      </c>
      <c r="T2681" s="140">
        <f>S2681*H2681</f>
        <v>0</v>
      </c>
      <c r="AR2681" s="141" t="s">
        <v>503</v>
      </c>
      <c r="AT2681" s="141" t="s">
        <v>504</v>
      </c>
      <c r="AU2681" s="141" t="s">
        <v>86</v>
      </c>
      <c r="AY2681" s="18" t="s">
        <v>265</v>
      </c>
      <c r="BE2681" s="142">
        <f>IF(N2681="základní",J2681,0)</f>
        <v>0</v>
      </c>
      <c r="BF2681" s="142">
        <f>IF(N2681="snížená",J2681,0)</f>
        <v>0</v>
      </c>
      <c r="BG2681" s="142">
        <f>IF(N2681="zákl. přenesená",J2681,0)</f>
        <v>0</v>
      </c>
      <c r="BH2681" s="142">
        <f>IF(N2681="sníž. přenesená",J2681,0)</f>
        <v>0</v>
      </c>
      <c r="BI2681" s="142">
        <f>IF(N2681="nulová",J2681,0)</f>
        <v>0</v>
      </c>
      <c r="BJ2681" s="18" t="s">
        <v>84</v>
      </c>
      <c r="BK2681" s="142">
        <f>ROUND(I2681*H2681,2)</f>
        <v>0</v>
      </c>
      <c r="BL2681" s="18" t="s">
        <v>366</v>
      </c>
      <c r="BM2681" s="141" t="s">
        <v>4500</v>
      </c>
    </row>
    <row r="2682" spans="2:47" s="1" customFormat="1" ht="12">
      <c r="B2682" s="33"/>
      <c r="D2682" s="143" t="s">
        <v>273</v>
      </c>
      <c r="F2682" s="144" t="s">
        <v>4499</v>
      </c>
      <c r="I2682" s="145"/>
      <c r="L2682" s="33"/>
      <c r="M2682" s="146"/>
      <c r="T2682" s="54"/>
      <c r="AT2682" s="18" t="s">
        <v>273</v>
      </c>
      <c r="AU2682" s="18" t="s">
        <v>86</v>
      </c>
    </row>
    <row r="2683" spans="2:51" s="13" customFormat="1" ht="12">
      <c r="B2683" s="155"/>
      <c r="D2683" s="143" t="s">
        <v>277</v>
      </c>
      <c r="E2683" s="156" t="s">
        <v>19</v>
      </c>
      <c r="F2683" s="157" t="s">
        <v>4501</v>
      </c>
      <c r="H2683" s="158">
        <v>18.7</v>
      </c>
      <c r="I2683" s="159"/>
      <c r="L2683" s="155"/>
      <c r="M2683" s="160"/>
      <c r="T2683" s="161"/>
      <c r="AT2683" s="156" t="s">
        <v>277</v>
      </c>
      <c r="AU2683" s="156" t="s">
        <v>86</v>
      </c>
      <c r="AV2683" s="13" t="s">
        <v>86</v>
      </c>
      <c r="AW2683" s="13" t="s">
        <v>37</v>
      </c>
      <c r="AX2683" s="13" t="s">
        <v>84</v>
      </c>
      <c r="AY2683" s="156" t="s">
        <v>265</v>
      </c>
    </row>
    <row r="2684" spans="2:65" s="1" customFormat="1" ht="16.5" customHeight="1">
      <c r="B2684" s="33"/>
      <c r="C2684" s="177" t="s">
        <v>4502</v>
      </c>
      <c r="D2684" s="177" t="s">
        <v>504</v>
      </c>
      <c r="E2684" s="178" t="s">
        <v>4503</v>
      </c>
      <c r="F2684" s="179" t="s">
        <v>4504</v>
      </c>
      <c r="G2684" s="180" t="s">
        <v>162</v>
      </c>
      <c r="H2684" s="181">
        <v>13.8</v>
      </c>
      <c r="I2684" s="182"/>
      <c r="J2684" s="183">
        <f>ROUND(I2684*H2684,2)</f>
        <v>0</v>
      </c>
      <c r="K2684" s="179" t="s">
        <v>19</v>
      </c>
      <c r="L2684" s="184"/>
      <c r="M2684" s="185" t="s">
        <v>19</v>
      </c>
      <c r="N2684" s="186" t="s">
        <v>47</v>
      </c>
      <c r="P2684" s="139">
        <f>O2684*H2684</f>
        <v>0</v>
      </c>
      <c r="Q2684" s="139">
        <v>0</v>
      </c>
      <c r="R2684" s="139">
        <f>Q2684*H2684</f>
        <v>0</v>
      </c>
      <c r="S2684" s="139">
        <v>0</v>
      </c>
      <c r="T2684" s="140">
        <f>S2684*H2684</f>
        <v>0</v>
      </c>
      <c r="AR2684" s="141" t="s">
        <v>503</v>
      </c>
      <c r="AT2684" s="141" t="s">
        <v>504</v>
      </c>
      <c r="AU2684" s="141" t="s">
        <v>86</v>
      </c>
      <c r="AY2684" s="18" t="s">
        <v>265</v>
      </c>
      <c r="BE2684" s="142">
        <f>IF(N2684="základní",J2684,0)</f>
        <v>0</v>
      </c>
      <c r="BF2684" s="142">
        <f>IF(N2684="snížená",J2684,0)</f>
        <v>0</v>
      </c>
      <c r="BG2684" s="142">
        <f>IF(N2684="zákl. přenesená",J2684,0)</f>
        <v>0</v>
      </c>
      <c r="BH2684" s="142">
        <f>IF(N2684="sníž. přenesená",J2684,0)</f>
        <v>0</v>
      </c>
      <c r="BI2684" s="142">
        <f>IF(N2684="nulová",J2684,0)</f>
        <v>0</v>
      </c>
      <c r="BJ2684" s="18" t="s">
        <v>84</v>
      </c>
      <c r="BK2684" s="142">
        <f>ROUND(I2684*H2684,2)</f>
        <v>0</v>
      </c>
      <c r="BL2684" s="18" t="s">
        <v>366</v>
      </c>
      <c r="BM2684" s="141" t="s">
        <v>4505</v>
      </c>
    </row>
    <row r="2685" spans="2:47" s="1" customFormat="1" ht="12">
      <c r="B2685" s="33"/>
      <c r="D2685" s="143" t="s">
        <v>273</v>
      </c>
      <c r="F2685" s="144" t="s">
        <v>4504</v>
      </c>
      <c r="I2685" s="145"/>
      <c r="L2685" s="33"/>
      <c r="M2685" s="146"/>
      <c r="T2685" s="54"/>
      <c r="AT2685" s="18" t="s">
        <v>273</v>
      </c>
      <c r="AU2685" s="18" t="s">
        <v>86</v>
      </c>
    </row>
    <row r="2686" spans="2:51" s="13" customFormat="1" ht="12">
      <c r="B2686" s="155"/>
      <c r="D2686" s="143" t="s">
        <v>277</v>
      </c>
      <c r="E2686" s="156" t="s">
        <v>19</v>
      </c>
      <c r="F2686" s="157" t="s">
        <v>4506</v>
      </c>
      <c r="H2686" s="158">
        <v>13.8</v>
      </c>
      <c r="I2686" s="159"/>
      <c r="L2686" s="155"/>
      <c r="M2686" s="160"/>
      <c r="T2686" s="161"/>
      <c r="AT2686" s="156" t="s">
        <v>277</v>
      </c>
      <c r="AU2686" s="156" t="s">
        <v>86</v>
      </c>
      <c r="AV2686" s="13" t="s">
        <v>86</v>
      </c>
      <c r="AW2686" s="13" t="s">
        <v>37</v>
      </c>
      <c r="AX2686" s="13" t="s">
        <v>84</v>
      </c>
      <c r="AY2686" s="156" t="s">
        <v>265</v>
      </c>
    </row>
    <row r="2687" spans="2:65" s="1" customFormat="1" ht="16.5" customHeight="1">
      <c r="B2687" s="33"/>
      <c r="C2687" s="130" t="s">
        <v>4507</v>
      </c>
      <c r="D2687" s="130" t="s">
        <v>267</v>
      </c>
      <c r="E2687" s="131" t="s">
        <v>4508</v>
      </c>
      <c r="F2687" s="132" t="s">
        <v>4509</v>
      </c>
      <c r="G2687" s="133" t="s">
        <v>130</v>
      </c>
      <c r="H2687" s="134">
        <v>3.902</v>
      </c>
      <c r="I2687" s="135"/>
      <c r="J2687" s="136">
        <f>ROUND(I2687*H2687,2)</f>
        <v>0</v>
      </c>
      <c r="K2687" s="132" t="s">
        <v>270</v>
      </c>
      <c r="L2687" s="33"/>
      <c r="M2687" s="137" t="s">
        <v>19</v>
      </c>
      <c r="N2687" s="138" t="s">
        <v>47</v>
      </c>
      <c r="P2687" s="139">
        <f>O2687*H2687</f>
        <v>0</v>
      </c>
      <c r="Q2687" s="139">
        <v>0</v>
      </c>
      <c r="R2687" s="139">
        <f>Q2687*H2687</f>
        <v>0</v>
      </c>
      <c r="S2687" s="139">
        <v>0</v>
      </c>
      <c r="T2687" s="140">
        <f>S2687*H2687</f>
        <v>0</v>
      </c>
      <c r="AR2687" s="141" t="s">
        <v>366</v>
      </c>
      <c r="AT2687" s="141" t="s">
        <v>267</v>
      </c>
      <c r="AU2687" s="141" t="s">
        <v>86</v>
      </c>
      <c r="AY2687" s="18" t="s">
        <v>265</v>
      </c>
      <c r="BE2687" s="142">
        <f>IF(N2687="základní",J2687,0)</f>
        <v>0</v>
      </c>
      <c r="BF2687" s="142">
        <f>IF(N2687="snížená",J2687,0)</f>
        <v>0</v>
      </c>
      <c r="BG2687" s="142">
        <f>IF(N2687="zákl. přenesená",J2687,0)</f>
        <v>0</v>
      </c>
      <c r="BH2687" s="142">
        <f>IF(N2687="sníž. přenesená",J2687,0)</f>
        <v>0</v>
      </c>
      <c r="BI2687" s="142">
        <f>IF(N2687="nulová",J2687,0)</f>
        <v>0</v>
      </c>
      <c r="BJ2687" s="18" t="s">
        <v>84</v>
      </c>
      <c r="BK2687" s="142">
        <f>ROUND(I2687*H2687,2)</f>
        <v>0</v>
      </c>
      <c r="BL2687" s="18" t="s">
        <v>366</v>
      </c>
      <c r="BM2687" s="141" t="s">
        <v>4510</v>
      </c>
    </row>
    <row r="2688" spans="2:47" s="1" customFormat="1" ht="19.5">
      <c r="B2688" s="33"/>
      <c r="D2688" s="143" t="s">
        <v>273</v>
      </c>
      <c r="F2688" s="144" t="s">
        <v>4511</v>
      </c>
      <c r="I2688" s="145"/>
      <c r="L2688" s="33"/>
      <c r="M2688" s="146"/>
      <c r="T2688" s="54"/>
      <c r="AT2688" s="18" t="s">
        <v>273</v>
      </c>
      <c r="AU2688" s="18" t="s">
        <v>86</v>
      </c>
    </row>
    <row r="2689" spans="2:47" s="1" customFormat="1" ht="12">
      <c r="B2689" s="33"/>
      <c r="D2689" s="147" t="s">
        <v>275</v>
      </c>
      <c r="F2689" s="148" t="s">
        <v>4512</v>
      </c>
      <c r="I2689" s="145"/>
      <c r="L2689" s="33"/>
      <c r="M2689" s="146"/>
      <c r="T2689" s="54"/>
      <c r="AT2689" s="18" t="s">
        <v>275</v>
      </c>
      <c r="AU2689" s="18" t="s">
        <v>86</v>
      </c>
    </row>
    <row r="2690" spans="2:63" s="11" customFormat="1" ht="22.9" customHeight="1">
      <c r="B2690" s="118"/>
      <c r="D2690" s="119" t="s">
        <v>75</v>
      </c>
      <c r="E2690" s="128" t="s">
        <v>4513</v>
      </c>
      <c r="F2690" s="128" t="s">
        <v>4514</v>
      </c>
      <c r="I2690" s="121"/>
      <c r="J2690" s="129">
        <f>BK2690</f>
        <v>0</v>
      </c>
      <c r="L2690" s="118"/>
      <c r="M2690" s="123"/>
      <c r="P2690" s="124">
        <f>SUM(P2691:P2700)</f>
        <v>0</v>
      </c>
      <c r="R2690" s="124">
        <f>SUM(R2691:R2700)</f>
        <v>0.046405</v>
      </c>
      <c r="T2690" s="125">
        <f>SUM(T2691:T2700)</f>
        <v>0</v>
      </c>
      <c r="AR2690" s="119" t="s">
        <v>86</v>
      </c>
      <c r="AT2690" s="126" t="s">
        <v>75</v>
      </c>
      <c r="AU2690" s="126" t="s">
        <v>84</v>
      </c>
      <c r="AY2690" s="119" t="s">
        <v>265</v>
      </c>
      <c r="BK2690" s="127">
        <f>SUM(BK2691:BK2700)</f>
        <v>0</v>
      </c>
    </row>
    <row r="2691" spans="2:65" s="1" customFormat="1" ht="16.5" customHeight="1">
      <c r="B2691" s="33"/>
      <c r="C2691" s="130" t="s">
        <v>4515</v>
      </c>
      <c r="D2691" s="130" t="s">
        <v>267</v>
      </c>
      <c r="E2691" s="131" t="s">
        <v>4516</v>
      </c>
      <c r="F2691" s="132" t="s">
        <v>4517</v>
      </c>
      <c r="G2691" s="133" t="s">
        <v>115</v>
      </c>
      <c r="H2691" s="134">
        <v>185.62</v>
      </c>
      <c r="I2691" s="135"/>
      <c r="J2691" s="136">
        <f>ROUND(I2691*H2691,2)</f>
        <v>0</v>
      </c>
      <c r="K2691" s="132" t="s">
        <v>270</v>
      </c>
      <c r="L2691" s="33"/>
      <c r="M2691" s="137" t="s">
        <v>19</v>
      </c>
      <c r="N2691" s="138" t="s">
        <v>47</v>
      </c>
      <c r="P2691" s="139">
        <f>O2691*H2691</f>
        <v>0</v>
      </c>
      <c r="Q2691" s="139">
        <v>0.00025</v>
      </c>
      <c r="R2691" s="139">
        <f>Q2691*H2691</f>
        <v>0.046405</v>
      </c>
      <c r="S2691" s="139">
        <v>0</v>
      </c>
      <c r="T2691" s="140">
        <f>S2691*H2691</f>
        <v>0</v>
      </c>
      <c r="AR2691" s="141" t="s">
        <v>366</v>
      </c>
      <c r="AT2691" s="141" t="s">
        <v>267</v>
      </c>
      <c r="AU2691" s="141" t="s">
        <v>86</v>
      </c>
      <c r="AY2691" s="18" t="s">
        <v>265</v>
      </c>
      <c r="BE2691" s="142">
        <f>IF(N2691="základní",J2691,0)</f>
        <v>0</v>
      </c>
      <c r="BF2691" s="142">
        <f>IF(N2691="snížená",J2691,0)</f>
        <v>0</v>
      </c>
      <c r="BG2691" s="142">
        <f>IF(N2691="zákl. přenesená",J2691,0)</f>
        <v>0</v>
      </c>
      <c r="BH2691" s="142">
        <f>IF(N2691="sníž. přenesená",J2691,0)</f>
        <v>0</v>
      </c>
      <c r="BI2691" s="142">
        <f>IF(N2691="nulová",J2691,0)</f>
        <v>0</v>
      </c>
      <c r="BJ2691" s="18" t="s">
        <v>84</v>
      </c>
      <c r="BK2691" s="142">
        <f>ROUND(I2691*H2691,2)</f>
        <v>0</v>
      </c>
      <c r="BL2691" s="18" t="s">
        <v>366</v>
      </c>
      <c r="BM2691" s="141" t="s">
        <v>4518</v>
      </c>
    </row>
    <row r="2692" spans="2:47" s="1" customFormat="1" ht="12">
      <c r="B2692" s="33"/>
      <c r="D2692" s="143" t="s">
        <v>273</v>
      </c>
      <c r="F2692" s="144" t="s">
        <v>4519</v>
      </c>
      <c r="I2692" s="145"/>
      <c r="L2692" s="33"/>
      <c r="M2692" s="146"/>
      <c r="T2692" s="54"/>
      <c r="AT2692" s="18" t="s">
        <v>273</v>
      </c>
      <c r="AU2692" s="18" t="s">
        <v>86</v>
      </c>
    </row>
    <row r="2693" spans="2:47" s="1" customFormat="1" ht="12">
      <c r="B2693" s="33"/>
      <c r="D2693" s="147" t="s">
        <v>275</v>
      </c>
      <c r="F2693" s="148" t="s">
        <v>4520</v>
      </c>
      <c r="I2693" s="145"/>
      <c r="L2693" s="33"/>
      <c r="M2693" s="146"/>
      <c r="T2693" s="54"/>
      <c r="AT2693" s="18" t="s">
        <v>275</v>
      </c>
      <c r="AU2693" s="18" t="s">
        <v>86</v>
      </c>
    </row>
    <row r="2694" spans="2:51" s="13" customFormat="1" ht="12">
      <c r="B2694" s="155"/>
      <c r="D2694" s="143" t="s">
        <v>277</v>
      </c>
      <c r="E2694" s="156" t="s">
        <v>19</v>
      </c>
      <c r="F2694" s="157" t="s">
        <v>4521</v>
      </c>
      <c r="H2694" s="158">
        <v>7.003</v>
      </c>
      <c r="I2694" s="159"/>
      <c r="L2694" s="155"/>
      <c r="M2694" s="160"/>
      <c r="T2694" s="161"/>
      <c r="AT2694" s="156" t="s">
        <v>277</v>
      </c>
      <c r="AU2694" s="156" t="s">
        <v>86</v>
      </c>
      <c r="AV2694" s="13" t="s">
        <v>86</v>
      </c>
      <c r="AW2694" s="13" t="s">
        <v>37</v>
      </c>
      <c r="AX2694" s="13" t="s">
        <v>76</v>
      </c>
      <c r="AY2694" s="156" t="s">
        <v>265</v>
      </c>
    </row>
    <row r="2695" spans="2:51" s="13" customFormat="1" ht="12">
      <c r="B2695" s="155"/>
      <c r="D2695" s="143" t="s">
        <v>277</v>
      </c>
      <c r="E2695" s="156" t="s">
        <v>19</v>
      </c>
      <c r="F2695" s="157" t="s">
        <v>4522</v>
      </c>
      <c r="H2695" s="158">
        <v>13.86</v>
      </c>
      <c r="I2695" s="159"/>
      <c r="L2695" s="155"/>
      <c r="M2695" s="160"/>
      <c r="T2695" s="161"/>
      <c r="AT2695" s="156" t="s">
        <v>277</v>
      </c>
      <c r="AU2695" s="156" t="s">
        <v>86</v>
      </c>
      <c r="AV2695" s="13" t="s">
        <v>86</v>
      </c>
      <c r="AW2695" s="13" t="s">
        <v>37</v>
      </c>
      <c r="AX2695" s="13" t="s">
        <v>76</v>
      </c>
      <c r="AY2695" s="156" t="s">
        <v>265</v>
      </c>
    </row>
    <row r="2696" spans="2:51" s="13" customFormat="1" ht="12">
      <c r="B2696" s="155"/>
      <c r="D2696" s="143" t="s">
        <v>277</v>
      </c>
      <c r="E2696" s="156" t="s">
        <v>19</v>
      </c>
      <c r="F2696" s="157" t="s">
        <v>4523</v>
      </c>
      <c r="H2696" s="158">
        <v>4.701</v>
      </c>
      <c r="I2696" s="159"/>
      <c r="L2696" s="155"/>
      <c r="M2696" s="160"/>
      <c r="T2696" s="161"/>
      <c r="AT2696" s="156" t="s">
        <v>277</v>
      </c>
      <c r="AU2696" s="156" t="s">
        <v>86</v>
      </c>
      <c r="AV2696" s="13" t="s">
        <v>86</v>
      </c>
      <c r="AW2696" s="13" t="s">
        <v>37</v>
      </c>
      <c r="AX2696" s="13" t="s">
        <v>76</v>
      </c>
      <c r="AY2696" s="156" t="s">
        <v>265</v>
      </c>
    </row>
    <row r="2697" spans="2:51" s="13" customFormat="1" ht="12">
      <c r="B2697" s="155"/>
      <c r="D2697" s="143" t="s">
        <v>277</v>
      </c>
      <c r="E2697" s="156" t="s">
        <v>19</v>
      </c>
      <c r="F2697" s="157" t="s">
        <v>4524</v>
      </c>
      <c r="H2697" s="158">
        <v>98.28</v>
      </c>
      <c r="I2697" s="159"/>
      <c r="L2697" s="155"/>
      <c r="M2697" s="160"/>
      <c r="T2697" s="161"/>
      <c r="AT2697" s="156" t="s">
        <v>277</v>
      </c>
      <c r="AU2697" s="156" t="s">
        <v>86</v>
      </c>
      <c r="AV2697" s="13" t="s">
        <v>86</v>
      </c>
      <c r="AW2697" s="13" t="s">
        <v>37</v>
      </c>
      <c r="AX2697" s="13" t="s">
        <v>76</v>
      </c>
      <c r="AY2697" s="156" t="s">
        <v>265</v>
      </c>
    </row>
    <row r="2698" spans="2:51" s="13" customFormat="1" ht="12">
      <c r="B2698" s="155"/>
      <c r="D2698" s="143" t="s">
        <v>277</v>
      </c>
      <c r="E2698" s="156" t="s">
        <v>19</v>
      </c>
      <c r="F2698" s="157" t="s">
        <v>4525</v>
      </c>
      <c r="H2698" s="158">
        <v>12.181</v>
      </c>
      <c r="I2698" s="159"/>
      <c r="L2698" s="155"/>
      <c r="M2698" s="160"/>
      <c r="T2698" s="161"/>
      <c r="AT2698" s="156" t="s">
        <v>277</v>
      </c>
      <c r="AU2698" s="156" t="s">
        <v>86</v>
      </c>
      <c r="AV2698" s="13" t="s">
        <v>86</v>
      </c>
      <c r="AW2698" s="13" t="s">
        <v>37</v>
      </c>
      <c r="AX2698" s="13" t="s">
        <v>76</v>
      </c>
      <c r="AY2698" s="156" t="s">
        <v>265</v>
      </c>
    </row>
    <row r="2699" spans="2:51" s="13" customFormat="1" ht="12">
      <c r="B2699" s="155"/>
      <c r="D2699" s="143" t="s">
        <v>277</v>
      </c>
      <c r="E2699" s="156" t="s">
        <v>19</v>
      </c>
      <c r="F2699" s="157" t="s">
        <v>4526</v>
      </c>
      <c r="H2699" s="158">
        <v>49.595</v>
      </c>
      <c r="I2699" s="159"/>
      <c r="L2699" s="155"/>
      <c r="M2699" s="160"/>
      <c r="T2699" s="161"/>
      <c r="AT2699" s="156" t="s">
        <v>277</v>
      </c>
      <c r="AU2699" s="156" t="s">
        <v>86</v>
      </c>
      <c r="AV2699" s="13" t="s">
        <v>86</v>
      </c>
      <c r="AW2699" s="13" t="s">
        <v>37</v>
      </c>
      <c r="AX2699" s="13" t="s">
        <v>76</v>
      </c>
      <c r="AY2699" s="156" t="s">
        <v>265</v>
      </c>
    </row>
    <row r="2700" spans="2:51" s="14" customFormat="1" ht="12">
      <c r="B2700" s="162"/>
      <c r="D2700" s="143" t="s">
        <v>277</v>
      </c>
      <c r="E2700" s="163" t="s">
        <v>19</v>
      </c>
      <c r="F2700" s="164" t="s">
        <v>280</v>
      </c>
      <c r="H2700" s="165">
        <v>185.62</v>
      </c>
      <c r="I2700" s="166"/>
      <c r="L2700" s="162"/>
      <c r="M2700" s="167"/>
      <c r="T2700" s="168"/>
      <c r="AT2700" s="163" t="s">
        <v>277</v>
      </c>
      <c r="AU2700" s="163" t="s">
        <v>86</v>
      </c>
      <c r="AV2700" s="14" t="s">
        <v>271</v>
      </c>
      <c r="AW2700" s="14" t="s">
        <v>37</v>
      </c>
      <c r="AX2700" s="14" t="s">
        <v>84</v>
      </c>
      <c r="AY2700" s="163" t="s">
        <v>265</v>
      </c>
    </row>
    <row r="2701" spans="2:63" s="11" customFormat="1" ht="25.9" customHeight="1">
      <c r="B2701" s="118"/>
      <c r="D2701" s="119" t="s">
        <v>75</v>
      </c>
      <c r="E2701" s="120" t="s">
        <v>504</v>
      </c>
      <c r="F2701" s="120" t="s">
        <v>1511</v>
      </c>
      <c r="I2701" s="121"/>
      <c r="J2701" s="122">
        <f>BK2701</f>
        <v>0</v>
      </c>
      <c r="L2701" s="118"/>
      <c r="M2701" s="123"/>
      <c r="P2701" s="124">
        <f>P2702+P2757+P2793+P2864+P2867+P2895+P2902+P2943+P2953</f>
        <v>0</v>
      </c>
      <c r="R2701" s="124">
        <f>R2702+R2757+R2793+R2864+R2867+R2895+R2902+R2943+R2953</f>
        <v>0.013</v>
      </c>
      <c r="T2701" s="125">
        <f>T2702+T2757+T2793+T2864+T2867+T2895+T2902+T2943+T2953</f>
        <v>0</v>
      </c>
      <c r="AR2701" s="119" t="s">
        <v>287</v>
      </c>
      <c r="AT2701" s="126" t="s">
        <v>75</v>
      </c>
      <c r="AU2701" s="126" t="s">
        <v>76</v>
      </c>
      <c r="AY2701" s="119" t="s">
        <v>265</v>
      </c>
      <c r="BK2701" s="127">
        <f>BK2702+BK2757+BK2793+BK2864+BK2867+BK2895+BK2902+BK2943+BK2953</f>
        <v>0</v>
      </c>
    </row>
    <row r="2702" spans="2:63" s="11" customFormat="1" ht="22.9" customHeight="1">
      <c r="B2702" s="118"/>
      <c r="D2702" s="119" t="s">
        <v>75</v>
      </c>
      <c r="E2702" s="128" t="s">
        <v>4527</v>
      </c>
      <c r="F2702" s="128" t="s">
        <v>4528</v>
      </c>
      <c r="I2702" s="121"/>
      <c r="J2702" s="129">
        <f>BK2702</f>
        <v>0</v>
      </c>
      <c r="L2702" s="118"/>
      <c r="M2702" s="123"/>
      <c r="P2702" s="124">
        <f>SUM(P2703:P2756)</f>
        <v>0</v>
      </c>
      <c r="R2702" s="124">
        <f>SUM(R2703:R2756)</f>
        <v>0.013</v>
      </c>
      <c r="T2702" s="125">
        <f>SUM(T2703:T2756)</f>
        <v>0</v>
      </c>
      <c r="AR2702" s="119" t="s">
        <v>287</v>
      </c>
      <c r="AT2702" s="126" t="s">
        <v>75</v>
      </c>
      <c r="AU2702" s="126" t="s">
        <v>84</v>
      </c>
      <c r="AY2702" s="119" t="s">
        <v>265</v>
      </c>
      <c r="BK2702" s="127">
        <f>SUM(BK2703:BK2756)</f>
        <v>0</v>
      </c>
    </row>
    <row r="2703" spans="2:65" s="1" customFormat="1" ht="16.5" customHeight="1">
      <c r="B2703" s="33"/>
      <c r="C2703" s="130" t="s">
        <v>4529</v>
      </c>
      <c r="D2703" s="130" t="s">
        <v>267</v>
      </c>
      <c r="E2703" s="131" t="s">
        <v>4530</v>
      </c>
      <c r="F2703" s="132" t="s">
        <v>4531</v>
      </c>
      <c r="G2703" s="133" t="s">
        <v>162</v>
      </c>
      <c r="H2703" s="134">
        <v>339</v>
      </c>
      <c r="I2703" s="135"/>
      <c r="J2703" s="136">
        <f>ROUND(I2703*H2703,2)</f>
        <v>0</v>
      </c>
      <c r="K2703" s="132" t="s">
        <v>270</v>
      </c>
      <c r="L2703" s="33"/>
      <c r="M2703" s="137" t="s">
        <v>19</v>
      </c>
      <c r="N2703" s="138" t="s">
        <v>47</v>
      </c>
      <c r="P2703" s="139">
        <f>O2703*H2703</f>
        <v>0</v>
      </c>
      <c r="Q2703" s="139">
        <v>0</v>
      </c>
      <c r="R2703" s="139">
        <f>Q2703*H2703</f>
        <v>0</v>
      </c>
      <c r="S2703" s="139">
        <v>0</v>
      </c>
      <c r="T2703" s="140">
        <f>S2703*H2703</f>
        <v>0</v>
      </c>
      <c r="AR2703" s="141" t="s">
        <v>761</v>
      </c>
      <c r="AT2703" s="141" t="s">
        <v>267</v>
      </c>
      <c r="AU2703" s="141" t="s">
        <v>86</v>
      </c>
      <c r="AY2703" s="18" t="s">
        <v>265</v>
      </c>
      <c r="BE2703" s="142">
        <f>IF(N2703="základní",J2703,0)</f>
        <v>0</v>
      </c>
      <c r="BF2703" s="142">
        <f>IF(N2703="snížená",J2703,0)</f>
        <v>0</v>
      </c>
      <c r="BG2703" s="142">
        <f>IF(N2703="zákl. přenesená",J2703,0)</f>
        <v>0</v>
      </c>
      <c r="BH2703" s="142">
        <f>IF(N2703="sníž. přenesená",J2703,0)</f>
        <v>0</v>
      </c>
      <c r="BI2703" s="142">
        <f>IF(N2703="nulová",J2703,0)</f>
        <v>0</v>
      </c>
      <c r="BJ2703" s="18" t="s">
        <v>84</v>
      </c>
      <c r="BK2703" s="142">
        <f>ROUND(I2703*H2703,2)</f>
        <v>0</v>
      </c>
      <c r="BL2703" s="18" t="s">
        <v>761</v>
      </c>
      <c r="BM2703" s="141" t="s">
        <v>4532</v>
      </c>
    </row>
    <row r="2704" spans="2:47" s="1" customFormat="1" ht="19.5">
      <c r="B2704" s="33"/>
      <c r="D2704" s="143" t="s">
        <v>273</v>
      </c>
      <c r="F2704" s="144" t="s">
        <v>4533</v>
      </c>
      <c r="I2704" s="145"/>
      <c r="L2704" s="33"/>
      <c r="M2704" s="146"/>
      <c r="T2704" s="54"/>
      <c r="AT2704" s="18" t="s">
        <v>273</v>
      </c>
      <c r="AU2704" s="18" t="s">
        <v>86</v>
      </c>
    </row>
    <row r="2705" spans="2:47" s="1" customFormat="1" ht="12">
      <c r="B2705" s="33"/>
      <c r="D2705" s="147" t="s">
        <v>275</v>
      </c>
      <c r="F2705" s="148" t="s">
        <v>4534</v>
      </c>
      <c r="I2705" s="145"/>
      <c r="L2705" s="33"/>
      <c r="M2705" s="146"/>
      <c r="T2705" s="54"/>
      <c r="AT2705" s="18" t="s">
        <v>275</v>
      </c>
      <c r="AU2705" s="18" t="s">
        <v>86</v>
      </c>
    </row>
    <row r="2706" spans="2:51" s="12" customFormat="1" ht="12">
      <c r="B2706" s="149"/>
      <c r="D2706" s="143" t="s">
        <v>277</v>
      </c>
      <c r="E2706" s="150" t="s">
        <v>19</v>
      </c>
      <c r="F2706" s="151" t="s">
        <v>4535</v>
      </c>
      <c r="H2706" s="150" t="s">
        <v>19</v>
      </c>
      <c r="I2706" s="152"/>
      <c r="L2706" s="149"/>
      <c r="M2706" s="153"/>
      <c r="T2706" s="154"/>
      <c r="AT2706" s="150" t="s">
        <v>277</v>
      </c>
      <c r="AU2706" s="150" t="s">
        <v>86</v>
      </c>
      <c r="AV2706" s="12" t="s">
        <v>84</v>
      </c>
      <c r="AW2706" s="12" t="s">
        <v>37</v>
      </c>
      <c r="AX2706" s="12" t="s">
        <v>76</v>
      </c>
      <c r="AY2706" s="150" t="s">
        <v>265</v>
      </c>
    </row>
    <row r="2707" spans="2:51" s="13" customFormat="1" ht="12">
      <c r="B2707" s="155"/>
      <c r="D2707" s="143" t="s">
        <v>277</v>
      </c>
      <c r="E2707" s="156" t="s">
        <v>19</v>
      </c>
      <c r="F2707" s="157" t="s">
        <v>4536</v>
      </c>
      <c r="H2707" s="158">
        <v>41</v>
      </c>
      <c r="I2707" s="159"/>
      <c r="L2707" s="155"/>
      <c r="M2707" s="160"/>
      <c r="T2707" s="161"/>
      <c r="AT2707" s="156" t="s">
        <v>277</v>
      </c>
      <c r="AU2707" s="156" t="s">
        <v>86</v>
      </c>
      <c r="AV2707" s="13" t="s">
        <v>86</v>
      </c>
      <c r="AW2707" s="13" t="s">
        <v>37</v>
      </c>
      <c r="AX2707" s="13" t="s">
        <v>76</v>
      </c>
      <c r="AY2707" s="156" t="s">
        <v>265</v>
      </c>
    </row>
    <row r="2708" spans="2:51" s="13" customFormat="1" ht="12">
      <c r="B2708" s="155"/>
      <c r="D2708" s="143" t="s">
        <v>277</v>
      </c>
      <c r="E2708" s="156" t="s">
        <v>19</v>
      </c>
      <c r="F2708" s="157" t="s">
        <v>4537</v>
      </c>
      <c r="H2708" s="158">
        <v>44.3</v>
      </c>
      <c r="I2708" s="159"/>
      <c r="L2708" s="155"/>
      <c r="M2708" s="160"/>
      <c r="T2708" s="161"/>
      <c r="AT2708" s="156" t="s">
        <v>277</v>
      </c>
      <c r="AU2708" s="156" t="s">
        <v>86</v>
      </c>
      <c r="AV2708" s="13" t="s">
        <v>86</v>
      </c>
      <c r="AW2708" s="13" t="s">
        <v>37</v>
      </c>
      <c r="AX2708" s="13" t="s">
        <v>76</v>
      </c>
      <c r="AY2708" s="156" t="s">
        <v>265</v>
      </c>
    </row>
    <row r="2709" spans="2:51" s="13" customFormat="1" ht="12">
      <c r="B2709" s="155"/>
      <c r="D2709" s="143" t="s">
        <v>277</v>
      </c>
      <c r="E2709" s="156" t="s">
        <v>19</v>
      </c>
      <c r="F2709" s="157" t="s">
        <v>4538</v>
      </c>
      <c r="H2709" s="158">
        <v>52.7</v>
      </c>
      <c r="I2709" s="159"/>
      <c r="L2709" s="155"/>
      <c r="M2709" s="160"/>
      <c r="T2709" s="161"/>
      <c r="AT2709" s="156" t="s">
        <v>277</v>
      </c>
      <c r="AU2709" s="156" t="s">
        <v>86</v>
      </c>
      <c r="AV2709" s="13" t="s">
        <v>86</v>
      </c>
      <c r="AW2709" s="13" t="s">
        <v>37</v>
      </c>
      <c r="AX2709" s="13" t="s">
        <v>76</v>
      </c>
      <c r="AY2709" s="156" t="s">
        <v>265</v>
      </c>
    </row>
    <row r="2710" spans="2:51" s="12" customFormat="1" ht="12">
      <c r="B2710" s="149"/>
      <c r="D2710" s="143" t="s">
        <v>277</v>
      </c>
      <c r="E2710" s="150" t="s">
        <v>19</v>
      </c>
      <c r="F2710" s="151" t="s">
        <v>2710</v>
      </c>
      <c r="H2710" s="150" t="s">
        <v>19</v>
      </c>
      <c r="I2710" s="152"/>
      <c r="L2710" s="149"/>
      <c r="M2710" s="153"/>
      <c r="T2710" s="154"/>
      <c r="AT2710" s="150" t="s">
        <v>277</v>
      </c>
      <c r="AU2710" s="150" t="s">
        <v>86</v>
      </c>
      <c r="AV2710" s="12" t="s">
        <v>84</v>
      </c>
      <c r="AW2710" s="12" t="s">
        <v>37</v>
      </c>
      <c r="AX2710" s="12" t="s">
        <v>76</v>
      </c>
      <c r="AY2710" s="150" t="s">
        <v>265</v>
      </c>
    </row>
    <row r="2711" spans="2:51" s="13" customFormat="1" ht="12">
      <c r="B2711" s="155"/>
      <c r="D2711" s="143" t="s">
        <v>277</v>
      </c>
      <c r="E2711" s="156" t="s">
        <v>19</v>
      </c>
      <c r="F2711" s="157" t="s">
        <v>4539</v>
      </c>
      <c r="H2711" s="158">
        <v>143</v>
      </c>
      <c r="I2711" s="159"/>
      <c r="L2711" s="155"/>
      <c r="M2711" s="160"/>
      <c r="T2711" s="161"/>
      <c r="AT2711" s="156" t="s">
        <v>277</v>
      </c>
      <c r="AU2711" s="156" t="s">
        <v>86</v>
      </c>
      <c r="AV2711" s="13" t="s">
        <v>86</v>
      </c>
      <c r="AW2711" s="13" t="s">
        <v>37</v>
      </c>
      <c r="AX2711" s="13" t="s">
        <v>76</v>
      </c>
      <c r="AY2711" s="156" t="s">
        <v>265</v>
      </c>
    </row>
    <row r="2712" spans="2:51" s="12" customFormat="1" ht="22.5">
      <c r="B2712" s="149"/>
      <c r="D2712" s="143" t="s">
        <v>277</v>
      </c>
      <c r="E2712" s="150" t="s">
        <v>19</v>
      </c>
      <c r="F2712" s="151" t="s">
        <v>4540</v>
      </c>
      <c r="H2712" s="150" t="s">
        <v>19</v>
      </c>
      <c r="I2712" s="152"/>
      <c r="L2712" s="149"/>
      <c r="M2712" s="153"/>
      <c r="T2712" s="154"/>
      <c r="AT2712" s="150" t="s">
        <v>277</v>
      </c>
      <c r="AU2712" s="150" t="s">
        <v>86</v>
      </c>
      <c r="AV2712" s="12" t="s">
        <v>84</v>
      </c>
      <c r="AW2712" s="12" t="s">
        <v>37</v>
      </c>
      <c r="AX2712" s="12" t="s">
        <v>76</v>
      </c>
      <c r="AY2712" s="150" t="s">
        <v>265</v>
      </c>
    </row>
    <row r="2713" spans="2:51" s="13" customFormat="1" ht="12">
      <c r="B2713" s="155"/>
      <c r="D2713" s="143" t="s">
        <v>277</v>
      </c>
      <c r="E2713" s="156" t="s">
        <v>19</v>
      </c>
      <c r="F2713" s="157" t="s">
        <v>4541</v>
      </c>
      <c r="H2713" s="158">
        <v>44</v>
      </c>
      <c r="I2713" s="159"/>
      <c r="L2713" s="155"/>
      <c r="M2713" s="160"/>
      <c r="T2713" s="161"/>
      <c r="AT2713" s="156" t="s">
        <v>277</v>
      </c>
      <c r="AU2713" s="156" t="s">
        <v>86</v>
      </c>
      <c r="AV2713" s="13" t="s">
        <v>86</v>
      </c>
      <c r="AW2713" s="13" t="s">
        <v>37</v>
      </c>
      <c r="AX2713" s="13" t="s">
        <v>76</v>
      </c>
      <c r="AY2713" s="156" t="s">
        <v>265</v>
      </c>
    </row>
    <row r="2714" spans="2:51" s="12" customFormat="1" ht="12">
      <c r="B2714" s="149"/>
      <c r="D2714" s="143" t="s">
        <v>277</v>
      </c>
      <c r="E2714" s="150" t="s">
        <v>19</v>
      </c>
      <c r="F2714" s="151" t="s">
        <v>4542</v>
      </c>
      <c r="H2714" s="150" t="s">
        <v>19</v>
      </c>
      <c r="I2714" s="152"/>
      <c r="L2714" s="149"/>
      <c r="M2714" s="153"/>
      <c r="T2714" s="154"/>
      <c r="AT2714" s="150" t="s">
        <v>277</v>
      </c>
      <c r="AU2714" s="150" t="s">
        <v>86</v>
      </c>
      <c r="AV2714" s="12" t="s">
        <v>84</v>
      </c>
      <c r="AW2714" s="12" t="s">
        <v>37</v>
      </c>
      <c r="AX2714" s="12" t="s">
        <v>76</v>
      </c>
      <c r="AY2714" s="150" t="s">
        <v>265</v>
      </c>
    </row>
    <row r="2715" spans="2:51" s="13" customFormat="1" ht="12">
      <c r="B2715" s="155"/>
      <c r="D2715" s="143" t="s">
        <v>277</v>
      </c>
      <c r="E2715" s="156" t="s">
        <v>19</v>
      </c>
      <c r="F2715" s="157" t="s">
        <v>4543</v>
      </c>
      <c r="H2715" s="158">
        <v>14</v>
      </c>
      <c r="I2715" s="159"/>
      <c r="L2715" s="155"/>
      <c r="M2715" s="160"/>
      <c r="T2715" s="161"/>
      <c r="AT2715" s="156" t="s">
        <v>277</v>
      </c>
      <c r="AU2715" s="156" t="s">
        <v>86</v>
      </c>
      <c r="AV2715" s="13" t="s">
        <v>86</v>
      </c>
      <c r="AW2715" s="13" t="s">
        <v>37</v>
      </c>
      <c r="AX2715" s="13" t="s">
        <v>76</v>
      </c>
      <c r="AY2715" s="156" t="s">
        <v>265</v>
      </c>
    </row>
    <row r="2716" spans="2:51" s="12" customFormat="1" ht="12">
      <c r="B2716" s="149"/>
      <c r="D2716" s="143" t="s">
        <v>277</v>
      </c>
      <c r="E2716" s="150" t="s">
        <v>19</v>
      </c>
      <c r="F2716" s="151" t="s">
        <v>4544</v>
      </c>
      <c r="H2716" s="150" t="s">
        <v>19</v>
      </c>
      <c r="I2716" s="152"/>
      <c r="L2716" s="149"/>
      <c r="M2716" s="153"/>
      <c r="T2716" s="154"/>
      <c r="AT2716" s="150" t="s">
        <v>277</v>
      </c>
      <c r="AU2716" s="150" t="s">
        <v>86</v>
      </c>
      <c r="AV2716" s="12" t="s">
        <v>84</v>
      </c>
      <c r="AW2716" s="12" t="s">
        <v>37</v>
      </c>
      <c r="AX2716" s="12" t="s">
        <v>76</v>
      </c>
      <c r="AY2716" s="150" t="s">
        <v>265</v>
      </c>
    </row>
    <row r="2717" spans="2:51" s="12" customFormat="1" ht="12">
      <c r="B2717" s="149"/>
      <c r="D2717" s="143" t="s">
        <v>277</v>
      </c>
      <c r="E2717" s="150" t="s">
        <v>19</v>
      </c>
      <c r="F2717" s="151" t="s">
        <v>4545</v>
      </c>
      <c r="H2717" s="150" t="s">
        <v>19</v>
      </c>
      <c r="I2717" s="152"/>
      <c r="L2717" s="149"/>
      <c r="M2717" s="153"/>
      <c r="T2717" s="154"/>
      <c r="AT2717" s="150" t="s">
        <v>277</v>
      </c>
      <c r="AU2717" s="150" t="s">
        <v>86</v>
      </c>
      <c r="AV2717" s="12" t="s">
        <v>84</v>
      </c>
      <c r="AW2717" s="12" t="s">
        <v>37</v>
      </c>
      <c r="AX2717" s="12" t="s">
        <v>76</v>
      </c>
      <c r="AY2717" s="150" t="s">
        <v>265</v>
      </c>
    </row>
    <row r="2718" spans="2:51" s="14" customFormat="1" ht="12">
      <c r="B2718" s="162"/>
      <c r="D2718" s="143" t="s">
        <v>277</v>
      </c>
      <c r="E2718" s="163" t="s">
        <v>1821</v>
      </c>
      <c r="F2718" s="164" t="s">
        <v>280</v>
      </c>
      <c r="H2718" s="165">
        <v>339</v>
      </c>
      <c r="I2718" s="166"/>
      <c r="L2718" s="162"/>
      <c r="M2718" s="167"/>
      <c r="T2718" s="168"/>
      <c r="AT2718" s="163" t="s">
        <v>277</v>
      </c>
      <c r="AU2718" s="163" t="s">
        <v>86</v>
      </c>
      <c r="AV2718" s="14" t="s">
        <v>271</v>
      </c>
      <c r="AW2718" s="14" t="s">
        <v>37</v>
      </c>
      <c r="AX2718" s="14" t="s">
        <v>84</v>
      </c>
      <c r="AY2718" s="163" t="s">
        <v>265</v>
      </c>
    </row>
    <row r="2719" spans="2:65" s="1" customFormat="1" ht="16.5" customHeight="1">
      <c r="B2719" s="33"/>
      <c r="C2719" s="177" t="s">
        <v>4546</v>
      </c>
      <c r="D2719" s="177" t="s">
        <v>504</v>
      </c>
      <c r="E2719" s="178" t="s">
        <v>4547</v>
      </c>
      <c r="F2719" s="179" t="s">
        <v>4548</v>
      </c>
      <c r="G2719" s="180" t="s">
        <v>794</v>
      </c>
      <c r="H2719" s="181">
        <v>355.95</v>
      </c>
      <c r="I2719" s="182"/>
      <c r="J2719" s="183">
        <f>ROUND(I2719*H2719,2)</f>
        <v>0</v>
      </c>
      <c r="K2719" s="179" t="s">
        <v>19</v>
      </c>
      <c r="L2719" s="184"/>
      <c r="M2719" s="185" t="s">
        <v>19</v>
      </c>
      <c r="N2719" s="186" t="s">
        <v>47</v>
      </c>
      <c r="P2719" s="139">
        <f>O2719*H2719</f>
        <v>0</v>
      </c>
      <c r="Q2719" s="139">
        <v>0</v>
      </c>
      <c r="R2719" s="139">
        <f>Q2719*H2719</f>
        <v>0</v>
      </c>
      <c r="S2719" s="139">
        <v>0</v>
      </c>
      <c r="T2719" s="140">
        <f>S2719*H2719</f>
        <v>0</v>
      </c>
      <c r="AR2719" s="141" t="s">
        <v>3771</v>
      </c>
      <c r="AT2719" s="141" t="s">
        <v>504</v>
      </c>
      <c r="AU2719" s="141" t="s">
        <v>86</v>
      </c>
      <c r="AY2719" s="18" t="s">
        <v>265</v>
      </c>
      <c r="BE2719" s="142">
        <f>IF(N2719="základní",J2719,0)</f>
        <v>0</v>
      </c>
      <c r="BF2719" s="142">
        <f>IF(N2719="snížená",J2719,0)</f>
        <v>0</v>
      </c>
      <c r="BG2719" s="142">
        <f>IF(N2719="zákl. přenesená",J2719,0)</f>
        <v>0</v>
      </c>
      <c r="BH2719" s="142">
        <f>IF(N2719="sníž. přenesená",J2719,0)</f>
        <v>0</v>
      </c>
      <c r="BI2719" s="142">
        <f>IF(N2719="nulová",J2719,0)</f>
        <v>0</v>
      </c>
      <c r="BJ2719" s="18" t="s">
        <v>84</v>
      </c>
      <c r="BK2719" s="142">
        <f>ROUND(I2719*H2719,2)</f>
        <v>0</v>
      </c>
      <c r="BL2719" s="18" t="s">
        <v>761</v>
      </c>
      <c r="BM2719" s="141" t="s">
        <v>4549</v>
      </c>
    </row>
    <row r="2720" spans="2:47" s="1" customFormat="1" ht="12">
      <c r="B2720" s="33"/>
      <c r="D2720" s="143" t="s">
        <v>273</v>
      </c>
      <c r="F2720" s="144" t="s">
        <v>4548</v>
      </c>
      <c r="I2720" s="145"/>
      <c r="L2720" s="33"/>
      <c r="M2720" s="146"/>
      <c r="T2720" s="54"/>
      <c r="AT2720" s="18" t="s">
        <v>273</v>
      </c>
      <c r="AU2720" s="18" t="s">
        <v>86</v>
      </c>
    </row>
    <row r="2721" spans="2:51" s="13" customFormat="1" ht="12">
      <c r="B2721" s="155"/>
      <c r="D2721" s="143" t="s">
        <v>277</v>
      </c>
      <c r="E2721" s="156" t="s">
        <v>19</v>
      </c>
      <c r="F2721" s="157" t="s">
        <v>4550</v>
      </c>
      <c r="H2721" s="158">
        <v>355.95</v>
      </c>
      <c r="I2721" s="159"/>
      <c r="L2721" s="155"/>
      <c r="M2721" s="160"/>
      <c r="T2721" s="161"/>
      <c r="AT2721" s="156" t="s">
        <v>277</v>
      </c>
      <c r="AU2721" s="156" t="s">
        <v>86</v>
      </c>
      <c r="AV2721" s="13" t="s">
        <v>86</v>
      </c>
      <c r="AW2721" s="13" t="s">
        <v>37</v>
      </c>
      <c r="AX2721" s="13" t="s">
        <v>84</v>
      </c>
      <c r="AY2721" s="156" t="s">
        <v>265</v>
      </c>
    </row>
    <row r="2722" spans="2:65" s="1" customFormat="1" ht="16.5" customHeight="1">
      <c r="B2722" s="33"/>
      <c r="C2722" s="130" t="s">
        <v>4551</v>
      </c>
      <c r="D2722" s="130" t="s">
        <v>267</v>
      </c>
      <c r="E2722" s="131" t="s">
        <v>4552</v>
      </c>
      <c r="F2722" s="132" t="s">
        <v>4553</v>
      </c>
      <c r="G2722" s="133" t="s">
        <v>134</v>
      </c>
      <c r="H2722" s="134">
        <v>50</v>
      </c>
      <c r="I2722" s="135"/>
      <c r="J2722" s="136">
        <f>ROUND(I2722*H2722,2)</f>
        <v>0</v>
      </c>
      <c r="K2722" s="132" t="s">
        <v>19</v>
      </c>
      <c r="L2722" s="33"/>
      <c r="M2722" s="137" t="s">
        <v>19</v>
      </c>
      <c r="N2722" s="138" t="s">
        <v>47</v>
      </c>
      <c r="P2722" s="139">
        <f>O2722*H2722</f>
        <v>0</v>
      </c>
      <c r="Q2722" s="139">
        <v>0</v>
      </c>
      <c r="R2722" s="139">
        <f>Q2722*H2722</f>
        <v>0</v>
      </c>
      <c r="S2722" s="139">
        <v>0</v>
      </c>
      <c r="T2722" s="140">
        <f>S2722*H2722</f>
        <v>0</v>
      </c>
      <c r="AR2722" s="141" t="s">
        <v>761</v>
      </c>
      <c r="AT2722" s="141" t="s">
        <v>267</v>
      </c>
      <c r="AU2722" s="141" t="s">
        <v>86</v>
      </c>
      <c r="AY2722" s="18" t="s">
        <v>265</v>
      </c>
      <c r="BE2722" s="142">
        <f>IF(N2722="základní",J2722,0)</f>
        <v>0</v>
      </c>
      <c r="BF2722" s="142">
        <f>IF(N2722="snížená",J2722,0)</f>
        <v>0</v>
      </c>
      <c r="BG2722" s="142">
        <f>IF(N2722="zákl. přenesená",J2722,0)</f>
        <v>0</v>
      </c>
      <c r="BH2722" s="142">
        <f>IF(N2722="sníž. přenesená",J2722,0)</f>
        <v>0</v>
      </c>
      <c r="BI2722" s="142">
        <f>IF(N2722="nulová",J2722,0)</f>
        <v>0</v>
      </c>
      <c r="BJ2722" s="18" t="s">
        <v>84</v>
      </c>
      <c r="BK2722" s="142">
        <f>ROUND(I2722*H2722,2)</f>
        <v>0</v>
      </c>
      <c r="BL2722" s="18" t="s">
        <v>761</v>
      </c>
      <c r="BM2722" s="141" t="s">
        <v>4554</v>
      </c>
    </row>
    <row r="2723" spans="2:47" s="1" customFormat="1" ht="12">
      <c r="B2723" s="33"/>
      <c r="D2723" s="143" t="s">
        <v>273</v>
      </c>
      <c r="F2723" s="144" t="s">
        <v>4555</v>
      </c>
      <c r="I2723" s="145"/>
      <c r="L2723" s="33"/>
      <c r="M2723" s="146"/>
      <c r="T2723" s="54"/>
      <c r="AT2723" s="18" t="s">
        <v>273</v>
      </c>
      <c r="AU2723" s="18" t="s">
        <v>86</v>
      </c>
    </row>
    <row r="2724" spans="2:65" s="1" customFormat="1" ht="16.5" customHeight="1">
      <c r="B2724" s="33"/>
      <c r="C2724" s="177" t="s">
        <v>4556</v>
      </c>
      <c r="D2724" s="177" t="s">
        <v>504</v>
      </c>
      <c r="E2724" s="178" t="s">
        <v>4557</v>
      </c>
      <c r="F2724" s="179" t="s">
        <v>4558</v>
      </c>
      <c r="G2724" s="180" t="s">
        <v>134</v>
      </c>
      <c r="H2724" s="181">
        <v>50</v>
      </c>
      <c r="I2724" s="182"/>
      <c r="J2724" s="183">
        <f>ROUND(I2724*H2724,2)</f>
        <v>0</v>
      </c>
      <c r="K2724" s="179" t="s">
        <v>270</v>
      </c>
      <c r="L2724" s="184"/>
      <c r="M2724" s="185" t="s">
        <v>19</v>
      </c>
      <c r="N2724" s="186" t="s">
        <v>47</v>
      </c>
      <c r="P2724" s="139">
        <f>O2724*H2724</f>
        <v>0</v>
      </c>
      <c r="Q2724" s="139">
        <v>0.00026</v>
      </c>
      <c r="R2724" s="139">
        <f>Q2724*H2724</f>
        <v>0.013</v>
      </c>
      <c r="S2724" s="139">
        <v>0</v>
      </c>
      <c r="T2724" s="140">
        <f>S2724*H2724</f>
        <v>0</v>
      </c>
      <c r="AR2724" s="141" t="s">
        <v>3771</v>
      </c>
      <c r="AT2724" s="141" t="s">
        <v>504</v>
      </c>
      <c r="AU2724" s="141" t="s">
        <v>86</v>
      </c>
      <c r="AY2724" s="18" t="s">
        <v>265</v>
      </c>
      <c r="BE2724" s="142">
        <f>IF(N2724="základní",J2724,0)</f>
        <v>0</v>
      </c>
      <c r="BF2724" s="142">
        <f>IF(N2724="snížená",J2724,0)</f>
        <v>0</v>
      </c>
      <c r="BG2724" s="142">
        <f>IF(N2724="zákl. přenesená",J2724,0)</f>
        <v>0</v>
      </c>
      <c r="BH2724" s="142">
        <f>IF(N2724="sníž. přenesená",J2724,0)</f>
        <v>0</v>
      </c>
      <c r="BI2724" s="142">
        <f>IF(N2724="nulová",J2724,0)</f>
        <v>0</v>
      </c>
      <c r="BJ2724" s="18" t="s">
        <v>84</v>
      </c>
      <c r="BK2724" s="142">
        <f>ROUND(I2724*H2724,2)</f>
        <v>0</v>
      </c>
      <c r="BL2724" s="18" t="s">
        <v>761</v>
      </c>
      <c r="BM2724" s="141" t="s">
        <v>4559</v>
      </c>
    </row>
    <row r="2725" spans="2:47" s="1" customFormat="1" ht="12">
      <c r="B2725" s="33"/>
      <c r="D2725" s="143" t="s">
        <v>273</v>
      </c>
      <c r="F2725" s="144" t="s">
        <v>4558</v>
      </c>
      <c r="I2725" s="145"/>
      <c r="L2725" s="33"/>
      <c r="M2725" s="146"/>
      <c r="T2725" s="54"/>
      <c r="AT2725" s="18" t="s">
        <v>273</v>
      </c>
      <c r="AU2725" s="18" t="s">
        <v>86</v>
      </c>
    </row>
    <row r="2726" spans="2:65" s="1" customFormat="1" ht="16.5" customHeight="1">
      <c r="B2726" s="33"/>
      <c r="C2726" s="130" t="s">
        <v>4560</v>
      </c>
      <c r="D2726" s="130" t="s">
        <v>267</v>
      </c>
      <c r="E2726" s="131" t="s">
        <v>4561</v>
      </c>
      <c r="F2726" s="132" t="s">
        <v>4562</v>
      </c>
      <c r="G2726" s="133" t="s">
        <v>162</v>
      </c>
      <c r="H2726" s="134">
        <v>7</v>
      </c>
      <c r="I2726" s="135"/>
      <c r="J2726" s="136">
        <f>ROUND(I2726*H2726,2)</f>
        <v>0</v>
      </c>
      <c r="K2726" s="132" t="s">
        <v>19</v>
      </c>
      <c r="L2726" s="33"/>
      <c r="M2726" s="137" t="s">
        <v>19</v>
      </c>
      <c r="N2726" s="138" t="s">
        <v>47</v>
      </c>
      <c r="P2726" s="139">
        <f>O2726*H2726</f>
        <v>0</v>
      </c>
      <c r="Q2726" s="139">
        <v>0</v>
      </c>
      <c r="R2726" s="139">
        <f>Q2726*H2726</f>
        <v>0</v>
      </c>
      <c r="S2726" s="139">
        <v>0</v>
      </c>
      <c r="T2726" s="140">
        <f>S2726*H2726</f>
        <v>0</v>
      </c>
      <c r="AR2726" s="141" t="s">
        <v>366</v>
      </c>
      <c r="AT2726" s="141" t="s">
        <v>267</v>
      </c>
      <c r="AU2726" s="141" t="s">
        <v>86</v>
      </c>
      <c r="AY2726" s="18" t="s">
        <v>265</v>
      </c>
      <c r="BE2726" s="142">
        <f>IF(N2726="základní",J2726,0)</f>
        <v>0</v>
      </c>
      <c r="BF2726" s="142">
        <f>IF(N2726="snížená",J2726,0)</f>
        <v>0</v>
      </c>
      <c r="BG2726" s="142">
        <f>IF(N2726="zákl. přenesená",J2726,0)</f>
        <v>0</v>
      </c>
      <c r="BH2726" s="142">
        <f>IF(N2726="sníž. přenesená",J2726,0)</f>
        <v>0</v>
      </c>
      <c r="BI2726" s="142">
        <f>IF(N2726="nulová",J2726,0)</f>
        <v>0</v>
      </c>
      <c r="BJ2726" s="18" t="s">
        <v>84</v>
      </c>
      <c r="BK2726" s="142">
        <f>ROUND(I2726*H2726,2)</f>
        <v>0</v>
      </c>
      <c r="BL2726" s="18" t="s">
        <v>366</v>
      </c>
      <c r="BM2726" s="141" t="s">
        <v>4563</v>
      </c>
    </row>
    <row r="2727" spans="2:47" s="1" customFormat="1" ht="19.5">
      <c r="B2727" s="33"/>
      <c r="D2727" s="143" t="s">
        <v>273</v>
      </c>
      <c r="F2727" s="144" t="s">
        <v>4564</v>
      </c>
      <c r="I2727" s="145"/>
      <c r="L2727" s="33"/>
      <c r="M2727" s="146"/>
      <c r="T2727" s="54"/>
      <c r="AT2727" s="18" t="s">
        <v>273</v>
      </c>
      <c r="AU2727" s="18" t="s">
        <v>86</v>
      </c>
    </row>
    <row r="2728" spans="2:51" s="12" customFormat="1" ht="12">
      <c r="B2728" s="149"/>
      <c r="D2728" s="143" t="s">
        <v>277</v>
      </c>
      <c r="E2728" s="150" t="s">
        <v>19</v>
      </c>
      <c r="F2728" s="151" t="s">
        <v>4565</v>
      </c>
      <c r="H2728" s="150" t="s">
        <v>19</v>
      </c>
      <c r="I2728" s="152"/>
      <c r="L2728" s="149"/>
      <c r="M2728" s="153"/>
      <c r="T2728" s="154"/>
      <c r="AT2728" s="150" t="s">
        <v>277</v>
      </c>
      <c r="AU2728" s="150" t="s">
        <v>86</v>
      </c>
      <c r="AV2728" s="12" t="s">
        <v>84</v>
      </c>
      <c r="AW2728" s="12" t="s">
        <v>37</v>
      </c>
      <c r="AX2728" s="12" t="s">
        <v>76</v>
      </c>
      <c r="AY2728" s="150" t="s">
        <v>265</v>
      </c>
    </row>
    <row r="2729" spans="2:51" s="13" customFormat="1" ht="12">
      <c r="B2729" s="155"/>
      <c r="D2729" s="143" t="s">
        <v>277</v>
      </c>
      <c r="E2729" s="156" t="s">
        <v>19</v>
      </c>
      <c r="F2729" s="157" t="s">
        <v>4566</v>
      </c>
      <c r="H2729" s="158">
        <v>7</v>
      </c>
      <c r="I2729" s="159"/>
      <c r="L2729" s="155"/>
      <c r="M2729" s="160"/>
      <c r="T2729" s="161"/>
      <c r="AT2729" s="156" t="s">
        <v>277</v>
      </c>
      <c r="AU2729" s="156" t="s">
        <v>86</v>
      </c>
      <c r="AV2729" s="13" t="s">
        <v>86</v>
      </c>
      <c r="AW2729" s="13" t="s">
        <v>37</v>
      </c>
      <c r="AX2729" s="13" t="s">
        <v>84</v>
      </c>
      <c r="AY2729" s="156" t="s">
        <v>265</v>
      </c>
    </row>
    <row r="2730" spans="2:65" s="1" customFormat="1" ht="16.5" customHeight="1">
      <c r="B2730" s="33"/>
      <c r="C2730" s="130" t="s">
        <v>4567</v>
      </c>
      <c r="D2730" s="130" t="s">
        <v>267</v>
      </c>
      <c r="E2730" s="131" t="s">
        <v>4568</v>
      </c>
      <c r="F2730" s="132" t="s">
        <v>4569</v>
      </c>
      <c r="G2730" s="133" t="s">
        <v>162</v>
      </c>
      <c r="H2730" s="134">
        <v>16</v>
      </c>
      <c r="I2730" s="135"/>
      <c r="J2730" s="136">
        <f>ROUND(I2730*H2730,2)</f>
        <v>0</v>
      </c>
      <c r="K2730" s="132" t="s">
        <v>19</v>
      </c>
      <c r="L2730" s="33"/>
      <c r="M2730" s="137" t="s">
        <v>19</v>
      </c>
      <c r="N2730" s="138" t="s">
        <v>47</v>
      </c>
      <c r="P2730" s="139">
        <f>O2730*H2730</f>
        <v>0</v>
      </c>
      <c r="Q2730" s="139">
        <v>0</v>
      </c>
      <c r="R2730" s="139">
        <f>Q2730*H2730</f>
        <v>0</v>
      </c>
      <c r="S2730" s="139">
        <v>0</v>
      </c>
      <c r="T2730" s="140">
        <f>S2730*H2730</f>
        <v>0</v>
      </c>
      <c r="AR2730" s="141" t="s">
        <v>366</v>
      </c>
      <c r="AT2730" s="141" t="s">
        <v>267</v>
      </c>
      <c r="AU2730" s="141" t="s">
        <v>86</v>
      </c>
      <c r="AY2730" s="18" t="s">
        <v>265</v>
      </c>
      <c r="BE2730" s="142">
        <f>IF(N2730="základní",J2730,0)</f>
        <v>0</v>
      </c>
      <c r="BF2730" s="142">
        <f>IF(N2730="snížená",J2730,0)</f>
        <v>0</v>
      </c>
      <c r="BG2730" s="142">
        <f>IF(N2730="zákl. přenesená",J2730,0)</f>
        <v>0</v>
      </c>
      <c r="BH2730" s="142">
        <f>IF(N2730="sníž. přenesená",J2730,0)</f>
        <v>0</v>
      </c>
      <c r="BI2730" s="142">
        <f>IF(N2730="nulová",J2730,0)</f>
        <v>0</v>
      </c>
      <c r="BJ2730" s="18" t="s">
        <v>84</v>
      </c>
      <c r="BK2730" s="142">
        <f>ROUND(I2730*H2730,2)</f>
        <v>0</v>
      </c>
      <c r="BL2730" s="18" t="s">
        <v>366</v>
      </c>
      <c r="BM2730" s="141" t="s">
        <v>4570</v>
      </c>
    </row>
    <row r="2731" spans="2:47" s="1" customFormat="1" ht="19.5">
      <c r="B2731" s="33"/>
      <c r="D2731" s="143" t="s">
        <v>273</v>
      </c>
      <c r="F2731" s="144" t="s">
        <v>4571</v>
      </c>
      <c r="I2731" s="145"/>
      <c r="L2731" s="33"/>
      <c r="M2731" s="146"/>
      <c r="T2731" s="54"/>
      <c r="AT2731" s="18" t="s">
        <v>273</v>
      </c>
      <c r="AU2731" s="18" t="s">
        <v>86</v>
      </c>
    </row>
    <row r="2732" spans="2:47" s="1" customFormat="1" ht="19.5">
      <c r="B2732" s="33"/>
      <c r="D2732" s="143" t="s">
        <v>501</v>
      </c>
      <c r="F2732" s="176" t="s">
        <v>4572</v>
      </c>
      <c r="I2732" s="145"/>
      <c r="L2732" s="33"/>
      <c r="M2732" s="146"/>
      <c r="T2732" s="54"/>
      <c r="AT2732" s="18" t="s">
        <v>501</v>
      </c>
      <c r="AU2732" s="18" t="s">
        <v>86</v>
      </c>
    </row>
    <row r="2733" spans="2:51" s="13" customFormat="1" ht="12">
      <c r="B2733" s="155"/>
      <c r="D2733" s="143" t="s">
        <v>277</v>
      </c>
      <c r="E2733" s="156" t="s">
        <v>19</v>
      </c>
      <c r="F2733" s="157" t="s">
        <v>4573</v>
      </c>
      <c r="H2733" s="158">
        <v>16</v>
      </c>
      <c r="I2733" s="159"/>
      <c r="L2733" s="155"/>
      <c r="M2733" s="160"/>
      <c r="T2733" s="161"/>
      <c r="AT2733" s="156" t="s">
        <v>277</v>
      </c>
      <c r="AU2733" s="156" t="s">
        <v>86</v>
      </c>
      <c r="AV2733" s="13" t="s">
        <v>86</v>
      </c>
      <c r="AW2733" s="13" t="s">
        <v>37</v>
      </c>
      <c r="AX2733" s="13" t="s">
        <v>84</v>
      </c>
      <c r="AY2733" s="156" t="s">
        <v>265</v>
      </c>
    </row>
    <row r="2734" spans="2:65" s="1" customFormat="1" ht="16.5" customHeight="1">
      <c r="B2734" s="33"/>
      <c r="C2734" s="130" t="s">
        <v>4574</v>
      </c>
      <c r="D2734" s="130" t="s">
        <v>267</v>
      </c>
      <c r="E2734" s="131" t="s">
        <v>4575</v>
      </c>
      <c r="F2734" s="132" t="s">
        <v>4576</v>
      </c>
      <c r="G2734" s="133" t="s">
        <v>162</v>
      </c>
      <c r="H2734" s="134">
        <v>36.7</v>
      </c>
      <c r="I2734" s="135"/>
      <c r="J2734" s="136">
        <f>ROUND(I2734*H2734,2)</f>
        <v>0</v>
      </c>
      <c r="K2734" s="132" t="s">
        <v>19</v>
      </c>
      <c r="L2734" s="33"/>
      <c r="M2734" s="137" t="s">
        <v>19</v>
      </c>
      <c r="N2734" s="138" t="s">
        <v>47</v>
      </c>
      <c r="P2734" s="139">
        <f>O2734*H2734</f>
        <v>0</v>
      </c>
      <c r="Q2734" s="139">
        <v>0</v>
      </c>
      <c r="R2734" s="139">
        <f>Q2734*H2734</f>
        <v>0</v>
      </c>
      <c r="S2734" s="139">
        <v>0</v>
      </c>
      <c r="T2734" s="140">
        <f>S2734*H2734</f>
        <v>0</v>
      </c>
      <c r="AR2734" s="141" t="s">
        <v>366</v>
      </c>
      <c r="AT2734" s="141" t="s">
        <v>267</v>
      </c>
      <c r="AU2734" s="141" t="s">
        <v>86</v>
      </c>
      <c r="AY2734" s="18" t="s">
        <v>265</v>
      </c>
      <c r="BE2734" s="142">
        <f>IF(N2734="základní",J2734,0)</f>
        <v>0</v>
      </c>
      <c r="BF2734" s="142">
        <f>IF(N2734="snížená",J2734,0)</f>
        <v>0</v>
      </c>
      <c r="BG2734" s="142">
        <f>IF(N2734="zákl. přenesená",J2734,0)</f>
        <v>0</v>
      </c>
      <c r="BH2734" s="142">
        <f>IF(N2734="sníž. přenesená",J2734,0)</f>
        <v>0</v>
      </c>
      <c r="BI2734" s="142">
        <f>IF(N2734="nulová",J2734,0)</f>
        <v>0</v>
      </c>
      <c r="BJ2734" s="18" t="s">
        <v>84</v>
      </c>
      <c r="BK2734" s="142">
        <f>ROUND(I2734*H2734,2)</f>
        <v>0</v>
      </c>
      <c r="BL2734" s="18" t="s">
        <v>366</v>
      </c>
      <c r="BM2734" s="141" t="s">
        <v>4577</v>
      </c>
    </row>
    <row r="2735" spans="2:47" s="1" customFormat="1" ht="19.5">
      <c r="B2735" s="33"/>
      <c r="D2735" s="143" t="s">
        <v>273</v>
      </c>
      <c r="F2735" s="144" t="s">
        <v>4578</v>
      </c>
      <c r="I2735" s="145"/>
      <c r="L2735" s="33"/>
      <c r="M2735" s="146"/>
      <c r="T2735" s="54"/>
      <c r="AT2735" s="18" t="s">
        <v>273</v>
      </c>
      <c r="AU2735" s="18" t="s">
        <v>86</v>
      </c>
    </row>
    <row r="2736" spans="2:51" s="13" customFormat="1" ht="12">
      <c r="B2736" s="155"/>
      <c r="D2736" s="143" t="s">
        <v>277</v>
      </c>
      <c r="E2736" s="156" t="s">
        <v>19</v>
      </c>
      <c r="F2736" s="157" t="s">
        <v>4579</v>
      </c>
      <c r="H2736" s="158">
        <v>36.7</v>
      </c>
      <c r="I2736" s="159"/>
      <c r="L2736" s="155"/>
      <c r="M2736" s="160"/>
      <c r="T2736" s="161"/>
      <c r="AT2736" s="156" t="s">
        <v>277</v>
      </c>
      <c r="AU2736" s="156" t="s">
        <v>86</v>
      </c>
      <c r="AV2736" s="13" t="s">
        <v>86</v>
      </c>
      <c r="AW2736" s="13" t="s">
        <v>37</v>
      </c>
      <c r="AX2736" s="13" t="s">
        <v>84</v>
      </c>
      <c r="AY2736" s="156" t="s">
        <v>265</v>
      </c>
    </row>
    <row r="2737" spans="2:65" s="1" customFormat="1" ht="16.5" customHeight="1">
      <c r="B2737" s="33"/>
      <c r="C2737" s="130" t="s">
        <v>4580</v>
      </c>
      <c r="D2737" s="130" t="s">
        <v>267</v>
      </c>
      <c r="E2737" s="131" t="s">
        <v>4581</v>
      </c>
      <c r="F2737" s="132" t="s">
        <v>4582</v>
      </c>
      <c r="G2737" s="133" t="s">
        <v>162</v>
      </c>
      <c r="H2737" s="134">
        <v>8.4</v>
      </c>
      <c r="I2737" s="135"/>
      <c r="J2737" s="136">
        <f>ROUND(I2737*H2737,2)</f>
        <v>0</v>
      </c>
      <c r="K2737" s="132" t="s">
        <v>19</v>
      </c>
      <c r="L2737" s="33"/>
      <c r="M2737" s="137" t="s">
        <v>19</v>
      </c>
      <c r="N2737" s="138" t="s">
        <v>47</v>
      </c>
      <c r="P2737" s="139">
        <f>O2737*H2737</f>
        <v>0</v>
      </c>
      <c r="Q2737" s="139">
        <v>0</v>
      </c>
      <c r="R2737" s="139">
        <f>Q2737*H2737</f>
        <v>0</v>
      </c>
      <c r="S2737" s="139">
        <v>0</v>
      </c>
      <c r="T2737" s="140">
        <f>S2737*H2737</f>
        <v>0</v>
      </c>
      <c r="AR2737" s="141" t="s">
        <v>366</v>
      </c>
      <c r="AT2737" s="141" t="s">
        <v>267</v>
      </c>
      <c r="AU2737" s="141" t="s">
        <v>86</v>
      </c>
      <c r="AY2737" s="18" t="s">
        <v>265</v>
      </c>
      <c r="BE2737" s="142">
        <f>IF(N2737="základní",J2737,0)</f>
        <v>0</v>
      </c>
      <c r="BF2737" s="142">
        <f>IF(N2737="snížená",J2737,0)</f>
        <v>0</v>
      </c>
      <c r="BG2737" s="142">
        <f>IF(N2737="zákl. přenesená",J2737,0)</f>
        <v>0</v>
      </c>
      <c r="BH2737" s="142">
        <f>IF(N2737="sníž. přenesená",J2737,0)</f>
        <v>0</v>
      </c>
      <c r="BI2737" s="142">
        <f>IF(N2737="nulová",J2737,0)</f>
        <v>0</v>
      </c>
      <c r="BJ2737" s="18" t="s">
        <v>84</v>
      </c>
      <c r="BK2737" s="142">
        <f>ROUND(I2737*H2737,2)</f>
        <v>0</v>
      </c>
      <c r="BL2737" s="18" t="s">
        <v>366</v>
      </c>
      <c r="BM2737" s="141" t="s">
        <v>4583</v>
      </c>
    </row>
    <row r="2738" spans="2:47" s="1" customFormat="1" ht="19.5">
      <c r="B2738" s="33"/>
      <c r="D2738" s="143" t="s">
        <v>273</v>
      </c>
      <c r="F2738" s="144" t="s">
        <v>4584</v>
      </c>
      <c r="I2738" s="145"/>
      <c r="L2738" s="33"/>
      <c r="M2738" s="146"/>
      <c r="T2738" s="54"/>
      <c r="AT2738" s="18" t="s">
        <v>273</v>
      </c>
      <c r="AU2738" s="18" t="s">
        <v>86</v>
      </c>
    </row>
    <row r="2739" spans="2:51" s="13" customFormat="1" ht="12">
      <c r="B2739" s="155"/>
      <c r="D2739" s="143" t="s">
        <v>277</v>
      </c>
      <c r="E2739" s="156" t="s">
        <v>19</v>
      </c>
      <c r="F2739" s="157" t="s">
        <v>4585</v>
      </c>
      <c r="H2739" s="158">
        <v>8.4</v>
      </c>
      <c r="I2739" s="159"/>
      <c r="L2739" s="155"/>
      <c r="M2739" s="160"/>
      <c r="T2739" s="161"/>
      <c r="AT2739" s="156" t="s">
        <v>277</v>
      </c>
      <c r="AU2739" s="156" t="s">
        <v>86</v>
      </c>
      <c r="AV2739" s="13" t="s">
        <v>86</v>
      </c>
      <c r="AW2739" s="13" t="s">
        <v>37</v>
      </c>
      <c r="AX2739" s="13" t="s">
        <v>84</v>
      </c>
      <c r="AY2739" s="156" t="s">
        <v>265</v>
      </c>
    </row>
    <row r="2740" spans="2:65" s="1" customFormat="1" ht="16.5" customHeight="1">
      <c r="B2740" s="33"/>
      <c r="C2740" s="130" t="s">
        <v>4586</v>
      </c>
      <c r="D2740" s="130" t="s">
        <v>267</v>
      </c>
      <c r="E2740" s="131" t="s">
        <v>4587</v>
      </c>
      <c r="F2740" s="132" t="s">
        <v>4588</v>
      </c>
      <c r="G2740" s="133" t="s">
        <v>162</v>
      </c>
      <c r="H2740" s="134">
        <v>3.5</v>
      </c>
      <c r="I2740" s="135"/>
      <c r="J2740" s="136">
        <f>ROUND(I2740*H2740,2)</f>
        <v>0</v>
      </c>
      <c r="K2740" s="132" t="s">
        <v>19</v>
      </c>
      <c r="L2740" s="33"/>
      <c r="M2740" s="137" t="s">
        <v>19</v>
      </c>
      <c r="N2740" s="138" t="s">
        <v>47</v>
      </c>
      <c r="P2740" s="139">
        <f>O2740*H2740</f>
        <v>0</v>
      </c>
      <c r="Q2740" s="139">
        <v>0</v>
      </c>
      <c r="R2740" s="139">
        <f>Q2740*H2740</f>
        <v>0</v>
      </c>
      <c r="S2740" s="139">
        <v>0</v>
      </c>
      <c r="T2740" s="140">
        <f>S2740*H2740</f>
        <v>0</v>
      </c>
      <c r="AR2740" s="141" t="s">
        <v>366</v>
      </c>
      <c r="AT2740" s="141" t="s">
        <v>267</v>
      </c>
      <c r="AU2740" s="141" t="s">
        <v>86</v>
      </c>
      <c r="AY2740" s="18" t="s">
        <v>265</v>
      </c>
      <c r="BE2740" s="142">
        <f>IF(N2740="základní",J2740,0)</f>
        <v>0</v>
      </c>
      <c r="BF2740" s="142">
        <f>IF(N2740="snížená",J2740,0)</f>
        <v>0</v>
      </c>
      <c r="BG2740" s="142">
        <f>IF(N2740="zákl. přenesená",J2740,0)</f>
        <v>0</v>
      </c>
      <c r="BH2740" s="142">
        <f>IF(N2740="sníž. přenesená",J2740,0)</f>
        <v>0</v>
      </c>
      <c r="BI2740" s="142">
        <f>IF(N2740="nulová",J2740,0)</f>
        <v>0</v>
      </c>
      <c r="BJ2740" s="18" t="s">
        <v>84</v>
      </c>
      <c r="BK2740" s="142">
        <f>ROUND(I2740*H2740,2)</f>
        <v>0</v>
      </c>
      <c r="BL2740" s="18" t="s">
        <v>366</v>
      </c>
      <c r="BM2740" s="141" t="s">
        <v>4589</v>
      </c>
    </row>
    <row r="2741" spans="2:47" s="1" customFormat="1" ht="12">
      <c r="B2741" s="33"/>
      <c r="D2741" s="143" t="s">
        <v>273</v>
      </c>
      <c r="F2741" s="144" t="s">
        <v>4588</v>
      </c>
      <c r="I2741" s="145"/>
      <c r="L2741" s="33"/>
      <c r="M2741" s="146"/>
      <c r="T2741" s="54"/>
      <c r="AT2741" s="18" t="s">
        <v>273</v>
      </c>
      <c r="AU2741" s="18" t="s">
        <v>86</v>
      </c>
    </row>
    <row r="2742" spans="2:51" s="13" customFormat="1" ht="12">
      <c r="B2742" s="155"/>
      <c r="D2742" s="143" t="s">
        <v>277</v>
      </c>
      <c r="E2742" s="156" t="s">
        <v>19</v>
      </c>
      <c r="F2742" s="157" t="s">
        <v>4590</v>
      </c>
      <c r="H2742" s="158">
        <v>3.5</v>
      </c>
      <c r="I2742" s="159"/>
      <c r="L2742" s="155"/>
      <c r="M2742" s="160"/>
      <c r="T2742" s="161"/>
      <c r="AT2742" s="156" t="s">
        <v>277</v>
      </c>
      <c r="AU2742" s="156" t="s">
        <v>86</v>
      </c>
      <c r="AV2742" s="13" t="s">
        <v>86</v>
      </c>
      <c r="AW2742" s="13" t="s">
        <v>37</v>
      </c>
      <c r="AX2742" s="13" t="s">
        <v>84</v>
      </c>
      <c r="AY2742" s="156" t="s">
        <v>265</v>
      </c>
    </row>
    <row r="2743" spans="2:65" s="1" customFormat="1" ht="16.5" customHeight="1">
      <c r="B2743" s="33"/>
      <c r="C2743" s="130" t="s">
        <v>4591</v>
      </c>
      <c r="D2743" s="130" t="s">
        <v>267</v>
      </c>
      <c r="E2743" s="131" t="s">
        <v>4592</v>
      </c>
      <c r="F2743" s="132" t="s">
        <v>4593</v>
      </c>
      <c r="G2743" s="133" t="s">
        <v>134</v>
      </c>
      <c r="H2743" s="134">
        <v>1</v>
      </c>
      <c r="I2743" s="135"/>
      <c r="J2743" s="136">
        <f>ROUND(I2743*H2743,2)</f>
        <v>0</v>
      </c>
      <c r="K2743" s="132" t="s">
        <v>19</v>
      </c>
      <c r="L2743" s="33"/>
      <c r="M2743" s="137" t="s">
        <v>19</v>
      </c>
      <c r="N2743" s="138" t="s">
        <v>47</v>
      </c>
      <c r="P2743" s="139">
        <f>O2743*H2743</f>
        <v>0</v>
      </c>
      <c r="Q2743" s="139">
        <v>0</v>
      </c>
      <c r="R2743" s="139">
        <f>Q2743*H2743</f>
        <v>0</v>
      </c>
      <c r="S2743" s="139">
        <v>0</v>
      </c>
      <c r="T2743" s="140">
        <f>S2743*H2743</f>
        <v>0</v>
      </c>
      <c r="AR2743" s="141" t="s">
        <v>366</v>
      </c>
      <c r="AT2743" s="141" t="s">
        <v>267</v>
      </c>
      <c r="AU2743" s="141" t="s">
        <v>86</v>
      </c>
      <c r="AY2743" s="18" t="s">
        <v>265</v>
      </c>
      <c r="BE2743" s="142">
        <f>IF(N2743="základní",J2743,0)</f>
        <v>0</v>
      </c>
      <c r="BF2743" s="142">
        <f>IF(N2743="snížená",J2743,0)</f>
        <v>0</v>
      </c>
      <c r="BG2743" s="142">
        <f>IF(N2743="zákl. přenesená",J2743,0)</f>
        <v>0</v>
      </c>
      <c r="BH2743" s="142">
        <f>IF(N2743="sníž. přenesená",J2743,0)</f>
        <v>0</v>
      </c>
      <c r="BI2743" s="142">
        <f>IF(N2743="nulová",J2743,0)</f>
        <v>0</v>
      </c>
      <c r="BJ2743" s="18" t="s">
        <v>84</v>
      </c>
      <c r="BK2743" s="142">
        <f>ROUND(I2743*H2743,2)</f>
        <v>0</v>
      </c>
      <c r="BL2743" s="18" t="s">
        <v>366</v>
      </c>
      <c r="BM2743" s="141" t="s">
        <v>4594</v>
      </c>
    </row>
    <row r="2744" spans="2:47" s="1" customFormat="1" ht="19.5">
      <c r="B2744" s="33"/>
      <c r="D2744" s="143" t="s">
        <v>273</v>
      </c>
      <c r="F2744" s="144" t="s">
        <v>4595</v>
      </c>
      <c r="I2744" s="145"/>
      <c r="L2744" s="33"/>
      <c r="M2744" s="146"/>
      <c r="T2744" s="54"/>
      <c r="AT2744" s="18" t="s">
        <v>273</v>
      </c>
      <c r="AU2744" s="18" t="s">
        <v>86</v>
      </c>
    </row>
    <row r="2745" spans="2:51" s="13" customFormat="1" ht="12">
      <c r="B2745" s="155"/>
      <c r="D2745" s="143" t="s">
        <v>277</v>
      </c>
      <c r="E2745" s="156" t="s">
        <v>19</v>
      </c>
      <c r="F2745" s="157" t="s">
        <v>3372</v>
      </c>
      <c r="H2745" s="158">
        <v>1</v>
      </c>
      <c r="I2745" s="159"/>
      <c r="L2745" s="155"/>
      <c r="M2745" s="160"/>
      <c r="T2745" s="161"/>
      <c r="AT2745" s="156" t="s">
        <v>277</v>
      </c>
      <c r="AU2745" s="156" t="s">
        <v>86</v>
      </c>
      <c r="AV2745" s="13" t="s">
        <v>86</v>
      </c>
      <c r="AW2745" s="13" t="s">
        <v>37</v>
      </c>
      <c r="AX2745" s="13" t="s">
        <v>84</v>
      </c>
      <c r="AY2745" s="156" t="s">
        <v>265</v>
      </c>
    </row>
    <row r="2746" spans="2:65" s="1" customFormat="1" ht="16.5" customHeight="1">
      <c r="B2746" s="33"/>
      <c r="C2746" s="130" t="s">
        <v>4596</v>
      </c>
      <c r="D2746" s="130" t="s">
        <v>267</v>
      </c>
      <c r="E2746" s="131" t="s">
        <v>4597</v>
      </c>
      <c r="F2746" s="132" t="s">
        <v>4598</v>
      </c>
      <c r="G2746" s="133" t="s">
        <v>134</v>
      </c>
      <c r="H2746" s="134">
        <v>2</v>
      </c>
      <c r="I2746" s="135"/>
      <c r="J2746" s="136">
        <f>ROUND(I2746*H2746,2)</f>
        <v>0</v>
      </c>
      <c r="K2746" s="132" t="s">
        <v>19</v>
      </c>
      <c r="L2746" s="33"/>
      <c r="M2746" s="137" t="s">
        <v>19</v>
      </c>
      <c r="N2746" s="138" t="s">
        <v>47</v>
      </c>
      <c r="P2746" s="139">
        <f>O2746*H2746</f>
        <v>0</v>
      </c>
      <c r="Q2746" s="139">
        <v>0</v>
      </c>
      <c r="R2746" s="139">
        <f>Q2746*H2746</f>
        <v>0</v>
      </c>
      <c r="S2746" s="139">
        <v>0</v>
      </c>
      <c r="T2746" s="140">
        <f>S2746*H2746</f>
        <v>0</v>
      </c>
      <c r="AR2746" s="141" t="s">
        <v>366</v>
      </c>
      <c r="AT2746" s="141" t="s">
        <v>267</v>
      </c>
      <c r="AU2746" s="141" t="s">
        <v>86</v>
      </c>
      <c r="AY2746" s="18" t="s">
        <v>265</v>
      </c>
      <c r="BE2746" s="142">
        <f>IF(N2746="základní",J2746,0)</f>
        <v>0</v>
      </c>
      <c r="BF2746" s="142">
        <f>IF(N2746="snížená",J2746,0)</f>
        <v>0</v>
      </c>
      <c r="BG2746" s="142">
        <f>IF(N2746="zákl. přenesená",J2746,0)</f>
        <v>0</v>
      </c>
      <c r="BH2746" s="142">
        <f>IF(N2746="sníž. přenesená",J2746,0)</f>
        <v>0</v>
      </c>
      <c r="BI2746" s="142">
        <f>IF(N2746="nulová",J2746,0)</f>
        <v>0</v>
      </c>
      <c r="BJ2746" s="18" t="s">
        <v>84</v>
      </c>
      <c r="BK2746" s="142">
        <f>ROUND(I2746*H2746,2)</f>
        <v>0</v>
      </c>
      <c r="BL2746" s="18" t="s">
        <v>366</v>
      </c>
      <c r="BM2746" s="141" t="s">
        <v>4599</v>
      </c>
    </row>
    <row r="2747" spans="2:47" s="1" customFormat="1" ht="19.5">
      <c r="B2747" s="33"/>
      <c r="D2747" s="143" t="s">
        <v>273</v>
      </c>
      <c r="F2747" s="144" t="s">
        <v>4600</v>
      </c>
      <c r="I2747" s="145"/>
      <c r="L2747" s="33"/>
      <c r="M2747" s="146"/>
      <c r="T2747" s="54"/>
      <c r="AT2747" s="18" t="s">
        <v>273</v>
      </c>
      <c r="AU2747" s="18" t="s">
        <v>86</v>
      </c>
    </row>
    <row r="2748" spans="2:51" s="13" customFormat="1" ht="12">
      <c r="B2748" s="155"/>
      <c r="D2748" s="143" t="s">
        <v>277</v>
      </c>
      <c r="E2748" s="156" t="s">
        <v>19</v>
      </c>
      <c r="F2748" s="157" t="s">
        <v>3553</v>
      </c>
      <c r="H2748" s="158">
        <v>2</v>
      </c>
      <c r="I2748" s="159"/>
      <c r="L2748" s="155"/>
      <c r="M2748" s="160"/>
      <c r="T2748" s="161"/>
      <c r="AT2748" s="156" t="s">
        <v>277</v>
      </c>
      <c r="AU2748" s="156" t="s">
        <v>86</v>
      </c>
      <c r="AV2748" s="13" t="s">
        <v>86</v>
      </c>
      <c r="AW2748" s="13" t="s">
        <v>37</v>
      </c>
      <c r="AX2748" s="13" t="s">
        <v>84</v>
      </c>
      <c r="AY2748" s="156" t="s">
        <v>265</v>
      </c>
    </row>
    <row r="2749" spans="2:65" s="1" customFormat="1" ht="16.5" customHeight="1">
      <c r="B2749" s="33"/>
      <c r="C2749" s="130" t="s">
        <v>4601</v>
      </c>
      <c r="D2749" s="130" t="s">
        <v>267</v>
      </c>
      <c r="E2749" s="131" t="s">
        <v>4602</v>
      </c>
      <c r="F2749" s="132" t="s">
        <v>4603</v>
      </c>
      <c r="G2749" s="133" t="s">
        <v>162</v>
      </c>
      <c r="H2749" s="134">
        <v>5</v>
      </c>
      <c r="I2749" s="135"/>
      <c r="J2749" s="136">
        <f>ROUND(I2749*H2749,2)</f>
        <v>0</v>
      </c>
      <c r="K2749" s="132" t="s">
        <v>19</v>
      </c>
      <c r="L2749" s="33"/>
      <c r="M2749" s="137" t="s">
        <v>19</v>
      </c>
      <c r="N2749" s="138" t="s">
        <v>47</v>
      </c>
      <c r="P2749" s="139">
        <f>O2749*H2749</f>
        <v>0</v>
      </c>
      <c r="Q2749" s="139">
        <v>0</v>
      </c>
      <c r="R2749" s="139">
        <f>Q2749*H2749</f>
        <v>0</v>
      </c>
      <c r="S2749" s="139">
        <v>0</v>
      </c>
      <c r="T2749" s="140">
        <f>S2749*H2749</f>
        <v>0</v>
      </c>
      <c r="AR2749" s="141" t="s">
        <v>366</v>
      </c>
      <c r="AT2749" s="141" t="s">
        <v>267</v>
      </c>
      <c r="AU2749" s="141" t="s">
        <v>86</v>
      </c>
      <c r="AY2749" s="18" t="s">
        <v>265</v>
      </c>
      <c r="BE2749" s="142">
        <f>IF(N2749="základní",J2749,0)</f>
        <v>0</v>
      </c>
      <c r="BF2749" s="142">
        <f>IF(N2749="snížená",J2749,0)</f>
        <v>0</v>
      </c>
      <c r="BG2749" s="142">
        <f>IF(N2749="zákl. přenesená",J2749,0)</f>
        <v>0</v>
      </c>
      <c r="BH2749" s="142">
        <f>IF(N2749="sníž. přenesená",J2749,0)</f>
        <v>0</v>
      </c>
      <c r="BI2749" s="142">
        <f>IF(N2749="nulová",J2749,0)</f>
        <v>0</v>
      </c>
      <c r="BJ2749" s="18" t="s">
        <v>84</v>
      </c>
      <c r="BK2749" s="142">
        <f>ROUND(I2749*H2749,2)</f>
        <v>0</v>
      </c>
      <c r="BL2749" s="18" t="s">
        <v>366</v>
      </c>
      <c r="BM2749" s="141" t="s">
        <v>4604</v>
      </c>
    </row>
    <row r="2750" spans="2:47" s="1" customFormat="1" ht="19.5">
      <c r="B2750" s="33"/>
      <c r="D2750" s="143" t="s">
        <v>273</v>
      </c>
      <c r="F2750" s="144" t="s">
        <v>4605</v>
      </c>
      <c r="I2750" s="145"/>
      <c r="L2750" s="33"/>
      <c r="M2750" s="146"/>
      <c r="T2750" s="54"/>
      <c r="AT2750" s="18" t="s">
        <v>273</v>
      </c>
      <c r="AU2750" s="18" t="s">
        <v>86</v>
      </c>
    </row>
    <row r="2751" spans="2:51" s="13" customFormat="1" ht="12">
      <c r="B2751" s="155"/>
      <c r="D2751" s="143" t="s">
        <v>277</v>
      </c>
      <c r="E2751" s="156" t="s">
        <v>19</v>
      </c>
      <c r="F2751" s="157" t="s">
        <v>4606</v>
      </c>
      <c r="H2751" s="158">
        <v>5</v>
      </c>
      <c r="I2751" s="159"/>
      <c r="L2751" s="155"/>
      <c r="M2751" s="160"/>
      <c r="T2751" s="161"/>
      <c r="AT2751" s="156" t="s">
        <v>277</v>
      </c>
      <c r="AU2751" s="156" t="s">
        <v>86</v>
      </c>
      <c r="AV2751" s="13" t="s">
        <v>86</v>
      </c>
      <c r="AW2751" s="13" t="s">
        <v>37</v>
      </c>
      <c r="AX2751" s="13" t="s">
        <v>84</v>
      </c>
      <c r="AY2751" s="156" t="s">
        <v>265</v>
      </c>
    </row>
    <row r="2752" spans="2:65" s="1" customFormat="1" ht="16.5" customHeight="1">
      <c r="B2752" s="33"/>
      <c r="C2752" s="130" t="s">
        <v>4607</v>
      </c>
      <c r="D2752" s="130" t="s">
        <v>267</v>
      </c>
      <c r="E2752" s="131" t="s">
        <v>4608</v>
      </c>
      <c r="F2752" s="132" t="s">
        <v>4609</v>
      </c>
      <c r="G2752" s="133" t="s">
        <v>162</v>
      </c>
      <c r="H2752" s="134">
        <v>15</v>
      </c>
      <c r="I2752" s="135"/>
      <c r="J2752" s="136">
        <f>ROUND(I2752*H2752,2)</f>
        <v>0</v>
      </c>
      <c r="K2752" s="132" t="s">
        <v>19</v>
      </c>
      <c r="L2752" s="33"/>
      <c r="M2752" s="137" t="s">
        <v>19</v>
      </c>
      <c r="N2752" s="138" t="s">
        <v>47</v>
      </c>
      <c r="P2752" s="139">
        <f>O2752*H2752</f>
        <v>0</v>
      </c>
      <c r="Q2752" s="139">
        <v>0</v>
      </c>
      <c r="R2752" s="139">
        <f>Q2752*H2752</f>
        <v>0</v>
      </c>
      <c r="S2752" s="139">
        <v>0</v>
      </c>
      <c r="T2752" s="140">
        <f>S2752*H2752</f>
        <v>0</v>
      </c>
      <c r="AR2752" s="141" t="s">
        <v>366</v>
      </c>
      <c r="AT2752" s="141" t="s">
        <v>267</v>
      </c>
      <c r="AU2752" s="141" t="s">
        <v>86</v>
      </c>
      <c r="AY2752" s="18" t="s">
        <v>265</v>
      </c>
      <c r="BE2752" s="142">
        <f>IF(N2752="základní",J2752,0)</f>
        <v>0</v>
      </c>
      <c r="BF2752" s="142">
        <f>IF(N2752="snížená",J2752,0)</f>
        <v>0</v>
      </c>
      <c r="BG2752" s="142">
        <f>IF(N2752="zákl. přenesená",J2752,0)</f>
        <v>0</v>
      </c>
      <c r="BH2752" s="142">
        <f>IF(N2752="sníž. přenesená",J2752,0)</f>
        <v>0</v>
      </c>
      <c r="BI2752" s="142">
        <f>IF(N2752="nulová",J2752,0)</f>
        <v>0</v>
      </c>
      <c r="BJ2752" s="18" t="s">
        <v>84</v>
      </c>
      <c r="BK2752" s="142">
        <f>ROUND(I2752*H2752,2)</f>
        <v>0</v>
      </c>
      <c r="BL2752" s="18" t="s">
        <v>366</v>
      </c>
      <c r="BM2752" s="141" t="s">
        <v>4610</v>
      </c>
    </row>
    <row r="2753" spans="2:47" s="1" customFormat="1" ht="19.5">
      <c r="B2753" s="33"/>
      <c r="D2753" s="143" t="s">
        <v>273</v>
      </c>
      <c r="F2753" s="144" t="s">
        <v>4611</v>
      </c>
      <c r="I2753" s="145"/>
      <c r="L2753" s="33"/>
      <c r="M2753" s="146"/>
      <c r="T2753" s="54"/>
      <c r="AT2753" s="18" t="s">
        <v>273</v>
      </c>
      <c r="AU2753" s="18" t="s">
        <v>86</v>
      </c>
    </row>
    <row r="2754" spans="2:51" s="13" customFormat="1" ht="12">
      <c r="B2754" s="155"/>
      <c r="D2754" s="143" t="s">
        <v>277</v>
      </c>
      <c r="E2754" s="156" t="s">
        <v>19</v>
      </c>
      <c r="F2754" s="157" t="s">
        <v>4612</v>
      </c>
      <c r="H2754" s="158">
        <v>15</v>
      </c>
      <c r="I2754" s="159"/>
      <c r="L2754" s="155"/>
      <c r="M2754" s="160"/>
      <c r="T2754" s="161"/>
      <c r="AT2754" s="156" t="s">
        <v>277</v>
      </c>
      <c r="AU2754" s="156" t="s">
        <v>86</v>
      </c>
      <c r="AV2754" s="13" t="s">
        <v>86</v>
      </c>
      <c r="AW2754" s="13" t="s">
        <v>37</v>
      </c>
      <c r="AX2754" s="13" t="s">
        <v>84</v>
      </c>
      <c r="AY2754" s="156" t="s">
        <v>265</v>
      </c>
    </row>
    <row r="2755" spans="2:65" s="1" customFormat="1" ht="16.5" customHeight="1">
      <c r="B2755" s="33"/>
      <c r="C2755" s="130" t="s">
        <v>4613</v>
      </c>
      <c r="D2755" s="130" t="s">
        <v>267</v>
      </c>
      <c r="E2755" s="131" t="s">
        <v>4614</v>
      </c>
      <c r="F2755" s="132" t="s">
        <v>4615</v>
      </c>
      <c r="G2755" s="133" t="s">
        <v>569</v>
      </c>
      <c r="H2755" s="134">
        <v>1</v>
      </c>
      <c r="I2755" s="135"/>
      <c r="J2755" s="136">
        <f>ROUND(I2755*H2755,2)</f>
        <v>0</v>
      </c>
      <c r="K2755" s="132" t="s">
        <v>19</v>
      </c>
      <c r="L2755" s="33"/>
      <c r="M2755" s="137" t="s">
        <v>19</v>
      </c>
      <c r="N2755" s="138" t="s">
        <v>47</v>
      </c>
      <c r="P2755" s="139">
        <f>O2755*H2755</f>
        <v>0</v>
      </c>
      <c r="Q2755" s="139">
        <v>0</v>
      </c>
      <c r="R2755" s="139">
        <f>Q2755*H2755</f>
        <v>0</v>
      </c>
      <c r="S2755" s="139">
        <v>0</v>
      </c>
      <c r="T2755" s="140">
        <f>S2755*H2755</f>
        <v>0</v>
      </c>
      <c r="AR2755" s="141" t="s">
        <v>761</v>
      </c>
      <c r="AT2755" s="141" t="s">
        <v>267</v>
      </c>
      <c r="AU2755" s="141" t="s">
        <v>86</v>
      </c>
      <c r="AY2755" s="18" t="s">
        <v>265</v>
      </c>
      <c r="BE2755" s="142">
        <f>IF(N2755="základní",J2755,0)</f>
        <v>0</v>
      </c>
      <c r="BF2755" s="142">
        <f>IF(N2755="snížená",J2755,0)</f>
        <v>0</v>
      </c>
      <c r="BG2755" s="142">
        <f>IF(N2755="zákl. přenesená",J2755,0)</f>
        <v>0</v>
      </c>
      <c r="BH2755" s="142">
        <f>IF(N2755="sníž. přenesená",J2755,0)</f>
        <v>0</v>
      </c>
      <c r="BI2755" s="142">
        <f>IF(N2755="nulová",J2755,0)</f>
        <v>0</v>
      </c>
      <c r="BJ2755" s="18" t="s">
        <v>84</v>
      </c>
      <c r="BK2755" s="142">
        <f>ROUND(I2755*H2755,2)</f>
        <v>0</v>
      </c>
      <c r="BL2755" s="18" t="s">
        <v>761</v>
      </c>
      <c r="BM2755" s="141" t="s">
        <v>4616</v>
      </c>
    </row>
    <row r="2756" spans="2:47" s="1" customFormat="1" ht="175.5">
      <c r="B2756" s="33"/>
      <c r="D2756" s="143" t="s">
        <v>273</v>
      </c>
      <c r="F2756" s="144" t="s">
        <v>4617</v>
      </c>
      <c r="I2756" s="145"/>
      <c r="L2756" s="33"/>
      <c r="M2756" s="146"/>
      <c r="T2756" s="54"/>
      <c r="AT2756" s="18" t="s">
        <v>273</v>
      </c>
      <c r="AU2756" s="18" t="s">
        <v>86</v>
      </c>
    </row>
    <row r="2757" spans="2:63" s="11" customFormat="1" ht="22.9" customHeight="1">
      <c r="B2757" s="118"/>
      <c r="D2757" s="119" t="s">
        <v>75</v>
      </c>
      <c r="E2757" s="128" t="s">
        <v>4618</v>
      </c>
      <c r="F2757" s="128" t="s">
        <v>4619</v>
      </c>
      <c r="I2757" s="121"/>
      <c r="J2757" s="129">
        <f>BK2757</f>
        <v>0</v>
      </c>
      <c r="L2757" s="118"/>
      <c r="M2757" s="123"/>
      <c r="P2757" s="124">
        <f>SUM(P2758:P2792)</f>
        <v>0</v>
      </c>
      <c r="R2757" s="124">
        <f>SUM(R2758:R2792)</f>
        <v>0</v>
      </c>
      <c r="T2757" s="125">
        <f>SUM(T2758:T2792)</f>
        <v>0</v>
      </c>
      <c r="AR2757" s="119" t="s">
        <v>287</v>
      </c>
      <c r="AT2757" s="126" t="s">
        <v>75</v>
      </c>
      <c r="AU2757" s="126" t="s">
        <v>84</v>
      </c>
      <c r="AY2757" s="119" t="s">
        <v>265</v>
      </c>
      <c r="BK2757" s="127">
        <f>SUM(BK2758:BK2792)</f>
        <v>0</v>
      </c>
    </row>
    <row r="2758" spans="2:65" s="1" customFormat="1" ht="16.5" customHeight="1">
      <c r="B2758" s="33"/>
      <c r="C2758" s="177" t="s">
        <v>4620</v>
      </c>
      <c r="D2758" s="177" t="s">
        <v>504</v>
      </c>
      <c r="E2758" s="178" t="s">
        <v>4621</v>
      </c>
      <c r="F2758" s="179" t="s">
        <v>4622</v>
      </c>
      <c r="G2758" s="180" t="s">
        <v>3951</v>
      </c>
      <c r="H2758" s="181">
        <v>1</v>
      </c>
      <c r="I2758" s="182"/>
      <c r="J2758" s="183">
        <f>ROUND(I2758*H2758,2)</f>
        <v>0</v>
      </c>
      <c r="K2758" s="179" t="s">
        <v>19</v>
      </c>
      <c r="L2758" s="184"/>
      <c r="M2758" s="185" t="s">
        <v>19</v>
      </c>
      <c r="N2758" s="186" t="s">
        <v>47</v>
      </c>
      <c r="P2758" s="139">
        <f>O2758*H2758</f>
        <v>0</v>
      </c>
      <c r="Q2758" s="139">
        <v>0</v>
      </c>
      <c r="R2758" s="139">
        <f>Q2758*H2758</f>
        <v>0</v>
      </c>
      <c r="S2758" s="139">
        <v>0</v>
      </c>
      <c r="T2758" s="140">
        <f>S2758*H2758</f>
        <v>0</v>
      </c>
      <c r="AR2758" s="141" t="s">
        <v>3771</v>
      </c>
      <c r="AT2758" s="141" t="s">
        <v>504</v>
      </c>
      <c r="AU2758" s="141" t="s">
        <v>86</v>
      </c>
      <c r="AY2758" s="18" t="s">
        <v>265</v>
      </c>
      <c r="BE2758" s="142">
        <f>IF(N2758="základní",J2758,0)</f>
        <v>0</v>
      </c>
      <c r="BF2758" s="142">
        <f>IF(N2758="snížená",J2758,0)</f>
        <v>0</v>
      </c>
      <c r="BG2758" s="142">
        <f>IF(N2758="zákl. přenesená",J2758,0)</f>
        <v>0</v>
      </c>
      <c r="BH2758" s="142">
        <f>IF(N2758="sníž. přenesená",J2758,0)</f>
        <v>0</v>
      </c>
      <c r="BI2758" s="142">
        <f>IF(N2758="nulová",J2758,0)</f>
        <v>0</v>
      </c>
      <c r="BJ2758" s="18" t="s">
        <v>84</v>
      </c>
      <c r="BK2758" s="142">
        <f>ROUND(I2758*H2758,2)</f>
        <v>0</v>
      </c>
      <c r="BL2758" s="18" t="s">
        <v>761</v>
      </c>
      <c r="BM2758" s="141" t="s">
        <v>4623</v>
      </c>
    </row>
    <row r="2759" spans="2:47" s="1" customFormat="1" ht="29.25">
      <c r="B2759" s="33"/>
      <c r="D2759" s="143" t="s">
        <v>273</v>
      </c>
      <c r="F2759" s="144" t="s">
        <v>4624</v>
      </c>
      <c r="I2759" s="145"/>
      <c r="L2759" s="33"/>
      <c r="M2759" s="146"/>
      <c r="T2759" s="54"/>
      <c r="AT2759" s="18" t="s">
        <v>273</v>
      </c>
      <c r="AU2759" s="18" t="s">
        <v>86</v>
      </c>
    </row>
    <row r="2760" spans="2:47" s="1" customFormat="1" ht="29.25">
      <c r="B2760" s="33"/>
      <c r="D2760" s="143" t="s">
        <v>501</v>
      </c>
      <c r="F2760" s="176" t="s">
        <v>4625</v>
      </c>
      <c r="I2760" s="145"/>
      <c r="L2760" s="33"/>
      <c r="M2760" s="146"/>
      <c r="T2760" s="54"/>
      <c r="AT2760" s="18" t="s">
        <v>501</v>
      </c>
      <c r="AU2760" s="18" t="s">
        <v>86</v>
      </c>
    </row>
    <row r="2761" spans="2:65" s="1" customFormat="1" ht="16.5" customHeight="1">
      <c r="B2761" s="33"/>
      <c r="C2761" s="177" t="s">
        <v>4626</v>
      </c>
      <c r="D2761" s="177" t="s">
        <v>504</v>
      </c>
      <c r="E2761" s="178" t="s">
        <v>4627</v>
      </c>
      <c r="F2761" s="179" t="s">
        <v>4628</v>
      </c>
      <c r="G2761" s="180" t="s">
        <v>3951</v>
      </c>
      <c r="H2761" s="181">
        <v>1</v>
      </c>
      <c r="I2761" s="182"/>
      <c r="J2761" s="183">
        <f>ROUND(I2761*H2761,2)</f>
        <v>0</v>
      </c>
      <c r="K2761" s="179" t="s">
        <v>19</v>
      </c>
      <c r="L2761" s="184"/>
      <c r="M2761" s="185" t="s">
        <v>19</v>
      </c>
      <c r="N2761" s="186" t="s">
        <v>47</v>
      </c>
      <c r="P2761" s="139">
        <f>O2761*H2761</f>
        <v>0</v>
      </c>
      <c r="Q2761" s="139">
        <v>0</v>
      </c>
      <c r="R2761" s="139">
        <f>Q2761*H2761</f>
        <v>0</v>
      </c>
      <c r="S2761" s="139">
        <v>0</v>
      </c>
      <c r="T2761" s="140">
        <f>S2761*H2761</f>
        <v>0</v>
      </c>
      <c r="AR2761" s="141" t="s">
        <v>3771</v>
      </c>
      <c r="AT2761" s="141" t="s">
        <v>504</v>
      </c>
      <c r="AU2761" s="141" t="s">
        <v>86</v>
      </c>
      <c r="AY2761" s="18" t="s">
        <v>265</v>
      </c>
      <c r="BE2761" s="142">
        <f>IF(N2761="základní",J2761,0)</f>
        <v>0</v>
      </c>
      <c r="BF2761" s="142">
        <f>IF(N2761="snížená",J2761,0)</f>
        <v>0</v>
      </c>
      <c r="BG2761" s="142">
        <f>IF(N2761="zákl. přenesená",J2761,0)</f>
        <v>0</v>
      </c>
      <c r="BH2761" s="142">
        <f>IF(N2761="sníž. přenesená",J2761,0)</f>
        <v>0</v>
      </c>
      <c r="BI2761" s="142">
        <f>IF(N2761="nulová",J2761,0)</f>
        <v>0</v>
      </c>
      <c r="BJ2761" s="18" t="s">
        <v>84</v>
      </c>
      <c r="BK2761" s="142">
        <f>ROUND(I2761*H2761,2)</f>
        <v>0</v>
      </c>
      <c r="BL2761" s="18" t="s">
        <v>761</v>
      </c>
      <c r="BM2761" s="141" t="s">
        <v>4629</v>
      </c>
    </row>
    <row r="2762" spans="2:47" s="1" customFormat="1" ht="29.25">
      <c r="B2762" s="33"/>
      <c r="D2762" s="143" t="s">
        <v>273</v>
      </c>
      <c r="F2762" s="144" t="s">
        <v>4630</v>
      </c>
      <c r="I2762" s="145"/>
      <c r="L2762" s="33"/>
      <c r="M2762" s="146"/>
      <c r="T2762" s="54"/>
      <c r="AT2762" s="18" t="s">
        <v>273</v>
      </c>
      <c r="AU2762" s="18" t="s">
        <v>86</v>
      </c>
    </row>
    <row r="2763" spans="2:47" s="1" customFormat="1" ht="29.25">
      <c r="B2763" s="33"/>
      <c r="D2763" s="143" t="s">
        <v>501</v>
      </c>
      <c r="F2763" s="176" t="s">
        <v>4631</v>
      </c>
      <c r="I2763" s="145"/>
      <c r="L2763" s="33"/>
      <c r="M2763" s="146"/>
      <c r="T2763" s="54"/>
      <c r="AT2763" s="18" t="s">
        <v>501</v>
      </c>
      <c r="AU2763" s="18" t="s">
        <v>86</v>
      </c>
    </row>
    <row r="2764" spans="2:65" s="1" customFormat="1" ht="16.5" customHeight="1">
      <c r="B2764" s="33"/>
      <c r="C2764" s="177" t="s">
        <v>4632</v>
      </c>
      <c r="D2764" s="177" t="s">
        <v>504</v>
      </c>
      <c r="E2764" s="178" t="s">
        <v>4633</v>
      </c>
      <c r="F2764" s="179" t="s">
        <v>4634</v>
      </c>
      <c r="G2764" s="180" t="s">
        <v>3951</v>
      </c>
      <c r="H2764" s="181">
        <v>1</v>
      </c>
      <c r="I2764" s="182"/>
      <c r="J2764" s="183">
        <f>ROUND(I2764*H2764,2)</f>
        <v>0</v>
      </c>
      <c r="K2764" s="179" t="s">
        <v>19</v>
      </c>
      <c r="L2764" s="184"/>
      <c r="M2764" s="185" t="s">
        <v>19</v>
      </c>
      <c r="N2764" s="186" t="s">
        <v>47</v>
      </c>
      <c r="P2764" s="139">
        <f>O2764*H2764</f>
        <v>0</v>
      </c>
      <c r="Q2764" s="139">
        <v>0</v>
      </c>
      <c r="R2764" s="139">
        <f>Q2764*H2764</f>
        <v>0</v>
      </c>
      <c r="S2764" s="139">
        <v>0</v>
      </c>
      <c r="T2764" s="140">
        <f>S2764*H2764</f>
        <v>0</v>
      </c>
      <c r="AR2764" s="141" t="s">
        <v>3771</v>
      </c>
      <c r="AT2764" s="141" t="s">
        <v>504</v>
      </c>
      <c r="AU2764" s="141" t="s">
        <v>86</v>
      </c>
      <c r="AY2764" s="18" t="s">
        <v>265</v>
      </c>
      <c r="BE2764" s="142">
        <f>IF(N2764="základní",J2764,0)</f>
        <v>0</v>
      </c>
      <c r="BF2764" s="142">
        <f>IF(N2764="snížená",J2764,0)</f>
        <v>0</v>
      </c>
      <c r="BG2764" s="142">
        <f>IF(N2764="zákl. přenesená",J2764,0)</f>
        <v>0</v>
      </c>
      <c r="BH2764" s="142">
        <f>IF(N2764="sníž. přenesená",J2764,0)</f>
        <v>0</v>
      </c>
      <c r="BI2764" s="142">
        <f>IF(N2764="nulová",J2764,0)</f>
        <v>0</v>
      </c>
      <c r="BJ2764" s="18" t="s">
        <v>84</v>
      </c>
      <c r="BK2764" s="142">
        <f>ROUND(I2764*H2764,2)</f>
        <v>0</v>
      </c>
      <c r="BL2764" s="18" t="s">
        <v>761</v>
      </c>
      <c r="BM2764" s="141" t="s">
        <v>4635</v>
      </c>
    </row>
    <row r="2765" spans="2:47" s="1" customFormat="1" ht="29.25">
      <c r="B2765" s="33"/>
      <c r="D2765" s="143" t="s">
        <v>273</v>
      </c>
      <c r="F2765" s="144" t="s">
        <v>4636</v>
      </c>
      <c r="I2765" s="145"/>
      <c r="L2765" s="33"/>
      <c r="M2765" s="146"/>
      <c r="T2765" s="54"/>
      <c r="AT2765" s="18" t="s">
        <v>273</v>
      </c>
      <c r="AU2765" s="18" t="s">
        <v>86</v>
      </c>
    </row>
    <row r="2766" spans="2:47" s="1" customFormat="1" ht="29.25">
      <c r="B2766" s="33"/>
      <c r="D2766" s="143" t="s">
        <v>501</v>
      </c>
      <c r="F2766" s="176" t="s">
        <v>4637</v>
      </c>
      <c r="I2766" s="145"/>
      <c r="L2766" s="33"/>
      <c r="M2766" s="146"/>
      <c r="T2766" s="54"/>
      <c r="AT2766" s="18" t="s">
        <v>501</v>
      </c>
      <c r="AU2766" s="18" t="s">
        <v>86</v>
      </c>
    </row>
    <row r="2767" spans="2:65" s="1" customFormat="1" ht="16.5" customHeight="1">
      <c r="B2767" s="33"/>
      <c r="C2767" s="177" t="s">
        <v>4638</v>
      </c>
      <c r="D2767" s="177" t="s">
        <v>504</v>
      </c>
      <c r="E2767" s="178" t="s">
        <v>4639</v>
      </c>
      <c r="F2767" s="179" t="s">
        <v>4640</v>
      </c>
      <c r="G2767" s="180" t="s">
        <v>3951</v>
      </c>
      <c r="H2767" s="181">
        <v>1</v>
      </c>
      <c r="I2767" s="182"/>
      <c r="J2767" s="183">
        <f>ROUND(I2767*H2767,2)</f>
        <v>0</v>
      </c>
      <c r="K2767" s="179" t="s">
        <v>19</v>
      </c>
      <c r="L2767" s="184"/>
      <c r="M2767" s="185" t="s">
        <v>19</v>
      </c>
      <c r="N2767" s="186" t="s">
        <v>47</v>
      </c>
      <c r="P2767" s="139">
        <f>O2767*H2767</f>
        <v>0</v>
      </c>
      <c r="Q2767" s="139">
        <v>0</v>
      </c>
      <c r="R2767" s="139">
        <f>Q2767*H2767</f>
        <v>0</v>
      </c>
      <c r="S2767" s="139">
        <v>0</v>
      </c>
      <c r="T2767" s="140">
        <f>S2767*H2767</f>
        <v>0</v>
      </c>
      <c r="AR2767" s="141" t="s">
        <v>3771</v>
      </c>
      <c r="AT2767" s="141" t="s">
        <v>504</v>
      </c>
      <c r="AU2767" s="141" t="s">
        <v>86</v>
      </c>
      <c r="AY2767" s="18" t="s">
        <v>265</v>
      </c>
      <c r="BE2767" s="142">
        <f>IF(N2767="základní",J2767,0)</f>
        <v>0</v>
      </c>
      <c r="BF2767" s="142">
        <f>IF(N2767="snížená",J2767,0)</f>
        <v>0</v>
      </c>
      <c r="BG2767" s="142">
        <f>IF(N2767="zákl. přenesená",J2767,0)</f>
        <v>0</v>
      </c>
      <c r="BH2767" s="142">
        <f>IF(N2767="sníž. přenesená",J2767,0)</f>
        <v>0</v>
      </c>
      <c r="BI2767" s="142">
        <f>IF(N2767="nulová",J2767,0)</f>
        <v>0</v>
      </c>
      <c r="BJ2767" s="18" t="s">
        <v>84</v>
      </c>
      <c r="BK2767" s="142">
        <f>ROUND(I2767*H2767,2)</f>
        <v>0</v>
      </c>
      <c r="BL2767" s="18" t="s">
        <v>761</v>
      </c>
      <c r="BM2767" s="141" t="s">
        <v>4641</v>
      </c>
    </row>
    <row r="2768" spans="2:47" s="1" customFormat="1" ht="29.25">
      <c r="B2768" s="33"/>
      <c r="D2768" s="143" t="s">
        <v>273</v>
      </c>
      <c r="F2768" s="144" t="s">
        <v>4642</v>
      </c>
      <c r="I2768" s="145"/>
      <c r="L2768" s="33"/>
      <c r="M2768" s="146"/>
      <c r="T2768" s="54"/>
      <c r="AT2768" s="18" t="s">
        <v>273</v>
      </c>
      <c r="AU2768" s="18" t="s">
        <v>86</v>
      </c>
    </row>
    <row r="2769" spans="2:47" s="1" customFormat="1" ht="29.25">
      <c r="B2769" s="33"/>
      <c r="D2769" s="143" t="s">
        <v>501</v>
      </c>
      <c r="F2769" s="176" t="s">
        <v>4643</v>
      </c>
      <c r="I2769" s="145"/>
      <c r="L2769" s="33"/>
      <c r="M2769" s="146"/>
      <c r="T2769" s="54"/>
      <c r="AT2769" s="18" t="s">
        <v>501</v>
      </c>
      <c r="AU2769" s="18" t="s">
        <v>86</v>
      </c>
    </row>
    <row r="2770" spans="2:65" s="1" customFormat="1" ht="16.5" customHeight="1">
      <c r="B2770" s="33"/>
      <c r="C2770" s="177" t="s">
        <v>4644</v>
      </c>
      <c r="D2770" s="177" t="s">
        <v>504</v>
      </c>
      <c r="E2770" s="178" t="s">
        <v>4645</v>
      </c>
      <c r="F2770" s="179" t="s">
        <v>4646</v>
      </c>
      <c r="G2770" s="180" t="s">
        <v>3951</v>
      </c>
      <c r="H2770" s="181">
        <v>1</v>
      </c>
      <c r="I2770" s="182"/>
      <c r="J2770" s="183">
        <f>ROUND(I2770*H2770,2)</f>
        <v>0</v>
      </c>
      <c r="K2770" s="179" t="s">
        <v>19</v>
      </c>
      <c r="L2770" s="184"/>
      <c r="M2770" s="185" t="s">
        <v>19</v>
      </c>
      <c r="N2770" s="186" t="s">
        <v>47</v>
      </c>
      <c r="P2770" s="139">
        <f>O2770*H2770</f>
        <v>0</v>
      </c>
      <c r="Q2770" s="139">
        <v>0</v>
      </c>
      <c r="R2770" s="139">
        <f>Q2770*H2770</f>
        <v>0</v>
      </c>
      <c r="S2770" s="139">
        <v>0</v>
      </c>
      <c r="T2770" s="140">
        <f>S2770*H2770</f>
        <v>0</v>
      </c>
      <c r="AR2770" s="141" t="s">
        <v>3771</v>
      </c>
      <c r="AT2770" s="141" t="s">
        <v>504</v>
      </c>
      <c r="AU2770" s="141" t="s">
        <v>86</v>
      </c>
      <c r="AY2770" s="18" t="s">
        <v>265</v>
      </c>
      <c r="BE2770" s="142">
        <f>IF(N2770="základní",J2770,0)</f>
        <v>0</v>
      </c>
      <c r="BF2770" s="142">
        <f>IF(N2770="snížená",J2770,0)</f>
        <v>0</v>
      </c>
      <c r="BG2770" s="142">
        <f>IF(N2770="zákl. přenesená",J2770,0)</f>
        <v>0</v>
      </c>
      <c r="BH2770" s="142">
        <f>IF(N2770="sníž. přenesená",J2770,0)</f>
        <v>0</v>
      </c>
      <c r="BI2770" s="142">
        <f>IF(N2770="nulová",J2770,0)</f>
        <v>0</v>
      </c>
      <c r="BJ2770" s="18" t="s">
        <v>84</v>
      </c>
      <c r="BK2770" s="142">
        <f>ROUND(I2770*H2770,2)</f>
        <v>0</v>
      </c>
      <c r="BL2770" s="18" t="s">
        <v>761</v>
      </c>
      <c r="BM2770" s="141" t="s">
        <v>4647</v>
      </c>
    </row>
    <row r="2771" spans="2:47" s="1" customFormat="1" ht="87.75">
      <c r="B2771" s="33"/>
      <c r="D2771" s="143" t="s">
        <v>273</v>
      </c>
      <c r="F2771" s="144" t="s">
        <v>4648</v>
      </c>
      <c r="I2771" s="145"/>
      <c r="L2771" s="33"/>
      <c r="M2771" s="146"/>
      <c r="T2771" s="54"/>
      <c r="AT2771" s="18" t="s">
        <v>273</v>
      </c>
      <c r="AU2771" s="18" t="s">
        <v>86</v>
      </c>
    </row>
    <row r="2772" spans="2:47" s="1" customFormat="1" ht="29.25">
      <c r="B2772" s="33"/>
      <c r="D2772" s="143" t="s">
        <v>501</v>
      </c>
      <c r="F2772" s="176" t="s">
        <v>4649</v>
      </c>
      <c r="I2772" s="145"/>
      <c r="L2772" s="33"/>
      <c r="M2772" s="146"/>
      <c r="T2772" s="54"/>
      <c r="AT2772" s="18" t="s">
        <v>501</v>
      </c>
      <c r="AU2772" s="18" t="s">
        <v>86</v>
      </c>
    </row>
    <row r="2773" spans="2:65" s="1" customFormat="1" ht="16.5" customHeight="1">
      <c r="B2773" s="33"/>
      <c r="C2773" s="177" t="s">
        <v>4650</v>
      </c>
      <c r="D2773" s="177" t="s">
        <v>504</v>
      </c>
      <c r="E2773" s="178" t="s">
        <v>4651</v>
      </c>
      <c r="F2773" s="179" t="s">
        <v>4652</v>
      </c>
      <c r="G2773" s="180" t="s">
        <v>3951</v>
      </c>
      <c r="H2773" s="181">
        <v>1</v>
      </c>
      <c r="I2773" s="182"/>
      <c r="J2773" s="183">
        <f>ROUND(I2773*H2773,2)</f>
        <v>0</v>
      </c>
      <c r="K2773" s="179" t="s">
        <v>19</v>
      </c>
      <c r="L2773" s="184"/>
      <c r="M2773" s="185" t="s">
        <v>19</v>
      </c>
      <c r="N2773" s="186" t="s">
        <v>47</v>
      </c>
      <c r="P2773" s="139">
        <f>O2773*H2773</f>
        <v>0</v>
      </c>
      <c r="Q2773" s="139">
        <v>0</v>
      </c>
      <c r="R2773" s="139">
        <f>Q2773*H2773</f>
        <v>0</v>
      </c>
      <c r="S2773" s="139">
        <v>0</v>
      </c>
      <c r="T2773" s="140">
        <f>S2773*H2773</f>
        <v>0</v>
      </c>
      <c r="AR2773" s="141" t="s">
        <v>3771</v>
      </c>
      <c r="AT2773" s="141" t="s">
        <v>504</v>
      </c>
      <c r="AU2773" s="141" t="s">
        <v>86</v>
      </c>
      <c r="AY2773" s="18" t="s">
        <v>265</v>
      </c>
      <c r="BE2773" s="142">
        <f>IF(N2773="základní",J2773,0)</f>
        <v>0</v>
      </c>
      <c r="BF2773" s="142">
        <f>IF(N2773="snížená",J2773,0)</f>
        <v>0</v>
      </c>
      <c r="BG2773" s="142">
        <f>IF(N2773="zákl. přenesená",J2773,0)</f>
        <v>0</v>
      </c>
      <c r="BH2773" s="142">
        <f>IF(N2773="sníž. přenesená",J2773,0)</f>
        <v>0</v>
      </c>
      <c r="BI2773" s="142">
        <f>IF(N2773="nulová",J2773,0)</f>
        <v>0</v>
      </c>
      <c r="BJ2773" s="18" t="s">
        <v>84</v>
      </c>
      <c r="BK2773" s="142">
        <f>ROUND(I2773*H2773,2)</f>
        <v>0</v>
      </c>
      <c r="BL2773" s="18" t="s">
        <v>761</v>
      </c>
      <c r="BM2773" s="141" t="s">
        <v>4653</v>
      </c>
    </row>
    <row r="2774" spans="2:47" s="1" customFormat="1" ht="68.25">
      <c r="B2774" s="33"/>
      <c r="D2774" s="143" t="s">
        <v>273</v>
      </c>
      <c r="F2774" s="144" t="s">
        <v>4654</v>
      </c>
      <c r="I2774" s="145"/>
      <c r="L2774" s="33"/>
      <c r="M2774" s="146"/>
      <c r="T2774" s="54"/>
      <c r="AT2774" s="18" t="s">
        <v>273</v>
      </c>
      <c r="AU2774" s="18" t="s">
        <v>86</v>
      </c>
    </row>
    <row r="2775" spans="2:47" s="1" customFormat="1" ht="29.25">
      <c r="B2775" s="33"/>
      <c r="D2775" s="143" t="s">
        <v>501</v>
      </c>
      <c r="F2775" s="176" t="s">
        <v>4649</v>
      </c>
      <c r="I2775" s="145"/>
      <c r="L2775" s="33"/>
      <c r="M2775" s="146"/>
      <c r="T2775" s="54"/>
      <c r="AT2775" s="18" t="s">
        <v>501</v>
      </c>
      <c r="AU2775" s="18" t="s">
        <v>86</v>
      </c>
    </row>
    <row r="2776" spans="2:65" s="1" customFormat="1" ht="16.5" customHeight="1">
      <c r="B2776" s="33"/>
      <c r="C2776" s="177" t="s">
        <v>4655</v>
      </c>
      <c r="D2776" s="177" t="s">
        <v>504</v>
      </c>
      <c r="E2776" s="178" t="s">
        <v>4656</v>
      </c>
      <c r="F2776" s="179" t="s">
        <v>4657</v>
      </c>
      <c r="G2776" s="180" t="s">
        <v>3951</v>
      </c>
      <c r="H2776" s="181">
        <v>1</v>
      </c>
      <c r="I2776" s="182"/>
      <c r="J2776" s="183">
        <f>ROUND(I2776*H2776,2)</f>
        <v>0</v>
      </c>
      <c r="K2776" s="179" t="s">
        <v>19</v>
      </c>
      <c r="L2776" s="184"/>
      <c r="M2776" s="185" t="s">
        <v>19</v>
      </c>
      <c r="N2776" s="186" t="s">
        <v>47</v>
      </c>
      <c r="P2776" s="139">
        <f>O2776*H2776</f>
        <v>0</v>
      </c>
      <c r="Q2776" s="139">
        <v>0</v>
      </c>
      <c r="R2776" s="139">
        <f>Q2776*H2776</f>
        <v>0</v>
      </c>
      <c r="S2776" s="139">
        <v>0</v>
      </c>
      <c r="T2776" s="140">
        <f>S2776*H2776</f>
        <v>0</v>
      </c>
      <c r="AR2776" s="141" t="s">
        <v>3771</v>
      </c>
      <c r="AT2776" s="141" t="s">
        <v>504</v>
      </c>
      <c r="AU2776" s="141" t="s">
        <v>86</v>
      </c>
      <c r="AY2776" s="18" t="s">
        <v>265</v>
      </c>
      <c r="BE2776" s="142">
        <f>IF(N2776="základní",J2776,0)</f>
        <v>0</v>
      </c>
      <c r="BF2776" s="142">
        <f>IF(N2776="snížená",J2776,0)</f>
        <v>0</v>
      </c>
      <c r="BG2776" s="142">
        <f>IF(N2776="zákl. přenesená",J2776,0)</f>
        <v>0</v>
      </c>
      <c r="BH2776" s="142">
        <f>IF(N2776="sníž. přenesená",J2776,0)</f>
        <v>0</v>
      </c>
      <c r="BI2776" s="142">
        <f>IF(N2776="nulová",J2776,0)</f>
        <v>0</v>
      </c>
      <c r="BJ2776" s="18" t="s">
        <v>84</v>
      </c>
      <c r="BK2776" s="142">
        <f>ROUND(I2776*H2776,2)</f>
        <v>0</v>
      </c>
      <c r="BL2776" s="18" t="s">
        <v>761</v>
      </c>
      <c r="BM2776" s="141" t="s">
        <v>4658</v>
      </c>
    </row>
    <row r="2777" spans="2:47" s="1" customFormat="1" ht="29.25">
      <c r="B2777" s="33"/>
      <c r="D2777" s="143" t="s">
        <v>273</v>
      </c>
      <c r="F2777" s="144" t="s">
        <v>4659</v>
      </c>
      <c r="I2777" s="145"/>
      <c r="L2777" s="33"/>
      <c r="M2777" s="146"/>
      <c r="T2777" s="54"/>
      <c r="AT2777" s="18" t="s">
        <v>273</v>
      </c>
      <c r="AU2777" s="18" t="s">
        <v>86</v>
      </c>
    </row>
    <row r="2778" spans="2:47" s="1" customFormat="1" ht="29.25">
      <c r="B2778" s="33"/>
      <c r="D2778" s="143" t="s">
        <v>501</v>
      </c>
      <c r="F2778" s="176" t="s">
        <v>4660</v>
      </c>
      <c r="I2778" s="145"/>
      <c r="L2778" s="33"/>
      <c r="M2778" s="146"/>
      <c r="T2778" s="54"/>
      <c r="AT2778" s="18" t="s">
        <v>501</v>
      </c>
      <c r="AU2778" s="18" t="s">
        <v>86</v>
      </c>
    </row>
    <row r="2779" spans="2:65" s="1" customFormat="1" ht="16.5" customHeight="1">
      <c r="B2779" s="33"/>
      <c r="C2779" s="177" t="s">
        <v>4661</v>
      </c>
      <c r="D2779" s="177" t="s">
        <v>504</v>
      </c>
      <c r="E2779" s="178" t="s">
        <v>4662</v>
      </c>
      <c r="F2779" s="179" t="s">
        <v>4663</v>
      </c>
      <c r="G2779" s="180" t="s">
        <v>3951</v>
      </c>
      <c r="H2779" s="181">
        <v>1</v>
      </c>
      <c r="I2779" s="182"/>
      <c r="J2779" s="183">
        <f>ROUND(I2779*H2779,2)</f>
        <v>0</v>
      </c>
      <c r="K2779" s="179" t="s">
        <v>19</v>
      </c>
      <c r="L2779" s="184"/>
      <c r="M2779" s="185" t="s">
        <v>19</v>
      </c>
      <c r="N2779" s="186" t="s">
        <v>47</v>
      </c>
      <c r="P2779" s="139">
        <f>O2779*H2779</f>
        <v>0</v>
      </c>
      <c r="Q2779" s="139">
        <v>0</v>
      </c>
      <c r="R2779" s="139">
        <f>Q2779*H2779</f>
        <v>0</v>
      </c>
      <c r="S2779" s="139">
        <v>0</v>
      </c>
      <c r="T2779" s="140">
        <f>S2779*H2779</f>
        <v>0</v>
      </c>
      <c r="AR2779" s="141" t="s">
        <v>3771</v>
      </c>
      <c r="AT2779" s="141" t="s">
        <v>504</v>
      </c>
      <c r="AU2779" s="141" t="s">
        <v>86</v>
      </c>
      <c r="AY2779" s="18" t="s">
        <v>265</v>
      </c>
      <c r="BE2779" s="142">
        <f>IF(N2779="základní",J2779,0)</f>
        <v>0</v>
      </c>
      <c r="BF2779" s="142">
        <f>IF(N2779="snížená",J2779,0)</f>
        <v>0</v>
      </c>
      <c r="BG2779" s="142">
        <f>IF(N2779="zákl. přenesená",J2779,0)</f>
        <v>0</v>
      </c>
      <c r="BH2779" s="142">
        <f>IF(N2779="sníž. přenesená",J2779,0)</f>
        <v>0</v>
      </c>
      <c r="BI2779" s="142">
        <f>IF(N2779="nulová",J2779,0)</f>
        <v>0</v>
      </c>
      <c r="BJ2779" s="18" t="s">
        <v>84</v>
      </c>
      <c r="BK2779" s="142">
        <f>ROUND(I2779*H2779,2)</f>
        <v>0</v>
      </c>
      <c r="BL2779" s="18" t="s">
        <v>761</v>
      </c>
      <c r="BM2779" s="141" t="s">
        <v>4664</v>
      </c>
    </row>
    <row r="2780" spans="2:47" s="1" customFormat="1" ht="29.25">
      <c r="B2780" s="33"/>
      <c r="D2780" s="143" t="s">
        <v>273</v>
      </c>
      <c r="F2780" s="144" t="s">
        <v>4665</v>
      </c>
      <c r="I2780" s="145"/>
      <c r="L2780" s="33"/>
      <c r="M2780" s="146"/>
      <c r="T2780" s="54"/>
      <c r="AT2780" s="18" t="s">
        <v>273</v>
      </c>
      <c r="AU2780" s="18" t="s">
        <v>86</v>
      </c>
    </row>
    <row r="2781" spans="2:47" s="1" customFormat="1" ht="29.25">
      <c r="B2781" s="33"/>
      <c r="D2781" s="143" t="s">
        <v>501</v>
      </c>
      <c r="F2781" s="176" t="s">
        <v>4666</v>
      </c>
      <c r="I2781" s="145"/>
      <c r="L2781" s="33"/>
      <c r="M2781" s="146"/>
      <c r="T2781" s="54"/>
      <c r="AT2781" s="18" t="s">
        <v>501</v>
      </c>
      <c r="AU2781" s="18" t="s">
        <v>86</v>
      </c>
    </row>
    <row r="2782" spans="2:65" s="1" customFormat="1" ht="16.5" customHeight="1">
      <c r="B2782" s="33"/>
      <c r="C2782" s="177" t="s">
        <v>4667</v>
      </c>
      <c r="D2782" s="177" t="s">
        <v>504</v>
      </c>
      <c r="E2782" s="178" t="s">
        <v>4668</v>
      </c>
      <c r="F2782" s="179" t="s">
        <v>4669</v>
      </c>
      <c r="G2782" s="180" t="s">
        <v>3951</v>
      </c>
      <c r="H2782" s="181">
        <v>1</v>
      </c>
      <c r="I2782" s="182"/>
      <c r="J2782" s="183">
        <f>ROUND(I2782*H2782,2)</f>
        <v>0</v>
      </c>
      <c r="K2782" s="179" t="s">
        <v>19</v>
      </c>
      <c r="L2782" s="184"/>
      <c r="M2782" s="185" t="s">
        <v>19</v>
      </c>
      <c r="N2782" s="186" t="s">
        <v>47</v>
      </c>
      <c r="P2782" s="139">
        <f>O2782*H2782</f>
        <v>0</v>
      </c>
      <c r="Q2782" s="139">
        <v>0</v>
      </c>
      <c r="R2782" s="139">
        <f>Q2782*H2782</f>
        <v>0</v>
      </c>
      <c r="S2782" s="139">
        <v>0</v>
      </c>
      <c r="T2782" s="140">
        <f>S2782*H2782</f>
        <v>0</v>
      </c>
      <c r="AR2782" s="141" t="s">
        <v>3771</v>
      </c>
      <c r="AT2782" s="141" t="s">
        <v>504</v>
      </c>
      <c r="AU2782" s="141" t="s">
        <v>86</v>
      </c>
      <c r="AY2782" s="18" t="s">
        <v>265</v>
      </c>
      <c r="BE2782" s="142">
        <f>IF(N2782="základní",J2782,0)</f>
        <v>0</v>
      </c>
      <c r="BF2782" s="142">
        <f>IF(N2782="snížená",J2782,0)</f>
        <v>0</v>
      </c>
      <c r="BG2782" s="142">
        <f>IF(N2782="zákl. přenesená",J2782,0)</f>
        <v>0</v>
      </c>
      <c r="BH2782" s="142">
        <f>IF(N2782="sníž. přenesená",J2782,0)</f>
        <v>0</v>
      </c>
      <c r="BI2782" s="142">
        <f>IF(N2782="nulová",J2782,0)</f>
        <v>0</v>
      </c>
      <c r="BJ2782" s="18" t="s">
        <v>84</v>
      </c>
      <c r="BK2782" s="142">
        <f>ROUND(I2782*H2782,2)</f>
        <v>0</v>
      </c>
      <c r="BL2782" s="18" t="s">
        <v>761</v>
      </c>
      <c r="BM2782" s="141" t="s">
        <v>4670</v>
      </c>
    </row>
    <row r="2783" spans="2:47" s="1" customFormat="1" ht="12">
      <c r="B2783" s="33"/>
      <c r="D2783" s="143" t="s">
        <v>273</v>
      </c>
      <c r="F2783" s="144" t="s">
        <v>4669</v>
      </c>
      <c r="I2783" s="145"/>
      <c r="L2783" s="33"/>
      <c r="M2783" s="146"/>
      <c r="T2783" s="54"/>
      <c r="AT2783" s="18" t="s">
        <v>273</v>
      </c>
      <c r="AU2783" s="18" t="s">
        <v>86</v>
      </c>
    </row>
    <row r="2784" spans="2:65" s="1" customFormat="1" ht="16.5" customHeight="1">
      <c r="B2784" s="33"/>
      <c r="C2784" s="177" t="s">
        <v>4671</v>
      </c>
      <c r="D2784" s="177" t="s">
        <v>504</v>
      </c>
      <c r="E2784" s="178" t="s">
        <v>4672</v>
      </c>
      <c r="F2784" s="179" t="s">
        <v>4673</v>
      </c>
      <c r="G2784" s="180" t="s">
        <v>4674</v>
      </c>
      <c r="H2784" s="181">
        <v>1</v>
      </c>
      <c r="I2784" s="182"/>
      <c r="J2784" s="183">
        <f>ROUND(I2784*H2784,2)</f>
        <v>0</v>
      </c>
      <c r="K2784" s="179" t="s">
        <v>19</v>
      </c>
      <c r="L2784" s="184"/>
      <c r="M2784" s="185" t="s">
        <v>19</v>
      </c>
      <c r="N2784" s="186" t="s">
        <v>47</v>
      </c>
      <c r="P2784" s="139">
        <f>O2784*H2784</f>
        <v>0</v>
      </c>
      <c r="Q2784" s="139">
        <v>0</v>
      </c>
      <c r="R2784" s="139">
        <f>Q2784*H2784</f>
        <v>0</v>
      </c>
      <c r="S2784" s="139">
        <v>0</v>
      </c>
      <c r="T2784" s="140">
        <f>S2784*H2784</f>
        <v>0</v>
      </c>
      <c r="AR2784" s="141" t="s">
        <v>3771</v>
      </c>
      <c r="AT2784" s="141" t="s">
        <v>504</v>
      </c>
      <c r="AU2784" s="141" t="s">
        <v>86</v>
      </c>
      <c r="AY2784" s="18" t="s">
        <v>265</v>
      </c>
      <c r="BE2784" s="142">
        <f>IF(N2784="základní",J2784,0)</f>
        <v>0</v>
      </c>
      <c r="BF2784" s="142">
        <f>IF(N2784="snížená",J2784,0)</f>
        <v>0</v>
      </c>
      <c r="BG2784" s="142">
        <f>IF(N2784="zákl. přenesená",J2784,0)</f>
        <v>0</v>
      </c>
      <c r="BH2784" s="142">
        <f>IF(N2784="sníž. přenesená",J2784,0)</f>
        <v>0</v>
      </c>
      <c r="BI2784" s="142">
        <f>IF(N2784="nulová",J2784,0)</f>
        <v>0</v>
      </c>
      <c r="BJ2784" s="18" t="s">
        <v>84</v>
      </c>
      <c r="BK2784" s="142">
        <f>ROUND(I2784*H2784,2)</f>
        <v>0</v>
      </c>
      <c r="BL2784" s="18" t="s">
        <v>761</v>
      </c>
      <c r="BM2784" s="141" t="s">
        <v>4675</v>
      </c>
    </row>
    <row r="2785" spans="2:47" s="1" customFormat="1" ht="19.5">
      <c r="B2785" s="33"/>
      <c r="D2785" s="143" t="s">
        <v>273</v>
      </c>
      <c r="F2785" s="144" t="s">
        <v>4676</v>
      </c>
      <c r="I2785" s="145"/>
      <c r="L2785" s="33"/>
      <c r="M2785" s="146"/>
      <c r="T2785" s="54"/>
      <c r="AT2785" s="18" t="s">
        <v>273</v>
      </c>
      <c r="AU2785" s="18" t="s">
        <v>86</v>
      </c>
    </row>
    <row r="2786" spans="2:47" s="1" customFormat="1" ht="29.25">
      <c r="B2786" s="33"/>
      <c r="D2786" s="143" t="s">
        <v>501</v>
      </c>
      <c r="F2786" s="176" t="s">
        <v>4677</v>
      </c>
      <c r="I2786" s="145"/>
      <c r="L2786" s="33"/>
      <c r="M2786" s="146"/>
      <c r="T2786" s="54"/>
      <c r="AT2786" s="18" t="s">
        <v>501</v>
      </c>
      <c r="AU2786" s="18" t="s">
        <v>86</v>
      </c>
    </row>
    <row r="2787" spans="2:65" s="1" customFormat="1" ht="16.5" customHeight="1">
      <c r="B2787" s="33"/>
      <c r="C2787" s="177" t="s">
        <v>4678</v>
      </c>
      <c r="D2787" s="177" t="s">
        <v>504</v>
      </c>
      <c r="E2787" s="178" t="s">
        <v>4679</v>
      </c>
      <c r="F2787" s="179" t="s">
        <v>4680</v>
      </c>
      <c r="G2787" s="180" t="s">
        <v>4674</v>
      </c>
      <c r="H2787" s="181">
        <v>1</v>
      </c>
      <c r="I2787" s="182"/>
      <c r="J2787" s="183">
        <f>ROUND(I2787*H2787,2)</f>
        <v>0</v>
      </c>
      <c r="K2787" s="179" t="s">
        <v>19</v>
      </c>
      <c r="L2787" s="184"/>
      <c r="M2787" s="185" t="s">
        <v>19</v>
      </c>
      <c r="N2787" s="186" t="s">
        <v>47</v>
      </c>
      <c r="P2787" s="139">
        <f>O2787*H2787</f>
        <v>0</v>
      </c>
      <c r="Q2787" s="139">
        <v>0</v>
      </c>
      <c r="R2787" s="139">
        <f>Q2787*H2787</f>
        <v>0</v>
      </c>
      <c r="S2787" s="139">
        <v>0</v>
      </c>
      <c r="T2787" s="140">
        <f>S2787*H2787</f>
        <v>0</v>
      </c>
      <c r="AR2787" s="141" t="s">
        <v>3771</v>
      </c>
      <c r="AT2787" s="141" t="s">
        <v>504</v>
      </c>
      <c r="AU2787" s="141" t="s">
        <v>86</v>
      </c>
      <c r="AY2787" s="18" t="s">
        <v>265</v>
      </c>
      <c r="BE2787" s="142">
        <f>IF(N2787="základní",J2787,0)</f>
        <v>0</v>
      </c>
      <c r="BF2787" s="142">
        <f>IF(N2787="snížená",J2787,0)</f>
        <v>0</v>
      </c>
      <c r="BG2787" s="142">
        <f>IF(N2787="zákl. přenesená",J2787,0)</f>
        <v>0</v>
      </c>
      <c r="BH2787" s="142">
        <f>IF(N2787="sníž. přenesená",J2787,0)</f>
        <v>0</v>
      </c>
      <c r="BI2787" s="142">
        <f>IF(N2787="nulová",J2787,0)</f>
        <v>0</v>
      </c>
      <c r="BJ2787" s="18" t="s">
        <v>84</v>
      </c>
      <c r="BK2787" s="142">
        <f>ROUND(I2787*H2787,2)</f>
        <v>0</v>
      </c>
      <c r="BL2787" s="18" t="s">
        <v>761</v>
      </c>
      <c r="BM2787" s="141" t="s">
        <v>4681</v>
      </c>
    </row>
    <row r="2788" spans="2:47" s="1" customFormat="1" ht="29.25">
      <c r="B2788" s="33"/>
      <c r="D2788" s="143" t="s">
        <v>273</v>
      </c>
      <c r="F2788" s="144" t="s">
        <v>4682</v>
      </c>
      <c r="I2788" s="145"/>
      <c r="L2788" s="33"/>
      <c r="M2788" s="146"/>
      <c r="T2788" s="54"/>
      <c r="AT2788" s="18" t="s">
        <v>273</v>
      </c>
      <c r="AU2788" s="18" t="s">
        <v>86</v>
      </c>
    </row>
    <row r="2789" spans="2:47" s="1" customFormat="1" ht="29.25">
      <c r="B2789" s="33"/>
      <c r="D2789" s="143" t="s">
        <v>501</v>
      </c>
      <c r="F2789" s="176" t="s">
        <v>4683</v>
      </c>
      <c r="I2789" s="145"/>
      <c r="L2789" s="33"/>
      <c r="M2789" s="146"/>
      <c r="T2789" s="54"/>
      <c r="AT2789" s="18" t="s">
        <v>501</v>
      </c>
      <c r="AU2789" s="18" t="s">
        <v>86</v>
      </c>
    </row>
    <row r="2790" spans="2:65" s="1" customFormat="1" ht="16.5" customHeight="1">
      <c r="B2790" s="33"/>
      <c r="C2790" s="177" t="s">
        <v>4684</v>
      </c>
      <c r="D2790" s="177" t="s">
        <v>504</v>
      </c>
      <c r="E2790" s="178" t="s">
        <v>4685</v>
      </c>
      <c r="F2790" s="179" t="s">
        <v>4686</v>
      </c>
      <c r="G2790" s="180" t="s">
        <v>4674</v>
      </c>
      <c r="H2790" s="181">
        <v>1</v>
      </c>
      <c r="I2790" s="182"/>
      <c r="J2790" s="183">
        <f>ROUND(I2790*H2790,2)</f>
        <v>0</v>
      </c>
      <c r="K2790" s="179" t="s">
        <v>19</v>
      </c>
      <c r="L2790" s="184"/>
      <c r="M2790" s="185" t="s">
        <v>19</v>
      </c>
      <c r="N2790" s="186" t="s">
        <v>47</v>
      </c>
      <c r="P2790" s="139">
        <f>O2790*H2790</f>
        <v>0</v>
      </c>
      <c r="Q2790" s="139">
        <v>0</v>
      </c>
      <c r="R2790" s="139">
        <f>Q2790*H2790</f>
        <v>0</v>
      </c>
      <c r="S2790" s="139">
        <v>0</v>
      </c>
      <c r="T2790" s="140">
        <f>S2790*H2790</f>
        <v>0</v>
      </c>
      <c r="AR2790" s="141" t="s">
        <v>3771</v>
      </c>
      <c r="AT2790" s="141" t="s">
        <v>504</v>
      </c>
      <c r="AU2790" s="141" t="s">
        <v>86</v>
      </c>
      <c r="AY2790" s="18" t="s">
        <v>265</v>
      </c>
      <c r="BE2790" s="142">
        <f>IF(N2790="základní",J2790,0)</f>
        <v>0</v>
      </c>
      <c r="BF2790" s="142">
        <f>IF(N2790="snížená",J2790,0)</f>
        <v>0</v>
      </c>
      <c r="BG2790" s="142">
        <f>IF(N2790="zákl. přenesená",J2790,0)</f>
        <v>0</v>
      </c>
      <c r="BH2790" s="142">
        <f>IF(N2790="sníž. přenesená",J2790,0)</f>
        <v>0</v>
      </c>
      <c r="BI2790" s="142">
        <f>IF(N2790="nulová",J2790,0)</f>
        <v>0</v>
      </c>
      <c r="BJ2790" s="18" t="s">
        <v>84</v>
      </c>
      <c r="BK2790" s="142">
        <f>ROUND(I2790*H2790,2)</f>
        <v>0</v>
      </c>
      <c r="BL2790" s="18" t="s">
        <v>761</v>
      </c>
      <c r="BM2790" s="141" t="s">
        <v>4687</v>
      </c>
    </row>
    <row r="2791" spans="2:47" s="1" customFormat="1" ht="12">
      <c r="B2791" s="33"/>
      <c r="D2791" s="143" t="s">
        <v>273</v>
      </c>
      <c r="F2791" s="144" t="s">
        <v>4686</v>
      </c>
      <c r="I2791" s="145"/>
      <c r="L2791" s="33"/>
      <c r="M2791" s="146"/>
      <c r="T2791" s="54"/>
      <c r="AT2791" s="18" t="s">
        <v>273</v>
      </c>
      <c r="AU2791" s="18" t="s">
        <v>86</v>
      </c>
    </row>
    <row r="2792" spans="2:47" s="1" customFormat="1" ht="29.25">
      <c r="B2792" s="33"/>
      <c r="D2792" s="143" t="s">
        <v>501</v>
      </c>
      <c r="F2792" s="176" t="s">
        <v>4688</v>
      </c>
      <c r="I2792" s="145"/>
      <c r="L2792" s="33"/>
      <c r="M2792" s="146"/>
      <c r="T2792" s="54"/>
      <c r="AT2792" s="18" t="s">
        <v>501</v>
      </c>
      <c r="AU2792" s="18" t="s">
        <v>86</v>
      </c>
    </row>
    <row r="2793" spans="2:63" s="11" customFormat="1" ht="22.9" customHeight="1">
      <c r="B2793" s="118"/>
      <c r="D2793" s="119" t="s">
        <v>75</v>
      </c>
      <c r="E2793" s="128" t="s">
        <v>4689</v>
      </c>
      <c r="F2793" s="128" t="s">
        <v>4690</v>
      </c>
      <c r="I2793" s="121"/>
      <c r="J2793" s="129">
        <f>BK2793</f>
        <v>0</v>
      </c>
      <c r="L2793" s="118"/>
      <c r="M2793" s="123"/>
      <c r="P2793" s="124">
        <f>SUM(P2794:P2863)</f>
        <v>0</v>
      </c>
      <c r="R2793" s="124">
        <f>SUM(R2794:R2863)</f>
        <v>0</v>
      </c>
      <c r="T2793" s="125">
        <f>SUM(T2794:T2863)</f>
        <v>0</v>
      </c>
      <c r="AR2793" s="119" t="s">
        <v>287</v>
      </c>
      <c r="AT2793" s="126" t="s">
        <v>75</v>
      </c>
      <c r="AU2793" s="126" t="s">
        <v>84</v>
      </c>
      <c r="AY2793" s="119" t="s">
        <v>265</v>
      </c>
      <c r="BK2793" s="127">
        <f>SUM(BK2794:BK2863)</f>
        <v>0</v>
      </c>
    </row>
    <row r="2794" spans="2:65" s="1" customFormat="1" ht="24.2" customHeight="1">
      <c r="B2794" s="33"/>
      <c r="C2794" s="130" t="s">
        <v>4691</v>
      </c>
      <c r="D2794" s="130" t="s">
        <v>267</v>
      </c>
      <c r="E2794" s="131" t="s">
        <v>4692</v>
      </c>
      <c r="F2794" s="132" t="s">
        <v>4693</v>
      </c>
      <c r="G2794" s="133" t="s">
        <v>3951</v>
      </c>
      <c r="H2794" s="134">
        <v>1</v>
      </c>
      <c r="I2794" s="135"/>
      <c r="J2794" s="136">
        <f>ROUND(I2794*H2794,2)</f>
        <v>0</v>
      </c>
      <c r="K2794" s="132" t="s">
        <v>19</v>
      </c>
      <c r="L2794" s="33"/>
      <c r="M2794" s="137" t="s">
        <v>19</v>
      </c>
      <c r="N2794" s="138" t="s">
        <v>47</v>
      </c>
      <c r="P2794" s="139">
        <f>O2794*H2794</f>
        <v>0</v>
      </c>
      <c r="Q2794" s="139">
        <v>0</v>
      </c>
      <c r="R2794" s="139">
        <f>Q2794*H2794</f>
        <v>0</v>
      </c>
      <c r="S2794" s="139">
        <v>0</v>
      </c>
      <c r="T2794" s="140">
        <f>S2794*H2794</f>
        <v>0</v>
      </c>
      <c r="AR2794" s="141" t="s">
        <v>761</v>
      </c>
      <c r="AT2794" s="141" t="s">
        <v>267</v>
      </c>
      <c r="AU2794" s="141" t="s">
        <v>86</v>
      </c>
      <c r="AY2794" s="18" t="s">
        <v>265</v>
      </c>
      <c r="BE2794" s="142">
        <f>IF(N2794="základní",J2794,0)</f>
        <v>0</v>
      </c>
      <c r="BF2794" s="142">
        <f>IF(N2794="snížená",J2794,0)</f>
        <v>0</v>
      </c>
      <c r="BG2794" s="142">
        <f>IF(N2794="zákl. přenesená",J2794,0)</f>
        <v>0</v>
      </c>
      <c r="BH2794" s="142">
        <f>IF(N2794="sníž. přenesená",J2794,0)</f>
        <v>0</v>
      </c>
      <c r="BI2794" s="142">
        <f>IF(N2794="nulová",J2794,0)</f>
        <v>0</v>
      </c>
      <c r="BJ2794" s="18" t="s">
        <v>84</v>
      </c>
      <c r="BK2794" s="142">
        <f>ROUND(I2794*H2794,2)</f>
        <v>0</v>
      </c>
      <c r="BL2794" s="18" t="s">
        <v>761</v>
      </c>
      <c r="BM2794" s="141" t="s">
        <v>4694</v>
      </c>
    </row>
    <row r="2795" spans="2:47" s="1" customFormat="1" ht="12">
      <c r="B2795" s="33"/>
      <c r="D2795" s="143" t="s">
        <v>273</v>
      </c>
      <c r="F2795" s="144" t="s">
        <v>4693</v>
      </c>
      <c r="I2795" s="145"/>
      <c r="L2795" s="33"/>
      <c r="M2795" s="146"/>
      <c r="T2795" s="54"/>
      <c r="AT2795" s="18" t="s">
        <v>273</v>
      </c>
      <c r="AU2795" s="18" t="s">
        <v>86</v>
      </c>
    </row>
    <row r="2796" spans="2:47" s="1" customFormat="1" ht="19.5">
      <c r="B2796" s="33"/>
      <c r="D2796" s="143" t="s">
        <v>501</v>
      </c>
      <c r="F2796" s="176" t="s">
        <v>4695</v>
      </c>
      <c r="I2796" s="145"/>
      <c r="L2796" s="33"/>
      <c r="M2796" s="146"/>
      <c r="T2796" s="54"/>
      <c r="AT2796" s="18" t="s">
        <v>501</v>
      </c>
      <c r="AU2796" s="18" t="s">
        <v>86</v>
      </c>
    </row>
    <row r="2797" spans="2:65" s="1" customFormat="1" ht="21.75" customHeight="1">
      <c r="B2797" s="33"/>
      <c r="C2797" s="130" t="s">
        <v>4696</v>
      </c>
      <c r="D2797" s="130" t="s">
        <v>267</v>
      </c>
      <c r="E2797" s="131" t="s">
        <v>4697</v>
      </c>
      <c r="F2797" s="132" t="s">
        <v>4698</v>
      </c>
      <c r="G2797" s="133" t="s">
        <v>3951</v>
      </c>
      <c r="H2797" s="134">
        <v>1</v>
      </c>
      <c r="I2797" s="135"/>
      <c r="J2797" s="136">
        <f>ROUND(I2797*H2797,2)</f>
        <v>0</v>
      </c>
      <c r="K2797" s="132" t="s">
        <v>19</v>
      </c>
      <c r="L2797" s="33"/>
      <c r="M2797" s="137" t="s">
        <v>19</v>
      </c>
      <c r="N2797" s="138" t="s">
        <v>47</v>
      </c>
      <c r="P2797" s="139">
        <f>O2797*H2797</f>
        <v>0</v>
      </c>
      <c r="Q2797" s="139">
        <v>0</v>
      </c>
      <c r="R2797" s="139">
        <f>Q2797*H2797</f>
        <v>0</v>
      </c>
      <c r="S2797" s="139">
        <v>0</v>
      </c>
      <c r="T2797" s="140">
        <f>S2797*H2797</f>
        <v>0</v>
      </c>
      <c r="AR2797" s="141" t="s">
        <v>761</v>
      </c>
      <c r="AT2797" s="141" t="s">
        <v>267</v>
      </c>
      <c r="AU2797" s="141" t="s">
        <v>86</v>
      </c>
      <c r="AY2797" s="18" t="s">
        <v>265</v>
      </c>
      <c r="BE2797" s="142">
        <f>IF(N2797="základní",J2797,0)</f>
        <v>0</v>
      </c>
      <c r="BF2797" s="142">
        <f>IF(N2797="snížená",J2797,0)</f>
        <v>0</v>
      </c>
      <c r="BG2797" s="142">
        <f>IF(N2797="zákl. přenesená",J2797,0)</f>
        <v>0</v>
      </c>
      <c r="BH2797" s="142">
        <f>IF(N2797="sníž. přenesená",J2797,0)</f>
        <v>0</v>
      </c>
      <c r="BI2797" s="142">
        <f>IF(N2797="nulová",J2797,0)</f>
        <v>0</v>
      </c>
      <c r="BJ2797" s="18" t="s">
        <v>84</v>
      </c>
      <c r="BK2797" s="142">
        <f>ROUND(I2797*H2797,2)</f>
        <v>0</v>
      </c>
      <c r="BL2797" s="18" t="s">
        <v>761</v>
      </c>
      <c r="BM2797" s="141" t="s">
        <v>4699</v>
      </c>
    </row>
    <row r="2798" spans="2:47" s="1" customFormat="1" ht="12">
      <c r="B2798" s="33"/>
      <c r="D2798" s="143" t="s">
        <v>273</v>
      </c>
      <c r="F2798" s="144" t="s">
        <v>4698</v>
      </c>
      <c r="I2798" s="145"/>
      <c r="L2798" s="33"/>
      <c r="M2798" s="146"/>
      <c r="T2798" s="54"/>
      <c r="AT2798" s="18" t="s">
        <v>273</v>
      </c>
      <c r="AU2798" s="18" t="s">
        <v>86</v>
      </c>
    </row>
    <row r="2799" spans="2:47" s="1" customFormat="1" ht="19.5">
      <c r="B2799" s="33"/>
      <c r="D2799" s="143" t="s">
        <v>501</v>
      </c>
      <c r="F2799" s="176" t="s">
        <v>4695</v>
      </c>
      <c r="I2799" s="145"/>
      <c r="L2799" s="33"/>
      <c r="M2799" s="146"/>
      <c r="T2799" s="54"/>
      <c r="AT2799" s="18" t="s">
        <v>501</v>
      </c>
      <c r="AU2799" s="18" t="s">
        <v>86</v>
      </c>
    </row>
    <row r="2800" spans="2:65" s="1" customFormat="1" ht="16.5" customHeight="1">
      <c r="B2800" s="33"/>
      <c r="C2800" s="130" t="s">
        <v>4700</v>
      </c>
      <c r="D2800" s="130" t="s">
        <v>267</v>
      </c>
      <c r="E2800" s="131" t="s">
        <v>4701</v>
      </c>
      <c r="F2800" s="132" t="s">
        <v>4702</v>
      </c>
      <c r="G2800" s="133" t="s">
        <v>3951</v>
      </c>
      <c r="H2800" s="134">
        <v>1</v>
      </c>
      <c r="I2800" s="135"/>
      <c r="J2800" s="136">
        <f>ROUND(I2800*H2800,2)</f>
        <v>0</v>
      </c>
      <c r="K2800" s="132" t="s">
        <v>19</v>
      </c>
      <c r="L2800" s="33"/>
      <c r="M2800" s="137" t="s">
        <v>19</v>
      </c>
      <c r="N2800" s="138" t="s">
        <v>47</v>
      </c>
      <c r="P2800" s="139">
        <f>O2800*H2800</f>
        <v>0</v>
      </c>
      <c r="Q2800" s="139">
        <v>0</v>
      </c>
      <c r="R2800" s="139">
        <f>Q2800*H2800</f>
        <v>0</v>
      </c>
      <c r="S2800" s="139">
        <v>0</v>
      </c>
      <c r="T2800" s="140">
        <f>S2800*H2800</f>
        <v>0</v>
      </c>
      <c r="AR2800" s="141" t="s">
        <v>761</v>
      </c>
      <c r="AT2800" s="141" t="s">
        <v>267</v>
      </c>
      <c r="AU2800" s="141" t="s">
        <v>86</v>
      </c>
      <c r="AY2800" s="18" t="s">
        <v>265</v>
      </c>
      <c r="BE2800" s="142">
        <f>IF(N2800="základní",J2800,0)</f>
        <v>0</v>
      </c>
      <c r="BF2800" s="142">
        <f>IF(N2800="snížená",J2800,0)</f>
        <v>0</v>
      </c>
      <c r="BG2800" s="142">
        <f>IF(N2800="zákl. přenesená",J2800,0)</f>
        <v>0</v>
      </c>
      <c r="BH2800" s="142">
        <f>IF(N2800="sníž. přenesená",J2800,0)</f>
        <v>0</v>
      </c>
      <c r="BI2800" s="142">
        <f>IF(N2800="nulová",J2800,0)</f>
        <v>0</v>
      </c>
      <c r="BJ2800" s="18" t="s">
        <v>84</v>
      </c>
      <c r="BK2800" s="142">
        <f>ROUND(I2800*H2800,2)</f>
        <v>0</v>
      </c>
      <c r="BL2800" s="18" t="s">
        <v>761</v>
      </c>
      <c r="BM2800" s="141" t="s">
        <v>4703</v>
      </c>
    </row>
    <row r="2801" spans="2:47" s="1" customFormat="1" ht="12">
      <c r="B2801" s="33"/>
      <c r="D2801" s="143" t="s">
        <v>273</v>
      </c>
      <c r="F2801" s="144" t="s">
        <v>4702</v>
      </c>
      <c r="I2801" s="145"/>
      <c r="L2801" s="33"/>
      <c r="M2801" s="146"/>
      <c r="T2801" s="54"/>
      <c r="AT2801" s="18" t="s">
        <v>273</v>
      </c>
      <c r="AU2801" s="18" t="s">
        <v>86</v>
      </c>
    </row>
    <row r="2802" spans="2:47" s="1" customFormat="1" ht="19.5">
      <c r="B2802" s="33"/>
      <c r="D2802" s="143" t="s">
        <v>501</v>
      </c>
      <c r="F2802" s="176" t="s">
        <v>4695</v>
      </c>
      <c r="I2802" s="145"/>
      <c r="L2802" s="33"/>
      <c r="M2802" s="146"/>
      <c r="T2802" s="54"/>
      <c r="AT2802" s="18" t="s">
        <v>501</v>
      </c>
      <c r="AU2802" s="18" t="s">
        <v>86</v>
      </c>
    </row>
    <row r="2803" spans="2:65" s="1" customFormat="1" ht="16.5" customHeight="1">
      <c r="B2803" s="33"/>
      <c r="C2803" s="130" t="s">
        <v>4704</v>
      </c>
      <c r="D2803" s="130" t="s">
        <v>267</v>
      </c>
      <c r="E2803" s="131" t="s">
        <v>4705</v>
      </c>
      <c r="F2803" s="132" t="s">
        <v>4706</v>
      </c>
      <c r="G2803" s="133" t="s">
        <v>3951</v>
      </c>
      <c r="H2803" s="134">
        <v>1</v>
      </c>
      <c r="I2803" s="135"/>
      <c r="J2803" s="136">
        <f>ROUND(I2803*H2803,2)</f>
        <v>0</v>
      </c>
      <c r="K2803" s="132" t="s">
        <v>19</v>
      </c>
      <c r="L2803" s="33"/>
      <c r="M2803" s="137" t="s">
        <v>19</v>
      </c>
      <c r="N2803" s="138" t="s">
        <v>47</v>
      </c>
      <c r="P2803" s="139">
        <f>O2803*H2803</f>
        <v>0</v>
      </c>
      <c r="Q2803" s="139">
        <v>0</v>
      </c>
      <c r="R2803" s="139">
        <f>Q2803*H2803</f>
        <v>0</v>
      </c>
      <c r="S2803" s="139">
        <v>0</v>
      </c>
      <c r="T2803" s="140">
        <f>S2803*H2803</f>
        <v>0</v>
      </c>
      <c r="AR2803" s="141" t="s">
        <v>761</v>
      </c>
      <c r="AT2803" s="141" t="s">
        <v>267</v>
      </c>
      <c r="AU2803" s="141" t="s">
        <v>86</v>
      </c>
      <c r="AY2803" s="18" t="s">
        <v>265</v>
      </c>
      <c r="BE2803" s="142">
        <f>IF(N2803="základní",J2803,0)</f>
        <v>0</v>
      </c>
      <c r="BF2803" s="142">
        <f>IF(N2803="snížená",J2803,0)</f>
        <v>0</v>
      </c>
      <c r="BG2803" s="142">
        <f>IF(N2803="zákl. přenesená",J2803,0)</f>
        <v>0</v>
      </c>
      <c r="BH2803" s="142">
        <f>IF(N2803="sníž. přenesená",J2803,0)</f>
        <v>0</v>
      </c>
      <c r="BI2803" s="142">
        <f>IF(N2803="nulová",J2803,0)</f>
        <v>0</v>
      </c>
      <c r="BJ2803" s="18" t="s">
        <v>84</v>
      </c>
      <c r="BK2803" s="142">
        <f>ROUND(I2803*H2803,2)</f>
        <v>0</v>
      </c>
      <c r="BL2803" s="18" t="s">
        <v>761</v>
      </c>
      <c r="BM2803" s="141" t="s">
        <v>4707</v>
      </c>
    </row>
    <row r="2804" spans="2:47" s="1" customFormat="1" ht="12">
      <c r="B2804" s="33"/>
      <c r="D2804" s="143" t="s">
        <v>273</v>
      </c>
      <c r="F2804" s="144" t="s">
        <v>4706</v>
      </c>
      <c r="I2804" s="145"/>
      <c r="L2804" s="33"/>
      <c r="M2804" s="146"/>
      <c r="T2804" s="54"/>
      <c r="AT2804" s="18" t="s">
        <v>273</v>
      </c>
      <c r="AU2804" s="18" t="s">
        <v>86</v>
      </c>
    </row>
    <row r="2805" spans="2:47" s="1" customFormat="1" ht="19.5">
      <c r="B2805" s="33"/>
      <c r="D2805" s="143" t="s">
        <v>501</v>
      </c>
      <c r="F2805" s="176" t="s">
        <v>4695</v>
      </c>
      <c r="I2805" s="145"/>
      <c r="L2805" s="33"/>
      <c r="M2805" s="146"/>
      <c r="T2805" s="54"/>
      <c r="AT2805" s="18" t="s">
        <v>501</v>
      </c>
      <c r="AU2805" s="18" t="s">
        <v>86</v>
      </c>
    </row>
    <row r="2806" spans="2:65" s="1" customFormat="1" ht="16.5" customHeight="1">
      <c r="B2806" s="33"/>
      <c r="C2806" s="130" t="s">
        <v>4708</v>
      </c>
      <c r="D2806" s="130" t="s">
        <v>267</v>
      </c>
      <c r="E2806" s="131" t="s">
        <v>4709</v>
      </c>
      <c r="F2806" s="132" t="s">
        <v>4710</v>
      </c>
      <c r="G2806" s="133" t="s">
        <v>3951</v>
      </c>
      <c r="H2806" s="134">
        <v>1</v>
      </c>
      <c r="I2806" s="135"/>
      <c r="J2806" s="136">
        <f>ROUND(I2806*H2806,2)</f>
        <v>0</v>
      </c>
      <c r="K2806" s="132" t="s">
        <v>19</v>
      </c>
      <c r="L2806" s="33"/>
      <c r="M2806" s="137" t="s">
        <v>19</v>
      </c>
      <c r="N2806" s="138" t="s">
        <v>47</v>
      </c>
      <c r="P2806" s="139">
        <f>O2806*H2806</f>
        <v>0</v>
      </c>
      <c r="Q2806" s="139">
        <v>0</v>
      </c>
      <c r="R2806" s="139">
        <f>Q2806*H2806</f>
        <v>0</v>
      </c>
      <c r="S2806" s="139">
        <v>0</v>
      </c>
      <c r="T2806" s="140">
        <f>S2806*H2806</f>
        <v>0</v>
      </c>
      <c r="AR2806" s="141" t="s">
        <v>761</v>
      </c>
      <c r="AT2806" s="141" t="s">
        <v>267</v>
      </c>
      <c r="AU2806" s="141" t="s">
        <v>86</v>
      </c>
      <c r="AY2806" s="18" t="s">
        <v>265</v>
      </c>
      <c r="BE2806" s="142">
        <f>IF(N2806="základní",J2806,0)</f>
        <v>0</v>
      </c>
      <c r="BF2806" s="142">
        <f>IF(N2806="snížená",J2806,0)</f>
        <v>0</v>
      </c>
      <c r="BG2806" s="142">
        <f>IF(N2806="zákl. přenesená",J2806,0)</f>
        <v>0</v>
      </c>
      <c r="BH2806" s="142">
        <f>IF(N2806="sníž. přenesená",J2806,0)</f>
        <v>0</v>
      </c>
      <c r="BI2806" s="142">
        <f>IF(N2806="nulová",J2806,0)</f>
        <v>0</v>
      </c>
      <c r="BJ2806" s="18" t="s">
        <v>84</v>
      </c>
      <c r="BK2806" s="142">
        <f>ROUND(I2806*H2806,2)</f>
        <v>0</v>
      </c>
      <c r="BL2806" s="18" t="s">
        <v>761</v>
      </c>
      <c r="BM2806" s="141" t="s">
        <v>4711</v>
      </c>
    </row>
    <row r="2807" spans="2:47" s="1" customFormat="1" ht="12">
      <c r="B2807" s="33"/>
      <c r="D2807" s="143" t="s">
        <v>273</v>
      </c>
      <c r="F2807" s="144" t="s">
        <v>4710</v>
      </c>
      <c r="I2807" s="145"/>
      <c r="L2807" s="33"/>
      <c r="M2807" s="146"/>
      <c r="T2807" s="54"/>
      <c r="AT2807" s="18" t="s">
        <v>273</v>
      </c>
      <c r="AU2807" s="18" t="s">
        <v>86</v>
      </c>
    </row>
    <row r="2808" spans="2:47" s="1" customFormat="1" ht="19.5">
      <c r="B2808" s="33"/>
      <c r="D2808" s="143" t="s">
        <v>501</v>
      </c>
      <c r="F2808" s="176" t="s">
        <v>4695</v>
      </c>
      <c r="I2808" s="145"/>
      <c r="L2808" s="33"/>
      <c r="M2808" s="146"/>
      <c r="T2808" s="54"/>
      <c r="AT2808" s="18" t="s">
        <v>501</v>
      </c>
      <c r="AU2808" s="18" t="s">
        <v>86</v>
      </c>
    </row>
    <row r="2809" spans="2:65" s="1" customFormat="1" ht="16.5" customHeight="1">
      <c r="B2809" s="33"/>
      <c r="C2809" s="130" t="s">
        <v>4712</v>
      </c>
      <c r="D2809" s="130" t="s">
        <v>267</v>
      </c>
      <c r="E2809" s="131" t="s">
        <v>4713</v>
      </c>
      <c r="F2809" s="132" t="s">
        <v>4714</v>
      </c>
      <c r="G2809" s="133" t="s">
        <v>3951</v>
      </c>
      <c r="H2809" s="134">
        <v>1</v>
      </c>
      <c r="I2809" s="135"/>
      <c r="J2809" s="136">
        <f>ROUND(I2809*H2809,2)</f>
        <v>0</v>
      </c>
      <c r="K2809" s="132" t="s">
        <v>19</v>
      </c>
      <c r="L2809" s="33"/>
      <c r="M2809" s="137" t="s">
        <v>19</v>
      </c>
      <c r="N2809" s="138" t="s">
        <v>47</v>
      </c>
      <c r="P2809" s="139">
        <f>O2809*H2809</f>
        <v>0</v>
      </c>
      <c r="Q2809" s="139">
        <v>0</v>
      </c>
      <c r="R2809" s="139">
        <f>Q2809*H2809</f>
        <v>0</v>
      </c>
      <c r="S2809" s="139">
        <v>0</v>
      </c>
      <c r="T2809" s="140">
        <f>S2809*H2809</f>
        <v>0</v>
      </c>
      <c r="AR2809" s="141" t="s">
        <v>761</v>
      </c>
      <c r="AT2809" s="141" t="s">
        <v>267</v>
      </c>
      <c r="AU2809" s="141" t="s">
        <v>86</v>
      </c>
      <c r="AY2809" s="18" t="s">
        <v>265</v>
      </c>
      <c r="BE2809" s="142">
        <f>IF(N2809="základní",J2809,0)</f>
        <v>0</v>
      </c>
      <c r="BF2809" s="142">
        <f>IF(N2809="snížená",J2809,0)</f>
        <v>0</v>
      </c>
      <c r="BG2809" s="142">
        <f>IF(N2809="zákl. přenesená",J2809,0)</f>
        <v>0</v>
      </c>
      <c r="BH2809" s="142">
        <f>IF(N2809="sníž. přenesená",J2809,0)</f>
        <v>0</v>
      </c>
      <c r="BI2809" s="142">
        <f>IF(N2809="nulová",J2809,0)</f>
        <v>0</v>
      </c>
      <c r="BJ2809" s="18" t="s">
        <v>84</v>
      </c>
      <c r="BK2809" s="142">
        <f>ROUND(I2809*H2809,2)</f>
        <v>0</v>
      </c>
      <c r="BL2809" s="18" t="s">
        <v>761</v>
      </c>
      <c r="BM2809" s="141" t="s">
        <v>4715</v>
      </c>
    </row>
    <row r="2810" spans="2:47" s="1" customFormat="1" ht="12">
      <c r="B2810" s="33"/>
      <c r="D2810" s="143" t="s">
        <v>273</v>
      </c>
      <c r="F2810" s="144" t="s">
        <v>4714</v>
      </c>
      <c r="I2810" s="145"/>
      <c r="L2810" s="33"/>
      <c r="M2810" s="146"/>
      <c r="T2810" s="54"/>
      <c r="AT2810" s="18" t="s">
        <v>273</v>
      </c>
      <c r="AU2810" s="18" t="s">
        <v>86</v>
      </c>
    </row>
    <row r="2811" spans="2:47" s="1" customFormat="1" ht="19.5">
      <c r="B2811" s="33"/>
      <c r="D2811" s="143" t="s">
        <v>501</v>
      </c>
      <c r="F2811" s="176" t="s">
        <v>4695</v>
      </c>
      <c r="I2811" s="145"/>
      <c r="L2811" s="33"/>
      <c r="M2811" s="146"/>
      <c r="T2811" s="54"/>
      <c r="AT2811" s="18" t="s">
        <v>501</v>
      </c>
      <c r="AU2811" s="18" t="s">
        <v>86</v>
      </c>
    </row>
    <row r="2812" spans="2:65" s="1" customFormat="1" ht="16.5" customHeight="1">
      <c r="B2812" s="33"/>
      <c r="C2812" s="130" t="s">
        <v>4716</v>
      </c>
      <c r="D2812" s="130" t="s">
        <v>267</v>
      </c>
      <c r="E2812" s="131" t="s">
        <v>4717</v>
      </c>
      <c r="F2812" s="132" t="s">
        <v>4718</v>
      </c>
      <c r="G2812" s="133" t="s">
        <v>3951</v>
      </c>
      <c r="H2812" s="134">
        <v>1</v>
      </c>
      <c r="I2812" s="135"/>
      <c r="J2812" s="136">
        <f>ROUND(I2812*H2812,2)</f>
        <v>0</v>
      </c>
      <c r="K2812" s="132" t="s">
        <v>19</v>
      </c>
      <c r="L2812" s="33"/>
      <c r="M2812" s="137" t="s">
        <v>19</v>
      </c>
      <c r="N2812" s="138" t="s">
        <v>47</v>
      </c>
      <c r="P2812" s="139">
        <f>O2812*H2812</f>
        <v>0</v>
      </c>
      <c r="Q2812" s="139">
        <v>0</v>
      </c>
      <c r="R2812" s="139">
        <f>Q2812*H2812</f>
        <v>0</v>
      </c>
      <c r="S2812" s="139">
        <v>0</v>
      </c>
      <c r="T2812" s="140">
        <f>S2812*H2812</f>
        <v>0</v>
      </c>
      <c r="AR2812" s="141" t="s">
        <v>761</v>
      </c>
      <c r="AT2812" s="141" t="s">
        <v>267</v>
      </c>
      <c r="AU2812" s="141" t="s">
        <v>86</v>
      </c>
      <c r="AY2812" s="18" t="s">
        <v>265</v>
      </c>
      <c r="BE2812" s="142">
        <f>IF(N2812="základní",J2812,0)</f>
        <v>0</v>
      </c>
      <c r="BF2812" s="142">
        <f>IF(N2812="snížená",J2812,0)</f>
        <v>0</v>
      </c>
      <c r="BG2812" s="142">
        <f>IF(N2812="zákl. přenesená",J2812,0)</f>
        <v>0</v>
      </c>
      <c r="BH2812" s="142">
        <f>IF(N2812="sníž. přenesená",J2812,0)</f>
        <v>0</v>
      </c>
      <c r="BI2812" s="142">
        <f>IF(N2812="nulová",J2812,0)</f>
        <v>0</v>
      </c>
      <c r="BJ2812" s="18" t="s">
        <v>84</v>
      </c>
      <c r="BK2812" s="142">
        <f>ROUND(I2812*H2812,2)</f>
        <v>0</v>
      </c>
      <c r="BL2812" s="18" t="s">
        <v>761</v>
      </c>
      <c r="BM2812" s="141" t="s">
        <v>4719</v>
      </c>
    </row>
    <row r="2813" spans="2:47" s="1" customFormat="1" ht="12">
      <c r="B2813" s="33"/>
      <c r="D2813" s="143" t="s">
        <v>273</v>
      </c>
      <c r="F2813" s="144" t="s">
        <v>4718</v>
      </c>
      <c r="I2813" s="145"/>
      <c r="L2813" s="33"/>
      <c r="M2813" s="146"/>
      <c r="T2813" s="54"/>
      <c r="AT2813" s="18" t="s">
        <v>273</v>
      </c>
      <c r="AU2813" s="18" t="s">
        <v>86</v>
      </c>
    </row>
    <row r="2814" spans="2:47" s="1" customFormat="1" ht="19.5">
      <c r="B2814" s="33"/>
      <c r="D2814" s="143" t="s">
        <v>501</v>
      </c>
      <c r="F2814" s="176" t="s">
        <v>4695</v>
      </c>
      <c r="I2814" s="145"/>
      <c r="L2814" s="33"/>
      <c r="M2814" s="146"/>
      <c r="T2814" s="54"/>
      <c r="AT2814" s="18" t="s">
        <v>501</v>
      </c>
      <c r="AU2814" s="18" t="s">
        <v>86</v>
      </c>
    </row>
    <row r="2815" spans="2:65" s="1" customFormat="1" ht="16.5" customHeight="1">
      <c r="B2815" s="33"/>
      <c r="C2815" s="130" t="s">
        <v>4720</v>
      </c>
      <c r="D2815" s="130" t="s">
        <v>267</v>
      </c>
      <c r="E2815" s="131" t="s">
        <v>4721</v>
      </c>
      <c r="F2815" s="132" t="s">
        <v>4722</v>
      </c>
      <c r="G2815" s="133" t="s">
        <v>3951</v>
      </c>
      <c r="H2815" s="134">
        <v>1</v>
      </c>
      <c r="I2815" s="135"/>
      <c r="J2815" s="136">
        <f>ROUND(I2815*H2815,2)</f>
        <v>0</v>
      </c>
      <c r="K2815" s="132" t="s">
        <v>19</v>
      </c>
      <c r="L2815" s="33"/>
      <c r="M2815" s="137" t="s">
        <v>19</v>
      </c>
      <c r="N2815" s="138" t="s">
        <v>47</v>
      </c>
      <c r="P2815" s="139">
        <f>O2815*H2815</f>
        <v>0</v>
      </c>
      <c r="Q2815" s="139">
        <v>0</v>
      </c>
      <c r="R2815" s="139">
        <f>Q2815*H2815</f>
        <v>0</v>
      </c>
      <c r="S2815" s="139">
        <v>0</v>
      </c>
      <c r="T2815" s="140">
        <f>S2815*H2815</f>
        <v>0</v>
      </c>
      <c r="AR2815" s="141" t="s">
        <v>761</v>
      </c>
      <c r="AT2815" s="141" t="s">
        <v>267</v>
      </c>
      <c r="AU2815" s="141" t="s">
        <v>86</v>
      </c>
      <c r="AY2815" s="18" t="s">
        <v>265</v>
      </c>
      <c r="BE2815" s="142">
        <f>IF(N2815="základní",J2815,0)</f>
        <v>0</v>
      </c>
      <c r="BF2815" s="142">
        <f>IF(N2815="snížená",J2815,0)</f>
        <v>0</v>
      </c>
      <c r="BG2815" s="142">
        <f>IF(N2815="zákl. přenesená",J2815,0)</f>
        <v>0</v>
      </c>
      <c r="BH2815" s="142">
        <f>IF(N2815="sníž. přenesená",J2815,0)</f>
        <v>0</v>
      </c>
      <c r="BI2815" s="142">
        <f>IF(N2815="nulová",J2815,0)</f>
        <v>0</v>
      </c>
      <c r="BJ2815" s="18" t="s">
        <v>84</v>
      </c>
      <c r="BK2815" s="142">
        <f>ROUND(I2815*H2815,2)</f>
        <v>0</v>
      </c>
      <c r="BL2815" s="18" t="s">
        <v>761</v>
      </c>
      <c r="BM2815" s="141" t="s">
        <v>4723</v>
      </c>
    </row>
    <row r="2816" spans="2:47" s="1" customFormat="1" ht="12">
      <c r="B2816" s="33"/>
      <c r="D2816" s="143" t="s">
        <v>273</v>
      </c>
      <c r="F2816" s="144" t="s">
        <v>4722</v>
      </c>
      <c r="I2816" s="145"/>
      <c r="L2816" s="33"/>
      <c r="M2816" s="146"/>
      <c r="T2816" s="54"/>
      <c r="AT2816" s="18" t="s">
        <v>273</v>
      </c>
      <c r="AU2816" s="18" t="s">
        <v>86</v>
      </c>
    </row>
    <row r="2817" spans="2:47" s="1" customFormat="1" ht="19.5">
      <c r="B2817" s="33"/>
      <c r="D2817" s="143" t="s">
        <v>501</v>
      </c>
      <c r="F2817" s="176" t="s">
        <v>4695</v>
      </c>
      <c r="I2817" s="145"/>
      <c r="L2817" s="33"/>
      <c r="M2817" s="146"/>
      <c r="T2817" s="54"/>
      <c r="AT2817" s="18" t="s">
        <v>501</v>
      </c>
      <c r="AU2817" s="18" t="s">
        <v>86</v>
      </c>
    </row>
    <row r="2818" spans="2:65" s="1" customFormat="1" ht="16.5" customHeight="1">
      <c r="B2818" s="33"/>
      <c r="C2818" s="130" t="s">
        <v>4724</v>
      </c>
      <c r="D2818" s="130" t="s">
        <v>267</v>
      </c>
      <c r="E2818" s="131" t="s">
        <v>4725</v>
      </c>
      <c r="F2818" s="132" t="s">
        <v>4726</v>
      </c>
      <c r="G2818" s="133" t="s">
        <v>162</v>
      </c>
      <c r="H2818" s="134">
        <v>1</v>
      </c>
      <c r="I2818" s="135"/>
      <c r="J2818" s="136">
        <f>ROUND(I2818*H2818,2)</f>
        <v>0</v>
      </c>
      <c r="K2818" s="132" t="s">
        <v>19</v>
      </c>
      <c r="L2818" s="33"/>
      <c r="M2818" s="137" t="s">
        <v>19</v>
      </c>
      <c r="N2818" s="138" t="s">
        <v>47</v>
      </c>
      <c r="P2818" s="139">
        <f>O2818*H2818</f>
        <v>0</v>
      </c>
      <c r="Q2818" s="139">
        <v>0</v>
      </c>
      <c r="R2818" s="139">
        <f>Q2818*H2818</f>
        <v>0</v>
      </c>
      <c r="S2818" s="139">
        <v>0</v>
      </c>
      <c r="T2818" s="140">
        <f>S2818*H2818</f>
        <v>0</v>
      </c>
      <c r="AR2818" s="141" t="s">
        <v>761</v>
      </c>
      <c r="AT2818" s="141" t="s">
        <v>267</v>
      </c>
      <c r="AU2818" s="141" t="s">
        <v>86</v>
      </c>
      <c r="AY2818" s="18" t="s">
        <v>265</v>
      </c>
      <c r="BE2818" s="142">
        <f>IF(N2818="základní",J2818,0)</f>
        <v>0</v>
      </c>
      <c r="BF2818" s="142">
        <f>IF(N2818="snížená",J2818,0)</f>
        <v>0</v>
      </c>
      <c r="BG2818" s="142">
        <f>IF(N2818="zákl. přenesená",J2818,0)</f>
        <v>0</v>
      </c>
      <c r="BH2818" s="142">
        <f>IF(N2818="sníž. přenesená",J2818,0)</f>
        <v>0</v>
      </c>
      <c r="BI2818" s="142">
        <f>IF(N2818="nulová",J2818,0)</f>
        <v>0</v>
      </c>
      <c r="BJ2818" s="18" t="s">
        <v>84</v>
      </c>
      <c r="BK2818" s="142">
        <f>ROUND(I2818*H2818,2)</f>
        <v>0</v>
      </c>
      <c r="BL2818" s="18" t="s">
        <v>761</v>
      </c>
      <c r="BM2818" s="141" t="s">
        <v>4727</v>
      </c>
    </row>
    <row r="2819" spans="2:47" s="1" customFormat="1" ht="12">
      <c r="B2819" s="33"/>
      <c r="D2819" s="143" t="s">
        <v>273</v>
      </c>
      <c r="F2819" s="144" t="s">
        <v>4726</v>
      </c>
      <c r="I2819" s="145"/>
      <c r="L2819" s="33"/>
      <c r="M2819" s="146"/>
      <c r="T2819" s="54"/>
      <c r="AT2819" s="18" t="s">
        <v>273</v>
      </c>
      <c r="AU2819" s="18" t="s">
        <v>86</v>
      </c>
    </row>
    <row r="2820" spans="2:65" s="1" customFormat="1" ht="16.5" customHeight="1">
      <c r="B2820" s="33"/>
      <c r="C2820" s="130" t="s">
        <v>4728</v>
      </c>
      <c r="D2820" s="130" t="s">
        <v>267</v>
      </c>
      <c r="E2820" s="131" t="s">
        <v>4729</v>
      </c>
      <c r="F2820" s="132" t="s">
        <v>4730</v>
      </c>
      <c r="G2820" s="133" t="s">
        <v>3951</v>
      </c>
      <c r="H2820" s="134">
        <v>4</v>
      </c>
      <c r="I2820" s="135"/>
      <c r="J2820" s="136">
        <f>ROUND(I2820*H2820,2)</f>
        <v>0</v>
      </c>
      <c r="K2820" s="132" t="s">
        <v>19</v>
      </c>
      <c r="L2820" s="33"/>
      <c r="M2820" s="137" t="s">
        <v>19</v>
      </c>
      <c r="N2820" s="138" t="s">
        <v>47</v>
      </c>
      <c r="P2820" s="139">
        <f>O2820*H2820</f>
        <v>0</v>
      </c>
      <c r="Q2820" s="139">
        <v>0</v>
      </c>
      <c r="R2820" s="139">
        <f>Q2820*H2820</f>
        <v>0</v>
      </c>
      <c r="S2820" s="139">
        <v>0</v>
      </c>
      <c r="T2820" s="140">
        <f>S2820*H2820</f>
        <v>0</v>
      </c>
      <c r="AR2820" s="141" t="s">
        <v>761</v>
      </c>
      <c r="AT2820" s="141" t="s">
        <v>267</v>
      </c>
      <c r="AU2820" s="141" t="s">
        <v>86</v>
      </c>
      <c r="AY2820" s="18" t="s">
        <v>265</v>
      </c>
      <c r="BE2820" s="142">
        <f>IF(N2820="základní",J2820,0)</f>
        <v>0</v>
      </c>
      <c r="BF2820" s="142">
        <f>IF(N2820="snížená",J2820,0)</f>
        <v>0</v>
      </c>
      <c r="BG2820" s="142">
        <f>IF(N2820="zákl. přenesená",J2820,0)</f>
        <v>0</v>
      </c>
      <c r="BH2820" s="142">
        <f>IF(N2820="sníž. přenesená",J2820,0)</f>
        <v>0</v>
      </c>
      <c r="BI2820" s="142">
        <f>IF(N2820="nulová",J2820,0)</f>
        <v>0</v>
      </c>
      <c r="BJ2820" s="18" t="s">
        <v>84</v>
      </c>
      <c r="BK2820" s="142">
        <f>ROUND(I2820*H2820,2)</f>
        <v>0</v>
      </c>
      <c r="BL2820" s="18" t="s">
        <v>761</v>
      </c>
      <c r="BM2820" s="141" t="s">
        <v>4731</v>
      </c>
    </row>
    <row r="2821" spans="2:47" s="1" customFormat="1" ht="12">
      <c r="B2821" s="33"/>
      <c r="D2821" s="143" t="s">
        <v>273</v>
      </c>
      <c r="F2821" s="144" t="s">
        <v>4730</v>
      </c>
      <c r="I2821" s="145"/>
      <c r="L2821" s="33"/>
      <c r="M2821" s="146"/>
      <c r="T2821" s="54"/>
      <c r="AT2821" s="18" t="s">
        <v>273</v>
      </c>
      <c r="AU2821" s="18" t="s">
        <v>86</v>
      </c>
    </row>
    <row r="2822" spans="2:65" s="1" customFormat="1" ht="16.5" customHeight="1">
      <c r="B2822" s="33"/>
      <c r="C2822" s="130" t="s">
        <v>4732</v>
      </c>
      <c r="D2822" s="130" t="s">
        <v>267</v>
      </c>
      <c r="E2822" s="131" t="s">
        <v>4733</v>
      </c>
      <c r="F2822" s="132" t="s">
        <v>4734</v>
      </c>
      <c r="G2822" s="133" t="s">
        <v>3951</v>
      </c>
      <c r="H2822" s="134">
        <v>1</v>
      </c>
      <c r="I2822" s="135"/>
      <c r="J2822" s="136">
        <f>ROUND(I2822*H2822,2)</f>
        <v>0</v>
      </c>
      <c r="K2822" s="132" t="s">
        <v>19</v>
      </c>
      <c r="L2822" s="33"/>
      <c r="M2822" s="137" t="s">
        <v>19</v>
      </c>
      <c r="N2822" s="138" t="s">
        <v>47</v>
      </c>
      <c r="P2822" s="139">
        <f>O2822*H2822</f>
        <v>0</v>
      </c>
      <c r="Q2822" s="139">
        <v>0</v>
      </c>
      <c r="R2822" s="139">
        <f>Q2822*H2822</f>
        <v>0</v>
      </c>
      <c r="S2822" s="139">
        <v>0</v>
      </c>
      <c r="T2822" s="140">
        <f>S2822*H2822</f>
        <v>0</v>
      </c>
      <c r="AR2822" s="141" t="s">
        <v>761</v>
      </c>
      <c r="AT2822" s="141" t="s">
        <v>267</v>
      </c>
      <c r="AU2822" s="141" t="s">
        <v>86</v>
      </c>
      <c r="AY2822" s="18" t="s">
        <v>265</v>
      </c>
      <c r="BE2822" s="142">
        <f>IF(N2822="základní",J2822,0)</f>
        <v>0</v>
      </c>
      <c r="BF2822" s="142">
        <f>IF(N2822="snížená",J2822,0)</f>
        <v>0</v>
      </c>
      <c r="BG2822" s="142">
        <f>IF(N2822="zákl. přenesená",J2822,0)</f>
        <v>0</v>
      </c>
      <c r="BH2822" s="142">
        <f>IF(N2822="sníž. přenesená",J2822,0)</f>
        <v>0</v>
      </c>
      <c r="BI2822" s="142">
        <f>IF(N2822="nulová",J2822,0)</f>
        <v>0</v>
      </c>
      <c r="BJ2822" s="18" t="s">
        <v>84</v>
      </c>
      <c r="BK2822" s="142">
        <f>ROUND(I2822*H2822,2)</f>
        <v>0</v>
      </c>
      <c r="BL2822" s="18" t="s">
        <v>761</v>
      </c>
      <c r="BM2822" s="141" t="s">
        <v>4735</v>
      </c>
    </row>
    <row r="2823" spans="2:47" s="1" customFormat="1" ht="12">
      <c r="B2823" s="33"/>
      <c r="D2823" s="143" t="s">
        <v>273</v>
      </c>
      <c r="F2823" s="144" t="s">
        <v>4734</v>
      </c>
      <c r="I2823" s="145"/>
      <c r="L2823" s="33"/>
      <c r="M2823" s="146"/>
      <c r="T2823" s="54"/>
      <c r="AT2823" s="18" t="s">
        <v>273</v>
      </c>
      <c r="AU2823" s="18" t="s">
        <v>86</v>
      </c>
    </row>
    <row r="2824" spans="2:65" s="1" customFormat="1" ht="16.5" customHeight="1">
      <c r="B2824" s="33"/>
      <c r="C2824" s="130" t="s">
        <v>4736</v>
      </c>
      <c r="D2824" s="130" t="s">
        <v>267</v>
      </c>
      <c r="E2824" s="131" t="s">
        <v>4737</v>
      </c>
      <c r="F2824" s="132" t="s">
        <v>4738</v>
      </c>
      <c r="G2824" s="133" t="s">
        <v>3951</v>
      </c>
      <c r="H2824" s="134">
        <v>1</v>
      </c>
      <c r="I2824" s="135"/>
      <c r="J2824" s="136">
        <f>ROUND(I2824*H2824,2)</f>
        <v>0</v>
      </c>
      <c r="K2824" s="132" t="s">
        <v>19</v>
      </c>
      <c r="L2824" s="33"/>
      <c r="M2824" s="137" t="s">
        <v>19</v>
      </c>
      <c r="N2824" s="138" t="s">
        <v>47</v>
      </c>
      <c r="P2824" s="139">
        <f>O2824*H2824</f>
        <v>0</v>
      </c>
      <c r="Q2824" s="139">
        <v>0</v>
      </c>
      <c r="R2824" s="139">
        <f>Q2824*H2824</f>
        <v>0</v>
      </c>
      <c r="S2824" s="139">
        <v>0</v>
      </c>
      <c r="T2824" s="140">
        <f>S2824*H2824</f>
        <v>0</v>
      </c>
      <c r="AR2824" s="141" t="s">
        <v>761</v>
      </c>
      <c r="AT2824" s="141" t="s">
        <v>267</v>
      </c>
      <c r="AU2824" s="141" t="s">
        <v>86</v>
      </c>
      <c r="AY2824" s="18" t="s">
        <v>265</v>
      </c>
      <c r="BE2824" s="142">
        <f>IF(N2824="základní",J2824,0)</f>
        <v>0</v>
      </c>
      <c r="BF2824" s="142">
        <f>IF(N2824="snížená",J2824,0)</f>
        <v>0</v>
      </c>
      <c r="BG2824" s="142">
        <f>IF(N2824="zákl. přenesená",J2824,0)</f>
        <v>0</v>
      </c>
      <c r="BH2824" s="142">
        <f>IF(N2824="sníž. přenesená",J2824,0)</f>
        <v>0</v>
      </c>
      <c r="BI2824" s="142">
        <f>IF(N2824="nulová",J2824,0)</f>
        <v>0</v>
      </c>
      <c r="BJ2824" s="18" t="s">
        <v>84</v>
      </c>
      <c r="BK2824" s="142">
        <f>ROUND(I2824*H2824,2)</f>
        <v>0</v>
      </c>
      <c r="BL2824" s="18" t="s">
        <v>761</v>
      </c>
      <c r="BM2824" s="141" t="s">
        <v>4739</v>
      </c>
    </row>
    <row r="2825" spans="2:47" s="1" customFormat="1" ht="12">
      <c r="B2825" s="33"/>
      <c r="D2825" s="143" t="s">
        <v>273</v>
      </c>
      <c r="F2825" s="144" t="s">
        <v>4738</v>
      </c>
      <c r="I2825" s="145"/>
      <c r="L2825" s="33"/>
      <c r="M2825" s="146"/>
      <c r="T2825" s="54"/>
      <c r="AT2825" s="18" t="s">
        <v>273</v>
      </c>
      <c r="AU2825" s="18" t="s">
        <v>86</v>
      </c>
    </row>
    <row r="2826" spans="2:65" s="1" customFormat="1" ht="16.5" customHeight="1">
      <c r="B2826" s="33"/>
      <c r="C2826" s="130" t="s">
        <v>4740</v>
      </c>
      <c r="D2826" s="130" t="s">
        <v>267</v>
      </c>
      <c r="E2826" s="131" t="s">
        <v>4741</v>
      </c>
      <c r="F2826" s="132" t="s">
        <v>4742</v>
      </c>
      <c r="G2826" s="133" t="s">
        <v>4674</v>
      </c>
      <c r="H2826" s="134">
        <v>1</v>
      </c>
      <c r="I2826" s="135"/>
      <c r="J2826" s="136">
        <f>ROUND(I2826*H2826,2)</f>
        <v>0</v>
      </c>
      <c r="K2826" s="132" t="s">
        <v>19</v>
      </c>
      <c r="L2826" s="33"/>
      <c r="M2826" s="137" t="s">
        <v>19</v>
      </c>
      <c r="N2826" s="138" t="s">
        <v>47</v>
      </c>
      <c r="P2826" s="139">
        <f>O2826*H2826</f>
        <v>0</v>
      </c>
      <c r="Q2826" s="139">
        <v>0</v>
      </c>
      <c r="R2826" s="139">
        <f>Q2826*H2826</f>
        <v>0</v>
      </c>
      <c r="S2826" s="139">
        <v>0</v>
      </c>
      <c r="T2826" s="140">
        <f>S2826*H2826</f>
        <v>0</v>
      </c>
      <c r="AR2826" s="141" t="s">
        <v>761</v>
      </c>
      <c r="AT2826" s="141" t="s">
        <v>267</v>
      </c>
      <c r="AU2826" s="141" t="s">
        <v>86</v>
      </c>
      <c r="AY2826" s="18" t="s">
        <v>265</v>
      </c>
      <c r="BE2826" s="142">
        <f>IF(N2826="základní",J2826,0)</f>
        <v>0</v>
      </c>
      <c r="BF2826" s="142">
        <f>IF(N2826="snížená",J2826,0)</f>
        <v>0</v>
      </c>
      <c r="BG2826" s="142">
        <f>IF(N2826="zákl. přenesená",J2826,0)</f>
        <v>0</v>
      </c>
      <c r="BH2826" s="142">
        <f>IF(N2826="sníž. přenesená",J2826,0)</f>
        <v>0</v>
      </c>
      <c r="BI2826" s="142">
        <f>IF(N2826="nulová",J2826,0)</f>
        <v>0</v>
      </c>
      <c r="BJ2826" s="18" t="s">
        <v>84</v>
      </c>
      <c r="BK2826" s="142">
        <f>ROUND(I2826*H2826,2)</f>
        <v>0</v>
      </c>
      <c r="BL2826" s="18" t="s">
        <v>761</v>
      </c>
      <c r="BM2826" s="141" t="s">
        <v>4743</v>
      </c>
    </row>
    <row r="2827" spans="2:47" s="1" customFormat="1" ht="12">
      <c r="B2827" s="33"/>
      <c r="D2827" s="143" t="s">
        <v>273</v>
      </c>
      <c r="F2827" s="144" t="s">
        <v>4742</v>
      </c>
      <c r="I2827" s="145"/>
      <c r="L2827" s="33"/>
      <c r="M2827" s="146"/>
      <c r="T2827" s="54"/>
      <c r="AT2827" s="18" t="s">
        <v>273</v>
      </c>
      <c r="AU2827" s="18" t="s">
        <v>86</v>
      </c>
    </row>
    <row r="2828" spans="2:65" s="1" customFormat="1" ht="16.5" customHeight="1">
      <c r="B2828" s="33"/>
      <c r="C2828" s="130" t="s">
        <v>4744</v>
      </c>
      <c r="D2828" s="130" t="s">
        <v>267</v>
      </c>
      <c r="E2828" s="131" t="s">
        <v>4745</v>
      </c>
      <c r="F2828" s="132" t="s">
        <v>4746</v>
      </c>
      <c r="G2828" s="133" t="s">
        <v>4674</v>
      </c>
      <c r="H2828" s="134">
        <v>1</v>
      </c>
      <c r="I2828" s="135"/>
      <c r="J2828" s="136">
        <f>ROUND(I2828*H2828,2)</f>
        <v>0</v>
      </c>
      <c r="K2828" s="132" t="s">
        <v>19</v>
      </c>
      <c r="L2828" s="33"/>
      <c r="M2828" s="137" t="s">
        <v>19</v>
      </c>
      <c r="N2828" s="138" t="s">
        <v>47</v>
      </c>
      <c r="P2828" s="139">
        <f>O2828*H2828</f>
        <v>0</v>
      </c>
      <c r="Q2828" s="139">
        <v>0</v>
      </c>
      <c r="R2828" s="139">
        <f>Q2828*H2828</f>
        <v>0</v>
      </c>
      <c r="S2828" s="139">
        <v>0</v>
      </c>
      <c r="T2828" s="140">
        <f>S2828*H2828</f>
        <v>0</v>
      </c>
      <c r="AR2828" s="141" t="s">
        <v>761</v>
      </c>
      <c r="AT2828" s="141" t="s">
        <v>267</v>
      </c>
      <c r="AU2828" s="141" t="s">
        <v>86</v>
      </c>
      <c r="AY2828" s="18" t="s">
        <v>265</v>
      </c>
      <c r="BE2828" s="142">
        <f>IF(N2828="základní",J2828,0)</f>
        <v>0</v>
      </c>
      <c r="BF2828" s="142">
        <f>IF(N2828="snížená",J2828,0)</f>
        <v>0</v>
      </c>
      <c r="BG2828" s="142">
        <f>IF(N2828="zákl. přenesená",J2828,0)</f>
        <v>0</v>
      </c>
      <c r="BH2828" s="142">
        <f>IF(N2828="sníž. přenesená",J2828,0)</f>
        <v>0</v>
      </c>
      <c r="BI2828" s="142">
        <f>IF(N2828="nulová",J2828,0)</f>
        <v>0</v>
      </c>
      <c r="BJ2828" s="18" t="s">
        <v>84</v>
      </c>
      <c r="BK2828" s="142">
        <f>ROUND(I2828*H2828,2)</f>
        <v>0</v>
      </c>
      <c r="BL2828" s="18" t="s">
        <v>761</v>
      </c>
      <c r="BM2828" s="141" t="s">
        <v>4747</v>
      </c>
    </row>
    <row r="2829" spans="2:47" s="1" customFormat="1" ht="12">
      <c r="B2829" s="33"/>
      <c r="D2829" s="143" t="s">
        <v>273</v>
      </c>
      <c r="F2829" s="144" t="s">
        <v>4746</v>
      </c>
      <c r="I2829" s="145"/>
      <c r="L2829" s="33"/>
      <c r="M2829" s="146"/>
      <c r="T2829" s="54"/>
      <c r="AT2829" s="18" t="s">
        <v>273</v>
      </c>
      <c r="AU2829" s="18" t="s">
        <v>86</v>
      </c>
    </row>
    <row r="2830" spans="2:65" s="1" customFormat="1" ht="16.5" customHeight="1">
      <c r="B2830" s="33"/>
      <c r="C2830" s="130" t="s">
        <v>4748</v>
      </c>
      <c r="D2830" s="130" t="s">
        <v>267</v>
      </c>
      <c r="E2830" s="131" t="s">
        <v>4749</v>
      </c>
      <c r="F2830" s="132" t="s">
        <v>4750</v>
      </c>
      <c r="G2830" s="133" t="s">
        <v>4674</v>
      </c>
      <c r="H2830" s="134">
        <v>1</v>
      </c>
      <c r="I2830" s="135"/>
      <c r="J2830" s="136">
        <f>ROUND(I2830*H2830,2)</f>
        <v>0</v>
      </c>
      <c r="K2830" s="132" t="s">
        <v>19</v>
      </c>
      <c r="L2830" s="33"/>
      <c r="M2830" s="137" t="s">
        <v>19</v>
      </c>
      <c r="N2830" s="138" t="s">
        <v>47</v>
      </c>
      <c r="P2830" s="139">
        <f>O2830*H2830</f>
        <v>0</v>
      </c>
      <c r="Q2830" s="139">
        <v>0</v>
      </c>
      <c r="R2830" s="139">
        <f>Q2830*H2830</f>
        <v>0</v>
      </c>
      <c r="S2830" s="139">
        <v>0</v>
      </c>
      <c r="T2830" s="140">
        <f>S2830*H2830</f>
        <v>0</v>
      </c>
      <c r="AR2830" s="141" t="s">
        <v>761</v>
      </c>
      <c r="AT2830" s="141" t="s">
        <v>267</v>
      </c>
      <c r="AU2830" s="141" t="s">
        <v>86</v>
      </c>
      <c r="AY2830" s="18" t="s">
        <v>265</v>
      </c>
      <c r="BE2830" s="142">
        <f>IF(N2830="základní",J2830,0)</f>
        <v>0</v>
      </c>
      <c r="BF2830" s="142">
        <f>IF(N2830="snížená",J2830,0)</f>
        <v>0</v>
      </c>
      <c r="BG2830" s="142">
        <f>IF(N2830="zákl. přenesená",J2830,0)</f>
        <v>0</v>
      </c>
      <c r="BH2830" s="142">
        <f>IF(N2830="sníž. přenesená",J2830,0)</f>
        <v>0</v>
      </c>
      <c r="BI2830" s="142">
        <f>IF(N2830="nulová",J2830,0)</f>
        <v>0</v>
      </c>
      <c r="BJ2830" s="18" t="s">
        <v>84</v>
      </c>
      <c r="BK2830" s="142">
        <f>ROUND(I2830*H2830,2)</f>
        <v>0</v>
      </c>
      <c r="BL2830" s="18" t="s">
        <v>761</v>
      </c>
      <c r="BM2830" s="141" t="s">
        <v>4751</v>
      </c>
    </row>
    <row r="2831" spans="2:47" s="1" customFormat="1" ht="12">
      <c r="B2831" s="33"/>
      <c r="D2831" s="143" t="s">
        <v>273</v>
      </c>
      <c r="F2831" s="144" t="s">
        <v>4750</v>
      </c>
      <c r="I2831" s="145"/>
      <c r="L2831" s="33"/>
      <c r="M2831" s="146"/>
      <c r="T2831" s="54"/>
      <c r="AT2831" s="18" t="s">
        <v>273</v>
      </c>
      <c r="AU2831" s="18" t="s">
        <v>86</v>
      </c>
    </row>
    <row r="2832" spans="2:65" s="1" customFormat="1" ht="16.5" customHeight="1">
      <c r="B2832" s="33"/>
      <c r="C2832" s="130" t="s">
        <v>4752</v>
      </c>
      <c r="D2832" s="130" t="s">
        <v>267</v>
      </c>
      <c r="E2832" s="131" t="s">
        <v>4753</v>
      </c>
      <c r="F2832" s="132" t="s">
        <v>4754</v>
      </c>
      <c r="G2832" s="133" t="s">
        <v>4674</v>
      </c>
      <c r="H2832" s="134">
        <v>1</v>
      </c>
      <c r="I2832" s="135"/>
      <c r="J2832" s="136">
        <f>ROUND(I2832*H2832,2)</f>
        <v>0</v>
      </c>
      <c r="K2832" s="132" t="s">
        <v>19</v>
      </c>
      <c r="L2832" s="33"/>
      <c r="M2832" s="137" t="s">
        <v>19</v>
      </c>
      <c r="N2832" s="138" t="s">
        <v>47</v>
      </c>
      <c r="P2832" s="139">
        <f>O2832*H2832</f>
        <v>0</v>
      </c>
      <c r="Q2832" s="139">
        <v>0</v>
      </c>
      <c r="R2832" s="139">
        <f>Q2832*H2832</f>
        <v>0</v>
      </c>
      <c r="S2832" s="139">
        <v>0</v>
      </c>
      <c r="T2832" s="140">
        <f>S2832*H2832</f>
        <v>0</v>
      </c>
      <c r="AR2832" s="141" t="s">
        <v>761</v>
      </c>
      <c r="AT2832" s="141" t="s">
        <v>267</v>
      </c>
      <c r="AU2832" s="141" t="s">
        <v>86</v>
      </c>
      <c r="AY2832" s="18" t="s">
        <v>265</v>
      </c>
      <c r="BE2832" s="142">
        <f>IF(N2832="základní",J2832,0)</f>
        <v>0</v>
      </c>
      <c r="BF2832" s="142">
        <f>IF(N2832="snížená",J2832,0)</f>
        <v>0</v>
      </c>
      <c r="BG2832" s="142">
        <f>IF(N2832="zákl. přenesená",J2832,0)</f>
        <v>0</v>
      </c>
      <c r="BH2832" s="142">
        <f>IF(N2832="sníž. přenesená",J2832,0)</f>
        <v>0</v>
      </c>
      <c r="BI2832" s="142">
        <f>IF(N2832="nulová",J2832,0)</f>
        <v>0</v>
      </c>
      <c r="BJ2832" s="18" t="s">
        <v>84</v>
      </c>
      <c r="BK2832" s="142">
        <f>ROUND(I2832*H2832,2)</f>
        <v>0</v>
      </c>
      <c r="BL2832" s="18" t="s">
        <v>761</v>
      </c>
      <c r="BM2832" s="141" t="s">
        <v>4755</v>
      </c>
    </row>
    <row r="2833" spans="2:47" s="1" customFormat="1" ht="12">
      <c r="B2833" s="33"/>
      <c r="D2833" s="143" t="s">
        <v>273</v>
      </c>
      <c r="F2833" s="144" t="s">
        <v>4754</v>
      </c>
      <c r="I2833" s="145"/>
      <c r="L2833" s="33"/>
      <c r="M2833" s="146"/>
      <c r="T2833" s="54"/>
      <c r="AT2833" s="18" t="s">
        <v>273</v>
      </c>
      <c r="AU2833" s="18" t="s">
        <v>86</v>
      </c>
    </row>
    <row r="2834" spans="2:65" s="1" customFormat="1" ht="16.5" customHeight="1">
      <c r="B2834" s="33"/>
      <c r="C2834" s="130" t="s">
        <v>4756</v>
      </c>
      <c r="D2834" s="130" t="s">
        <v>267</v>
      </c>
      <c r="E2834" s="131" t="s">
        <v>4757</v>
      </c>
      <c r="F2834" s="132" t="s">
        <v>4758</v>
      </c>
      <c r="G2834" s="133" t="s">
        <v>3951</v>
      </c>
      <c r="H2834" s="134">
        <v>1</v>
      </c>
      <c r="I2834" s="135"/>
      <c r="J2834" s="136">
        <f>ROUND(I2834*H2834,2)</f>
        <v>0</v>
      </c>
      <c r="K2834" s="132" t="s">
        <v>19</v>
      </c>
      <c r="L2834" s="33"/>
      <c r="M2834" s="137" t="s">
        <v>19</v>
      </c>
      <c r="N2834" s="138" t="s">
        <v>47</v>
      </c>
      <c r="P2834" s="139">
        <f>O2834*H2834</f>
        <v>0</v>
      </c>
      <c r="Q2834" s="139">
        <v>0</v>
      </c>
      <c r="R2834" s="139">
        <f>Q2834*H2834</f>
        <v>0</v>
      </c>
      <c r="S2834" s="139">
        <v>0</v>
      </c>
      <c r="T2834" s="140">
        <f>S2834*H2834</f>
        <v>0</v>
      </c>
      <c r="AR2834" s="141" t="s">
        <v>761</v>
      </c>
      <c r="AT2834" s="141" t="s">
        <v>267</v>
      </c>
      <c r="AU2834" s="141" t="s">
        <v>86</v>
      </c>
      <c r="AY2834" s="18" t="s">
        <v>265</v>
      </c>
      <c r="BE2834" s="142">
        <f>IF(N2834="základní",J2834,0)</f>
        <v>0</v>
      </c>
      <c r="BF2834" s="142">
        <f>IF(N2834="snížená",J2834,0)</f>
        <v>0</v>
      </c>
      <c r="BG2834" s="142">
        <f>IF(N2834="zákl. přenesená",J2834,0)</f>
        <v>0</v>
      </c>
      <c r="BH2834" s="142">
        <f>IF(N2834="sníž. přenesená",J2834,0)</f>
        <v>0</v>
      </c>
      <c r="BI2834" s="142">
        <f>IF(N2834="nulová",J2834,0)</f>
        <v>0</v>
      </c>
      <c r="BJ2834" s="18" t="s">
        <v>84</v>
      </c>
      <c r="BK2834" s="142">
        <f>ROUND(I2834*H2834,2)</f>
        <v>0</v>
      </c>
      <c r="BL2834" s="18" t="s">
        <v>761</v>
      </c>
      <c r="BM2834" s="141" t="s">
        <v>4759</v>
      </c>
    </row>
    <row r="2835" spans="2:47" s="1" customFormat="1" ht="12">
      <c r="B2835" s="33"/>
      <c r="D2835" s="143" t="s">
        <v>273</v>
      </c>
      <c r="F2835" s="144" t="s">
        <v>4758</v>
      </c>
      <c r="I2835" s="145"/>
      <c r="L2835" s="33"/>
      <c r="M2835" s="146"/>
      <c r="T2835" s="54"/>
      <c r="AT2835" s="18" t="s">
        <v>273</v>
      </c>
      <c r="AU2835" s="18" t="s">
        <v>86</v>
      </c>
    </row>
    <row r="2836" spans="2:65" s="1" customFormat="1" ht="16.5" customHeight="1">
      <c r="B2836" s="33"/>
      <c r="C2836" s="130" t="s">
        <v>4760</v>
      </c>
      <c r="D2836" s="130" t="s">
        <v>267</v>
      </c>
      <c r="E2836" s="131" t="s">
        <v>4761</v>
      </c>
      <c r="F2836" s="132" t="s">
        <v>4762</v>
      </c>
      <c r="G2836" s="133" t="s">
        <v>162</v>
      </c>
      <c r="H2836" s="134">
        <v>6</v>
      </c>
      <c r="I2836" s="135"/>
      <c r="J2836" s="136">
        <f>ROUND(I2836*H2836,2)</f>
        <v>0</v>
      </c>
      <c r="K2836" s="132" t="s">
        <v>19</v>
      </c>
      <c r="L2836" s="33"/>
      <c r="M2836" s="137" t="s">
        <v>19</v>
      </c>
      <c r="N2836" s="138" t="s">
        <v>47</v>
      </c>
      <c r="P2836" s="139">
        <f>O2836*H2836</f>
        <v>0</v>
      </c>
      <c r="Q2836" s="139">
        <v>0</v>
      </c>
      <c r="R2836" s="139">
        <f>Q2836*H2836</f>
        <v>0</v>
      </c>
      <c r="S2836" s="139">
        <v>0</v>
      </c>
      <c r="T2836" s="140">
        <f>S2836*H2836</f>
        <v>0</v>
      </c>
      <c r="AR2836" s="141" t="s">
        <v>761</v>
      </c>
      <c r="AT2836" s="141" t="s">
        <v>267</v>
      </c>
      <c r="AU2836" s="141" t="s">
        <v>86</v>
      </c>
      <c r="AY2836" s="18" t="s">
        <v>265</v>
      </c>
      <c r="BE2836" s="142">
        <f>IF(N2836="základní",J2836,0)</f>
        <v>0</v>
      </c>
      <c r="BF2836" s="142">
        <f>IF(N2836="snížená",J2836,0)</f>
        <v>0</v>
      </c>
      <c r="BG2836" s="142">
        <f>IF(N2836="zákl. přenesená",J2836,0)</f>
        <v>0</v>
      </c>
      <c r="BH2836" s="142">
        <f>IF(N2836="sníž. přenesená",J2836,0)</f>
        <v>0</v>
      </c>
      <c r="BI2836" s="142">
        <f>IF(N2836="nulová",J2836,0)</f>
        <v>0</v>
      </c>
      <c r="BJ2836" s="18" t="s">
        <v>84</v>
      </c>
      <c r="BK2836" s="142">
        <f>ROUND(I2836*H2836,2)</f>
        <v>0</v>
      </c>
      <c r="BL2836" s="18" t="s">
        <v>761</v>
      </c>
      <c r="BM2836" s="141" t="s">
        <v>4763</v>
      </c>
    </row>
    <row r="2837" spans="2:47" s="1" customFormat="1" ht="12">
      <c r="B2837" s="33"/>
      <c r="D2837" s="143" t="s">
        <v>273</v>
      </c>
      <c r="F2837" s="144" t="s">
        <v>4762</v>
      </c>
      <c r="I2837" s="145"/>
      <c r="L2837" s="33"/>
      <c r="M2837" s="146"/>
      <c r="T2837" s="54"/>
      <c r="AT2837" s="18" t="s">
        <v>273</v>
      </c>
      <c r="AU2837" s="18" t="s">
        <v>86</v>
      </c>
    </row>
    <row r="2838" spans="2:65" s="1" customFormat="1" ht="16.5" customHeight="1">
      <c r="B2838" s="33"/>
      <c r="C2838" s="130" t="s">
        <v>4764</v>
      </c>
      <c r="D2838" s="130" t="s">
        <v>267</v>
      </c>
      <c r="E2838" s="131" t="s">
        <v>4765</v>
      </c>
      <c r="F2838" s="132" t="s">
        <v>4766</v>
      </c>
      <c r="G2838" s="133" t="s">
        <v>162</v>
      </c>
      <c r="H2838" s="134">
        <v>34</v>
      </c>
      <c r="I2838" s="135"/>
      <c r="J2838" s="136">
        <f>ROUND(I2838*H2838,2)</f>
        <v>0</v>
      </c>
      <c r="K2838" s="132" t="s">
        <v>19</v>
      </c>
      <c r="L2838" s="33"/>
      <c r="M2838" s="137" t="s">
        <v>19</v>
      </c>
      <c r="N2838" s="138" t="s">
        <v>47</v>
      </c>
      <c r="P2838" s="139">
        <f>O2838*H2838</f>
        <v>0</v>
      </c>
      <c r="Q2838" s="139">
        <v>0</v>
      </c>
      <c r="R2838" s="139">
        <f>Q2838*H2838</f>
        <v>0</v>
      </c>
      <c r="S2838" s="139">
        <v>0</v>
      </c>
      <c r="T2838" s="140">
        <f>S2838*H2838</f>
        <v>0</v>
      </c>
      <c r="AR2838" s="141" t="s">
        <v>761</v>
      </c>
      <c r="AT2838" s="141" t="s">
        <v>267</v>
      </c>
      <c r="AU2838" s="141" t="s">
        <v>86</v>
      </c>
      <c r="AY2838" s="18" t="s">
        <v>265</v>
      </c>
      <c r="BE2838" s="142">
        <f>IF(N2838="základní",J2838,0)</f>
        <v>0</v>
      </c>
      <c r="BF2838" s="142">
        <f>IF(N2838="snížená",J2838,0)</f>
        <v>0</v>
      </c>
      <c r="BG2838" s="142">
        <f>IF(N2838="zákl. přenesená",J2838,0)</f>
        <v>0</v>
      </c>
      <c r="BH2838" s="142">
        <f>IF(N2838="sníž. přenesená",J2838,0)</f>
        <v>0</v>
      </c>
      <c r="BI2838" s="142">
        <f>IF(N2838="nulová",J2838,0)</f>
        <v>0</v>
      </c>
      <c r="BJ2838" s="18" t="s">
        <v>84</v>
      </c>
      <c r="BK2838" s="142">
        <f>ROUND(I2838*H2838,2)</f>
        <v>0</v>
      </c>
      <c r="BL2838" s="18" t="s">
        <v>761</v>
      </c>
      <c r="BM2838" s="141" t="s">
        <v>4767</v>
      </c>
    </row>
    <row r="2839" spans="2:47" s="1" customFormat="1" ht="12">
      <c r="B2839" s="33"/>
      <c r="D2839" s="143" t="s">
        <v>273</v>
      </c>
      <c r="F2839" s="144" t="s">
        <v>4766</v>
      </c>
      <c r="I2839" s="145"/>
      <c r="L2839" s="33"/>
      <c r="M2839" s="146"/>
      <c r="T2839" s="54"/>
      <c r="AT2839" s="18" t="s">
        <v>273</v>
      </c>
      <c r="AU2839" s="18" t="s">
        <v>86</v>
      </c>
    </row>
    <row r="2840" spans="2:65" s="1" customFormat="1" ht="16.5" customHeight="1">
      <c r="B2840" s="33"/>
      <c r="C2840" s="130" t="s">
        <v>4768</v>
      </c>
      <c r="D2840" s="130" t="s">
        <v>267</v>
      </c>
      <c r="E2840" s="131" t="s">
        <v>4769</v>
      </c>
      <c r="F2840" s="132" t="s">
        <v>4770</v>
      </c>
      <c r="G2840" s="133" t="s">
        <v>162</v>
      </c>
      <c r="H2840" s="134">
        <v>68</v>
      </c>
      <c r="I2840" s="135"/>
      <c r="J2840" s="136">
        <f>ROUND(I2840*H2840,2)</f>
        <v>0</v>
      </c>
      <c r="K2840" s="132" t="s">
        <v>19</v>
      </c>
      <c r="L2840" s="33"/>
      <c r="M2840" s="137" t="s">
        <v>19</v>
      </c>
      <c r="N2840" s="138" t="s">
        <v>47</v>
      </c>
      <c r="P2840" s="139">
        <f>O2840*H2840</f>
        <v>0</v>
      </c>
      <c r="Q2840" s="139">
        <v>0</v>
      </c>
      <c r="R2840" s="139">
        <f>Q2840*H2840</f>
        <v>0</v>
      </c>
      <c r="S2840" s="139">
        <v>0</v>
      </c>
      <c r="T2840" s="140">
        <f>S2840*H2840</f>
        <v>0</v>
      </c>
      <c r="AR2840" s="141" t="s">
        <v>761</v>
      </c>
      <c r="AT2840" s="141" t="s">
        <v>267</v>
      </c>
      <c r="AU2840" s="141" t="s">
        <v>86</v>
      </c>
      <c r="AY2840" s="18" t="s">
        <v>265</v>
      </c>
      <c r="BE2840" s="142">
        <f>IF(N2840="základní",J2840,0)</f>
        <v>0</v>
      </c>
      <c r="BF2840" s="142">
        <f>IF(N2840="snížená",J2840,0)</f>
        <v>0</v>
      </c>
      <c r="BG2840" s="142">
        <f>IF(N2840="zákl. přenesená",J2840,0)</f>
        <v>0</v>
      </c>
      <c r="BH2840" s="142">
        <f>IF(N2840="sníž. přenesená",J2840,0)</f>
        <v>0</v>
      </c>
      <c r="BI2840" s="142">
        <f>IF(N2840="nulová",J2840,0)</f>
        <v>0</v>
      </c>
      <c r="BJ2840" s="18" t="s">
        <v>84</v>
      </c>
      <c r="BK2840" s="142">
        <f>ROUND(I2840*H2840,2)</f>
        <v>0</v>
      </c>
      <c r="BL2840" s="18" t="s">
        <v>761</v>
      </c>
      <c r="BM2840" s="141" t="s">
        <v>4771</v>
      </c>
    </row>
    <row r="2841" spans="2:47" s="1" customFormat="1" ht="12">
      <c r="B2841" s="33"/>
      <c r="D2841" s="143" t="s">
        <v>273</v>
      </c>
      <c r="F2841" s="144" t="s">
        <v>4770</v>
      </c>
      <c r="I2841" s="145"/>
      <c r="L2841" s="33"/>
      <c r="M2841" s="146"/>
      <c r="T2841" s="54"/>
      <c r="AT2841" s="18" t="s">
        <v>273</v>
      </c>
      <c r="AU2841" s="18" t="s">
        <v>86</v>
      </c>
    </row>
    <row r="2842" spans="2:65" s="1" customFormat="1" ht="16.5" customHeight="1">
      <c r="B2842" s="33"/>
      <c r="C2842" s="130" t="s">
        <v>4772</v>
      </c>
      <c r="D2842" s="130" t="s">
        <v>267</v>
      </c>
      <c r="E2842" s="131" t="s">
        <v>4773</v>
      </c>
      <c r="F2842" s="132" t="s">
        <v>4774</v>
      </c>
      <c r="G2842" s="133" t="s">
        <v>162</v>
      </c>
      <c r="H2842" s="134">
        <v>56</v>
      </c>
      <c r="I2842" s="135"/>
      <c r="J2842" s="136">
        <f>ROUND(I2842*H2842,2)</f>
        <v>0</v>
      </c>
      <c r="K2842" s="132" t="s">
        <v>19</v>
      </c>
      <c r="L2842" s="33"/>
      <c r="M2842" s="137" t="s">
        <v>19</v>
      </c>
      <c r="N2842" s="138" t="s">
        <v>47</v>
      </c>
      <c r="P2842" s="139">
        <f>O2842*H2842</f>
        <v>0</v>
      </c>
      <c r="Q2842" s="139">
        <v>0</v>
      </c>
      <c r="R2842" s="139">
        <f>Q2842*H2842</f>
        <v>0</v>
      </c>
      <c r="S2842" s="139">
        <v>0</v>
      </c>
      <c r="T2842" s="140">
        <f>S2842*H2842</f>
        <v>0</v>
      </c>
      <c r="AR2842" s="141" t="s">
        <v>761</v>
      </c>
      <c r="AT2842" s="141" t="s">
        <v>267</v>
      </c>
      <c r="AU2842" s="141" t="s">
        <v>86</v>
      </c>
      <c r="AY2842" s="18" t="s">
        <v>265</v>
      </c>
      <c r="BE2842" s="142">
        <f>IF(N2842="základní",J2842,0)</f>
        <v>0</v>
      </c>
      <c r="BF2842" s="142">
        <f>IF(N2842="snížená",J2842,0)</f>
        <v>0</v>
      </c>
      <c r="BG2842" s="142">
        <f>IF(N2842="zákl. přenesená",J2842,0)</f>
        <v>0</v>
      </c>
      <c r="BH2842" s="142">
        <f>IF(N2842="sníž. přenesená",J2842,0)</f>
        <v>0</v>
      </c>
      <c r="BI2842" s="142">
        <f>IF(N2842="nulová",J2842,0)</f>
        <v>0</v>
      </c>
      <c r="BJ2842" s="18" t="s">
        <v>84</v>
      </c>
      <c r="BK2842" s="142">
        <f>ROUND(I2842*H2842,2)</f>
        <v>0</v>
      </c>
      <c r="BL2842" s="18" t="s">
        <v>761</v>
      </c>
      <c r="BM2842" s="141" t="s">
        <v>4775</v>
      </c>
    </row>
    <row r="2843" spans="2:47" s="1" customFormat="1" ht="12">
      <c r="B2843" s="33"/>
      <c r="D2843" s="143" t="s">
        <v>273</v>
      </c>
      <c r="F2843" s="144" t="s">
        <v>4774</v>
      </c>
      <c r="I2843" s="145"/>
      <c r="L2843" s="33"/>
      <c r="M2843" s="146"/>
      <c r="T2843" s="54"/>
      <c r="AT2843" s="18" t="s">
        <v>273</v>
      </c>
      <c r="AU2843" s="18" t="s">
        <v>86</v>
      </c>
    </row>
    <row r="2844" spans="2:65" s="1" customFormat="1" ht="16.5" customHeight="1">
      <c r="B2844" s="33"/>
      <c r="C2844" s="130" t="s">
        <v>4776</v>
      </c>
      <c r="D2844" s="130" t="s">
        <v>267</v>
      </c>
      <c r="E2844" s="131" t="s">
        <v>4777</v>
      </c>
      <c r="F2844" s="132" t="s">
        <v>4778</v>
      </c>
      <c r="G2844" s="133" t="s">
        <v>162</v>
      </c>
      <c r="H2844" s="134">
        <v>90</v>
      </c>
      <c r="I2844" s="135"/>
      <c r="J2844" s="136">
        <f>ROUND(I2844*H2844,2)</f>
        <v>0</v>
      </c>
      <c r="K2844" s="132" t="s">
        <v>19</v>
      </c>
      <c r="L2844" s="33"/>
      <c r="M2844" s="137" t="s">
        <v>19</v>
      </c>
      <c r="N2844" s="138" t="s">
        <v>47</v>
      </c>
      <c r="P2844" s="139">
        <f>O2844*H2844</f>
        <v>0</v>
      </c>
      <c r="Q2844" s="139">
        <v>0</v>
      </c>
      <c r="R2844" s="139">
        <f>Q2844*H2844</f>
        <v>0</v>
      </c>
      <c r="S2844" s="139">
        <v>0</v>
      </c>
      <c r="T2844" s="140">
        <f>S2844*H2844</f>
        <v>0</v>
      </c>
      <c r="AR2844" s="141" t="s">
        <v>761</v>
      </c>
      <c r="AT2844" s="141" t="s">
        <v>267</v>
      </c>
      <c r="AU2844" s="141" t="s">
        <v>86</v>
      </c>
      <c r="AY2844" s="18" t="s">
        <v>265</v>
      </c>
      <c r="BE2844" s="142">
        <f>IF(N2844="základní",J2844,0)</f>
        <v>0</v>
      </c>
      <c r="BF2844" s="142">
        <f>IF(N2844="snížená",J2844,0)</f>
        <v>0</v>
      </c>
      <c r="BG2844" s="142">
        <f>IF(N2844="zákl. přenesená",J2844,0)</f>
        <v>0</v>
      </c>
      <c r="BH2844" s="142">
        <f>IF(N2844="sníž. přenesená",J2844,0)</f>
        <v>0</v>
      </c>
      <c r="BI2844" s="142">
        <f>IF(N2844="nulová",J2844,0)</f>
        <v>0</v>
      </c>
      <c r="BJ2844" s="18" t="s">
        <v>84</v>
      </c>
      <c r="BK2844" s="142">
        <f>ROUND(I2844*H2844,2)</f>
        <v>0</v>
      </c>
      <c r="BL2844" s="18" t="s">
        <v>761</v>
      </c>
      <c r="BM2844" s="141" t="s">
        <v>4779</v>
      </c>
    </row>
    <row r="2845" spans="2:47" s="1" customFormat="1" ht="12">
      <c r="B2845" s="33"/>
      <c r="D2845" s="143" t="s">
        <v>273</v>
      </c>
      <c r="F2845" s="144" t="s">
        <v>4778</v>
      </c>
      <c r="I2845" s="145"/>
      <c r="L2845" s="33"/>
      <c r="M2845" s="146"/>
      <c r="T2845" s="54"/>
      <c r="AT2845" s="18" t="s">
        <v>273</v>
      </c>
      <c r="AU2845" s="18" t="s">
        <v>86</v>
      </c>
    </row>
    <row r="2846" spans="2:65" s="1" customFormat="1" ht="16.5" customHeight="1">
      <c r="B2846" s="33"/>
      <c r="C2846" s="130" t="s">
        <v>4780</v>
      </c>
      <c r="D2846" s="130" t="s">
        <v>267</v>
      </c>
      <c r="E2846" s="131" t="s">
        <v>4781</v>
      </c>
      <c r="F2846" s="132" t="s">
        <v>4782</v>
      </c>
      <c r="G2846" s="133" t="s">
        <v>162</v>
      </c>
      <c r="H2846" s="134">
        <v>15</v>
      </c>
      <c r="I2846" s="135"/>
      <c r="J2846" s="136">
        <f>ROUND(I2846*H2846,2)</f>
        <v>0</v>
      </c>
      <c r="K2846" s="132" t="s">
        <v>19</v>
      </c>
      <c r="L2846" s="33"/>
      <c r="M2846" s="137" t="s">
        <v>19</v>
      </c>
      <c r="N2846" s="138" t="s">
        <v>47</v>
      </c>
      <c r="P2846" s="139">
        <f>O2846*H2846</f>
        <v>0</v>
      </c>
      <c r="Q2846" s="139">
        <v>0</v>
      </c>
      <c r="R2846" s="139">
        <f>Q2846*H2846</f>
        <v>0</v>
      </c>
      <c r="S2846" s="139">
        <v>0</v>
      </c>
      <c r="T2846" s="140">
        <f>S2846*H2846</f>
        <v>0</v>
      </c>
      <c r="AR2846" s="141" t="s">
        <v>761</v>
      </c>
      <c r="AT2846" s="141" t="s">
        <v>267</v>
      </c>
      <c r="AU2846" s="141" t="s">
        <v>86</v>
      </c>
      <c r="AY2846" s="18" t="s">
        <v>265</v>
      </c>
      <c r="BE2846" s="142">
        <f>IF(N2846="základní",J2846,0)</f>
        <v>0</v>
      </c>
      <c r="BF2846" s="142">
        <f>IF(N2846="snížená",J2846,0)</f>
        <v>0</v>
      </c>
      <c r="BG2846" s="142">
        <f>IF(N2846="zákl. přenesená",J2846,0)</f>
        <v>0</v>
      </c>
      <c r="BH2846" s="142">
        <f>IF(N2846="sníž. přenesená",J2846,0)</f>
        <v>0</v>
      </c>
      <c r="BI2846" s="142">
        <f>IF(N2846="nulová",J2846,0)</f>
        <v>0</v>
      </c>
      <c r="BJ2846" s="18" t="s">
        <v>84</v>
      </c>
      <c r="BK2846" s="142">
        <f>ROUND(I2846*H2846,2)</f>
        <v>0</v>
      </c>
      <c r="BL2846" s="18" t="s">
        <v>761</v>
      </c>
      <c r="BM2846" s="141" t="s">
        <v>4783</v>
      </c>
    </row>
    <row r="2847" spans="2:47" s="1" customFormat="1" ht="12">
      <c r="B2847" s="33"/>
      <c r="D2847" s="143" t="s">
        <v>273</v>
      </c>
      <c r="F2847" s="144" t="s">
        <v>4782</v>
      </c>
      <c r="I2847" s="145"/>
      <c r="L2847" s="33"/>
      <c r="M2847" s="146"/>
      <c r="T2847" s="54"/>
      <c r="AT2847" s="18" t="s">
        <v>273</v>
      </c>
      <c r="AU2847" s="18" t="s">
        <v>86</v>
      </c>
    </row>
    <row r="2848" spans="2:65" s="1" customFormat="1" ht="16.5" customHeight="1">
      <c r="B2848" s="33"/>
      <c r="C2848" s="130" t="s">
        <v>4784</v>
      </c>
      <c r="D2848" s="130" t="s">
        <v>267</v>
      </c>
      <c r="E2848" s="131" t="s">
        <v>4785</v>
      </c>
      <c r="F2848" s="132" t="s">
        <v>4786</v>
      </c>
      <c r="G2848" s="133" t="s">
        <v>162</v>
      </c>
      <c r="H2848" s="134">
        <v>56</v>
      </c>
      <c r="I2848" s="135"/>
      <c r="J2848" s="136">
        <f>ROUND(I2848*H2848,2)</f>
        <v>0</v>
      </c>
      <c r="K2848" s="132" t="s">
        <v>19</v>
      </c>
      <c r="L2848" s="33"/>
      <c r="M2848" s="137" t="s">
        <v>19</v>
      </c>
      <c r="N2848" s="138" t="s">
        <v>47</v>
      </c>
      <c r="P2848" s="139">
        <f>O2848*H2848</f>
        <v>0</v>
      </c>
      <c r="Q2848" s="139">
        <v>0</v>
      </c>
      <c r="R2848" s="139">
        <f>Q2848*H2848</f>
        <v>0</v>
      </c>
      <c r="S2848" s="139">
        <v>0</v>
      </c>
      <c r="T2848" s="140">
        <f>S2848*H2848</f>
        <v>0</v>
      </c>
      <c r="AR2848" s="141" t="s">
        <v>761</v>
      </c>
      <c r="AT2848" s="141" t="s">
        <v>267</v>
      </c>
      <c r="AU2848" s="141" t="s">
        <v>86</v>
      </c>
      <c r="AY2848" s="18" t="s">
        <v>265</v>
      </c>
      <c r="BE2848" s="142">
        <f>IF(N2848="základní",J2848,0)</f>
        <v>0</v>
      </c>
      <c r="BF2848" s="142">
        <f>IF(N2848="snížená",J2848,0)</f>
        <v>0</v>
      </c>
      <c r="BG2848" s="142">
        <f>IF(N2848="zákl. přenesená",J2848,0)</f>
        <v>0</v>
      </c>
      <c r="BH2848" s="142">
        <f>IF(N2848="sníž. přenesená",J2848,0)</f>
        <v>0</v>
      </c>
      <c r="BI2848" s="142">
        <f>IF(N2848="nulová",J2848,0)</f>
        <v>0</v>
      </c>
      <c r="BJ2848" s="18" t="s">
        <v>84</v>
      </c>
      <c r="BK2848" s="142">
        <f>ROUND(I2848*H2848,2)</f>
        <v>0</v>
      </c>
      <c r="BL2848" s="18" t="s">
        <v>761</v>
      </c>
      <c r="BM2848" s="141" t="s">
        <v>4787</v>
      </c>
    </row>
    <row r="2849" spans="2:47" s="1" customFormat="1" ht="12">
      <c r="B2849" s="33"/>
      <c r="D2849" s="143" t="s">
        <v>273</v>
      </c>
      <c r="F2849" s="144" t="s">
        <v>4786</v>
      </c>
      <c r="I2849" s="145"/>
      <c r="L2849" s="33"/>
      <c r="M2849" s="146"/>
      <c r="T2849" s="54"/>
      <c r="AT2849" s="18" t="s">
        <v>273</v>
      </c>
      <c r="AU2849" s="18" t="s">
        <v>86</v>
      </c>
    </row>
    <row r="2850" spans="2:65" s="1" customFormat="1" ht="16.5" customHeight="1">
      <c r="B2850" s="33"/>
      <c r="C2850" s="130" t="s">
        <v>4788</v>
      </c>
      <c r="D2850" s="130" t="s">
        <v>267</v>
      </c>
      <c r="E2850" s="131" t="s">
        <v>4789</v>
      </c>
      <c r="F2850" s="132" t="s">
        <v>4790</v>
      </c>
      <c r="G2850" s="133" t="s">
        <v>162</v>
      </c>
      <c r="H2850" s="134">
        <v>12</v>
      </c>
      <c r="I2850" s="135"/>
      <c r="J2850" s="136">
        <f>ROUND(I2850*H2850,2)</f>
        <v>0</v>
      </c>
      <c r="K2850" s="132" t="s">
        <v>19</v>
      </c>
      <c r="L2850" s="33"/>
      <c r="M2850" s="137" t="s">
        <v>19</v>
      </c>
      <c r="N2850" s="138" t="s">
        <v>47</v>
      </c>
      <c r="P2850" s="139">
        <f>O2850*H2850</f>
        <v>0</v>
      </c>
      <c r="Q2850" s="139">
        <v>0</v>
      </c>
      <c r="R2850" s="139">
        <f>Q2850*H2850</f>
        <v>0</v>
      </c>
      <c r="S2850" s="139">
        <v>0</v>
      </c>
      <c r="T2850" s="140">
        <f>S2850*H2850</f>
        <v>0</v>
      </c>
      <c r="AR2850" s="141" t="s">
        <v>761</v>
      </c>
      <c r="AT2850" s="141" t="s">
        <v>267</v>
      </c>
      <c r="AU2850" s="141" t="s">
        <v>86</v>
      </c>
      <c r="AY2850" s="18" t="s">
        <v>265</v>
      </c>
      <c r="BE2850" s="142">
        <f>IF(N2850="základní",J2850,0)</f>
        <v>0</v>
      </c>
      <c r="BF2850" s="142">
        <f>IF(N2850="snížená",J2850,0)</f>
        <v>0</v>
      </c>
      <c r="BG2850" s="142">
        <f>IF(N2850="zákl. přenesená",J2850,0)</f>
        <v>0</v>
      </c>
      <c r="BH2850" s="142">
        <f>IF(N2850="sníž. přenesená",J2850,0)</f>
        <v>0</v>
      </c>
      <c r="BI2850" s="142">
        <f>IF(N2850="nulová",J2850,0)</f>
        <v>0</v>
      </c>
      <c r="BJ2850" s="18" t="s">
        <v>84</v>
      </c>
      <c r="BK2850" s="142">
        <f>ROUND(I2850*H2850,2)</f>
        <v>0</v>
      </c>
      <c r="BL2850" s="18" t="s">
        <v>761</v>
      </c>
      <c r="BM2850" s="141" t="s">
        <v>4791</v>
      </c>
    </row>
    <row r="2851" spans="2:47" s="1" customFormat="1" ht="12">
      <c r="B2851" s="33"/>
      <c r="D2851" s="143" t="s">
        <v>273</v>
      </c>
      <c r="F2851" s="144" t="s">
        <v>4790</v>
      </c>
      <c r="I2851" s="145"/>
      <c r="L2851" s="33"/>
      <c r="M2851" s="146"/>
      <c r="T2851" s="54"/>
      <c r="AT2851" s="18" t="s">
        <v>273</v>
      </c>
      <c r="AU2851" s="18" t="s">
        <v>86</v>
      </c>
    </row>
    <row r="2852" spans="2:65" s="1" customFormat="1" ht="21.75" customHeight="1">
      <c r="B2852" s="33"/>
      <c r="C2852" s="130" t="s">
        <v>4792</v>
      </c>
      <c r="D2852" s="130" t="s">
        <v>267</v>
      </c>
      <c r="E2852" s="131" t="s">
        <v>4793</v>
      </c>
      <c r="F2852" s="132" t="s">
        <v>4794</v>
      </c>
      <c r="G2852" s="133" t="s">
        <v>162</v>
      </c>
      <c r="H2852" s="134">
        <v>260</v>
      </c>
      <c r="I2852" s="135"/>
      <c r="J2852" s="136">
        <f>ROUND(I2852*H2852,2)</f>
        <v>0</v>
      </c>
      <c r="K2852" s="132" t="s">
        <v>19</v>
      </c>
      <c r="L2852" s="33"/>
      <c r="M2852" s="137" t="s">
        <v>19</v>
      </c>
      <c r="N2852" s="138" t="s">
        <v>47</v>
      </c>
      <c r="P2852" s="139">
        <f>O2852*H2852</f>
        <v>0</v>
      </c>
      <c r="Q2852" s="139">
        <v>0</v>
      </c>
      <c r="R2852" s="139">
        <f>Q2852*H2852</f>
        <v>0</v>
      </c>
      <c r="S2852" s="139">
        <v>0</v>
      </c>
      <c r="T2852" s="140">
        <f>S2852*H2852</f>
        <v>0</v>
      </c>
      <c r="AR2852" s="141" t="s">
        <v>761</v>
      </c>
      <c r="AT2852" s="141" t="s">
        <v>267</v>
      </c>
      <c r="AU2852" s="141" t="s">
        <v>86</v>
      </c>
      <c r="AY2852" s="18" t="s">
        <v>265</v>
      </c>
      <c r="BE2852" s="142">
        <f>IF(N2852="základní",J2852,0)</f>
        <v>0</v>
      </c>
      <c r="BF2852" s="142">
        <f>IF(N2852="snížená",J2852,0)</f>
        <v>0</v>
      </c>
      <c r="BG2852" s="142">
        <f>IF(N2852="zákl. přenesená",J2852,0)</f>
        <v>0</v>
      </c>
      <c r="BH2852" s="142">
        <f>IF(N2852="sníž. přenesená",J2852,0)</f>
        <v>0</v>
      </c>
      <c r="BI2852" s="142">
        <f>IF(N2852="nulová",J2852,0)</f>
        <v>0</v>
      </c>
      <c r="BJ2852" s="18" t="s">
        <v>84</v>
      </c>
      <c r="BK2852" s="142">
        <f>ROUND(I2852*H2852,2)</f>
        <v>0</v>
      </c>
      <c r="BL2852" s="18" t="s">
        <v>761</v>
      </c>
      <c r="BM2852" s="141" t="s">
        <v>4795</v>
      </c>
    </row>
    <row r="2853" spans="2:47" s="1" customFormat="1" ht="12">
      <c r="B2853" s="33"/>
      <c r="D2853" s="143" t="s">
        <v>273</v>
      </c>
      <c r="F2853" s="144" t="s">
        <v>4794</v>
      </c>
      <c r="I2853" s="145"/>
      <c r="L2853" s="33"/>
      <c r="M2853" s="146"/>
      <c r="T2853" s="54"/>
      <c r="AT2853" s="18" t="s">
        <v>273</v>
      </c>
      <c r="AU2853" s="18" t="s">
        <v>86</v>
      </c>
    </row>
    <row r="2854" spans="2:65" s="1" customFormat="1" ht="16.5" customHeight="1">
      <c r="B2854" s="33"/>
      <c r="C2854" s="130" t="s">
        <v>4796</v>
      </c>
      <c r="D2854" s="130" t="s">
        <v>267</v>
      </c>
      <c r="E2854" s="131" t="s">
        <v>4797</v>
      </c>
      <c r="F2854" s="132" t="s">
        <v>4798</v>
      </c>
      <c r="G2854" s="133" t="s">
        <v>162</v>
      </c>
      <c r="H2854" s="134">
        <v>50</v>
      </c>
      <c r="I2854" s="135"/>
      <c r="J2854" s="136">
        <f>ROUND(I2854*H2854,2)</f>
        <v>0</v>
      </c>
      <c r="K2854" s="132" t="s">
        <v>19</v>
      </c>
      <c r="L2854" s="33"/>
      <c r="M2854" s="137" t="s">
        <v>19</v>
      </c>
      <c r="N2854" s="138" t="s">
        <v>47</v>
      </c>
      <c r="P2854" s="139">
        <f>O2854*H2854</f>
        <v>0</v>
      </c>
      <c r="Q2854" s="139">
        <v>0</v>
      </c>
      <c r="R2854" s="139">
        <f>Q2854*H2854</f>
        <v>0</v>
      </c>
      <c r="S2854" s="139">
        <v>0</v>
      </c>
      <c r="T2854" s="140">
        <f>S2854*H2854</f>
        <v>0</v>
      </c>
      <c r="AR2854" s="141" t="s">
        <v>761</v>
      </c>
      <c r="AT2854" s="141" t="s">
        <v>267</v>
      </c>
      <c r="AU2854" s="141" t="s">
        <v>86</v>
      </c>
      <c r="AY2854" s="18" t="s">
        <v>265</v>
      </c>
      <c r="BE2854" s="142">
        <f>IF(N2854="základní",J2854,0)</f>
        <v>0</v>
      </c>
      <c r="BF2854" s="142">
        <f>IF(N2854="snížená",J2854,0)</f>
        <v>0</v>
      </c>
      <c r="BG2854" s="142">
        <f>IF(N2854="zákl. přenesená",J2854,0)</f>
        <v>0</v>
      </c>
      <c r="BH2854" s="142">
        <f>IF(N2854="sníž. přenesená",J2854,0)</f>
        <v>0</v>
      </c>
      <c r="BI2854" s="142">
        <f>IF(N2854="nulová",J2854,0)</f>
        <v>0</v>
      </c>
      <c r="BJ2854" s="18" t="s">
        <v>84</v>
      </c>
      <c r="BK2854" s="142">
        <f>ROUND(I2854*H2854,2)</f>
        <v>0</v>
      </c>
      <c r="BL2854" s="18" t="s">
        <v>761</v>
      </c>
      <c r="BM2854" s="141" t="s">
        <v>4799</v>
      </c>
    </row>
    <row r="2855" spans="2:47" s="1" customFormat="1" ht="12">
      <c r="B2855" s="33"/>
      <c r="D2855" s="143" t="s">
        <v>273</v>
      </c>
      <c r="F2855" s="144" t="s">
        <v>4798</v>
      </c>
      <c r="I2855" s="145"/>
      <c r="L2855" s="33"/>
      <c r="M2855" s="146"/>
      <c r="T2855" s="54"/>
      <c r="AT2855" s="18" t="s">
        <v>273</v>
      </c>
      <c r="AU2855" s="18" t="s">
        <v>86</v>
      </c>
    </row>
    <row r="2856" spans="2:65" s="1" customFormat="1" ht="24.2" customHeight="1">
      <c r="B2856" s="33"/>
      <c r="C2856" s="130" t="s">
        <v>4800</v>
      </c>
      <c r="D2856" s="130" t="s">
        <v>267</v>
      </c>
      <c r="E2856" s="131" t="s">
        <v>4801</v>
      </c>
      <c r="F2856" s="132" t="s">
        <v>4802</v>
      </c>
      <c r="G2856" s="133" t="s">
        <v>162</v>
      </c>
      <c r="H2856" s="134">
        <v>10</v>
      </c>
      <c r="I2856" s="135"/>
      <c r="J2856" s="136">
        <f>ROUND(I2856*H2856,2)</f>
        <v>0</v>
      </c>
      <c r="K2856" s="132" t="s">
        <v>19</v>
      </c>
      <c r="L2856" s="33"/>
      <c r="M2856" s="137" t="s">
        <v>19</v>
      </c>
      <c r="N2856" s="138" t="s">
        <v>47</v>
      </c>
      <c r="P2856" s="139">
        <f>O2856*H2856</f>
        <v>0</v>
      </c>
      <c r="Q2856" s="139">
        <v>0</v>
      </c>
      <c r="R2856" s="139">
        <f>Q2856*H2856</f>
        <v>0</v>
      </c>
      <c r="S2856" s="139">
        <v>0</v>
      </c>
      <c r="T2856" s="140">
        <f>S2856*H2856</f>
        <v>0</v>
      </c>
      <c r="AR2856" s="141" t="s">
        <v>761</v>
      </c>
      <c r="AT2856" s="141" t="s">
        <v>267</v>
      </c>
      <c r="AU2856" s="141" t="s">
        <v>86</v>
      </c>
      <c r="AY2856" s="18" t="s">
        <v>265</v>
      </c>
      <c r="BE2856" s="142">
        <f>IF(N2856="základní",J2856,0)</f>
        <v>0</v>
      </c>
      <c r="BF2856" s="142">
        <f>IF(N2856="snížená",J2856,0)</f>
        <v>0</v>
      </c>
      <c r="BG2856" s="142">
        <f>IF(N2856="zákl. přenesená",J2856,0)</f>
        <v>0</v>
      </c>
      <c r="BH2856" s="142">
        <f>IF(N2856="sníž. přenesená",J2856,0)</f>
        <v>0</v>
      </c>
      <c r="BI2856" s="142">
        <f>IF(N2856="nulová",J2856,0)</f>
        <v>0</v>
      </c>
      <c r="BJ2856" s="18" t="s">
        <v>84</v>
      </c>
      <c r="BK2856" s="142">
        <f>ROUND(I2856*H2856,2)</f>
        <v>0</v>
      </c>
      <c r="BL2856" s="18" t="s">
        <v>761</v>
      </c>
      <c r="BM2856" s="141" t="s">
        <v>4803</v>
      </c>
    </row>
    <row r="2857" spans="2:47" s="1" customFormat="1" ht="12">
      <c r="B2857" s="33"/>
      <c r="D2857" s="143" t="s">
        <v>273</v>
      </c>
      <c r="F2857" s="144" t="s">
        <v>4802</v>
      </c>
      <c r="I2857" s="145"/>
      <c r="L2857" s="33"/>
      <c r="M2857" s="146"/>
      <c r="T2857" s="54"/>
      <c r="AT2857" s="18" t="s">
        <v>273</v>
      </c>
      <c r="AU2857" s="18" t="s">
        <v>86</v>
      </c>
    </row>
    <row r="2858" spans="2:65" s="1" customFormat="1" ht="16.5" customHeight="1">
      <c r="B2858" s="33"/>
      <c r="C2858" s="130" t="s">
        <v>4804</v>
      </c>
      <c r="D2858" s="130" t="s">
        <v>267</v>
      </c>
      <c r="E2858" s="131" t="s">
        <v>4805</v>
      </c>
      <c r="F2858" s="132" t="s">
        <v>4806</v>
      </c>
      <c r="G2858" s="133" t="s">
        <v>162</v>
      </c>
      <c r="H2858" s="134">
        <v>30</v>
      </c>
      <c r="I2858" s="135"/>
      <c r="J2858" s="136">
        <f>ROUND(I2858*H2858,2)</f>
        <v>0</v>
      </c>
      <c r="K2858" s="132" t="s">
        <v>19</v>
      </c>
      <c r="L2858" s="33"/>
      <c r="M2858" s="137" t="s">
        <v>19</v>
      </c>
      <c r="N2858" s="138" t="s">
        <v>47</v>
      </c>
      <c r="P2858" s="139">
        <f>O2858*H2858</f>
        <v>0</v>
      </c>
      <c r="Q2858" s="139">
        <v>0</v>
      </c>
      <c r="R2858" s="139">
        <f>Q2858*H2858</f>
        <v>0</v>
      </c>
      <c r="S2858" s="139">
        <v>0</v>
      </c>
      <c r="T2858" s="140">
        <f>S2858*H2858</f>
        <v>0</v>
      </c>
      <c r="AR2858" s="141" t="s">
        <v>761</v>
      </c>
      <c r="AT2858" s="141" t="s">
        <v>267</v>
      </c>
      <c r="AU2858" s="141" t="s">
        <v>86</v>
      </c>
      <c r="AY2858" s="18" t="s">
        <v>265</v>
      </c>
      <c r="BE2858" s="142">
        <f>IF(N2858="základní",J2858,0)</f>
        <v>0</v>
      </c>
      <c r="BF2858" s="142">
        <f>IF(N2858="snížená",J2858,0)</f>
        <v>0</v>
      </c>
      <c r="BG2858" s="142">
        <f>IF(N2858="zákl. přenesená",J2858,0)</f>
        <v>0</v>
      </c>
      <c r="BH2858" s="142">
        <f>IF(N2858="sníž. přenesená",J2858,0)</f>
        <v>0</v>
      </c>
      <c r="BI2858" s="142">
        <f>IF(N2858="nulová",J2858,0)</f>
        <v>0</v>
      </c>
      <c r="BJ2858" s="18" t="s">
        <v>84</v>
      </c>
      <c r="BK2858" s="142">
        <f>ROUND(I2858*H2858,2)</f>
        <v>0</v>
      </c>
      <c r="BL2858" s="18" t="s">
        <v>761</v>
      </c>
      <c r="BM2858" s="141" t="s">
        <v>4807</v>
      </c>
    </row>
    <row r="2859" spans="2:47" s="1" customFormat="1" ht="12">
      <c r="B2859" s="33"/>
      <c r="D2859" s="143" t="s">
        <v>273</v>
      </c>
      <c r="F2859" s="144" t="s">
        <v>4806</v>
      </c>
      <c r="I2859" s="145"/>
      <c r="L2859" s="33"/>
      <c r="M2859" s="146"/>
      <c r="T2859" s="54"/>
      <c r="AT2859" s="18" t="s">
        <v>273</v>
      </c>
      <c r="AU2859" s="18" t="s">
        <v>86</v>
      </c>
    </row>
    <row r="2860" spans="2:65" s="1" customFormat="1" ht="16.5" customHeight="1">
      <c r="B2860" s="33"/>
      <c r="C2860" s="130" t="s">
        <v>4808</v>
      </c>
      <c r="D2860" s="130" t="s">
        <v>267</v>
      </c>
      <c r="E2860" s="131" t="s">
        <v>4809</v>
      </c>
      <c r="F2860" s="132" t="s">
        <v>4810</v>
      </c>
      <c r="G2860" s="133" t="s">
        <v>162</v>
      </c>
      <c r="H2860" s="134">
        <v>50</v>
      </c>
      <c r="I2860" s="135"/>
      <c r="J2860" s="136">
        <f>ROUND(I2860*H2860,2)</f>
        <v>0</v>
      </c>
      <c r="K2860" s="132" t="s">
        <v>19</v>
      </c>
      <c r="L2860" s="33"/>
      <c r="M2860" s="137" t="s">
        <v>19</v>
      </c>
      <c r="N2860" s="138" t="s">
        <v>47</v>
      </c>
      <c r="P2860" s="139">
        <f>O2860*H2860</f>
        <v>0</v>
      </c>
      <c r="Q2860" s="139">
        <v>0</v>
      </c>
      <c r="R2860" s="139">
        <f>Q2860*H2860</f>
        <v>0</v>
      </c>
      <c r="S2860" s="139">
        <v>0</v>
      </c>
      <c r="T2860" s="140">
        <f>S2860*H2860</f>
        <v>0</v>
      </c>
      <c r="AR2860" s="141" t="s">
        <v>761</v>
      </c>
      <c r="AT2860" s="141" t="s">
        <v>267</v>
      </c>
      <c r="AU2860" s="141" t="s">
        <v>86</v>
      </c>
      <c r="AY2860" s="18" t="s">
        <v>265</v>
      </c>
      <c r="BE2860" s="142">
        <f>IF(N2860="základní",J2860,0)</f>
        <v>0</v>
      </c>
      <c r="BF2860" s="142">
        <f>IF(N2860="snížená",J2860,0)</f>
        <v>0</v>
      </c>
      <c r="BG2860" s="142">
        <f>IF(N2860="zákl. přenesená",J2860,0)</f>
        <v>0</v>
      </c>
      <c r="BH2860" s="142">
        <f>IF(N2860="sníž. přenesená",J2860,0)</f>
        <v>0</v>
      </c>
      <c r="BI2860" s="142">
        <f>IF(N2860="nulová",J2860,0)</f>
        <v>0</v>
      </c>
      <c r="BJ2860" s="18" t="s">
        <v>84</v>
      </c>
      <c r="BK2860" s="142">
        <f>ROUND(I2860*H2860,2)</f>
        <v>0</v>
      </c>
      <c r="BL2860" s="18" t="s">
        <v>761</v>
      </c>
      <c r="BM2860" s="141" t="s">
        <v>4811</v>
      </c>
    </row>
    <row r="2861" spans="2:47" s="1" customFormat="1" ht="12">
      <c r="B2861" s="33"/>
      <c r="D2861" s="143" t="s">
        <v>273</v>
      </c>
      <c r="F2861" s="144" t="s">
        <v>4810</v>
      </c>
      <c r="I2861" s="145"/>
      <c r="L2861" s="33"/>
      <c r="M2861" s="146"/>
      <c r="T2861" s="54"/>
      <c r="AT2861" s="18" t="s">
        <v>273</v>
      </c>
      <c r="AU2861" s="18" t="s">
        <v>86</v>
      </c>
    </row>
    <row r="2862" spans="2:65" s="1" customFormat="1" ht="16.5" customHeight="1">
      <c r="B2862" s="33"/>
      <c r="C2862" s="130" t="s">
        <v>4812</v>
      </c>
      <c r="D2862" s="130" t="s">
        <v>267</v>
      </c>
      <c r="E2862" s="131" t="s">
        <v>4813</v>
      </c>
      <c r="F2862" s="132" t="s">
        <v>4814</v>
      </c>
      <c r="G2862" s="133" t="s">
        <v>4674</v>
      </c>
      <c r="H2862" s="134">
        <v>1</v>
      </c>
      <c r="I2862" s="135"/>
      <c r="J2862" s="136">
        <f>ROUND(I2862*H2862,2)</f>
        <v>0</v>
      </c>
      <c r="K2862" s="132" t="s">
        <v>19</v>
      </c>
      <c r="L2862" s="33"/>
      <c r="M2862" s="137" t="s">
        <v>19</v>
      </c>
      <c r="N2862" s="138" t="s">
        <v>47</v>
      </c>
      <c r="P2862" s="139">
        <f>O2862*H2862</f>
        <v>0</v>
      </c>
      <c r="Q2862" s="139">
        <v>0</v>
      </c>
      <c r="R2862" s="139">
        <f>Q2862*H2862</f>
        <v>0</v>
      </c>
      <c r="S2862" s="139">
        <v>0</v>
      </c>
      <c r="T2862" s="140">
        <f>S2862*H2862</f>
        <v>0</v>
      </c>
      <c r="AR2862" s="141" t="s">
        <v>761</v>
      </c>
      <c r="AT2862" s="141" t="s">
        <v>267</v>
      </c>
      <c r="AU2862" s="141" t="s">
        <v>86</v>
      </c>
      <c r="AY2862" s="18" t="s">
        <v>265</v>
      </c>
      <c r="BE2862" s="142">
        <f>IF(N2862="základní",J2862,0)</f>
        <v>0</v>
      </c>
      <c r="BF2862" s="142">
        <f>IF(N2862="snížená",J2862,0)</f>
        <v>0</v>
      </c>
      <c r="BG2862" s="142">
        <f>IF(N2862="zákl. přenesená",J2862,0)</f>
        <v>0</v>
      </c>
      <c r="BH2862" s="142">
        <f>IF(N2862="sníž. přenesená",J2862,0)</f>
        <v>0</v>
      </c>
      <c r="BI2862" s="142">
        <f>IF(N2862="nulová",J2862,0)</f>
        <v>0</v>
      </c>
      <c r="BJ2862" s="18" t="s">
        <v>84</v>
      </c>
      <c r="BK2862" s="142">
        <f>ROUND(I2862*H2862,2)</f>
        <v>0</v>
      </c>
      <c r="BL2862" s="18" t="s">
        <v>761</v>
      </c>
      <c r="BM2862" s="141" t="s">
        <v>4815</v>
      </c>
    </row>
    <row r="2863" spans="2:47" s="1" customFormat="1" ht="12">
      <c r="B2863" s="33"/>
      <c r="D2863" s="143" t="s">
        <v>273</v>
      </c>
      <c r="F2863" s="144" t="s">
        <v>4814</v>
      </c>
      <c r="I2863" s="145"/>
      <c r="L2863" s="33"/>
      <c r="M2863" s="146"/>
      <c r="T2863" s="54"/>
      <c r="AT2863" s="18" t="s">
        <v>273</v>
      </c>
      <c r="AU2863" s="18" t="s">
        <v>86</v>
      </c>
    </row>
    <row r="2864" spans="2:63" s="11" customFormat="1" ht="22.9" customHeight="1">
      <c r="B2864" s="118"/>
      <c r="D2864" s="119" t="s">
        <v>75</v>
      </c>
      <c r="E2864" s="128" t="s">
        <v>4816</v>
      </c>
      <c r="F2864" s="128" t="s">
        <v>4817</v>
      </c>
      <c r="I2864" s="121"/>
      <c r="J2864" s="129">
        <f>BK2864</f>
        <v>0</v>
      </c>
      <c r="L2864" s="118"/>
      <c r="M2864" s="123"/>
      <c r="P2864" s="124">
        <f>SUM(P2865:P2866)</f>
        <v>0</v>
      </c>
      <c r="R2864" s="124">
        <f>SUM(R2865:R2866)</f>
        <v>0</v>
      </c>
      <c r="T2864" s="125">
        <f>SUM(T2865:T2866)</f>
        <v>0</v>
      </c>
      <c r="AR2864" s="119" t="s">
        <v>287</v>
      </c>
      <c r="AT2864" s="126" t="s">
        <v>75</v>
      </c>
      <c r="AU2864" s="126" t="s">
        <v>84</v>
      </c>
      <c r="AY2864" s="119" t="s">
        <v>265</v>
      </c>
      <c r="BK2864" s="127">
        <f>SUM(BK2865:BK2866)</f>
        <v>0</v>
      </c>
    </row>
    <row r="2865" spans="2:65" s="1" customFormat="1" ht="16.5" customHeight="1">
      <c r="B2865" s="33"/>
      <c r="C2865" s="130" t="s">
        <v>4818</v>
      </c>
      <c r="D2865" s="130" t="s">
        <v>267</v>
      </c>
      <c r="E2865" s="131" t="s">
        <v>4819</v>
      </c>
      <c r="F2865" s="132" t="s">
        <v>4820</v>
      </c>
      <c r="G2865" s="133" t="s">
        <v>4674</v>
      </c>
      <c r="H2865" s="134">
        <v>1</v>
      </c>
      <c r="I2865" s="135"/>
      <c r="J2865" s="136">
        <f>ROUND(I2865*H2865,2)</f>
        <v>0</v>
      </c>
      <c r="K2865" s="132" t="s">
        <v>19</v>
      </c>
      <c r="L2865" s="33"/>
      <c r="M2865" s="137" t="s">
        <v>19</v>
      </c>
      <c r="N2865" s="138" t="s">
        <v>47</v>
      </c>
      <c r="P2865" s="139">
        <f>O2865*H2865</f>
        <v>0</v>
      </c>
      <c r="Q2865" s="139">
        <v>0</v>
      </c>
      <c r="R2865" s="139">
        <f>Q2865*H2865</f>
        <v>0</v>
      </c>
      <c r="S2865" s="139">
        <v>0</v>
      </c>
      <c r="T2865" s="140">
        <f>S2865*H2865</f>
        <v>0</v>
      </c>
      <c r="AR2865" s="141" t="s">
        <v>761</v>
      </c>
      <c r="AT2865" s="141" t="s">
        <v>267</v>
      </c>
      <c r="AU2865" s="141" t="s">
        <v>86</v>
      </c>
      <c r="AY2865" s="18" t="s">
        <v>265</v>
      </c>
      <c r="BE2865" s="142">
        <f>IF(N2865="základní",J2865,0)</f>
        <v>0</v>
      </c>
      <c r="BF2865" s="142">
        <f>IF(N2865="snížená",J2865,0)</f>
        <v>0</v>
      </c>
      <c r="BG2865" s="142">
        <f>IF(N2865="zákl. přenesená",J2865,0)</f>
        <v>0</v>
      </c>
      <c r="BH2865" s="142">
        <f>IF(N2865="sníž. přenesená",J2865,0)</f>
        <v>0</v>
      </c>
      <c r="BI2865" s="142">
        <f>IF(N2865="nulová",J2865,0)</f>
        <v>0</v>
      </c>
      <c r="BJ2865" s="18" t="s">
        <v>84</v>
      </c>
      <c r="BK2865" s="142">
        <f>ROUND(I2865*H2865,2)</f>
        <v>0</v>
      </c>
      <c r="BL2865" s="18" t="s">
        <v>761</v>
      </c>
      <c r="BM2865" s="141" t="s">
        <v>4821</v>
      </c>
    </row>
    <row r="2866" spans="2:47" s="1" customFormat="1" ht="12">
      <c r="B2866" s="33"/>
      <c r="D2866" s="143" t="s">
        <v>273</v>
      </c>
      <c r="F2866" s="144" t="s">
        <v>4820</v>
      </c>
      <c r="I2866" s="145"/>
      <c r="L2866" s="33"/>
      <c r="M2866" s="146"/>
      <c r="T2866" s="54"/>
      <c r="AT2866" s="18" t="s">
        <v>273</v>
      </c>
      <c r="AU2866" s="18" t="s">
        <v>86</v>
      </c>
    </row>
    <row r="2867" spans="2:63" s="11" customFormat="1" ht="22.9" customHeight="1">
      <c r="B2867" s="118"/>
      <c r="D2867" s="119" t="s">
        <v>75</v>
      </c>
      <c r="E2867" s="128" t="s">
        <v>4822</v>
      </c>
      <c r="F2867" s="128" t="s">
        <v>4823</v>
      </c>
      <c r="I2867" s="121"/>
      <c r="J2867" s="129">
        <f>BK2867</f>
        <v>0</v>
      </c>
      <c r="L2867" s="118"/>
      <c r="M2867" s="123"/>
      <c r="P2867" s="124">
        <f>SUM(P2868:P2894)</f>
        <v>0</v>
      </c>
      <c r="R2867" s="124">
        <f>SUM(R2868:R2894)</f>
        <v>0</v>
      </c>
      <c r="T2867" s="125">
        <f>SUM(T2868:T2894)</f>
        <v>0</v>
      </c>
      <c r="AR2867" s="119" t="s">
        <v>287</v>
      </c>
      <c r="AT2867" s="126" t="s">
        <v>75</v>
      </c>
      <c r="AU2867" s="126" t="s">
        <v>84</v>
      </c>
      <c r="AY2867" s="119" t="s">
        <v>265</v>
      </c>
      <c r="BK2867" s="127">
        <f>SUM(BK2868:BK2894)</f>
        <v>0</v>
      </c>
    </row>
    <row r="2868" spans="2:65" s="1" customFormat="1" ht="16.5" customHeight="1">
      <c r="B2868" s="33"/>
      <c r="C2868" s="130" t="s">
        <v>4824</v>
      </c>
      <c r="D2868" s="130" t="s">
        <v>267</v>
      </c>
      <c r="E2868" s="131" t="s">
        <v>4825</v>
      </c>
      <c r="F2868" s="132" t="s">
        <v>4826</v>
      </c>
      <c r="G2868" s="133" t="s">
        <v>4674</v>
      </c>
      <c r="H2868" s="134">
        <v>1</v>
      </c>
      <c r="I2868" s="135"/>
      <c r="J2868" s="136">
        <f>ROUND(I2868*H2868,2)</f>
        <v>0</v>
      </c>
      <c r="K2868" s="132" t="s">
        <v>19</v>
      </c>
      <c r="L2868" s="33"/>
      <c r="M2868" s="137" t="s">
        <v>19</v>
      </c>
      <c r="N2868" s="138" t="s">
        <v>47</v>
      </c>
      <c r="P2868" s="139">
        <f>O2868*H2868</f>
        <v>0</v>
      </c>
      <c r="Q2868" s="139">
        <v>0</v>
      </c>
      <c r="R2868" s="139">
        <f>Q2868*H2868</f>
        <v>0</v>
      </c>
      <c r="S2868" s="139">
        <v>0</v>
      </c>
      <c r="T2868" s="140">
        <f>S2868*H2868</f>
        <v>0</v>
      </c>
      <c r="AR2868" s="141" t="s">
        <v>761</v>
      </c>
      <c r="AT2868" s="141" t="s">
        <v>267</v>
      </c>
      <c r="AU2868" s="141" t="s">
        <v>86</v>
      </c>
      <c r="AY2868" s="18" t="s">
        <v>265</v>
      </c>
      <c r="BE2868" s="142">
        <f>IF(N2868="základní",J2868,0)</f>
        <v>0</v>
      </c>
      <c r="BF2868" s="142">
        <f>IF(N2868="snížená",J2868,0)</f>
        <v>0</v>
      </c>
      <c r="BG2868" s="142">
        <f>IF(N2868="zákl. přenesená",J2868,0)</f>
        <v>0</v>
      </c>
      <c r="BH2868" s="142">
        <f>IF(N2868="sníž. přenesená",J2868,0)</f>
        <v>0</v>
      </c>
      <c r="BI2868" s="142">
        <f>IF(N2868="nulová",J2868,0)</f>
        <v>0</v>
      </c>
      <c r="BJ2868" s="18" t="s">
        <v>84</v>
      </c>
      <c r="BK2868" s="142">
        <f>ROUND(I2868*H2868,2)</f>
        <v>0</v>
      </c>
      <c r="BL2868" s="18" t="s">
        <v>761</v>
      </c>
      <c r="BM2868" s="141" t="s">
        <v>4827</v>
      </c>
    </row>
    <row r="2869" spans="2:47" s="1" customFormat="1" ht="97.5">
      <c r="B2869" s="33"/>
      <c r="D2869" s="143" t="s">
        <v>273</v>
      </c>
      <c r="F2869" s="144" t="s">
        <v>4828</v>
      </c>
      <c r="I2869" s="145"/>
      <c r="L2869" s="33"/>
      <c r="M2869" s="146"/>
      <c r="T2869" s="54"/>
      <c r="AT2869" s="18" t="s">
        <v>273</v>
      </c>
      <c r="AU2869" s="18" t="s">
        <v>86</v>
      </c>
    </row>
    <row r="2870" spans="2:47" s="1" customFormat="1" ht="19.5">
      <c r="B2870" s="33"/>
      <c r="D2870" s="143" t="s">
        <v>501</v>
      </c>
      <c r="F2870" s="176" t="s">
        <v>4695</v>
      </c>
      <c r="I2870" s="145"/>
      <c r="L2870" s="33"/>
      <c r="M2870" s="146"/>
      <c r="T2870" s="54"/>
      <c r="AT2870" s="18" t="s">
        <v>501</v>
      </c>
      <c r="AU2870" s="18" t="s">
        <v>86</v>
      </c>
    </row>
    <row r="2871" spans="2:65" s="1" customFormat="1" ht="16.5" customHeight="1">
      <c r="B2871" s="33"/>
      <c r="C2871" s="130" t="s">
        <v>4829</v>
      </c>
      <c r="D2871" s="130" t="s">
        <v>267</v>
      </c>
      <c r="E2871" s="131" t="s">
        <v>4830</v>
      </c>
      <c r="F2871" s="132" t="s">
        <v>4831</v>
      </c>
      <c r="G2871" s="133" t="s">
        <v>4674</v>
      </c>
      <c r="H2871" s="134">
        <v>1</v>
      </c>
      <c r="I2871" s="135"/>
      <c r="J2871" s="136">
        <f>ROUND(I2871*H2871,2)</f>
        <v>0</v>
      </c>
      <c r="K2871" s="132" t="s">
        <v>19</v>
      </c>
      <c r="L2871" s="33"/>
      <c r="M2871" s="137" t="s">
        <v>19</v>
      </c>
      <c r="N2871" s="138" t="s">
        <v>47</v>
      </c>
      <c r="P2871" s="139">
        <f>O2871*H2871</f>
        <v>0</v>
      </c>
      <c r="Q2871" s="139">
        <v>0</v>
      </c>
      <c r="R2871" s="139">
        <f>Q2871*H2871</f>
        <v>0</v>
      </c>
      <c r="S2871" s="139">
        <v>0</v>
      </c>
      <c r="T2871" s="140">
        <f>S2871*H2871</f>
        <v>0</v>
      </c>
      <c r="AR2871" s="141" t="s">
        <v>761</v>
      </c>
      <c r="AT2871" s="141" t="s">
        <v>267</v>
      </c>
      <c r="AU2871" s="141" t="s">
        <v>86</v>
      </c>
      <c r="AY2871" s="18" t="s">
        <v>265</v>
      </c>
      <c r="BE2871" s="142">
        <f>IF(N2871="základní",J2871,0)</f>
        <v>0</v>
      </c>
      <c r="BF2871" s="142">
        <f>IF(N2871="snížená",J2871,0)</f>
        <v>0</v>
      </c>
      <c r="BG2871" s="142">
        <f>IF(N2871="zákl. přenesená",J2871,0)</f>
        <v>0</v>
      </c>
      <c r="BH2871" s="142">
        <f>IF(N2871="sníž. přenesená",J2871,0)</f>
        <v>0</v>
      </c>
      <c r="BI2871" s="142">
        <f>IF(N2871="nulová",J2871,0)</f>
        <v>0</v>
      </c>
      <c r="BJ2871" s="18" t="s">
        <v>84</v>
      </c>
      <c r="BK2871" s="142">
        <f>ROUND(I2871*H2871,2)</f>
        <v>0</v>
      </c>
      <c r="BL2871" s="18" t="s">
        <v>761</v>
      </c>
      <c r="BM2871" s="141" t="s">
        <v>4832</v>
      </c>
    </row>
    <row r="2872" spans="2:47" s="1" customFormat="1" ht="48.75">
      <c r="B2872" s="33"/>
      <c r="D2872" s="143" t="s">
        <v>273</v>
      </c>
      <c r="F2872" s="144" t="s">
        <v>4833</v>
      </c>
      <c r="I2872" s="145"/>
      <c r="L2872" s="33"/>
      <c r="M2872" s="146"/>
      <c r="T2872" s="54"/>
      <c r="AT2872" s="18" t="s">
        <v>273</v>
      </c>
      <c r="AU2872" s="18" t="s">
        <v>86</v>
      </c>
    </row>
    <row r="2873" spans="2:47" s="1" customFormat="1" ht="19.5">
      <c r="B2873" s="33"/>
      <c r="D2873" s="143" t="s">
        <v>501</v>
      </c>
      <c r="F2873" s="176" t="s">
        <v>4695</v>
      </c>
      <c r="I2873" s="145"/>
      <c r="L2873" s="33"/>
      <c r="M2873" s="146"/>
      <c r="T2873" s="54"/>
      <c r="AT2873" s="18" t="s">
        <v>501</v>
      </c>
      <c r="AU2873" s="18" t="s">
        <v>86</v>
      </c>
    </row>
    <row r="2874" spans="2:65" s="1" customFormat="1" ht="16.5" customHeight="1">
      <c r="B2874" s="33"/>
      <c r="C2874" s="130" t="s">
        <v>4834</v>
      </c>
      <c r="D2874" s="130" t="s">
        <v>267</v>
      </c>
      <c r="E2874" s="131" t="s">
        <v>4835</v>
      </c>
      <c r="F2874" s="132" t="s">
        <v>4836</v>
      </c>
      <c r="G2874" s="133" t="s">
        <v>4674</v>
      </c>
      <c r="H2874" s="134">
        <v>1</v>
      </c>
      <c r="I2874" s="135"/>
      <c r="J2874" s="136">
        <f>ROUND(I2874*H2874,2)</f>
        <v>0</v>
      </c>
      <c r="K2874" s="132" t="s">
        <v>19</v>
      </c>
      <c r="L2874" s="33"/>
      <c r="M2874" s="137" t="s">
        <v>19</v>
      </c>
      <c r="N2874" s="138" t="s">
        <v>47</v>
      </c>
      <c r="P2874" s="139">
        <f>O2874*H2874</f>
        <v>0</v>
      </c>
      <c r="Q2874" s="139">
        <v>0</v>
      </c>
      <c r="R2874" s="139">
        <f>Q2874*H2874</f>
        <v>0</v>
      </c>
      <c r="S2874" s="139">
        <v>0</v>
      </c>
      <c r="T2874" s="140">
        <f>S2874*H2874</f>
        <v>0</v>
      </c>
      <c r="AR2874" s="141" t="s">
        <v>761</v>
      </c>
      <c r="AT2874" s="141" t="s">
        <v>267</v>
      </c>
      <c r="AU2874" s="141" t="s">
        <v>86</v>
      </c>
      <c r="AY2874" s="18" t="s">
        <v>265</v>
      </c>
      <c r="BE2874" s="142">
        <f>IF(N2874="základní",J2874,0)</f>
        <v>0</v>
      </c>
      <c r="BF2874" s="142">
        <f>IF(N2874="snížená",J2874,0)</f>
        <v>0</v>
      </c>
      <c r="BG2874" s="142">
        <f>IF(N2874="zákl. přenesená",J2874,0)</f>
        <v>0</v>
      </c>
      <c r="BH2874" s="142">
        <f>IF(N2874="sníž. přenesená",J2874,0)</f>
        <v>0</v>
      </c>
      <c r="BI2874" s="142">
        <f>IF(N2874="nulová",J2874,0)</f>
        <v>0</v>
      </c>
      <c r="BJ2874" s="18" t="s">
        <v>84</v>
      </c>
      <c r="BK2874" s="142">
        <f>ROUND(I2874*H2874,2)</f>
        <v>0</v>
      </c>
      <c r="BL2874" s="18" t="s">
        <v>761</v>
      </c>
      <c r="BM2874" s="141" t="s">
        <v>4837</v>
      </c>
    </row>
    <row r="2875" spans="2:47" s="1" customFormat="1" ht="12">
      <c r="B2875" s="33"/>
      <c r="D2875" s="143" t="s">
        <v>273</v>
      </c>
      <c r="F2875" s="144" t="s">
        <v>4836</v>
      </c>
      <c r="I2875" s="145"/>
      <c r="L2875" s="33"/>
      <c r="M2875" s="146"/>
      <c r="T2875" s="54"/>
      <c r="AT2875" s="18" t="s">
        <v>273</v>
      </c>
      <c r="AU2875" s="18" t="s">
        <v>86</v>
      </c>
    </row>
    <row r="2876" spans="2:65" s="1" customFormat="1" ht="16.5" customHeight="1">
      <c r="B2876" s="33"/>
      <c r="C2876" s="130" t="s">
        <v>4838</v>
      </c>
      <c r="D2876" s="130" t="s">
        <v>267</v>
      </c>
      <c r="E2876" s="131" t="s">
        <v>4839</v>
      </c>
      <c r="F2876" s="132" t="s">
        <v>4840</v>
      </c>
      <c r="G2876" s="133" t="s">
        <v>4674</v>
      </c>
      <c r="H2876" s="134">
        <v>1</v>
      </c>
      <c r="I2876" s="135"/>
      <c r="J2876" s="136">
        <f>ROUND(I2876*H2876,2)</f>
        <v>0</v>
      </c>
      <c r="K2876" s="132" t="s">
        <v>19</v>
      </c>
      <c r="L2876" s="33"/>
      <c r="M2876" s="137" t="s">
        <v>19</v>
      </c>
      <c r="N2876" s="138" t="s">
        <v>47</v>
      </c>
      <c r="P2876" s="139">
        <f>O2876*H2876</f>
        <v>0</v>
      </c>
      <c r="Q2876" s="139">
        <v>0</v>
      </c>
      <c r="R2876" s="139">
        <f>Q2876*H2876</f>
        <v>0</v>
      </c>
      <c r="S2876" s="139">
        <v>0</v>
      </c>
      <c r="T2876" s="140">
        <f>S2876*H2876</f>
        <v>0</v>
      </c>
      <c r="AR2876" s="141" t="s">
        <v>761</v>
      </c>
      <c r="AT2876" s="141" t="s">
        <v>267</v>
      </c>
      <c r="AU2876" s="141" t="s">
        <v>86</v>
      </c>
      <c r="AY2876" s="18" t="s">
        <v>265</v>
      </c>
      <c r="BE2876" s="142">
        <f>IF(N2876="základní",J2876,0)</f>
        <v>0</v>
      </c>
      <c r="BF2876" s="142">
        <f>IF(N2876="snížená",J2876,0)</f>
        <v>0</v>
      </c>
      <c r="BG2876" s="142">
        <f>IF(N2876="zákl. přenesená",J2876,0)</f>
        <v>0</v>
      </c>
      <c r="BH2876" s="142">
        <f>IF(N2876="sníž. přenesená",J2876,0)</f>
        <v>0</v>
      </c>
      <c r="BI2876" s="142">
        <f>IF(N2876="nulová",J2876,0)</f>
        <v>0</v>
      </c>
      <c r="BJ2876" s="18" t="s">
        <v>84</v>
      </c>
      <c r="BK2876" s="142">
        <f>ROUND(I2876*H2876,2)</f>
        <v>0</v>
      </c>
      <c r="BL2876" s="18" t="s">
        <v>761</v>
      </c>
      <c r="BM2876" s="141" t="s">
        <v>4841</v>
      </c>
    </row>
    <row r="2877" spans="2:47" s="1" customFormat="1" ht="12">
      <c r="B2877" s="33"/>
      <c r="D2877" s="143" t="s">
        <v>273</v>
      </c>
      <c r="F2877" s="144" t="s">
        <v>4840</v>
      </c>
      <c r="I2877" s="145"/>
      <c r="L2877" s="33"/>
      <c r="M2877" s="146"/>
      <c r="T2877" s="54"/>
      <c r="AT2877" s="18" t="s">
        <v>273</v>
      </c>
      <c r="AU2877" s="18" t="s">
        <v>86</v>
      </c>
    </row>
    <row r="2878" spans="2:65" s="1" customFormat="1" ht="24.2" customHeight="1">
      <c r="B2878" s="33"/>
      <c r="C2878" s="130" t="s">
        <v>4842</v>
      </c>
      <c r="D2878" s="130" t="s">
        <v>267</v>
      </c>
      <c r="E2878" s="131" t="s">
        <v>4843</v>
      </c>
      <c r="F2878" s="132" t="s">
        <v>4844</v>
      </c>
      <c r="G2878" s="133" t="s">
        <v>3951</v>
      </c>
      <c r="H2878" s="134">
        <v>8</v>
      </c>
      <c r="I2878" s="135"/>
      <c r="J2878" s="136">
        <f>ROUND(I2878*H2878,2)</f>
        <v>0</v>
      </c>
      <c r="K2878" s="132" t="s">
        <v>19</v>
      </c>
      <c r="L2878" s="33"/>
      <c r="M2878" s="137" t="s">
        <v>19</v>
      </c>
      <c r="N2878" s="138" t="s">
        <v>47</v>
      </c>
      <c r="P2878" s="139">
        <f>O2878*H2878</f>
        <v>0</v>
      </c>
      <c r="Q2878" s="139">
        <v>0</v>
      </c>
      <c r="R2878" s="139">
        <f>Q2878*H2878</f>
        <v>0</v>
      </c>
      <c r="S2878" s="139">
        <v>0</v>
      </c>
      <c r="T2878" s="140">
        <f>S2878*H2878</f>
        <v>0</v>
      </c>
      <c r="AR2878" s="141" t="s">
        <v>761</v>
      </c>
      <c r="AT2878" s="141" t="s">
        <v>267</v>
      </c>
      <c r="AU2878" s="141" t="s">
        <v>86</v>
      </c>
      <c r="AY2878" s="18" t="s">
        <v>265</v>
      </c>
      <c r="BE2878" s="142">
        <f>IF(N2878="základní",J2878,0)</f>
        <v>0</v>
      </c>
      <c r="BF2878" s="142">
        <f>IF(N2878="snížená",J2878,0)</f>
        <v>0</v>
      </c>
      <c r="BG2878" s="142">
        <f>IF(N2878="zákl. přenesená",J2878,0)</f>
        <v>0</v>
      </c>
      <c r="BH2878" s="142">
        <f>IF(N2878="sníž. přenesená",J2878,0)</f>
        <v>0</v>
      </c>
      <c r="BI2878" s="142">
        <f>IF(N2878="nulová",J2878,0)</f>
        <v>0</v>
      </c>
      <c r="BJ2878" s="18" t="s">
        <v>84</v>
      </c>
      <c r="BK2878" s="142">
        <f>ROUND(I2878*H2878,2)</f>
        <v>0</v>
      </c>
      <c r="BL2878" s="18" t="s">
        <v>761</v>
      </c>
      <c r="BM2878" s="141" t="s">
        <v>4845</v>
      </c>
    </row>
    <row r="2879" spans="2:47" s="1" customFormat="1" ht="19.5">
      <c r="B2879" s="33"/>
      <c r="D2879" s="143" t="s">
        <v>273</v>
      </c>
      <c r="F2879" s="144" t="s">
        <v>4844</v>
      </c>
      <c r="I2879" s="145"/>
      <c r="L2879" s="33"/>
      <c r="M2879" s="146"/>
      <c r="T2879" s="54"/>
      <c r="AT2879" s="18" t="s">
        <v>273</v>
      </c>
      <c r="AU2879" s="18" t="s">
        <v>86</v>
      </c>
    </row>
    <row r="2880" spans="2:65" s="1" customFormat="1" ht="24.2" customHeight="1">
      <c r="B2880" s="33"/>
      <c r="C2880" s="130" t="s">
        <v>4846</v>
      </c>
      <c r="D2880" s="130" t="s">
        <v>267</v>
      </c>
      <c r="E2880" s="131" t="s">
        <v>4847</v>
      </c>
      <c r="F2880" s="132" t="s">
        <v>4848</v>
      </c>
      <c r="G2880" s="133" t="s">
        <v>3951</v>
      </c>
      <c r="H2880" s="134">
        <v>8</v>
      </c>
      <c r="I2880" s="135"/>
      <c r="J2880" s="136">
        <f>ROUND(I2880*H2880,2)</f>
        <v>0</v>
      </c>
      <c r="K2880" s="132" t="s">
        <v>19</v>
      </c>
      <c r="L2880" s="33"/>
      <c r="M2880" s="137" t="s">
        <v>19</v>
      </c>
      <c r="N2880" s="138" t="s">
        <v>47</v>
      </c>
      <c r="P2880" s="139">
        <f>O2880*H2880</f>
        <v>0</v>
      </c>
      <c r="Q2880" s="139">
        <v>0</v>
      </c>
      <c r="R2880" s="139">
        <f>Q2880*H2880</f>
        <v>0</v>
      </c>
      <c r="S2880" s="139">
        <v>0</v>
      </c>
      <c r="T2880" s="140">
        <f>S2880*H2880</f>
        <v>0</v>
      </c>
      <c r="AR2880" s="141" t="s">
        <v>761</v>
      </c>
      <c r="AT2880" s="141" t="s">
        <v>267</v>
      </c>
      <c r="AU2880" s="141" t="s">
        <v>86</v>
      </c>
      <c r="AY2880" s="18" t="s">
        <v>265</v>
      </c>
      <c r="BE2880" s="142">
        <f>IF(N2880="základní",J2880,0)</f>
        <v>0</v>
      </c>
      <c r="BF2880" s="142">
        <f>IF(N2880="snížená",J2880,0)</f>
        <v>0</v>
      </c>
      <c r="BG2880" s="142">
        <f>IF(N2880="zákl. přenesená",J2880,0)</f>
        <v>0</v>
      </c>
      <c r="BH2880" s="142">
        <f>IF(N2880="sníž. přenesená",J2880,0)</f>
        <v>0</v>
      </c>
      <c r="BI2880" s="142">
        <f>IF(N2880="nulová",J2880,0)</f>
        <v>0</v>
      </c>
      <c r="BJ2880" s="18" t="s">
        <v>84</v>
      </c>
      <c r="BK2880" s="142">
        <f>ROUND(I2880*H2880,2)</f>
        <v>0</v>
      </c>
      <c r="BL2880" s="18" t="s">
        <v>761</v>
      </c>
      <c r="BM2880" s="141" t="s">
        <v>4849</v>
      </c>
    </row>
    <row r="2881" spans="2:47" s="1" customFormat="1" ht="19.5">
      <c r="B2881" s="33"/>
      <c r="D2881" s="143" t="s">
        <v>273</v>
      </c>
      <c r="F2881" s="144" t="s">
        <v>4848</v>
      </c>
      <c r="I2881" s="145"/>
      <c r="L2881" s="33"/>
      <c r="M2881" s="146"/>
      <c r="T2881" s="54"/>
      <c r="AT2881" s="18" t="s">
        <v>273</v>
      </c>
      <c r="AU2881" s="18" t="s">
        <v>86</v>
      </c>
    </row>
    <row r="2882" spans="2:65" s="1" customFormat="1" ht="24.2" customHeight="1">
      <c r="B2882" s="33"/>
      <c r="C2882" s="130" t="s">
        <v>4850</v>
      </c>
      <c r="D2882" s="130" t="s">
        <v>267</v>
      </c>
      <c r="E2882" s="131" t="s">
        <v>4851</v>
      </c>
      <c r="F2882" s="132" t="s">
        <v>4852</v>
      </c>
      <c r="G2882" s="133" t="s">
        <v>3951</v>
      </c>
      <c r="H2882" s="134">
        <v>8</v>
      </c>
      <c r="I2882" s="135"/>
      <c r="J2882" s="136">
        <f>ROUND(I2882*H2882,2)</f>
        <v>0</v>
      </c>
      <c r="K2882" s="132" t="s">
        <v>19</v>
      </c>
      <c r="L2882" s="33"/>
      <c r="M2882" s="137" t="s">
        <v>19</v>
      </c>
      <c r="N2882" s="138" t="s">
        <v>47</v>
      </c>
      <c r="P2882" s="139">
        <f>O2882*H2882</f>
        <v>0</v>
      </c>
      <c r="Q2882" s="139">
        <v>0</v>
      </c>
      <c r="R2882" s="139">
        <f>Q2882*H2882</f>
        <v>0</v>
      </c>
      <c r="S2882" s="139">
        <v>0</v>
      </c>
      <c r="T2882" s="140">
        <f>S2882*H2882</f>
        <v>0</v>
      </c>
      <c r="AR2882" s="141" t="s">
        <v>761</v>
      </c>
      <c r="AT2882" s="141" t="s">
        <v>267</v>
      </c>
      <c r="AU2882" s="141" t="s">
        <v>86</v>
      </c>
      <c r="AY2882" s="18" t="s">
        <v>265</v>
      </c>
      <c r="BE2882" s="142">
        <f>IF(N2882="základní",J2882,0)</f>
        <v>0</v>
      </c>
      <c r="BF2882" s="142">
        <f>IF(N2882="snížená",J2882,0)</f>
        <v>0</v>
      </c>
      <c r="BG2882" s="142">
        <f>IF(N2882="zákl. přenesená",J2882,0)</f>
        <v>0</v>
      </c>
      <c r="BH2882" s="142">
        <f>IF(N2882="sníž. přenesená",J2882,0)</f>
        <v>0</v>
      </c>
      <c r="BI2882" s="142">
        <f>IF(N2882="nulová",J2882,0)</f>
        <v>0</v>
      </c>
      <c r="BJ2882" s="18" t="s">
        <v>84</v>
      </c>
      <c r="BK2882" s="142">
        <f>ROUND(I2882*H2882,2)</f>
        <v>0</v>
      </c>
      <c r="BL2882" s="18" t="s">
        <v>761</v>
      </c>
      <c r="BM2882" s="141" t="s">
        <v>4853</v>
      </c>
    </row>
    <row r="2883" spans="2:47" s="1" customFormat="1" ht="19.5">
      <c r="B2883" s="33"/>
      <c r="D2883" s="143" t="s">
        <v>273</v>
      </c>
      <c r="F2883" s="144" t="s">
        <v>4852</v>
      </c>
      <c r="I2883" s="145"/>
      <c r="L2883" s="33"/>
      <c r="M2883" s="146"/>
      <c r="T2883" s="54"/>
      <c r="AT2883" s="18" t="s">
        <v>273</v>
      </c>
      <c r="AU2883" s="18" t="s">
        <v>86</v>
      </c>
    </row>
    <row r="2884" spans="2:65" s="1" customFormat="1" ht="24.2" customHeight="1">
      <c r="B2884" s="33"/>
      <c r="C2884" s="130" t="s">
        <v>4854</v>
      </c>
      <c r="D2884" s="130" t="s">
        <v>267</v>
      </c>
      <c r="E2884" s="131" t="s">
        <v>4855</v>
      </c>
      <c r="F2884" s="132" t="s">
        <v>4856</v>
      </c>
      <c r="G2884" s="133" t="s">
        <v>3951</v>
      </c>
      <c r="H2884" s="134">
        <v>8</v>
      </c>
      <c r="I2884" s="135"/>
      <c r="J2884" s="136">
        <f>ROUND(I2884*H2884,2)</f>
        <v>0</v>
      </c>
      <c r="K2884" s="132" t="s">
        <v>19</v>
      </c>
      <c r="L2884" s="33"/>
      <c r="M2884" s="137" t="s">
        <v>19</v>
      </c>
      <c r="N2884" s="138" t="s">
        <v>47</v>
      </c>
      <c r="P2884" s="139">
        <f>O2884*H2884</f>
        <v>0</v>
      </c>
      <c r="Q2884" s="139">
        <v>0</v>
      </c>
      <c r="R2884" s="139">
        <f>Q2884*H2884</f>
        <v>0</v>
      </c>
      <c r="S2884" s="139">
        <v>0</v>
      </c>
      <c r="T2884" s="140">
        <f>S2884*H2884</f>
        <v>0</v>
      </c>
      <c r="AR2884" s="141" t="s">
        <v>761</v>
      </c>
      <c r="AT2884" s="141" t="s">
        <v>267</v>
      </c>
      <c r="AU2884" s="141" t="s">
        <v>86</v>
      </c>
      <c r="AY2884" s="18" t="s">
        <v>265</v>
      </c>
      <c r="BE2884" s="142">
        <f>IF(N2884="základní",J2884,0)</f>
        <v>0</v>
      </c>
      <c r="BF2884" s="142">
        <f>IF(N2884="snížená",J2884,0)</f>
        <v>0</v>
      </c>
      <c r="BG2884" s="142">
        <f>IF(N2884="zákl. přenesená",J2884,0)</f>
        <v>0</v>
      </c>
      <c r="BH2884" s="142">
        <f>IF(N2884="sníž. přenesená",J2884,0)</f>
        <v>0</v>
      </c>
      <c r="BI2884" s="142">
        <f>IF(N2884="nulová",J2884,0)</f>
        <v>0</v>
      </c>
      <c r="BJ2884" s="18" t="s">
        <v>84</v>
      </c>
      <c r="BK2884" s="142">
        <f>ROUND(I2884*H2884,2)</f>
        <v>0</v>
      </c>
      <c r="BL2884" s="18" t="s">
        <v>761</v>
      </c>
      <c r="BM2884" s="141" t="s">
        <v>4857</v>
      </c>
    </row>
    <row r="2885" spans="2:47" s="1" customFormat="1" ht="19.5">
      <c r="B2885" s="33"/>
      <c r="D2885" s="143" t="s">
        <v>273</v>
      </c>
      <c r="F2885" s="144" t="s">
        <v>4856</v>
      </c>
      <c r="I2885" s="145"/>
      <c r="L2885" s="33"/>
      <c r="M2885" s="146"/>
      <c r="T2885" s="54"/>
      <c r="AT2885" s="18" t="s">
        <v>273</v>
      </c>
      <c r="AU2885" s="18" t="s">
        <v>86</v>
      </c>
    </row>
    <row r="2886" spans="2:65" s="1" customFormat="1" ht="16.5" customHeight="1">
      <c r="B2886" s="33"/>
      <c r="C2886" s="130" t="s">
        <v>4858</v>
      </c>
      <c r="D2886" s="130" t="s">
        <v>267</v>
      </c>
      <c r="E2886" s="131" t="s">
        <v>4859</v>
      </c>
      <c r="F2886" s="132" t="s">
        <v>4860</v>
      </c>
      <c r="G2886" s="133" t="s">
        <v>4674</v>
      </c>
      <c r="H2886" s="134">
        <v>1</v>
      </c>
      <c r="I2886" s="135"/>
      <c r="J2886" s="136">
        <f>ROUND(I2886*H2886,2)</f>
        <v>0</v>
      </c>
      <c r="K2886" s="132" t="s">
        <v>19</v>
      </c>
      <c r="L2886" s="33"/>
      <c r="M2886" s="137" t="s">
        <v>19</v>
      </c>
      <c r="N2886" s="138" t="s">
        <v>47</v>
      </c>
      <c r="P2886" s="139">
        <f>O2886*H2886</f>
        <v>0</v>
      </c>
      <c r="Q2886" s="139">
        <v>0</v>
      </c>
      <c r="R2886" s="139">
        <f>Q2886*H2886</f>
        <v>0</v>
      </c>
      <c r="S2886" s="139">
        <v>0</v>
      </c>
      <c r="T2886" s="140">
        <f>S2886*H2886</f>
        <v>0</v>
      </c>
      <c r="AR2886" s="141" t="s">
        <v>761</v>
      </c>
      <c r="AT2886" s="141" t="s">
        <v>267</v>
      </c>
      <c r="AU2886" s="141" t="s">
        <v>86</v>
      </c>
      <c r="AY2886" s="18" t="s">
        <v>265</v>
      </c>
      <c r="BE2886" s="142">
        <f>IF(N2886="základní",J2886,0)</f>
        <v>0</v>
      </c>
      <c r="BF2886" s="142">
        <f>IF(N2886="snížená",J2886,0)</f>
        <v>0</v>
      </c>
      <c r="BG2886" s="142">
        <f>IF(N2886="zákl. přenesená",J2886,0)</f>
        <v>0</v>
      </c>
      <c r="BH2886" s="142">
        <f>IF(N2886="sníž. přenesená",J2886,0)</f>
        <v>0</v>
      </c>
      <c r="BI2886" s="142">
        <f>IF(N2886="nulová",J2886,0)</f>
        <v>0</v>
      </c>
      <c r="BJ2886" s="18" t="s">
        <v>84</v>
      </c>
      <c r="BK2886" s="142">
        <f>ROUND(I2886*H2886,2)</f>
        <v>0</v>
      </c>
      <c r="BL2886" s="18" t="s">
        <v>761</v>
      </c>
      <c r="BM2886" s="141" t="s">
        <v>4861</v>
      </c>
    </row>
    <row r="2887" spans="2:47" s="1" customFormat="1" ht="12">
      <c r="B2887" s="33"/>
      <c r="D2887" s="143" t="s">
        <v>273</v>
      </c>
      <c r="F2887" s="144" t="s">
        <v>4860</v>
      </c>
      <c r="I2887" s="145"/>
      <c r="L2887" s="33"/>
      <c r="M2887" s="146"/>
      <c r="T2887" s="54"/>
      <c r="AT2887" s="18" t="s">
        <v>273</v>
      </c>
      <c r="AU2887" s="18" t="s">
        <v>86</v>
      </c>
    </row>
    <row r="2888" spans="2:47" s="1" customFormat="1" ht="19.5">
      <c r="B2888" s="33"/>
      <c r="D2888" s="143" t="s">
        <v>501</v>
      </c>
      <c r="F2888" s="176" t="s">
        <v>4695</v>
      </c>
      <c r="I2888" s="145"/>
      <c r="L2888" s="33"/>
      <c r="M2888" s="146"/>
      <c r="T2888" s="54"/>
      <c r="AT2888" s="18" t="s">
        <v>501</v>
      </c>
      <c r="AU2888" s="18" t="s">
        <v>86</v>
      </c>
    </row>
    <row r="2889" spans="2:65" s="1" customFormat="1" ht="16.5" customHeight="1">
      <c r="B2889" s="33"/>
      <c r="C2889" s="130" t="s">
        <v>4862</v>
      </c>
      <c r="D2889" s="130" t="s">
        <v>267</v>
      </c>
      <c r="E2889" s="131" t="s">
        <v>4863</v>
      </c>
      <c r="F2889" s="132" t="s">
        <v>4864</v>
      </c>
      <c r="G2889" s="133" t="s">
        <v>4674</v>
      </c>
      <c r="H2889" s="134">
        <v>1</v>
      </c>
      <c r="I2889" s="135"/>
      <c r="J2889" s="136">
        <f>ROUND(I2889*H2889,2)</f>
        <v>0</v>
      </c>
      <c r="K2889" s="132" t="s">
        <v>19</v>
      </c>
      <c r="L2889" s="33"/>
      <c r="M2889" s="137" t="s">
        <v>19</v>
      </c>
      <c r="N2889" s="138" t="s">
        <v>47</v>
      </c>
      <c r="P2889" s="139">
        <f>O2889*H2889</f>
        <v>0</v>
      </c>
      <c r="Q2889" s="139">
        <v>0</v>
      </c>
      <c r="R2889" s="139">
        <f>Q2889*H2889</f>
        <v>0</v>
      </c>
      <c r="S2889" s="139">
        <v>0</v>
      </c>
      <c r="T2889" s="140">
        <f>S2889*H2889</f>
        <v>0</v>
      </c>
      <c r="AR2889" s="141" t="s">
        <v>761</v>
      </c>
      <c r="AT2889" s="141" t="s">
        <v>267</v>
      </c>
      <c r="AU2889" s="141" t="s">
        <v>86</v>
      </c>
      <c r="AY2889" s="18" t="s">
        <v>265</v>
      </c>
      <c r="BE2889" s="142">
        <f>IF(N2889="základní",J2889,0)</f>
        <v>0</v>
      </c>
      <c r="BF2889" s="142">
        <f>IF(N2889="snížená",J2889,0)</f>
        <v>0</v>
      </c>
      <c r="BG2889" s="142">
        <f>IF(N2889="zákl. přenesená",J2889,0)</f>
        <v>0</v>
      </c>
      <c r="BH2889" s="142">
        <f>IF(N2889="sníž. přenesená",J2889,0)</f>
        <v>0</v>
      </c>
      <c r="BI2889" s="142">
        <f>IF(N2889="nulová",J2889,0)</f>
        <v>0</v>
      </c>
      <c r="BJ2889" s="18" t="s">
        <v>84</v>
      </c>
      <c r="BK2889" s="142">
        <f>ROUND(I2889*H2889,2)</f>
        <v>0</v>
      </c>
      <c r="BL2889" s="18" t="s">
        <v>761</v>
      </c>
      <c r="BM2889" s="141" t="s">
        <v>4865</v>
      </c>
    </row>
    <row r="2890" spans="2:47" s="1" customFormat="1" ht="12">
      <c r="B2890" s="33"/>
      <c r="D2890" s="143" t="s">
        <v>273</v>
      </c>
      <c r="F2890" s="144" t="s">
        <v>4864</v>
      </c>
      <c r="I2890" s="145"/>
      <c r="L2890" s="33"/>
      <c r="M2890" s="146"/>
      <c r="T2890" s="54"/>
      <c r="AT2890" s="18" t="s">
        <v>273</v>
      </c>
      <c r="AU2890" s="18" t="s">
        <v>86</v>
      </c>
    </row>
    <row r="2891" spans="2:47" s="1" customFormat="1" ht="19.5">
      <c r="B2891" s="33"/>
      <c r="D2891" s="143" t="s">
        <v>501</v>
      </c>
      <c r="F2891" s="176" t="s">
        <v>4695</v>
      </c>
      <c r="I2891" s="145"/>
      <c r="L2891" s="33"/>
      <c r="M2891" s="146"/>
      <c r="T2891" s="54"/>
      <c r="AT2891" s="18" t="s">
        <v>501</v>
      </c>
      <c r="AU2891" s="18" t="s">
        <v>86</v>
      </c>
    </row>
    <row r="2892" spans="2:65" s="1" customFormat="1" ht="16.5" customHeight="1">
      <c r="B2892" s="33"/>
      <c r="C2892" s="130" t="s">
        <v>4866</v>
      </c>
      <c r="D2892" s="130" t="s">
        <v>267</v>
      </c>
      <c r="E2892" s="131" t="s">
        <v>4867</v>
      </c>
      <c r="F2892" s="132" t="s">
        <v>4868</v>
      </c>
      <c r="G2892" s="133" t="s">
        <v>4869</v>
      </c>
      <c r="H2892" s="134">
        <v>3</v>
      </c>
      <c r="I2892" s="135"/>
      <c r="J2892" s="136">
        <f>ROUND(I2892*H2892,2)</f>
        <v>0</v>
      </c>
      <c r="K2892" s="132" t="s">
        <v>19</v>
      </c>
      <c r="L2892" s="33"/>
      <c r="M2892" s="137" t="s">
        <v>19</v>
      </c>
      <c r="N2892" s="138" t="s">
        <v>47</v>
      </c>
      <c r="P2892" s="139">
        <f>O2892*H2892</f>
        <v>0</v>
      </c>
      <c r="Q2892" s="139">
        <v>0</v>
      </c>
      <c r="R2892" s="139">
        <f>Q2892*H2892</f>
        <v>0</v>
      </c>
      <c r="S2892" s="139">
        <v>0</v>
      </c>
      <c r="T2892" s="140">
        <f>S2892*H2892</f>
        <v>0</v>
      </c>
      <c r="AR2892" s="141" t="s">
        <v>761</v>
      </c>
      <c r="AT2892" s="141" t="s">
        <v>267</v>
      </c>
      <c r="AU2892" s="141" t="s">
        <v>86</v>
      </c>
      <c r="AY2892" s="18" t="s">
        <v>265</v>
      </c>
      <c r="BE2892" s="142">
        <f>IF(N2892="základní",J2892,0)</f>
        <v>0</v>
      </c>
      <c r="BF2892" s="142">
        <f>IF(N2892="snížená",J2892,0)</f>
        <v>0</v>
      </c>
      <c r="BG2892" s="142">
        <f>IF(N2892="zákl. přenesená",J2892,0)</f>
        <v>0</v>
      </c>
      <c r="BH2892" s="142">
        <f>IF(N2892="sníž. přenesená",J2892,0)</f>
        <v>0</v>
      </c>
      <c r="BI2892" s="142">
        <f>IF(N2892="nulová",J2892,0)</f>
        <v>0</v>
      </c>
      <c r="BJ2892" s="18" t="s">
        <v>84</v>
      </c>
      <c r="BK2892" s="142">
        <f>ROUND(I2892*H2892,2)</f>
        <v>0</v>
      </c>
      <c r="BL2892" s="18" t="s">
        <v>761</v>
      </c>
      <c r="BM2892" s="141" t="s">
        <v>4870</v>
      </c>
    </row>
    <row r="2893" spans="2:47" s="1" customFormat="1" ht="12">
      <c r="B2893" s="33"/>
      <c r="D2893" s="143" t="s">
        <v>273</v>
      </c>
      <c r="F2893" s="144" t="s">
        <v>4868</v>
      </c>
      <c r="I2893" s="145"/>
      <c r="L2893" s="33"/>
      <c r="M2893" s="146"/>
      <c r="T2893" s="54"/>
      <c r="AT2893" s="18" t="s">
        <v>273</v>
      </c>
      <c r="AU2893" s="18" t="s">
        <v>86</v>
      </c>
    </row>
    <row r="2894" spans="2:47" s="1" customFormat="1" ht="19.5">
      <c r="B2894" s="33"/>
      <c r="D2894" s="143" t="s">
        <v>501</v>
      </c>
      <c r="F2894" s="176" t="s">
        <v>4695</v>
      </c>
      <c r="I2894" s="145"/>
      <c r="L2894" s="33"/>
      <c r="M2894" s="146"/>
      <c r="T2894" s="54"/>
      <c r="AT2894" s="18" t="s">
        <v>501</v>
      </c>
      <c r="AU2894" s="18" t="s">
        <v>86</v>
      </c>
    </row>
    <row r="2895" spans="2:63" s="11" customFormat="1" ht="22.9" customHeight="1">
      <c r="B2895" s="118"/>
      <c r="D2895" s="119" t="s">
        <v>75</v>
      </c>
      <c r="E2895" s="128" t="s">
        <v>4871</v>
      </c>
      <c r="F2895" s="128" t="s">
        <v>4872</v>
      </c>
      <c r="I2895" s="121"/>
      <c r="J2895" s="129">
        <f>BK2895</f>
        <v>0</v>
      </c>
      <c r="L2895" s="118"/>
      <c r="M2895" s="123"/>
      <c r="P2895" s="124">
        <f>SUM(P2896:P2901)</f>
        <v>0</v>
      </c>
      <c r="R2895" s="124">
        <f>SUM(R2896:R2901)</f>
        <v>0</v>
      </c>
      <c r="T2895" s="125">
        <f>SUM(T2896:T2901)</f>
        <v>0</v>
      </c>
      <c r="AR2895" s="119" t="s">
        <v>287</v>
      </c>
      <c r="AT2895" s="126" t="s">
        <v>75</v>
      </c>
      <c r="AU2895" s="126" t="s">
        <v>84</v>
      </c>
      <c r="AY2895" s="119" t="s">
        <v>265</v>
      </c>
      <c r="BK2895" s="127">
        <f>SUM(BK2896:BK2901)</f>
        <v>0</v>
      </c>
    </row>
    <row r="2896" spans="2:65" s="1" customFormat="1" ht="16.5" customHeight="1">
      <c r="B2896" s="33"/>
      <c r="C2896" s="130" t="s">
        <v>4873</v>
      </c>
      <c r="D2896" s="130" t="s">
        <v>267</v>
      </c>
      <c r="E2896" s="131" t="s">
        <v>4874</v>
      </c>
      <c r="F2896" s="132" t="s">
        <v>4875</v>
      </c>
      <c r="G2896" s="133" t="s">
        <v>569</v>
      </c>
      <c r="H2896" s="134">
        <v>5.3</v>
      </c>
      <c r="I2896" s="135"/>
      <c r="J2896" s="136">
        <f>ROUND(I2896*H2896,2)</f>
        <v>0</v>
      </c>
      <c r="K2896" s="132" t="s">
        <v>19</v>
      </c>
      <c r="L2896" s="33"/>
      <c r="M2896" s="137" t="s">
        <v>19</v>
      </c>
      <c r="N2896" s="138" t="s">
        <v>47</v>
      </c>
      <c r="P2896" s="139">
        <f>O2896*H2896</f>
        <v>0</v>
      </c>
      <c r="Q2896" s="139">
        <v>0</v>
      </c>
      <c r="R2896" s="139">
        <f>Q2896*H2896</f>
        <v>0</v>
      </c>
      <c r="S2896" s="139">
        <v>0</v>
      </c>
      <c r="T2896" s="140">
        <f>S2896*H2896</f>
        <v>0</v>
      </c>
      <c r="AR2896" s="141" t="s">
        <v>761</v>
      </c>
      <c r="AT2896" s="141" t="s">
        <v>267</v>
      </c>
      <c r="AU2896" s="141" t="s">
        <v>86</v>
      </c>
      <c r="AY2896" s="18" t="s">
        <v>265</v>
      </c>
      <c r="BE2896" s="142">
        <f>IF(N2896="základní",J2896,0)</f>
        <v>0</v>
      </c>
      <c r="BF2896" s="142">
        <f>IF(N2896="snížená",J2896,0)</f>
        <v>0</v>
      </c>
      <c r="BG2896" s="142">
        <f>IF(N2896="zákl. přenesená",J2896,0)</f>
        <v>0</v>
      </c>
      <c r="BH2896" s="142">
        <f>IF(N2896="sníž. přenesená",J2896,0)</f>
        <v>0</v>
      </c>
      <c r="BI2896" s="142">
        <f>IF(N2896="nulová",J2896,0)</f>
        <v>0</v>
      </c>
      <c r="BJ2896" s="18" t="s">
        <v>84</v>
      </c>
      <c r="BK2896" s="142">
        <f>ROUND(I2896*H2896,2)</f>
        <v>0</v>
      </c>
      <c r="BL2896" s="18" t="s">
        <v>761</v>
      </c>
      <c r="BM2896" s="141" t="s">
        <v>4876</v>
      </c>
    </row>
    <row r="2897" spans="2:47" s="1" customFormat="1" ht="48.75">
      <c r="B2897" s="33"/>
      <c r="D2897" s="143" t="s">
        <v>273</v>
      </c>
      <c r="F2897" s="144" t="s">
        <v>4877</v>
      </c>
      <c r="I2897" s="145"/>
      <c r="L2897" s="33"/>
      <c r="M2897" s="146"/>
      <c r="T2897" s="54"/>
      <c r="AT2897" s="18" t="s">
        <v>273</v>
      </c>
      <c r="AU2897" s="18" t="s">
        <v>86</v>
      </c>
    </row>
    <row r="2898" spans="2:51" s="12" customFormat="1" ht="12">
      <c r="B2898" s="149"/>
      <c r="D2898" s="143" t="s">
        <v>277</v>
      </c>
      <c r="E2898" s="150" t="s">
        <v>19</v>
      </c>
      <c r="F2898" s="151" t="s">
        <v>4878</v>
      </c>
      <c r="H2898" s="150" t="s">
        <v>19</v>
      </c>
      <c r="I2898" s="152"/>
      <c r="L2898" s="149"/>
      <c r="M2898" s="153"/>
      <c r="T2898" s="154"/>
      <c r="AT2898" s="150" t="s">
        <v>277</v>
      </c>
      <c r="AU2898" s="150" t="s">
        <v>86</v>
      </c>
      <c r="AV2898" s="12" t="s">
        <v>84</v>
      </c>
      <c r="AW2898" s="12" t="s">
        <v>37</v>
      </c>
      <c r="AX2898" s="12" t="s">
        <v>76</v>
      </c>
      <c r="AY2898" s="150" t="s">
        <v>265</v>
      </c>
    </row>
    <row r="2899" spans="2:51" s="13" customFormat="1" ht="12">
      <c r="B2899" s="155"/>
      <c r="D2899" s="143" t="s">
        <v>277</v>
      </c>
      <c r="E2899" s="156" t="s">
        <v>19</v>
      </c>
      <c r="F2899" s="157" t="s">
        <v>4879</v>
      </c>
      <c r="H2899" s="158">
        <v>4.6</v>
      </c>
      <c r="I2899" s="159"/>
      <c r="L2899" s="155"/>
      <c r="M2899" s="160"/>
      <c r="T2899" s="161"/>
      <c r="AT2899" s="156" t="s">
        <v>277</v>
      </c>
      <c r="AU2899" s="156" t="s">
        <v>86</v>
      </c>
      <c r="AV2899" s="13" t="s">
        <v>86</v>
      </c>
      <c r="AW2899" s="13" t="s">
        <v>37</v>
      </c>
      <c r="AX2899" s="13" t="s">
        <v>76</v>
      </c>
      <c r="AY2899" s="156" t="s">
        <v>265</v>
      </c>
    </row>
    <row r="2900" spans="2:51" s="13" customFormat="1" ht="12">
      <c r="B2900" s="155"/>
      <c r="D2900" s="143" t="s">
        <v>277</v>
      </c>
      <c r="E2900" s="156" t="s">
        <v>19</v>
      </c>
      <c r="F2900" s="157" t="s">
        <v>4880</v>
      </c>
      <c r="H2900" s="158">
        <v>0.7</v>
      </c>
      <c r="I2900" s="159"/>
      <c r="L2900" s="155"/>
      <c r="M2900" s="160"/>
      <c r="T2900" s="161"/>
      <c r="AT2900" s="156" t="s">
        <v>277</v>
      </c>
      <c r="AU2900" s="156" t="s">
        <v>86</v>
      </c>
      <c r="AV2900" s="13" t="s">
        <v>86</v>
      </c>
      <c r="AW2900" s="13" t="s">
        <v>37</v>
      </c>
      <c r="AX2900" s="13" t="s">
        <v>76</v>
      </c>
      <c r="AY2900" s="156" t="s">
        <v>265</v>
      </c>
    </row>
    <row r="2901" spans="2:51" s="14" customFormat="1" ht="12">
      <c r="B2901" s="162"/>
      <c r="D2901" s="143" t="s">
        <v>277</v>
      </c>
      <c r="E2901" s="163" t="s">
        <v>19</v>
      </c>
      <c r="F2901" s="164" t="s">
        <v>280</v>
      </c>
      <c r="H2901" s="165">
        <v>5.3</v>
      </c>
      <c r="I2901" s="166"/>
      <c r="L2901" s="162"/>
      <c r="M2901" s="167"/>
      <c r="T2901" s="168"/>
      <c r="AT2901" s="163" t="s">
        <v>277</v>
      </c>
      <c r="AU2901" s="163" t="s">
        <v>86</v>
      </c>
      <c r="AV2901" s="14" t="s">
        <v>271</v>
      </c>
      <c r="AW2901" s="14" t="s">
        <v>37</v>
      </c>
      <c r="AX2901" s="14" t="s">
        <v>84</v>
      </c>
      <c r="AY2901" s="163" t="s">
        <v>265</v>
      </c>
    </row>
    <row r="2902" spans="2:63" s="11" customFormat="1" ht="22.9" customHeight="1">
      <c r="B2902" s="118"/>
      <c r="D2902" s="119" t="s">
        <v>75</v>
      </c>
      <c r="E2902" s="128" t="s">
        <v>4881</v>
      </c>
      <c r="F2902" s="128" t="s">
        <v>4882</v>
      </c>
      <c r="I2902" s="121"/>
      <c r="J2902" s="129">
        <f>BK2902</f>
        <v>0</v>
      </c>
      <c r="L2902" s="118"/>
      <c r="M2902" s="123"/>
      <c r="P2902" s="124">
        <f>P2903+P2934</f>
        <v>0</v>
      </c>
      <c r="R2902" s="124">
        <f>R2903+R2934</f>
        <v>0</v>
      </c>
      <c r="T2902" s="125">
        <f>T2903+T2934</f>
        <v>0</v>
      </c>
      <c r="AR2902" s="119" t="s">
        <v>287</v>
      </c>
      <c r="AT2902" s="126" t="s">
        <v>75</v>
      </c>
      <c r="AU2902" s="126" t="s">
        <v>84</v>
      </c>
      <c r="AY2902" s="119" t="s">
        <v>265</v>
      </c>
      <c r="BK2902" s="127">
        <f>BK2903+BK2934</f>
        <v>0</v>
      </c>
    </row>
    <row r="2903" spans="2:63" s="11" customFormat="1" ht="20.85" customHeight="1">
      <c r="B2903" s="118"/>
      <c r="D2903" s="119" t="s">
        <v>75</v>
      </c>
      <c r="E2903" s="128" t="s">
        <v>4883</v>
      </c>
      <c r="F2903" s="128" t="s">
        <v>4884</v>
      </c>
      <c r="I2903" s="121"/>
      <c r="J2903" s="129">
        <f>BK2903</f>
        <v>0</v>
      </c>
      <c r="L2903" s="118"/>
      <c r="M2903" s="123"/>
      <c r="P2903" s="124">
        <f>SUM(P2904:P2933)</f>
        <v>0</v>
      </c>
      <c r="R2903" s="124">
        <f>SUM(R2904:R2933)</f>
        <v>0</v>
      </c>
      <c r="T2903" s="125">
        <f>SUM(T2904:T2933)</f>
        <v>0</v>
      </c>
      <c r="AR2903" s="119" t="s">
        <v>84</v>
      </c>
      <c r="AT2903" s="126" t="s">
        <v>75</v>
      </c>
      <c r="AU2903" s="126" t="s">
        <v>86</v>
      </c>
      <c r="AY2903" s="119" t="s">
        <v>265</v>
      </c>
      <c r="BK2903" s="127">
        <f>SUM(BK2904:BK2933)</f>
        <v>0</v>
      </c>
    </row>
    <row r="2904" spans="2:65" s="1" customFormat="1" ht="16.5" customHeight="1">
      <c r="B2904" s="33"/>
      <c r="C2904" s="130" t="s">
        <v>4885</v>
      </c>
      <c r="D2904" s="130" t="s">
        <v>267</v>
      </c>
      <c r="E2904" s="131" t="s">
        <v>4886</v>
      </c>
      <c r="F2904" s="132" t="s">
        <v>4887</v>
      </c>
      <c r="G2904" s="133" t="s">
        <v>4888</v>
      </c>
      <c r="H2904" s="134">
        <v>1</v>
      </c>
      <c r="I2904" s="135"/>
      <c r="J2904" s="136">
        <f>ROUND(I2904*H2904,2)</f>
        <v>0</v>
      </c>
      <c r="K2904" s="132" t="s">
        <v>19</v>
      </c>
      <c r="L2904" s="33"/>
      <c r="M2904" s="137" t="s">
        <v>19</v>
      </c>
      <c r="N2904" s="138" t="s">
        <v>47</v>
      </c>
      <c r="P2904" s="139">
        <f>O2904*H2904</f>
        <v>0</v>
      </c>
      <c r="Q2904" s="139">
        <v>0</v>
      </c>
      <c r="R2904" s="139">
        <f>Q2904*H2904</f>
        <v>0</v>
      </c>
      <c r="S2904" s="139">
        <v>0</v>
      </c>
      <c r="T2904" s="140">
        <f>S2904*H2904</f>
        <v>0</v>
      </c>
      <c r="AR2904" s="141" t="s">
        <v>271</v>
      </c>
      <c r="AT2904" s="141" t="s">
        <v>267</v>
      </c>
      <c r="AU2904" s="141" t="s">
        <v>287</v>
      </c>
      <c r="AY2904" s="18" t="s">
        <v>265</v>
      </c>
      <c r="BE2904" s="142">
        <f>IF(N2904="základní",J2904,0)</f>
        <v>0</v>
      </c>
      <c r="BF2904" s="142">
        <f>IF(N2904="snížená",J2904,0)</f>
        <v>0</v>
      </c>
      <c r="BG2904" s="142">
        <f>IF(N2904="zákl. přenesená",J2904,0)</f>
        <v>0</v>
      </c>
      <c r="BH2904" s="142">
        <f>IF(N2904="sníž. přenesená",J2904,0)</f>
        <v>0</v>
      </c>
      <c r="BI2904" s="142">
        <f>IF(N2904="nulová",J2904,0)</f>
        <v>0</v>
      </c>
      <c r="BJ2904" s="18" t="s">
        <v>84</v>
      </c>
      <c r="BK2904" s="142">
        <f>ROUND(I2904*H2904,2)</f>
        <v>0</v>
      </c>
      <c r="BL2904" s="18" t="s">
        <v>271</v>
      </c>
      <c r="BM2904" s="141" t="s">
        <v>4889</v>
      </c>
    </row>
    <row r="2905" spans="2:47" s="1" customFormat="1" ht="126.75">
      <c r="B2905" s="33"/>
      <c r="D2905" s="143" t="s">
        <v>273</v>
      </c>
      <c r="F2905" s="144" t="s">
        <v>4890</v>
      </c>
      <c r="I2905" s="145"/>
      <c r="L2905" s="33"/>
      <c r="M2905" s="146"/>
      <c r="T2905" s="54"/>
      <c r="AT2905" s="18" t="s">
        <v>273</v>
      </c>
      <c r="AU2905" s="18" t="s">
        <v>287</v>
      </c>
    </row>
    <row r="2906" spans="2:65" s="1" customFormat="1" ht="16.5" customHeight="1">
      <c r="B2906" s="33"/>
      <c r="C2906" s="130" t="s">
        <v>4891</v>
      </c>
      <c r="D2906" s="130" t="s">
        <v>267</v>
      </c>
      <c r="E2906" s="131" t="s">
        <v>4892</v>
      </c>
      <c r="F2906" s="132" t="s">
        <v>4893</v>
      </c>
      <c r="G2906" s="133" t="s">
        <v>3951</v>
      </c>
      <c r="H2906" s="134">
        <v>34</v>
      </c>
      <c r="I2906" s="135"/>
      <c r="J2906" s="136">
        <f>ROUND(I2906*H2906,2)</f>
        <v>0</v>
      </c>
      <c r="K2906" s="132" t="s">
        <v>19</v>
      </c>
      <c r="L2906" s="33"/>
      <c r="M2906" s="137" t="s">
        <v>19</v>
      </c>
      <c r="N2906" s="138" t="s">
        <v>47</v>
      </c>
      <c r="P2906" s="139">
        <f>O2906*H2906</f>
        <v>0</v>
      </c>
      <c r="Q2906" s="139">
        <v>0</v>
      </c>
      <c r="R2906" s="139">
        <f>Q2906*H2906</f>
        <v>0</v>
      </c>
      <c r="S2906" s="139">
        <v>0</v>
      </c>
      <c r="T2906" s="140">
        <f>S2906*H2906</f>
        <v>0</v>
      </c>
      <c r="AR2906" s="141" t="s">
        <v>271</v>
      </c>
      <c r="AT2906" s="141" t="s">
        <v>267</v>
      </c>
      <c r="AU2906" s="141" t="s">
        <v>287</v>
      </c>
      <c r="AY2906" s="18" t="s">
        <v>265</v>
      </c>
      <c r="BE2906" s="142">
        <f>IF(N2906="základní",J2906,0)</f>
        <v>0</v>
      </c>
      <c r="BF2906" s="142">
        <f>IF(N2906="snížená",J2906,0)</f>
        <v>0</v>
      </c>
      <c r="BG2906" s="142">
        <f>IF(N2906="zákl. přenesená",J2906,0)</f>
        <v>0</v>
      </c>
      <c r="BH2906" s="142">
        <f>IF(N2906="sníž. přenesená",J2906,0)</f>
        <v>0</v>
      </c>
      <c r="BI2906" s="142">
        <f>IF(N2906="nulová",J2906,0)</f>
        <v>0</v>
      </c>
      <c r="BJ2906" s="18" t="s">
        <v>84</v>
      </c>
      <c r="BK2906" s="142">
        <f>ROUND(I2906*H2906,2)</f>
        <v>0</v>
      </c>
      <c r="BL2906" s="18" t="s">
        <v>271</v>
      </c>
      <c r="BM2906" s="141" t="s">
        <v>4894</v>
      </c>
    </row>
    <row r="2907" spans="2:47" s="1" customFormat="1" ht="78">
      <c r="B2907" s="33"/>
      <c r="D2907" s="143" t="s">
        <v>273</v>
      </c>
      <c r="F2907" s="144" t="s">
        <v>4895</v>
      </c>
      <c r="I2907" s="145"/>
      <c r="L2907" s="33"/>
      <c r="M2907" s="146"/>
      <c r="T2907" s="54"/>
      <c r="AT2907" s="18" t="s">
        <v>273</v>
      </c>
      <c r="AU2907" s="18" t="s">
        <v>287</v>
      </c>
    </row>
    <row r="2908" spans="2:65" s="1" customFormat="1" ht="16.5" customHeight="1">
      <c r="B2908" s="33"/>
      <c r="C2908" s="130" t="s">
        <v>4896</v>
      </c>
      <c r="D2908" s="130" t="s">
        <v>267</v>
      </c>
      <c r="E2908" s="131" t="s">
        <v>4897</v>
      </c>
      <c r="F2908" s="132" t="s">
        <v>4898</v>
      </c>
      <c r="G2908" s="133" t="s">
        <v>3951</v>
      </c>
      <c r="H2908" s="134">
        <v>34</v>
      </c>
      <c r="I2908" s="135"/>
      <c r="J2908" s="136">
        <f>ROUND(I2908*H2908,2)</f>
        <v>0</v>
      </c>
      <c r="K2908" s="132" t="s">
        <v>19</v>
      </c>
      <c r="L2908" s="33"/>
      <c r="M2908" s="137" t="s">
        <v>19</v>
      </c>
      <c r="N2908" s="138" t="s">
        <v>47</v>
      </c>
      <c r="P2908" s="139">
        <f>O2908*H2908</f>
        <v>0</v>
      </c>
      <c r="Q2908" s="139">
        <v>0</v>
      </c>
      <c r="R2908" s="139">
        <f>Q2908*H2908</f>
        <v>0</v>
      </c>
      <c r="S2908" s="139">
        <v>0</v>
      </c>
      <c r="T2908" s="140">
        <f>S2908*H2908</f>
        <v>0</v>
      </c>
      <c r="AR2908" s="141" t="s">
        <v>271</v>
      </c>
      <c r="AT2908" s="141" t="s">
        <v>267</v>
      </c>
      <c r="AU2908" s="141" t="s">
        <v>287</v>
      </c>
      <c r="AY2908" s="18" t="s">
        <v>265</v>
      </c>
      <c r="BE2908" s="142">
        <f>IF(N2908="základní",J2908,0)</f>
        <v>0</v>
      </c>
      <c r="BF2908" s="142">
        <f>IF(N2908="snížená",J2908,0)</f>
        <v>0</v>
      </c>
      <c r="BG2908" s="142">
        <f>IF(N2908="zákl. přenesená",J2908,0)</f>
        <v>0</v>
      </c>
      <c r="BH2908" s="142">
        <f>IF(N2908="sníž. přenesená",J2908,0)</f>
        <v>0</v>
      </c>
      <c r="BI2908" s="142">
        <f>IF(N2908="nulová",J2908,0)</f>
        <v>0</v>
      </c>
      <c r="BJ2908" s="18" t="s">
        <v>84</v>
      </c>
      <c r="BK2908" s="142">
        <f>ROUND(I2908*H2908,2)</f>
        <v>0</v>
      </c>
      <c r="BL2908" s="18" t="s">
        <v>271</v>
      </c>
      <c r="BM2908" s="141" t="s">
        <v>4899</v>
      </c>
    </row>
    <row r="2909" spans="2:47" s="1" customFormat="1" ht="29.25">
      <c r="B2909" s="33"/>
      <c r="D2909" s="143" t="s">
        <v>273</v>
      </c>
      <c r="F2909" s="144" t="s">
        <v>4900</v>
      </c>
      <c r="I2909" s="145"/>
      <c r="L2909" s="33"/>
      <c r="M2909" s="146"/>
      <c r="T2909" s="54"/>
      <c r="AT2909" s="18" t="s">
        <v>273</v>
      </c>
      <c r="AU2909" s="18" t="s">
        <v>287</v>
      </c>
    </row>
    <row r="2910" spans="2:65" s="1" customFormat="1" ht="16.5" customHeight="1">
      <c r="B2910" s="33"/>
      <c r="C2910" s="130" t="s">
        <v>4901</v>
      </c>
      <c r="D2910" s="130" t="s">
        <v>267</v>
      </c>
      <c r="E2910" s="131" t="s">
        <v>4902</v>
      </c>
      <c r="F2910" s="132" t="s">
        <v>4903</v>
      </c>
      <c r="G2910" s="133" t="s">
        <v>3951</v>
      </c>
      <c r="H2910" s="134">
        <v>34</v>
      </c>
      <c r="I2910" s="135"/>
      <c r="J2910" s="136">
        <f>ROUND(I2910*H2910,2)</f>
        <v>0</v>
      </c>
      <c r="K2910" s="132" t="s">
        <v>19</v>
      </c>
      <c r="L2910" s="33"/>
      <c r="M2910" s="137" t="s">
        <v>19</v>
      </c>
      <c r="N2910" s="138" t="s">
        <v>47</v>
      </c>
      <c r="P2910" s="139">
        <f>O2910*H2910</f>
        <v>0</v>
      </c>
      <c r="Q2910" s="139">
        <v>0</v>
      </c>
      <c r="R2910" s="139">
        <f>Q2910*H2910</f>
        <v>0</v>
      </c>
      <c r="S2910" s="139">
        <v>0</v>
      </c>
      <c r="T2910" s="140">
        <f>S2910*H2910</f>
        <v>0</v>
      </c>
      <c r="AR2910" s="141" t="s">
        <v>271</v>
      </c>
      <c r="AT2910" s="141" t="s">
        <v>267</v>
      </c>
      <c r="AU2910" s="141" t="s">
        <v>287</v>
      </c>
      <c r="AY2910" s="18" t="s">
        <v>265</v>
      </c>
      <c r="BE2910" s="142">
        <f>IF(N2910="základní",J2910,0)</f>
        <v>0</v>
      </c>
      <c r="BF2910" s="142">
        <f>IF(N2910="snížená",J2910,0)</f>
        <v>0</v>
      </c>
      <c r="BG2910" s="142">
        <f>IF(N2910="zákl. přenesená",J2910,0)</f>
        <v>0</v>
      </c>
      <c r="BH2910" s="142">
        <f>IF(N2910="sníž. přenesená",J2910,0)</f>
        <v>0</v>
      </c>
      <c r="BI2910" s="142">
        <f>IF(N2910="nulová",J2910,0)</f>
        <v>0</v>
      </c>
      <c r="BJ2910" s="18" t="s">
        <v>84</v>
      </c>
      <c r="BK2910" s="142">
        <f>ROUND(I2910*H2910,2)</f>
        <v>0</v>
      </c>
      <c r="BL2910" s="18" t="s">
        <v>271</v>
      </c>
      <c r="BM2910" s="141" t="s">
        <v>4904</v>
      </c>
    </row>
    <row r="2911" spans="2:47" s="1" customFormat="1" ht="19.5">
      <c r="B2911" s="33"/>
      <c r="D2911" s="143" t="s">
        <v>273</v>
      </c>
      <c r="F2911" s="144" t="s">
        <v>4905</v>
      </c>
      <c r="I2911" s="145"/>
      <c r="L2911" s="33"/>
      <c r="M2911" s="146"/>
      <c r="T2911" s="54"/>
      <c r="AT2911" s="18" t="s">
        <v>273</v>
      </c>
      <c r="AU2911" s="18" t="s">
        <v>287</v>
      </c>
    </row>
    <row r="2912" spans="2:65" s="1" customFormat="1" ht="16.5" customHeight="1">
      <c r="B2912" s="33"/>
      <c r="C2912" s="130" t="s">
        <v>4906</v>
      </c>
      <c r="D2912" s="130" t="s">
        <v>267</v>
      </c>
      <c r="E2912" s="131" t="s">
        <v>4907</v>
      </c>
      <c r="F2912" s="132" t="s">
        <v>4908</v>
      </c>
      <c r="G2912" s="133" t="s">
        <v>3951</v>
      </c>
      <c r="H2912" s="134">
        <v>41</v>
      </c>
      <c r="I2912" s="135"/>
      <c r="J2912" s="136">
        <f>ROUND(I2912*H2912,2)</f>
        <v>0</v>
      </c>
      <c r="K2912" s="132" t="s">
        <v>19</v>
      </c>
      <c r="L2912" s="33"/>
      <c r="M2912" s="137" t="s">
        <v>19</v>
      </c>
      <c r="N2912" s="138" t="s">
        <v>47</v>
      </c>
      <c r="P2912" s="139">
        <f>O2912*H2912</f>
        <v>0</v>
      </c>
      <c r="Q2912" s="139">
        <v>0</v>
      </c>
      <c r="R2912" s="139">
        <f>Q2912*H2912</f>
        <v>0</v>
      </c>
      <c r="S2912" s="139">
        <v>0</v>
      </c>
      <c r="T2912" s="140">
        <f>S2912*H2912</f>
        <v>0</v>
      </c>
      <c r="AR2912" s="141" t="s">
        <v>271</v>
      </c>
      <c r="AT2912" s="141" t="s">
        <v>267</v>
      </c>
      <c r="AU2912" s="141" t="s">
        <v>287</v>
      </c>
      <c r="AY2912" s="18" t="s">
        <v>265</v>
      </c>
      <c r="BE2912" s="142">
        <f>IF(N2912="základní",J2912,0)</f>
        <v>0</v>
      </c>
      <c r="BF2912" s="142">
        <f>IF(N2912="snížená",J2912,0)</f>
        <v>0</v>
      </c>
      <c r="BG2912" s="142">
        <f>IF(N2912="zákl. přenesená",J2912,0)</f>
        <v>0</v>
      </c>
      <c r="BH2912" s="142">
        <f>IF(N2912="sníž. přenesená",J2912,0)</f>
        <v>0</v>
      </c>
      <c r="BI2912" s="142">
        <f>IF(N2912="nulová",J2912,0)</f>
        <v>0</v>
      </c>
      <c r="BJ2912" s="18" t="s">
        <v>84</v>
      </c>
      <c r="BK2912" s="142">
        <f>ROUND(I2912*H2912,2)</f>
        <v>0</v>
      </c>
      <c r="BL2912" s="18" t="s">
        <v>271</v>
      </c>
      <c r="BM2912" s="141" t="s">
        <v>4909</v>
      </c>
    </row>
    <row r="2913" spans="2:47" s="1" customFormat="1" ht="29.25">
      <c r="B2913" s="33"/>
      <c r="D2913" s="143" t="s">
        <v>273</v>
      </c>
      <c r="F2913" s="144" t="s">
        <v>4910</v>
      </c>
      <c r="I2913" s="145"/>
      <c r="L2913" s="33"/>
      <c r="M2913" s="146"/>
      <c r="T2913" s="54"/>
      <c r="AT2913" s="18" t="s">
        <v>273</v>
      </c>
      <c r="AU2913" s="18" t="s">
        <v>287</v>
      </c>
    </row>
    <row r="2914" spans="2:65" s="1" customFormat="1" ht="16.5" customHeight="1">
      <c r="B2914" s="33"/>
      <c r="C2914" s="130" t="s">
        <v>4911</v>
      </c>
      <c r="D2914" s="130" t="s">
        <v>267</v>
      </c>
      <c r="E2914" s="131" t="s">
        <v>4912</v>
      </c>
      <c r="F2914" s="132" t="s">
        <v>4913</v>
      </c>
      <c r="G2914" s="133" t="s">
        <v>3951</v>
      </c>
      <c r="H2914" s="134">
        <v>2</v>
      </c>
      <c r="I2914" s="135"/>
      <c r="J2914" s="136">
        <f>ROUND(I2914*H2914,2)</f>
        <v>0</v>
      </c>
      <c r="K2914" s="132" t="s">
        <v>19</v>
      </c>
      <c r="L2914" s="33"/>
      <c r="M2914" s="137" t="s">
        <v>19</v>
      </c>
      <c r="N2914" s="138" t="s">
        <v>47</v>
      </c>
      <c r="P2914" s="139">
        <f>O2914*H2914</f>
        <v>0</v>
      </c>
      <c r="Q2914" s="139">
        <v>0</v>
      </c>
      <c r="R2914" s="139">
        <f>Q2914*H2914</f>
        <v>0</v>
      </c>
      <c r="S2914" s="139">
        <v>0</v>
      </c>
      <c r="T2914" s="140">
        <f>S2914*H2914</f>
        <v>0</v>
      </c>
      <c r="AR2914" s="141" t="s">
        <v>271</v>
      </c>
      <c r="AT2914" s="141" t="s">
        <v>267</v>
      </c>
      <c r="AU2914" s="141" t="s">
        <v>287</v>
      </c>
      <c r="AY2914" s="18" t="s">
        <v>265</v>
      </c>
      <c r="BE2914" s="142">
        <f>IF(N2914="základní",J2914,0)</f>
        <v>0</v>
      </c>
      <c r="BF2914" s="142">
        <f>IF(N2914="snížená",J2914,0)</f>
        <v>0</v>
      </c>
      <c r="BG2914" s="142">
        <f>IF(N2914="zákl. přenesená",J2914,0)</f>
        <v>0</v>
      </c>
      <c r="BH2914" s="142">
        <f>IF(N2914="sníž. přenesená",J2914,0)</f>
        <v>0</v>
      </c>
      <c r="BI2914" s="142">
        <f>IF(N2914="nulová",J2914,0)</f>
        <v>0</v>
      </c>
      <c r="BJ2914" s="18" t="s">
        <v>84</v>
      </c>
      <c r="BK2914" s="142">
        <f>ROUND(I2914*H2914,2)</f>
        <v>0</v>
      </c>
      <c r="BL2914" s="18" t="s">
        <v>271</v>
      </c>
      <c r="BM2914" s="141" t="s">
        <v>4914</v>
      </c>
    </row>
    <row r="2915" spans="2:47" s="1" customFormat="1" ht="29.25">
      <c r="B2915" s="33"/>
      <c r="D2915" s="143" t="s">
        <v>273</v>
      </c>
      <c r="F2915" s="144" t="s">
        <v>4915</v>
      </c>
      <c r="I2915" s="145"/>
      <c r="L2915" s="33"/>
      <c r="M2915" s="146"/>
      <c r="T2915" s="54"/>
      <c r="AT2915" s="18" t="s">
        <v>273</v>
      </c>
      <c r="AU2915" s="18" t="s">
        <v>287</v>
      </c>
    </row>
    <row r="2916" spans="2:65" s="1" customFormat="1" ht="16.5" customHeight="1">
      <c r="B2916" s="33"/>
      <c r="C2916" s="130" t="s">
        <v>4916</v>
      </c>
      <c r="D2916" s="130" t="s">
        <v>267</v>
      </c>
      <c r="E2916" s="131" t="s">
        <v>4917</v>
      </c>
      <c r="F2916" s="132" t="s">
        <v>4918</v>
      </c>
      <c r="G2916" s="133" t="s">
        <v>3951</v>
      </c>
      <c r="H2916" s="134">
        <v>1</v>
      </c>
      <c r="I2916" s="135"/>
      <c r="J2916" s="136">
        <f>ROUND(I2916*H2916,2)</f>
        <v>0</v>
      </c>
      <c r="K2916" s="132" t="s">
        <v>19</v>
      </c>
      <c r="L2916" s="33"/>
      <c r="M2916" s="137" t="s">
        <v>19</v>
      </c>
      <c r="N2916" s="138" t="s">
        <v>47</v>
      </c>
      <c r="P2916" s="139">
        <f>O2916*H2916</f>
        <v>0</v>
      </c>
      <c r="Q2916" s="139">
        <v>0</v>
      </c>
      <c r="R2916" s="139">
        <f>Q2916*H2916</f>
        <v>0</v>
      </c>
      <c r="S2916" s="139">
        <v>0</v>
      </c>
      <c r="T2916" s="140">
        <f>S2916*H2916</f>
        <v>0</v>
      </c>
      <c r="AR2916" s="141" t="s">
        <v>271</v>
      </c>
      <c r="AT2916" s="141" t="s">
        <v>267</v>
      </c>
      <c r="AU2916" s="141" t="s">
        <v>287</v>
      </c>
      <c r="AY2916" s="18" t="s">
        <v>265</v>
      </c>
      <c r="BE2916" s="142">
        <f>IF(N2916="základní",J2916,0)</f>
        <v>0</v>
      </c>
      <c r="BF2916" s="142">
        <f>IF(N2916="snížená",J2916,0)</f>
        <v>0</v>
      </c>
      <c r="BG2916" s="142">
        <f>IF(N2916="zákl. přenesená",J2916,0)</f>
        <v>0</v>
      </c>
      <c r="BH2916" s="142">
        <f>IF(N2916="sníž. přenesená",J2916,0)</f>
        <v>0</v>
      </c>
      <c r="BI2916" s="142">
        <f>IF(N2916="nulová",J2916,0)</f>
        <v>0</v>
      </c>
      <c r="BJ2916" s="18" t="s">
        <v>84</v>
      </c>
      <c r="BK2916" s="142">
        <f>ROUND(I2916*H2916,2)</f>
        <v>0</v>
      </c>
      <c r="BL2916" s="18" t="s">
        <v>271</v>
      </c>
      <c r="BM2916" s="141" t="s">
        <v>4919</v>
      </c>
    </row>
    <row r="2917" spans="2:47" s="1" customFormat="1" ht="12">
      <c r="B2917" s="33"/>
      <c r="D2917" s="143" t="s">
        <v>273</v>
      </c>
      <c r="F2917" s="144" t="s">
        <v>4920</v>
      </c>
      <c r="I2917" s="145"/>
      <c r="L2917" s="33"/>
      <c r="M2917" s="146"/>
      <c r="T2917" s="54"/>
      <c r="AT2917" s="18" t="s">
        <v>273</v>
      </c>
      <c r="AU2917" s="18" t="s">
        <v>287</v>
      </c>
    </row>
    <row r="2918" spans="2:65" s="1" customFormat="1" ht="16.5" customHeight="1">
      <c r="B2918" s="33"/>
      <c r="C2918" s="130" t="s">
        <v>4921</v>
      </c>
      <c r="D2918" s="130" t="s">
        <v>267</v>
      </c>
      <c r="E2918" s="131" t="s">
        <v>4922</v>
      </c>
      <c r="F2918" s="132" t="s">
        <v>4923</v>
      </c>
      <c r="G2918" s="133" t="s">
        <v>4924</v>
      </c>
      <c r="H2918" s="134">
        <v>102</v>
      </c>
      <c r="I2918" s="135"/>
      <c r="J2918" s="136">
        <f>ROUND(I2918*H2918,2)</f>
        <v>0</v>
      </c>
      <c r="K2918" s="132" t="s">
        <v>19</v>
      </c>
      <c r="L2918" s="33"/>
      <c r="M2918" s="137" t="s">
        <v>19</v>
      </c>
      <c r="N2918" s="138" t="s">
        <v>47</v>
      </c>
      <c r="P2918" s="139">
        <f>O2918*H2918</f>
        <v>0</v>
      </c>
      <c r="Q2918" s="139">
        <v>0</v>
      </c>
      <c r="R2918" s="139">
        <f>Q2918*H2918</f>
        <v>0</v>
      </c>
      <c r="S2918" s="139">
        <v>0</v>
      </c>
      <c r="T2918" s="140">
        <f>S2918*H2918</f>
        <v>0</v>
      </c>
      <c r="AR2918" s="141" t="s">
        <v>271</v>
      </c>
      <c r="AT2918" s="141" t="s">
        <v>267</v>
      </c>
      <c r="AU2918" s="141" t="s">
        <v>287</v>
      </c>
      <c r="AY2918" s="18" t="s">
        <v>265</v>
      </c>
      <c r="BE2918" s="142">
        <f>IF(N2918="základní",J2918,0)</f>
        <v>0</v>
      </c>
      <c r="BF2918" s="142">
        <f>IF(N2918="snížená",J2918,0)</f>
        <v>0</v>
      </c>
      <c r="BG2918" s="142">
        <f>IF(N2918="zákl. přenesená",J2918,0)</f>
        <v>0</v>
      </c>
      <c r="BH2918" s="142">
        <f>IF(N2918="sníž. přenesená",J2918,0)</f>
        <v>0</v>
      </c>
      <c r="BI2918" s="142">
        <f>IF(N2918="nulová",J2918,0)</f>
        <v>0</v>
      </c>
      <c r="BJ2918" s="18" t="s">
        <v>84</v>
      </c>
      <c r="BK2918" s="142">
        <f>ROUND(I2918*H2918,2)</f>
        <v>0</v>
      </c>
      <c r="BL2918" s="18" t="s">
        <v>271</v>
      </c>
      <c r="BM2918" s="141" t="s">
        <v>4925</v>
      </c>
    </row>
    <row r="2919" spans="2:47" s="1" customFormat="1" ht="12">
      <c r="B2919" s="33"/>
      <c r="D2919" s="143" t="s">
        <v>273</v>
      </c>
      <c r="F2919" s="144" t="s">
        <v>4926</v>
      </c>
      <c r="I2919" s="145"/>
      <c r="L2919" s="33"/>
      <c r="M2919" s="146"/>
      <c r="T2919" s="54"/>
      <c r="AT2919" s="18" t="s">
        <v>273</v>
      </c>
      <c r="AU2919" s="18" t="s">
        <v>287</v>
      </c>
    </row>
    <row r="2920" spans="2:65" s="1" customFormat="1" ht="16.5" customHeight="1">
      <c r="B2920" s="33"/>
      <c r="C2920" s="130" t="s">
        <v>4927</v>
      </c>
      <c r="D2920" s="130" t="s">
        <v>267</v>
      </c>
      <c r="E2920" s="131" t="s">
        <v>4928</v>
      </c>
      <c r="F2920" s="132" t="s">
        <v>4929</v>
      </c>
      <c r="G2920" s="133" t="s">
        <v>4924</v>
      </c>
      <c r="H2920" s="134">
        <v>4</v>
      </c>
      <c r="I2920" s="135"/>
      <c r="J2920" s="136">
        <f>ROUND(I2920*H2920,2)</f>
        <v>0</v>
      </c>
      <c r="K2920" s="132" t="s">
        <v>19</v>
      </c>
      <c r="L2920" s="33"/>
      <c r="M2920" s="137" t="s">
        <v>19</v>
      </c>
      <c r="N2920" s="138" t="s">
        <v>47</v>
      </c>
      <c r="P2920" s="139">
        <f>O2920*H2920</f>
        <v>0</v>
      </c>
      <c r="Q2920" s="139">
        <v>0</v>
      </c>
      <c r="R2920" s="139">
        <f>Q2920*H2920</f>
        <v>0</v>
      </c>
      <c r="S2920" s="139">
        <v>0</v>
      </c>
      <c r="T2920" s="140">
        <f>S2920*H2920</f>
        <v>0</v>
      </c>
      <c r="AR2920" s="141" t="s">
        <v>271</v>
      </c>
      <c r="AT2920" s="141" t="s">
        <v>267</v>
      </c>
      <c r="AU2920" s="141" t="s">
        <v>287</v>
      </c>
      <c r="AY2920" s="18" t="s">
        <v>265</v>
      </c>
      <c r="BE2920" s="142">
        <f>IF(N2920="základní",J2920,0)</f>
        <v>0</v>
      </c>
      <c r="BF2920" s="142">
        <f>IF(N2920="snížená",J2920,0)</f>
        <v>0</v>
      </c>
      <c r="BG2920" s="142">
        <f>IF(N2920="zákl. přenesená",J2920,0)</f>
        <v>0</v>
      </c>
      <c r="BH2920" s="142">
        <f>IF(N2920="sníž. přenesená",J2920,0)</f>
        <v>0</v>
      </c>
      <c r="BI2920" s="142">
        <f>IF(N2920="nulová",J2920,0)</f>
        <v>0</v>
      </c>
      <c r="BJ2920" s="18" t="s">
        <v>84</v>
      </c>
      <c r="BK2920" s="142">
        <f>ROUND(I2920*H2920,2)</f>
        <v>0</v>
      </c>
      <c r="BL2920" s="18" t="s">
        <v>271</v>
      </c>
      <c r="BM2920" s="141" t="s">
        <v>4930</v>
      </c>
    </row>
    <row r="2921" spans="2:47" s="1" customFormat="1" ht="12">
      <c r="B2921" s="33"/>
      <c r="D2921" s="143" t="s">
        <v>273</v>
      </c>
      <c r="F2921" s="144" t="s">
        <v>4931</v>
      </c>
      <c r="I2921" s="145"/>
      <c r="L2921" s="33"/>
      <c r="M2921" s="146"/>
      <c r="T2921" s="54"/>
      <c r="AT2921" s="18" t="s">
        <v>273</v>
      </c>
      <c r="AU2921" s="18" t="s">
        <v>287</v>
      </c>
    </row>
    <row r="2922" spans="2:65" s="1" customFormat="1" ht="16.5" customHeight="1">
      <c r="B2922" s="33"/>
      <c r="C2922" s="130" t="s">
        <v>4932</v>
      </c>
      <c r="D2922" s="130" t="s">
        <v>267</v>
      </c>
      <c r="E2922" s="131" t="s">
        <v>4933</v>
      </c>
      <c r="F2922" s="132" t="s">
        <v>4934</v>
      </c>
      <c r="G2922" s="133" t="s">
        <v>4924</v>
      </c>
      <c r="H2922" s="134">
        <v>4</v>
      </c>
      <c r="I2922" s="135"/>
      <c r="J2922" s="136">
        <f>ROUND(I2922*H2922,2)</f>
        <v>0</v>
      </c>
      <c r="K2922" s="132" t="s">
        <v>19</v>
      </c>
      <c r="L2922" s="33"/>
      <c r="M2922" s="137" t="s">
        <v>19</v>
      </c>
      <c r="N2922" s="138" t="s">
        <v>47</v>
      </c>
      <c r="P2922" s="139">
        <f>O2922*H2922</f>
        <v>0</v>
      </c>
      <c r="Q2922" s="139">
        <v>0</v>
      </c>
      <c r="R2922" s="139">
        <f>Q2922*H2922</f>
        <v>0</v>
      </c>
      <c r="S2922" s="139">
        <v>0</v>
      </c>
      <c r="T2922" s="140">
        <f>S2922*H2922</f>
        <v>0</v>
      </c>
      <c r="AR2922" s="141" t="s">
        <v>271</v>
      </c>
      <c r="AT2922" s="141" t="s">
        <v>267</v>
      </c>
      <c r="AU2922" s="141" t="s">
        <v>287</v>
      </c>
      <c r="AY2922" s="18" t="s">
        <v>265</v>
      </c>
      <c r="BE2922" s="142">
        <f>IF(N2922="základní",J2922,0)</f>
        <v>0</v>
      </c>
      <c r="BF2922" s="142">
        <f>IF(N2922="snížená",J2922,0)</f>
        <v>0</v>
      </c>
      <c r="BG2922" s="142">
        <f>IF(N2922="zákl. přenesená",J2922,0)</f>
        <v>0</v>
      </c>
      <c r="BH2922" s="142">
        <f>IF(N2922="sníž. přenesená",J2922,0)</f>
        <v>0</v>
      </c>
      <c r="BI2922" s="142">
        <f>IF(N2922="nulová",J2922,0)</f>
        <v>0</v>
      </c>
      <c r="BJ2922" s="18" t="s">
        <v>84</v>
      </c>
      <c r="BK2922" s="142">
        <f>ROUND(I2922*H2922,2)</f>
        <v>0</v>
      </c>
      <c r="BL2922" s="18" t="s">
        <v>271</v>
      </c>
      <c r="BM2922" s="141" t="s">
        <v>4935</v>
      </c>
    </row>
    <row r="2923" spans="2:47" s="1" customFormat="1" ht="12">
      <c r="B2923" s="33"/>
      <c r="D2923" s="143" t="s">
        <v>273</v>
      </c>
      <c r="F2923" s="144" t="s">
        <v>4936</v>
      </c>
      <c r="I2923" s="145"/>
      <c r="L2923" s="33"/>
      <c r="M2923" s="146"/>
      <c r="T2923" s="54"/>
      <c r="AT2923" s="18" t="s">
        <v>273</v>
      </c>
      <c r="AU2923" s="18" t="s">
        <v>287</v>
      </c>
    </row>
    <row r="2924" spans="2:65" s="1" customFormat="1" ht="16.5" customHeight="1">
      <c r="B2924" s="33"/>
      <c r="C2924" s="130" t="s">
        <v>4937</v>
      </c>
      <c r="D2924" s="130" t="s">
        <v>267</v>
      </c>
      <c r="E2924" s="131" t="s">
        <v>4938</v>
      </c>
      <c r="F2924" s="132" t="s">
        <v>4939</v>
      </c>
      <c r="G2924" s="133" t="s">
        <v>3951</v>
      </c>
      <c r="H2924" s="134">
        <v>12</v>
      </c>
      <c r="I2924" s="135"/>
      <c r="J2924" s="136">
        <f>ROUND(I2924*H2924,2)</f>
        <v>0</v>
      </c>
      <c r="K2924" s="132" t="s">
        <v>19</v>
      </c>
      <c r="L2924" s="33"/>
      <c r="M2924" s="137" t="s">
        <v>19</v>
      </c>
      <c r="N2924" s="138" t="s">
        <v>47</v>
      </c>
      <c r="P2924" s="139">
        <f>O2924*H2924</f>
        <v>0</v>
      </c>
      <c r="Q2924" s="139">
        <v>0</v>
      </c>
      <c r="R2924" s="139">
        <f>Q2924*H2924</f>
        <v>0</v>
      </c>
      <c r="S2924" s="139">
        <v>0</v>
      </c>
      <c r="T2924" s="140">
        <f>S2924*H2924</f>
        <v>0</v>
      </c>
      <c r="AR2924" s="141" t="s">
        <v>271</v>
      </c>
      <c r="AT2924" s="141" t="s">
        <v>267</v>
      </c>
      <c r="AU2924" s="141" t="s">
        <v>287</v>
      </c>
      <c r="AY2924" s="18" t="s">
        <v>265</v>
      </c>
      <c r="BE2924" s="142">
        <f>IF(N2924="základní",J2924,0)</f>
        <v>0</v>
      </c>
      <c r="BF2924" s="142">
        <f>IF(N2924="snížená",J2924,0)</f>
        <v>0</v>
      </c>
      <c r="BG2924" s="142">
        <f>IF(N2924="zákl. přenesená",J2924,0)</f>
        <v>0</v>
      </c>
      <c r="BH2924" s="142">
        <f>IF(N2924="sníž. přenesená",J2924,0)</f>
        <v>0</v>
      </c>
      <c r="BI2924" s="142">
        <f>IF(N2924="nulová",J2924,0)</f>
        <v>0</v>
      </c>
      <c r="BJ2924" s="18" t="s">
        <v>84</v>
      </c>
      <c r="BK2924" s="142">
        <f>ROUND(I2924*H2924,2)</f>
        <v>0</v>
      </c>
      <c r="BL2924" s="18" t="s">
        <v>271</v>
      </c>
      <c r="BM2924" s="141" t="s">
        <v>4940</v>
      </c>
    </row>
    <row r="2925" spans="2:47" s="1" customFormat="1" ht="12">
      <c r="B2925" s="33"/>
      <c r="D2925" s="143" t="s">
        <v>273</v>
      </c>
      <c r="F2925" s="144" t="s">
        <v>4941</v>
      </c>
      <c r="I2925" s="145"/>
      <c r="L2925" s="33"/>
      <c r="M2925" s="146"/>
      <c r="T2925" s="54"/>
      <c r="AT2925" s="18" t="s">
        <v>273</v>
      </c>
      <c r="AU2925" s="18" t="s">
        <v>287</v>
      </c>
    </row>
    <row r="2926" spans="2:65" s="1" customFormat="1" ht="16.5" customHeight="1">
      <c r="B2926" s="33"/>
      <c r="C2926" s="130" t="s">
        <v>4942</v>
      </c>
      <c r="D2926" s="130" t="s">
        <v>267</v>
      </c>
      <c r="E2926" s="131" t="s">
        <v>4943</v>
      </c>
      <c r="F2926" s="132" t="s">
        <v>4944</v>
      </c>
      <c r="G2926" s="133" t="s">
        <v>3951</v>
      </c>
      <c r="H2926" s="134">
        <v>4</v>
      </c>
      <c r="I2926" s="135"/>
      <c r="J2926" s="136">
        <f>ROUND(I2926*H2926,2)</f>
        <v>0</v>
      </c>
      <c r="K2926" s="132" t="s">
        <v>19</v>
      </c>
      <c r="L2926" s="33"/>
      <c r="M2926" s="137" t="s">
        <v>19</v>
      </c>
      <c r="N2926" s="138" t="s">
        <v>47</v>
      </c>
      <c r="P2926" s="139">
        <f>O2926*H2926</f>
        <v>0</v>
      </c>
      <c r="Q2926" s="139">
        <v>0</v>
      </c>
      <c r="R2926" s="139">
        <f>Q2926*H2926</f>
        <v>0</v>
      </c>
      <c r="S2926" s="139">
        <v>0</v>
      </c>
      <c r="T2926" s="140">
        <f>S2926*H2926</f>
        <v>0</v>
      </c>
      <c r="AR2926" s="141" t="s">
        <v>271</v>
      </c>
      <c r="AT2926" s="141" t="s">
        <v>267</v>
      </c>
      <c r="AU2926" s="141" t="s">
        <v>287</v>
      </c>
      <c r="AY2926" s="18" t="s">
        <v>265</v>
      </c>
      <c r="BE2926" s="142">
        <f>IF(N2926="základní",J2926,0)</f>
        <v>0</v>
      </c>
      <c r="BF2926" s="142">
        <f>IF(N2926="snížená",J2926,0)</f>
        <v>0</v>
      </c>
      <c r="BG2926" s="142">
        <f>IF(N2926="zákl. přenesená",J2926,0)</f>
        <v>0</v>
      </c>
      <c r="BH2926" s="142">
        <f>IF(N2926="sníž. přenesená",J2926,0)</f>
        <v>0</v>
      </c>
      <c r="BI2926" s="142">
        <f>IF(N2926="nulová",J2926,0)</f>
        <v>0</v>
      </c>
      <c r="BJ2926" s="18" t="s">
        <v>84</v>
      </c>
      <c r="BK2926" s="142">
        <f>ROUND(I2926*H2926,2)</f>
        <v>0</v>
      </c>
      <c r="BL2926" s="18" t="s">
        <v>271</v>
      </c>
      <c r="BM2926" s="141" t="s">
        <v>4945</v>
      </c>
    </row>
    <row r="2927" spans="2:47" s="1" customFormat="1" ht="12">
      <c r="B2927" s="33"/>
      <c r="D2927" s="143" t="s">
        <v>273</v>
      </c>
      <c r="F2927" s="144" t="s">
        <v>4946</v>
      </c>
      <c r="I2927" s="145"/>
      <c r="L2927" s="33"/>
      <c r="M2927" s="146"/>
      <c r="T2927" s="54"/>
      <c r="AT2927" s="18" t="s">
        <v>273</v>
      </c>
      <c r="AU2927" s="18" t="s">
        <v>287</v>
      </c>
    </row>
    <row r="2928" spans="2:65" s="1" customFormat="1" ht="16.5" customHeight="1">
      <c r="B2928" s="33"/>
      <c r="C2928" s="130" t="s">
        <v>4947</v>
      </c>
      <c r="D2928" s="130" t="s">
        <v>267</v>
      </c>
      <c r="E2928" s="131" t="s">
        <v>4948</v>
      </c>
      <c r="F2928" s="132" t="s">
        <v>4949</v>
      </c>
      <c r="G2928" s="133" t="s">
        <v>3951</v>
      </c>
      <c r="H2928" s="134">
        <v>3</v>
      </c>
      <c r="I2928" s="135"/>
      <c r="J2928" s="136">
        <f>ROUND(I2928*H2928,2)</f>
        <v>0</v>
      </c>
      <c r="K2928" s="132" t="s">
        <v>19</v>
      </c>
      <c r="L2928" s="33"/>
      <c r="M2928" s="137" t="s">
        <v>19</v>
      </c>
      <c r="N2928" s="138" t="s">
        <v>47</v>
      </c>
      <c r="P2928" s="139">
        <f>O2928*H2928</f>
        <v>0</v>
      </c>
      <c r="Q2928" s="139">
        <v>0</v>
      </c>
      <c r="R2928" s="139">
        <f>Q2928*H2928</f>
        <v>0</v>
      </c>
      <c r="S2928" s="139">
        <v>0</v>
      </c>
      <c r="T2928" s="140">
        <f>S2928*H2928</f>
        <v>0</v>
      </c>
      <c r="AR2928" s="141" t="s">
        <v>271</v>
      </c>
      <c r="AT2928" s="141" t="s">
        <v>267</v>
      </c>
      <c r="AU2928" s="141" t="s">
        <v>287</v>
      </c>
      <c r="AY2928" s="18" t="s">
        <v>265</v>
      </c>
      <c r="BE2928" s="142">
        <f>IF(N2928="základní",J2928,0)</f>
        <v>0</v>
      </c>
      <c r="BF2928" s="142">
        <f>IF(N2928="snížená",J2928,0)</f>
        <v>0</v>
      </c>
      <c r="BG2928" s="142">
        <f>IF(N2928="zákl. přenesená",J2928,0)</f>
        <v>0</v>
      </c>
      <c r="BH2928" s="142">
        <f>IF(N2928="sníž. přenesená",J2928,0)</f>
        <v>0</v>
      </c>
      <c r="BI2928" s="142">
        <f>IF(N2928="nulová",J2928,0)</f>
        <v>0</v>
      </c>
      <c r="BJ2928" s="18" t="s">
        <v>84</v>
      </c>
      <c r="BK2928" s="142">
        <f>ROUND(I2928*H2928,2)</f>
        <v>0</v>
      </c>
      <c r="BL2928" s="18" t="s">
        <v>271</v>
      </c>
      <c r="BM2928" s="141" t="s">
        <v>4950</v>
      </c>
    </row>
    <row r="2929" spans="2:47" s="1" customFormat="1" ht="12">
      <c r="B2929" s="33"/>
      <c r="D2929" s="143" t="s">
        <v>273</v>
      </c>
      <c r="F2929" s="144" t="s">
        <v>4951</v>
      </c>
      <c r="I2929" s="145"/>
      <c r="L2929" s="33"/>
      <c r="M2929" s="146"/>
      <c r="T2929" s="54"/>
      <c r="AT2929" s="18" t="s">
        <v>273</v>
      </c>
      <c r="AU2929" s="18" t="s">
        <v>287</v>
      </c>
    </row>
    <row r="2930" spans="2:65" s="1" customFormat="1" ht="16.5" customHeight="1">
      <c r="B2930" s="33"/>
      <c r="C2930" s="130" t="s">
        <v>4952</v>
      </c>
      <c r="D2930" s="130" t="s">
        <v>267</v>
      </c>
      <c r="E2930" s="131" t="s">
        <v>4953</v>
      </c>
      <c r="F2930" s="132" t="s">
        <v>4954</v>
      </c>
      <c r="G2930" s="133" t="s">
        <v>3951</v>
      </c>
      <c r="H2930" s="134">
        <v>1</v>
      </c>
      <c r="I2930" s="135"/>
      <c r="J2930" s="136">
        <f>ROUND(I2930*H2930,2)</f>
        <v>0</v>
      </c>
      <c r="K2930" s="132" t="s">
        <v>19</v>
      </c>
      <c r="L2930" s="33"/>
      <c r="M2930" s="137" t="s">
        <v>19</v>
      </c>
      <c r="N2930" s="138" t="s">
        <v>47</v>
      </c>
      <c r="P2930" s="139">
        <f>O2930*H2930</f>
        <v>0</v>
      </c>
      <c r="Q2930" s="139">
        <v>0</v>
      </c>
      <c r="R2930" s="139">
        <f>Q2930*H2930</f>
        <v>0</v>
      </c>
      <c r="S2930" s="139">
        <v>0</v>
      </c>
      <c r="T2930" s="140">
        <f>S2930*H2930</f>
        <v>0</v>
      </c>
      <c r="AR2930" s="141" t="s">
        <v>271</v>
      </c>
      <c r="AT2930" s="141" t="s">
        <v>267</v>
      </c>
      <c r="AU2930" s="141" t="s">
        <v>287</v>
      </c>
      <c r="AY2930" s="18" t="s">
        <v>265</v>
      </c>
      <c r="BE2930" s="142">
        <f>IF(N2930="základní",J2930,0)</f>
        <v>0</v>
      </c>
      <c r="BF2930" s="142">
        <f>IF(N2930="snížená",J2930,0)</f>
        <v>0</v>
      </c>
      <c r="BG2930" s="142">
        <f>IF(N2930="zákl. přenesená",J2930,0)</f>
        <v>0</v>
      </c>
      <c r="BH2930" s="142">
        <f>IF(N2930="sníž. přenesená",J2930,0)</f>
        <v>0</v>
      </c>
      <c r="BI2930" s="142">
        <f>IF(N2930="nulová",J2930,0)</f>
        <v>0</v>
      </c>
      <c r="BJ2930" s="18" t="s">
        <v>84</v>
      </c>
      <c r="BK2930" s="142">
        <f>ROUND(I2930*H2930,2)</f>
        <v>0</v>
      </c>
      <c r="BL2930" s="18" t="s">
        <v>271</v>
      </c>
      <c r="BM2930" s="141" t="s">
        <v>4955</v>
      </c>
    </row>
    <row r="2931" spans="2:47" s="1" customFormat="1" ht="12">
      <c r="B2931" s="33"/>
      <c r="D2931" s="143" t="s">
        <v>273</v>
      </c>
      <c r="F2931" s="144" t="s">
        <v>4956</v>
      </c>
      <c r="I2931" s="145"/>
      <c r="L2931" s="33"/>
      <c r="M2931" s="146"/>
      <c r="T2931" s="54"/>
      <c r="AT2931" s="18" t="s">
        <v>273</v>
      </c>
      <c r="AU2931" s="18" t="s">
        <v>287</v>
      </c>
    </row>
    <row r="2932" spans="2:65" s="1" customFormat="1" ht="16.5" customHeight="1">
      <c r="B2932" s="33"/>
      <c r="C2932" s="130" t="s">
        <v>4957</v>
      </c>
      <c r="D2932" s="130" t="s">
        <v>267</v>
      </c>
      <c r="E2932" s="131" t="s">
        <v>4958</v>
      </c>
      <c r="F2932" s="132" t="s">
        <v>4959</v>
      </c>
      <c r="G2932" s="133" t="s">
        <v>3951</v>
      </c>
      <c r="H2932" s="134">
        <v>2</v>
      </c>
      <c r="I2932" s="135"/>
      <c r="J2932" s="136">
        <f>ROUND(I2932*H2932,2)</f>
        <v>0</v>
      </c>
      <c r="K2932" s="132" t="s">
        <v>19</v>
      </c>
      <c r="L2932" s="33"/>
      <c r="M2932" s="137" t="s">
        <v>19</v>
      </c>
      <c r="N2932" s="138" t="s">
        <v>47</v>
      </c>
      <c r="P2932" s="139">
        <f>O2932*H2932</f>
        <v>0</v>
      </c>
      <c r="Q2932" s="139">
        <v>0</v>
      </c>
      <c r="R2932" s="139">
        <f>Q2932*H2932</f>
        <v>0</v>
      </c>
      <c r="S2932" s="139">
        <v>0</v>
      </c>
      <c r="T2932" s="140">
        <f>S2932*H2932</f>
        <v>0</v>
      </c>
      <c r="AR2932" s="141" t="s">
        <v>271</v>
      </c>
      <c r="AT2932" s="141" t="s">
        <v>267</v>
      </c>
      <c r="AU2932" s="141" t="s">
        <v>287</v>
      </c>
      <c r="AY2932" s="18" t="s">
        <v>265</v>
      </c>
      <c r="BE2932" s="142">
        <f>IF(N2932="základní",J2932,0)</f>
        <v>0</v>
      </c>
      <c r="BF2932" s="142">
        <f>IF(N2932="snížená",J2932,0)</f>
        <v>0</v>
      </c>
      <c r="BG2932" s="142">
        <f>IF(N2932="zákl. přenesená",J2932,0)</f>
        <v>0</v>
      </c>
      <c r="BH2932" s="142">
        <f>IF(N2932="sníž. přenesená",J2932,0)</f>
        <v>0</v>
      </c>
      <c r="BI2932" s="142">
        <f>IF(N2932="nulová",J2932,0)</f>
        <v>0</v>
      </c>
      <c r="BJ2932" s="18" t="s">
        <v>84</v>
      </c>
      <c r="BK2932" s="142">
        <f>ROUND(I2932*H2932,2)</f>
        <v>0</v>
      </c>
      <c r="BL2932" s="18" t="s">
        <v>271</v>
      </c>
      <c r="BM2932" s="141" t="s">
        <v>4960</v>
      </c>
    </row>
    <row r="2933" spans="2:47" s="1" customFormat="1" ht="12">
      <c r="B2933" s="33"/>
      <c r="D2933" s="143" t="s">
        <v>273</v>
      </c>
      <c r="F2933" s="144" t="s">
        <v>4961</v>
      </c>
      <c r="I2933" s="145"/>
      <c r="L2933" s="33"/>
      <c r="M2933" s="146"/>
      <c r="T2933" s="54"/>
      <c r="AT2933" s="18" t="s">
        <v>273</v>
      </c>
      <c r="AU2933" s="18" t="s">
        <v>287</v>
      </c>
    </row>
    <row r="2934" spans="2:63" s="11" customFormat="1" ht="20.85" customHeight="1">
      <c r="B2934" s="118"/>
      <c r="D2934" s="119" t="s">
        <v>75</v>
      </c>
      <c r="E2934" s="128" t="s">
        <v>4962</v>
      </c>
      <c r="F2934" s="128" t="s">
        <v>4963</v>
      </c>
      <c r="I2934" s="121"/>
      <c r="J2934" s="129">
        <f>BK2934</f>
        <v>0</v>
      </c>
      <c r="L2934" s="118"/>
      <c r="M2934" s="123"/>
      <c r="P2934" s="124">
        <f>SUM(P2935:P2942)</f>
        <v>0</v>
      </c>
      <c r="R2934" s="124">
        <f>SUM(R2935:R2942)</f>
        <v>0</v>
      </c>
      <c r="T2934" s="125">
        <f>SUM(T2935:T2942)</f>
        <v>0</v>
      </c>
      <c r="AR2934" s="119" t="s">
        <v>84</v>
      </c>
      <c r="AT2934" s="126" t="s">
        <v>75</v>
      </c>
      <c r="AU2934" s="126" t="s">
        <v>86</v>
      </c>
      <c r="AY2934" s="119" t="s">
        <v>265</v>
      </c>
      <c r="BK2934" s="127">
        <f>SUM(BK2935:BK2942)</f>
        <v>0</v>
      </c>
    </row>
    <row r="2935" spans="2:65" s="1" customFormat="1" ht="16.5" customHeight="1">
      <c r="B2935" s="33"/>
      <c r="C2935" s="130" t="s">
        <v>4964</v>
      </c>
      <c r="D2935" s="130" t="s">
        <v>267</v>
      </c>
      <c r="E2935" s="131" t="s">
        <v>4965</v>
      </c>
      <c r="F2935" s="132" t="s">
        <v>4966</v>
      </c>
      <c r="G2935" s="133" t="s">
        <v>4888</v>
      </c>
      <c r="H2935" s="134">
        <v>1</v>
      </c>
      <c r="I2935" s="135"/>
      <c r="J2935" s="136">
        <f>ROUND(I2935*H2935,2)</f>
        <v>0</v>
      </c>
      <c r="K2935" s="132" t="s">
        <v>19</v>
      </c>
      <c r="L2935" s="33"/>
      <c r="M2935" s="137" t="s">
        <v>19</v>
      </c>
      <c r="N2935" s="138" t="s">
        <v>47</v>
      </c>
      <c r="P2935" s="139">
        <f>O2935*H2935</f>
        <v>0</v>
      </c>
      <c r="Q2935" s="139">
        <v>0</v>
      </c>
      <c r="R2935" s="139">
        <f>Q2935*H2935</f>
        <v>0</v>
      </c>
      <c r="S2935" s="139">
        <v>0</v>
      </c>
      <c r="T2935" s="140">
        <f>S2935*H2935</f>
        <v>0</v>
      </c>
      <c r="AR2935" s="141" t="s">
        <v>271</v>
      </c>
      <c r="AT2935" s="141" t="s">
        <v>267</v>
      </c>
      <c r="AU2935" s="141" t="s">
        <v>287</v>
      </c>
      <c r="AY2935" s="18" t="s">
        <v>265</v>
      </c>
      <c r="BE2935" s="142">
        <f>IF(N2935="základní",J2935,0)</f>
        <v>0</v>
      </c>
      <c r="BF2935" s="142">
        <f>IF(N2935="snížená",J2935,0)</f>
        <v>0</v>
      </c>
      <c r="BG2935" s="142">
        <f>IF(N2935="zákl. přenesená",J2935,0)</f>
        <v>0</v>
      </c>
      <c r="BH2935" s="142">
        <f>IF(N2935="sníž. přenesená",J2935,0)</f>
        <v>0</v>
      </c>
      <c r="BI2935" s="142">
        <f>IF(N2935="nulová",J2935,0)</f>
        <v>0</v>
      </c>
      <c r="BJ2935" s="18" t="s">
        <v>84</v>
      </c>
      <c r="BK2935" s="142">
        <f>ROUND(I2935*H2935,2)</f>
        <v>0</v>
      </c>
      <c r="BL2935" s="18" t="s">
        <v>271</v>
      </c>
      <c r="BM2935" s="141" t="s">
        <v>4967</v>
      </c>
    </row>
    <row r="2936" spans="2:47" s="1" customFormat="1" ht="12">
      <c r="B2936" s="33"/>
      <c r="D2936" s="143" t="s">
        <v>273</v>
      </c>
      <c r="F2936" s="144" t="s">
        <v>4968</v>
      </c>
      <c r="I2936" s="145"/>
      <c r="L2936" s="33"/>
      <c r="M2936" s="146"/>
      <c r="T2936" s="54"/>
      <c r="AT2936" s="18" t="s">
        <v>273</v>
      </c>
      <c r="AU2936" s="18" t="s">
        <v>287</v>
      </c>
    </row>
    <row r="2937" spans="2:65" s="1" customFormat="1" ht="16.5" customHeight="1">
      <c r="B2937" s="33"/>
      <c r="C2937" s="130" t="s">
        <v>4969</v>
      </c>
      <c r="D2937" s="130" t="s">
        <v>267</v>
      </c>
      <c r="E2937" s="131" t="s">
        <v>4970</v>
      </c>
      <c r="F2937" s="132" t="s">
        <v>4971</v>
      </c>
      <c r="G2937" s="133" t="s">
        <v>4888</v>
      </c>
      <c r="H2937" s="134">
        <v>1</v>
      </c>
      <c r="I2937" s="135"/>
      <c r="J2937" s="136">
        <f>ROUND(I2937*H2937,2)</f>
        <v>0</v>
      </c>
      <c r="K2937" s="132" t="s">
        <v>19</v>
      </c>
      <c r="L2937" s="33"/>
      <c r="M2937" s="137" t="s">
        <v>19</v>
      </c>
      <c r="N2937" s="138" t="s">
        <v>47</v>
      </c>
      <c r="P2937" s="139">
        <f>O2937*H2937</f>
        <v>0</v>
      </c>
      <c r="Q2937" s="139">
        <v>0</v>
      </c>
      <c r="R2937" s="139">
        <f>Q2937*H2937</f>
        <v>0</v>
      </c>
      <c r="S2937" s="139">
        <v>0</v>
      </c>
      <c r="T2937" s="140">
        <f>S2937*H2937</f>
        <v>0</v>
      </c>
      <c r="AR2937" s="141" t="s">
        <v>271</v>
      </c>
      <c r="AT2937" s="141" t="s">
        <v>267</v>
      </c>
      <c r="AU2937" s="141" t="s">
        <v>287</v>
      </c>
      <c r="AY2937" s="18" t="s">
        <v>265</v>
      </c>
      <c r="BE2937" s="142">
        <f>IF(N2937="základní",J2937,0)</f>
        <v>0</v>
      </c>
      <c r="BF2937" s="142">
        <f>IF(N2937="snížená",J2937,0)</f>
        <v>0</v>
      </c>
      <c r="BG2937" s="142">
        <f>IF(N2937="zákl. přenesená",J2937,0)</f>
        <v>0</v>
      </c>
      <c r="BH2937" s="142">
        <f>IF(N2937="sníž. přenesená",J2937,0)</f>
        <v>0</v>
      </c>
      <c r="BI2937" s="142">
        <f>IF(N2937="nulová",J2937,0)</f>
        <v>0</v>
      </c>
      <c r="BJ2937" s="18" t="s">
        <v>84</v>
      </c>
      <c r="BK2937" s="142">
        <f>ROUND(I2937*H2937,2)</f>
        <v>0</v>
      </c>
      <c r="BL2937" s="18" t="s">
        <v>271</v>
      </c>
      <c r="BM2937" s="141" t="s">
        <v>4972</v>
      </c>
    </row>
    <row r="2938" spans="2:47" s="1" customFormat="1" ht="12">
      <c r="B2938" s="33"/>
      <c r="D2938" s="143" t="s">
        <v>273</v>
      </c>
      <c r="F2938" s="144" t="s">
        <v>4973</v>
      </c>
      <c r="I2938" s="145"/>
      <c r="L2938" s="33"/>
      <c r="M2938" s="146"/>
      <c r="T2938" s="54"/>
      <c r="AT2938" s="18" t="s">
        <v>273</v>
      </c>
      <c r="AU2938" s="18" t="s">
        <v>287</v>
      </c>
    </row>
    <row r="2939" spans="2:65" s="1" customFormat="1" ht="16.5" customHeight="1">
      <c r="B2939" s="33"/>
      <c r="C2939" s="130" t="s">
        <v>4974</v>
      </c>
      <c r="D2939" s="130" t="s">
        <v>267</v>
      </c>
      <c r="E2939" s="131" t="s">
        <v>4975</v>
      </c>
      <c r="F2939" s="132" t="s">
        <v>4864</v>
      </c>
      <c r="G2939" s="133" t="s">
        <v>3951</v>
      </c>
      <c r="H2939" s="134">
        <v>1</v>
      </c>
      <c r="I2939" s="135"/>
      <c r="J2939" s="136">
        <f>ROUND(I2939*H2939,2)</f>
        <v>0</v>
      </c>
      <c r="K2939" s="132" t="s">
        <v>19</v>
      </c>
      <c r="L2939" s="33"/>
      <c r="M2939" s="137" t="s">
        <v>19</v>
      </c>
      <c r="N2939" s="138" t="s">
        <v>47</v>
      </c>
      <c r="P2939" s="139">
        <f>O2939*H2939</f>
        <v>0</v>
      </c>
      <c r="Q2939" s="139">
        <v>0</v>
      </c>
      <c r="R2939" s="139">
        <f>Q2939*H2939</f>
        <v>0</v>
      </c>
      <c r="S2939" s="139">
        <v>0</v>
      </c>
      <c r="T2939" s="140">
        <f>S2939*H2939</f>
        <v>0</v>
      </c>
      <c r="AR2939" s="141" t="s">
        <v>271</v>
      </c>
      <c r="AT2939" s="141" t="s">
        <v>267</v>
      </c>
      <c r="AU2939" s="141" t="s">
        <v>287</v>
      </c>
      <c r="AY2939" s="18" t="s">
        <v>265</v>
      </c>
      <c r="BE2939" s="142">
        <f>IF(N2939="základní",J2939,0)</f>
        <v>0</v>
      </c>
      <c r="BF2939" s="142">
        <f>IF(N2939="snížená",J2939,0)</f>
        <v>0</v>
      </c>
      <c r="BG2939" s="142">
        <f>IF(N2939="zákl. přenesená",J2939,0)</f>
        <v>0</v>
      </c>
      <c r="BH2939" s="142">
        <f>IF(N2939="sníž. přenesená",J2939,0)</f>
        <v>0</v>
      </c>
      <c r="BI2939" s="142">
        <f>IF(N2939="nulová",J2939,0)</f>
        <v>0</v>
      </c>
      <c r="BJ2939" s="18" t="s">
        <v>84</v>
      </c>
      <c r="BK2939" s="142">
        <f>ROUND(I2939*H2939,2)</f>
        <v>0</v>
      </c>
      <c r="BL2939" s="18" t="s">
        <v>271</v>
      </c>
      <c r="BM2939" s="141" t="s">
        <v>4976</v>
      </c>
    </row>
    <row r="2940" spans="2:47" s="1" customFormat="1" ht="19.5">
      <c r="B2940" s="33"/>
      <c r="D2940" s="143" t="s">
        <v>273</v>
      </c>
      <c r="F2940" s="144" t="s">
        <v>4977</v>
      </c>
      <c r="I2940" s="145"/>
      <c r="L2940" s="33"/>
      <c r="M2940" s="146"/>
      <c r="T2940" s="54"/>
      <c r="AT2940" s="18" t="s">
        <v>273</v>
      </c>
      <c r="AU2940" s="18" t="s">
        <v>287</v>
      </c>
    </row>
    <row r="2941" spans="2:65" s="1" customFormat="1" ht="16.5" customHeight="1">
      <c r="B2941" s="33"/>
      <c r="C2941" s="130" t="s">
        <v>4978</v>
      </c>
      <c r="D2941" s="130" t="s">
        <v>267</v>
      </c>
      <c r="E2941" s="131" t="s">
        <v>4979</v>
      </c>
      <c r="F2941" s="132" t="s">
        <v>4980</v>
      </c>
      <c r="G2941" s="133" t="s">
        <v>3951</v>
      </c>
      <c r="H2941" s="134">
        <v>1</v>
      </c>
      <c r="I2941" s="135"/>
      <c r="J2941" s="136">
        <f>ROUND(I2941*H2941,2)</f>
        <v>0</v>
      </c>
      <c r="K2941" s="132" t="s">
        <v>19</v>
      </c>
      <c r="L2941" s="33"/>
      <c r="M2941" s="137" t="s">
        <v>19</v>
      </c>
      <c r="N2941" s="138" t="s">
        <v>47</v>
      </c>
      <c r="P2941" s="139">
        <f>O2941*H2941</f>
        <v>0</v>
      </c>
      <c r="Q2941" s="139">
        <v>0</v>
      </c>
      <c r="R2941" s="139">
        <f>Q2941*H2941</f>
        <v>0</v>
      </c>
      <c r="S2941" s="139">
        <v>0</v>
      </c>
      <c r="T2941" s="140">
        <f>S2941*H2941</f>
        <v>0</v>
      </c>
      <c r="AR2941" s="141" t="s">
        <v>271</v>
      </c>
      <c r="AT2941" s="141" t="s">
        <v>267</v>
      </c>
      <c r="AU2941" s="141" t="s">
        <v>287</v>
      </c>
      <c r="AY2941" s="18" t="s">
        <v>265</v>
      </c>
      <c r="BE2941" s="142">
        <f>IF(N2941="základní",J2941,0)</f>
        <v>0</v>
      </c>
      <c r="BF2941" s="142">
        <f>IF(N2941="snížená",J2941,0)</f>
        <v>0</v>
      </c>
      <c r="BG2941" s="142">
        <f>IF(N2941="zákl. přenesená",J2941,0)</f>
        <v>0</v>
      </c>
      <c r="BH2941" s="142">
        <f>IF(N2941="sníž. přenesená",J2941,0)</f>
        <v>0</v>
      </c>
      <c r="BI2941" s="142">
        <f>IF(N2941="nulová",J2941,0)</f>
        <v>0</v>
      </c>
      <c r="BJ2941" s="18" t="s">
        <v>84</v>
      </c>
      <c r="BK2941" s="142">
        <f>ROUND(I2941*H2941,2)</f>
        <v>0</v>
      </c>
      <c r="BL2941" s="18" t="s">
        <v>271</v>
      </c>
      <c r="BM2941" s="141" t="s">
        <v>4981</v>
      </c>
    </row>
    <row r="2942" spans="2:47" s="1" customFormat="1" ht="12">
      <c r="B2942" s="33"/>
      <c r="D2942" s="143" t="s">
        <v>273</v>
      </c>
      <c r="F2942" s="144" t="s">
        <v>4982</v>
      </c>
      <c r="I2942" s="145"/>
      <c r="L2942" s="33"/>
      <c r="M2942" s="146"/>
      <c r="T2942" s="54"/>
      <c r="AT2942" s="18" t="s">
        <v>273</v>
      </c>
      <c r="AU2942" s="18" t="s">
        <v>287</v>
      </c>
    </row>
    <row r="2943" spans="2:63" s="11" customFormat="1" ht="22.9" customHeight="1">
      <c r="B2943" s="118"/>
      <c r="D2943" s="119" t="s">
        <v>75</v>
      </c>
      <c r="E2943" s="128" t="s">
        <v>4983</v>
      </c>
      <c r="F2943" s="128" t="s">
        <v>4984</v>
      </c>
      <c r="I2943" s="121"/>
      <c r="J2943" s="129">
        <f>BK2943</f>
        <v>0</v>
      </c>
      <c r="L2943" s="118"/>
      <c r="M2943" s="123"/>
      <c r="P2943" s="124">
        <f>SUM(P2944:P2952)</f>
        <v>0</v>
      </c>
      <c r="R2943" s="124">
        <f>SUM(R2944:R2952)</f>
        <v>0</v>
      </c>
      <c r="T2943" s="125">
        <f>SUM(T2944:T2952)</f>
        <v>0</v>
      </c>
      <c r="AR2943" s="119" t="s">
        <v>287</v>
      </c>
      <c r="AT2943" s="126" t="s">
        <v>75</v>
      </c>
      <c r="AU2943" s="126" t="s">
        <v>84</v>
      </c>
      <c r="AY2943" s="119" t="s">
        <v>265</v>
      </c>
      <c r="BK2943" s="127">
        <f>SUM(BK2944:BK2952)</f>
        <v>0</v>
      </c>
    </row>
    <row r="2944" spans="2:65" s="1" customFormat="1" ht="16.5" customHeight="1">
      <c r="B2944" s="33"/>
      <c r="C2944" s="130" t="s">
        <v>4985</v>
      </c>
      <c r="D2944" s="130" t="s">
        <v>267</v>
      </c>
      <c r="E2944" s="131" t="s">
        <v>4986</v>
      </c>
      <c r="F2944" s="132" t="s">
        <v>4987</v>
      </c>
      <c r="G2944" s="133" t="s">
        <v>162</v>
      </c>
      <c r="H2944" s="134">
        <v>4</v>
      </c>
      <c r="I2944" s="135"/>
      <c r="J2944" s="136">
        <f>ROUND(I2944*H2944,2)</f>
        <v>0</v>
      </c>
      <c r="K2944" s="132" t="s">
        <v>19</v>
      </c>
      <c r="L2944" s="33"/>
      <c r="M2944" s="137" t="s">
        <v>19</v>
      </c>
      <c r="N2944" s="138" t="s">
        <v>47</v>
      </c>
      <c r="P2944" s="139">
        <f>O2944*H2944</f>
        <v>0</v>
      </c>
      <c r="Q2944" s="139">
        <v>0</v>
      </c>
      <c r="R2944" s="139">
        <f>Q2944*H2944</f>
        <v>0</v>
      </c>
      <c r="S2944" s="139">
        <v>0</v>
      </c>
      <c r="T2944" s="140">
        <f>S2944*H2944</f>
        <v>0</v>
      </c>
      <c r="AR2944" s="141" t="s">
        <v>761</v>
      </c>
      <c r="AT2944" s="141" t="s">
        <v>267</v>
      </c>
      <c r="AU2944" s="141" t="s">
        <v>86</v>
      </c>
      <c r="AY2944" s="18" t="s">
        <v>265</v>
      </c>
      <c r="BE2944" s="142">
        <f>IF(N2944="základní",J2944,0)</f>
        <v>0</v>
      </c>
      <c r="BF2944" s="142">
        <f>IF(N2944="snížená",J2944,0)</f>
        <v>0</v>
      </c>
      <c r="BG2944" s="142">
        <f>IF(N2944="zákl. přenesená",J2944,0)</f>
        <v>0</v>
      </c>
      <c r="BH2944" s="142">
        <f>IF(N2944="sníž. přenesená",J2944,0)</f>
        <v>0</v>
      </c>
      <c r="BI2944" s="142">
        <f>IF(N2944="nulová",J2944,0)</f>
        <v>0</v>
      </c>
      <c r="BJ2944" s="18" t="s">
        <v>84</v>
      </c>
      <c r="BK2944" s="142">
        <f>ROUND(I2944*H2944,2)</f>
        <v>0</v>
      </c>
      <c r="BL2944" s="18" t="s">
        <v>761</v>
      </c>
      <c r="BM2944" s="141" t="s">
        <v>4988</v>
      </c>
    </row>
    <row r="2945" spans="2:47" s="1" customFormat="1" ht="19.5">
      <c r="B2945" s="33"/>
      <c r="D2945" s="143" t="s">
        <v>273</v>
      </c>
      <c r="F2945" s="144" t="s">
        <v>4989</v>
      </c>
      <c r="I2945" s="145"/>
      <c r="L2945" s="33"/>
      <c r="M2945" s="146"/>
      <c r="T2945" s="54"/>
      <c r="AT2945" s="18" t="s">
        <v>273</v>
      </c>
      <c r="AU2945" s="18" t="s">
        <v>86</v>
      </c>
    </row>
    <row r="2946" spans="2:51" s="12" customFormat="1" ht="12">
      <c r="B2946" s="149"/>
      <c r="D2946" s="143" t="s">
        <v>277</v>
      </c>
      <c r="E2946" s="150" t="s">
        <v>19</v>
      </c>
      <c r="F2946" s="151" t="s">
        <v>4990</v>
      </c>
      <c r="H2946" s="150" t="s">
        <v>19</v>
      </c>
      <c r="I2946" s="152"/>
      <c r="L2946" s="149"/>
      <c r="M2946" s="153"/>
      <c r="T2946" s="154"/>
      <c r="AT2946" s="150" t="s">
        <v>277</v>
      </c>
      <c r="AU2946" s="150" t="s">
        <v>86</v>
      </c>
      <c r="AV2946" s="12" t="s">
        <v>84</v>
      </c>
      <c r="AW2946" s="12" t="s">
        <v>37</v>
      </c>
      <c r="AX2946" s="12" t="s">
        <v>76</v>
      </c>
      <c r="AY2946" s="150" t="s">
        <v>265</v>
      </c>
    </row>
    <row r="2947" spans="2:51" s="13" customFormat="1" ht="12">
      <c r="B2947" s="155"/>
      <c r="D2947" s="143" t="s">
        <v>277</v>
      </c>
      <c r="E2947" s="156" t="s">
        <v>19</v>
      </c>
      <c r="F2947" s="157" t="s">
        <v>4991</v>
      </c>
      <c r="H2947" s="158">
        <v>4</v>
      </c>
      <c r="I2947" s="159"/>
      <c r="L2947" s="155"/>
      <c r="M2947" s="160"/>
      <c r="T2947" s="161"/>
      <c r="AT2947" s="156" t="s">
        <v>277</v>
      </c>
      <c r="AU2947" s="156" t="s">
        <v>86</v>
      </c>
      <c r="AV2947" s="13" t="s">
        <v>86</v>
      </c>
      <c r="AW2947" s="13" t="s">
        <v>37</v>
      </c>
      <c r="AX2947" s="13" t="s">
        <v>84</v>
      </c>
      <c r="AY2947" s="156" t="s">
        <v>265</v>
      </c>
    </row>
    <row r="2948" spans="2:65" s="1" customFormat="1" ht="16.5" customHeight="1">
      <c r="B2948" s="33"/>
      <c r="C2948" s="130" t="s">
        <v>4992</v>
      </c>
      <c r="D2948" s="130" t="s">
        <v>267</v>
      </c>
      <c r="E2948" s="131" t="s">
        <v>4993</v>
      </c>
      <c r="F2948" s="132" t="s">
        <v>4994</v>
      </c>
      <c r="G2948" s="133" t="s">
        <v>162</v>
      </c>
      <c r="H2948" s="134">
        <v>4</v>
      </c>
      <c r="I2948" s="135"/>
      <c r="J2948" s="136">
        <f>ROUND(I2948*H2948,2)</f>
        <v>0</v>
      </c>
      <c r="K2948" s="132" t="s">
        <v>270</v>
      </c>
      <c r="L2948" s="33"/>
      <c r="M2948" s="137" t="s">
        <v>19</v>
      </c>
      <c r="N2948" s="138" t="s">
        <v>47</v>
      </c>
      <c r="P2948" s="139">
        <f>O2948*H2948</f>
        <v>0</v>
      </c>
      <c r="Q2948" s="139">
        <v>0</v>
      </c>
      <c r="R2948" s="139">
        <f>Q2948*H2948</f>
        <v>0</v>
      </c>
      <c r="S2948" s="139">
        <v>0</v>
      </c>
      <c r="T2948" s="140">
        <f>S2948*H2948</f>
        <v>0</v>
      </c>
      <c r="AR2948" s="141" t="s">
        <v>761</v>
      </c>
      <c r="AT2948" s="141" t="s">
        <v>267</v>
      </c>
      <c r="AU2948" s="141" t="s">
        <v>86</v>
      </c>
      <c r="AY2948" s="18" t="s">
        <v>265</v>
      </c>
      <c r="BE2948" s="142">
        <f>IF(N2948="základní",J2948,0)</f>
        <v>0</v>
      </c>
      <c r="BF2948" s="142">
        <f>IF(N2948="snížená",J2948,0)</f>
        <v>0</v>
      </c>
      <c r="BG2948" s="142">
        <f>IF(N2948="zákl. přenesená",J2948,0)</f>
        <v>0</v>
      </c>
      <c r="BH2948" s="142">
        <f>IF(N2948="sníž. přenesená",J2948,0)</f>
        <v>0</v>
      </c>
      <c r="BI2948" s="142">
        <f>IF(N2948="nulová",J2948,0)</f>
        <v>0</v>
      </c>
      <c r="BJ2948" s="18" t="s">
        <v>84</v>
      </c>
      <c r="BK2948" s="142">
        <f>ROUND(I2948*H2948,2)</f>
        <v>0</v>
      </c>
      <c r="BL2948" s="18" t="s">
        <v>761</v>
      </c>
      <c r="BM2948" s="141" t="s">
        <v>4995</v>
      </c>
    </row>
    <row r="2949" spans="2:47" s="1" customFormat="1" ht="19.5">
      <c r="B2949" s="33"/>
      <c r="D2949" s="143" t="s">
        <v>273</v>
      </c>
      <c r="F2949" s="144" t="s">
        <v>4996</v>
      </c>
      <c r="I2949" s="145"/>
      <c r="L2949" s="33"/>
      <c r="M2949" s="146"/>
      <c r="T2949" s="54"/>
      <c r="AT2949" s="18" t="s">
        <v>273</v>
      </c>
      <c r="AU2949" s="18" t="s">
        <v>86</v>
      </c>
    </row>
    <row r="2950" spans="2:47" s="1" customFormat="1" ht="12">
      <c r="B2950" s="33"/>
      <c r="D2950" s="147" t="s">
        <v>275</v>
      </c>
      <c r="F2950" s="148" t="s">
        <v>4997</v>
      </c>
      <c r="I2950" s="145"/>
      <c r="L2950" s="33"/>
      <c r="M2950" s="146"/>
      <c r="T2950" s="54"/>
      <c r="AT2950" s="18" t="s">
        <v>275</v>
      </c>
      <c r="AU2950" s="18" t="s">
        <v>86</v>
      </c>
    </row>
    <row r="2951" spans="2:51" s="12" customFormat="1" ht="12">
      <c r="B2951" s="149"/>
      <c r="D2951" s="143" t="s">
        <v>277</v>
      </c>
      <c r="E2951" s="150" t="s">
        <v>19</v>
      </c>
      <c r="F2951" s="151" t="s">
        <v>4998</v>
      </c>
      <c r="H2951" s="150" t="s">
        <v>19</v>
      </c>
      <c r="I2951" s="152"/>
      <c r="L2951" s="149"/>
      <c r="M2951" s="153"/>
      <c r="T2951" s="154"/>
      <c r="AT2951" s="150" t="s">
        <v>277</v>
      </c>
      <c r="AU2951" s="150" t="s">
        <v>86</v>
      </c>
      <c r="AV2951" s="12" t="s">
        <v>84</v>
      </c>
      <c r="AW2951" s="12" t="s">
        <v>37</v>
      </c>
      <c r="AX2951" s="12" t="s">
        <v>76</v>
      </c>
      <c r="AY2951" s="150" t="s">
        <v>265</v>
      </c>
    </row>
    <row r="2952" spans="2:51" s="13" customFormat="1" ht="12">
      <c r="B2952" s="155"/>
      <c r="D2952" s="143" t="s">
        <v>277</v>
      </c>
      <c r="E2952" s="156" t="s">
        <v>19</v>
      </c>
      <c r="F2952" s="157" t="s">
        <v>271</v>
      </c>
      <c r="H2952" s="158">
        <v>4</v>
      </c>
      <c r="I2952" s="159"/>
      <c r="L2952" s="155"/>
      <c r="M2952" s="160"/>
      <c r="T2952" s="161"/>
      <c r="AT2952" s="156" t="s">
        <v>277</v>
      </c>
      <c r="AU2952" s="156" t="s">
        <v>86</v>
      </c>
      <c r="AV2952" s="13" t="s">
        <v>86</v>
      </c>
      <c r="AW2952" s="13" t="s">
        <v>37</v>
      </c>
      <c r="AX2952" s="13" t="s">
        <v>84</v>
      </c>
      <c r="AY2952" s="156" t="s">
        <v>265</v>
      </c>
    </row>
    <row r="2953" spans="2:63" s="11" customFormat="1" ht="22.9" customHeight="1">
      <c r="B2953" s="118"/>
      <c r="D2953" s="119" t="s">
        <v>75</v>
      </c>
      <c r="E2953" s="128" t="s">
        <v>4999</v>
      </c>
      <c r="F2953" s="128" t="s">
        <v>5000</v>
      </c>
      <c r="I2953" s="121"/>
      <c r="J2953" s="129">
        <f>BK2953</f>
        <v>0</v>
      </c>
      <c r="L2953" s="118"/>
      <c r="M2953" s="123"/>
      <c r="P2953" s="124">
        <f>SUM(P2954:P3150)</f>
        <v>0</v>
      </c>
      <c r="R2953" s="124">
        <f>SUM(R2954:R3150)</f>
        <v>0</v>
      </c>
      <c r="T2953" s="125">
        <f>SUM(T2954:T3150)</f>
        <v>0</v>
      </c>
      <c r="AR2953" s="119" t="s">
        <v>287</v>
      </c>
      <c r="AT2953" s="126" t="s">
        <v>75</v>
      </c>
      <c r="AU2953" s="126" t="s">
        <v>84</v>
      </c>
      <c r="AY2953" s="119" t="s">
        <v>265</v>
      </c>
      <c r="BK2953" s="127">
        <f>SUM(BK2954:BK3150)</f>
        <v>0</v>
      </c>
    </row>
    <row r="2954" spans="2:65" s="1" customFormat="1" ht="16.5" customHeight="1">
      <c r="B2954" s="33"/>
      <c r="C2954" s="130" t="s">
        <v>5001</v>
      </c>
      <c r="D2954" s="130" t="s">
        <v>267</v>
      </c>
      <c r="E2954" s="131" t="s">
        <v>5002</v>
      </c>
      <c r="F2954" s="132" t="s">
        <v>5003</v>
      </c>
      <c r="G2954" s="133" t="s">
        <v>134</v>
      </c>
      <c r="H2954" s="134">
        <v>12</v>
      </c>
      <c r="I2954" s="135"/>
      <c r="J2954" s="136">
        <f>ROUND(I2954*H2954,2)</f>
        <v>0</v>
      </c>
      <c r="K2954" s="132" t="s">
        <v>19</v>
      </c>
      <c r="L2954" s="33"/>
      <c r="M2954" s="137" t="s">
        <v>19</v>
      </c>
      <c r="N2954" s="138" t="s">
        <v>47</v>
      </c>
      <c r="P2954" s="139">
        <f>O2954*H2954</f>
        <v>0</v>
      </c>
      <c r="Q2954" s="139">
        <v>0</v>
      </c>
      <c r="R2954" s="139">
        <f>Q2954*H2954</f>
        <v>0</v>
      </c>
      <c r="S2954" s="139">
        <v>0</v>
      </c>
      <c r="T2954" s="140">
        <f>S2954*H2954</f>
        <v>0</v>
      </c>
      <c r="AR2954" s="141" t="s">
        <v>271</v>
      </c>
      <c r="AT2954" s="141" t="s">
        <v>267</v>
      </c>
      <c r="AU2954" s="141" t="s">
        <v>86</v>
      </c>
      <c r="AY2954" s="18" t="s">
        <v>265</v>
      </c>
      <c r="BE2954" s="142">
        <f>IF(N2954="základní",J2954,0)</f>
        <v>0</v>
      </c>
      <c r="BF2954" s="142">
        <f>IF(N2954="snížená",J2954,0)</f>
        <v>0</v>
      </c>
      <c r="BG2954" s="142">
        <f>IF(N2954="zákl. přenesená",J2954,0)</f>
        <v>0</v>
      </c>
      <c r="BH2954" s="142">
        <f>IF(N2954="sníž. přenesená",J2954,0)</f>
        <v>0</v>
      </c>
      <c r="BI2954" s="142">
        <f>IF(N2954="nulová",J2954,0)</f>
        <v>0</v>
      </c>
      <c r="BJ2954" s="18" t="s">
        <v>84</v>
      </c>
      <c r="BK2954" s="142">
        <f>ROUND(I2954*H2954,2)</f>
        <v>0</v>
      </c>
      <c r="BL2954" s="18" t="s">
        <v>271</v>
      </c>
      <c r="BM2954" s="141" t="s">
        <v>5004</v>
      </c>
    </row>
    <row r="2955" spans="2:47" s="1" customFormat="1" ht="12">
      <c r="B2955" s="33"/>
      <c r="D2955" s="143" t="s">
        <v>273</v>
      </c>
      <c r="F2955" s="144" t="s">
        <v>5003</v>
      </c>
      <c r="I2955" s="145"/>
      <c r="L2955" s="33"/>
      <c r="M2955" s="146"/>
      <c r="T2955" s="54"/>
      <c r="AT2955" s="18" t="s">
        <v>273</v>
      </c>
      <c r="AU2955" s="18" t="s">
        <v>86</v>
      </c>
    </row>
    <row r="2956" spans="2:47" s="1" customFormat="1" ht="29.25">
      <c r="B2956" s="33"/>
      <c r="D2956" s="143" t="s">
        <v>501</v>
      </c>
      <c r="F2956" s="176" t="s">
        <v>5005</v>
      </c>
      <c r="I2956" s="145"/>
      <c r="L2956" s="33"/>
      <c r="M2956" s="146"/>
      <c r="T2956" s="54"/>
      <c r="AT2956" s="18" t="s">
        <v>501</v>
      </c>
      <c r="AU2956" s="18" t="s">
        <v>86</v>
      </c>
    </row>
    <row r="2957" spans="2:65" s="1" customFormat="1" ht="24.2" customHeight="1">
      <c r="B2957" s="33"/>
      <c r="C2957" s="177" t="s">
        <v>5006</v>
      </c>
      <c r="D2957" s="177" t="s">
        <v>504</v>
      </c>
      <c r="E2957" s="178" t="s">
        <v>5007</v>
      </c>
      <c r="F2957" s="179" t="s">
        <v>5008</v>
      </c>
      <c r="G2957" s="180" t="s">
        <v>134</v>
      </c>
      <c r="H2957" s="181">
        <v>12</v>
      </c>
      <c r="I2957" s="182"/>
      <c r="J2957" s="183">
        <f>ROUND(I2957*H2957,2)</f>
        <v>0</v>
      </c>
      <c r="K2957" s="179" t="s">
        <v>19</v>
      </c>
      <c r="L2957" s="184"/>
      <c r="M2957" s="185" t="s">
        <v>19</v>
      </c>
      <c r="N2957" s="186" t="s">
        <v>47</v>
      </c>
      <c r="P2957" s="139">
        <f>O2957*H2957</f>
        <v>0</v>
      </c>
      <c r="Q2957" s="139">
        <v>0</v>
      </c>
      <c r="R2957" s="139">
        <f>Q2957*H2957</f>
        <v>0</v>
      </c>
      <c r="S2957" s="139">
        <v>0</v>
      </c>
      <c r="T2957" s="140">
        <f>S2957*H2957</f>
        <v>0</v>
      </c>
      <c r="AR2957" s="141" t="s">
        <v>323</v>
      </c>
      <c r="AT2957" s="141" t="s">
        <v>504</v>
      </c>
      <c r="AU2957" s="141" t="s">
        <v>86</v>
      </c>
      <c r="AY2957" s="18" t="s">
        <v>265</v>
      </c>
      <c r="BE2957" s="142">
        <f>IF(N2957="základní",J2957,0)</f>
        <v>0</v>
      </c>
      <c r="BF2957" s="142">
        <f>IF(N2957="snížená",J2957,0)</f>
        <v>0</v>
      </c>
      <c r="BG2957" s="142">
        <f>IF(N2957="zákl. přenesená",J2957,0)</f>
        <v>0</v>
      </c>
      <c r="BH2957" s="142">
        <f>IF(N2957="sníž. přenesená",J2957,0)</f>
        <v>0</v>
      </c>
      <c r="BI2957" s="142">
        <f>IF(N2957="nulová",J2957,0)</f>
        <v>0</v>
      </c>
      <c r="BJ2957" s="18" t="s">
        <v>84</v>
      </c>
      <c r="BK2957" s="142">
        <f>ROUND(I2957*H2957,2)</f>
        <v>0</v>
      </c>
      <c r="BL2957" s="18" t="s">
        <v>271</v>
      </c>
      <c r="BM2957" s="141" t="s">
        <v>5009</v>
      </c>
    </row>
    <row r="2958" spans="2:47" s="1" customFormat="1" ht="19.5">
      <c r="B2958" s="33"/>
      <c r="D2958" s="143" t="s">
        <v>273</v>
      </c>
      <c r="F2958" s="144" t="s">
        <v>5008</v>
      </c>
      <c r="I2958" s="145"/>
      <c r="L2958" s="33"/>
      <c r="M2958" s="146"/>
      <c r="T2958" s="54"/>
      <c r="AT2958" s="18" t="s">
        <v>273</v>
      </c>
      <c r="AU2958" s="18" t="s">
        <v>86</v>
      </c>
    </row>
    <row r="2959" spans="2:47" s="1" customFormat="1" ht="78">
      <c r="B2959" s="33"/>
      <c r="D2959" s="143" t="s">
        <v>501</v>
      </c>
      <c r="F2959" s="176" t="s">
        <v>5010</v>
      </c>
      <c r="I2959" s="145"/>
      <c r="L2959" s="33"/>
      <c r="M2959" s="146"/>
      <c r="T2959" s="54"/>
      <c r="AT2959" s="18" t="s">
        <v>501</v>
      </c>
      <c r="AU2959" s="18" t="s">
        <v>86</v>
      </c>
    </row>
    <row r="2960" spans="2:65" s="1" customFormat="1" ht="16.5" customHeight="1">
      <c r="B2960" s="33"/>
      <c r="C2960" s="130" t="s">
        <v>5011</v>
      </c>
      <c r="D2960" s="130" t="s">
        <v>267</v>
      </c>
      <c r="E2960" s="131" t="s">
        <v>5012</v>
      </c>
      <c r="F2960" s="132" t="s">
        <v>5013</v>
      </c>
      <c r="G2960" s="133" t="s">
        <v>134</v>
      </c>
      <c r="H2960" s="134">
        <v>12</v>
      </c>
      <c r="I2960" s="135"/>
      <c r="J2960" s="136">
        <f>ROUND(I2960*H2960,2)</f>
        <v>0</v>
      </c>
      <c r="K2960" s="132" t="s">
        <v>19</v>
      </c>
      <c r="L2960" s="33"/>
      <c r="M2960" s="137" t="s">
        <v>19</v>
      </c>
      <c r="N2960" s="138" t="s">
        <v>47</v>
      </c>
      <c r="P2960" s="139">
        <f>O2960*H2960</f>
        <v>0</v>
      </c>
      <c r="Q2960" s="139">
        <v>0</v>
      </c>
      <c r="R2960" s="139">
        <f>Q2960*H2960</f>
        <v>0</v>
      </c>
      <c r="S2960" s="139">
        <v>0</v>
      </c>
      <c r="T2960" s="140">
        <f>S2960*H2960</f>
        <v>0</v>
      </c>
      <c r="AR2960" s="141" t="s">
        <v>271</v>
      </c>
      <c r="AT2960" s="141" t="s">
        <v>267</v>
      </c>
      <c r="AU2960" s="141" t="s">
        <v>86</v>
      </c>
      <c r="AY2960" s="18" t="s">
        <v>265</v>
      </c>
      <c r="BE2960" s="142">
        <f>IF(N2960="základní",J2960,0)</f>
        <v>0</v>
      </c>
      <c r="BF2960" s="142">
        <f>IF(N2960="snížená",J2960,0)</f>
        <v>0</v>
      </c>
      <c r="BG2960" s="142">
        <f>IF(N2960="zákl. přenesená",J2960,0)</f>
        <v>0</v>
      </c>
      <c r="BH2960" s="142">
        <f>IF(N2960="sníž. přenesená",J2960,0)</f>
        <v>0</v>
      </c>
      <c r="BI2960" s="142">
        <f>IF(N2960="nulová",J2960,0)</f>
        <v>0</v>
      </c>
      <c r="BJ2960" s="18" t="s">
        <v>84</v>
      </c>
      <c r="BK2960" s="142">
        <f>ROUND(I2960*H2960,2)</f>
        <v>0</v>
      </c>
      <c r="BL2960" s="18" t="s">
        <v>271</v>
      </c>
      <c r="BM2960" s="141" t="s">
        <v>5014</v>
      </c>
    </row>
    <row r="2961" spans="2:47" s="1" customFormat="1" ht="12">
      <c r="B2961" s="33"/>
      <c r="D2961" s="143" t="s">
        <v>273</v>
      </c>
      <c r="F2961" s="144" t="s">
        <v>5013</v>
      </c>
      <c r="I2961" s="145"/>
      <c r="L2961" s="33"/>
      <c r="M2961" s="146"/>
      <c r="T2961" s="54"/>
      <c r="AT2961" s="18" t="s">
        <v>273</v>
      </c>
      <c r="AU2961" s="18" t="s">
        <v>86</v>
      </c>
    </row>
    <row r="2962" spans="2:47" s="1" customFormat="1" ht="29.25">
      <c r="B2962" s="33"/>
      <c r="D2962" s="143" t="s">
        <v>501</v>
      </c>
      <c r="F2962" s="176" t="s">
        <v>5015</v>
      </c>
      <c r="I2962" s="145"/>
      <c r="L2962" s="33"/>
      <c r="M2962" s="146"/>
      <c r="T2962" s="54"/>
      <c r="AT2962" s="18" t="s">
        <v>501</v>
      </c>
      <c r="AU2962" s="18" t="s">
        <v>86</v>
      </c>
    </row>
    <row r="2963" spans="2:65" s="1" customFormat="1" ht="24.2" customHeight="1">
      <c r="B2963" s="33"/>
      <c r="C2963" s="177" t="s">
        <v>5016</v>
      </c>
      <c r="D2963" s="177" t="s">
        <v>504</v>
      </c>
      <c r="E2963" s="178" t="s">
        <v>5017</v>
      </c>
      <c r="F2963" s="179" t="s">
        <v>5018</v>
      </c>
      <c r="G2963" s="180" t="s">
        <v>134</v>
      </c>
      <c r="H2963" s="181">
        <v>12</v>
      </c>
      <c r="I2963" s="182"/>
      <c r="J2963" s="183">
        <f>ROUND(I2963*H2963,2)</f>
        <v>0</v>
      </c>
      <c r="K2963" s="179" t="s">
        <v>19</v>
      </c>
      <c r="L2963" s="184"/>
      <c r="M2963" s="185" t="s">
        <v>19</v>
      </c>
      <c r="N2963" s="186" t="s">
        <v>47</v>
      </c>
      <c r="P2963" s="139">
        <f>O2963*H2963</f>
        <v>0</v>
      </c>
      <c r="Q2963" s="139">
        <v>0</v>
      </c>
      <c r="R2963" s="139">
        <f>Q2963*H2963</f>
        <v>0</v>
      </c>
      <c r="S2963" s="139">
        <v>0</v>
      </c>
      <c r="T2963" s="140">
        <f>S2963*H2963</f>
        <v>0</v>
      </c>
      <c r="AR2963" s="141" t="s">
        <v>323</v>
      </c>
      <c r="AT2963" s="141" t="s">
        <v>504</v>
      </c>
      <c r="AU2963" s="141" t="s">
        <v>86</v>
      </c>
      <c r="AY2963" s="18" t="s">
        <v>265</v>
      </c>
      <c r="BE2963" s="142">
        <f>IF(N2963="základní",J2963,0)</f>
        <v>0</v>
      </c>
      <c r="BF2963" s="142">
        <f>IF(N2963="snížená",J2963,0)</f>
        <v>0</v>
      </c>
      <c r="BG2963" s="142">
        <f>IF(N2963="zákl. přenesená",J2963,0)</f>
        <v>0</v>
      </c>
      <c r="BH2963" s="142">
        <f>IF(N2963="sníž. přenesená",J2963,0)</f>
        <v>0</v>
      </c>
      <c r="BI2963" s="142">
        <f>IF(N2963="nulová",J2963,0)</f>
        <v>0</v>
      </c>
      <c r="BJ2963" s="18" t="s">
        <v>84</v>
      </c>
      <c r="BK2963" s="142">
        <f>ROUND(I2963*H2963,2)</f>
        <v>0</v>
      </c>
      <c r="BL2963" s="18" t="s">
        <v>271</v>
      </c>
      <c r="BM2963" s="141" t="s">
        <v>5019</v>
      </c>
    </row>
    <row r="2964" spans="2:47" s="1" customFormat="1" ht="19.5">
      <c r="B2964" s="33"/>
      <c r="D2964" s="143" t="s">
        <v>273</v>
      </c>
      <c r="F2964" s="144" t="s">
        <v>5018</v>
      </c>
      <c r="I2964" s="145"/>
      <c r="L2964" s="33"/>
      <c r="M2964" s="146"/>
      <c r="T2964" s="54"/>
      <c r="AT2964" s="18" t="s">
        <v>273</v>
      </c>
      <c r="AU2964" s="18" t="s">
        <v>86</v>
      </c>
    </row>
    <row r="2965" spans="2:47" s="1" customFormat="1" ht="48.75">
      <c r="B2965" s="33"/>
      <c r="D2965" s="143" t="s">
        <v>501</v>
      </c>
      <c r="F2965" s="176" t="s">
        <v>5020</v>
      </c>
      <c r="I2965" s="145"/>
      <c r="L2965" s="33"/>
      <c r="M2965" s="146"/>
      <c r="T2965" s="54"/>
      <c r="AT2965" s="18" t="s">
        <v>501</v>
      </c>
      <c r="AU2965" s="18" t="s">
        <v>86</v>
      </c>
    </row>
    <row r="2966" spans="2:65" s="1" customFormat="1" ht="16.5" customHeight="1">
      <c r="B2966" s="33"/>
      <c r="C2966" s="130" t="s">
        <v>5021</v>
      </c>
      <c r="D2966" s="130" t="s">
        <v>267</v>
      </c>
      <c r="E2966" s="131" t="s">
        <v>5022</v>
      </c>
      <c r="F2966" s="132" t="s">
        <v>5023</v>
      </c>
      <c r="G2966" s="133" t="s">
        <v>134</v>
      </c>
      <c r="H2966" s="134">
        <v>12</v>
      </c>
      <c r="I2966" s="135"/>
      <c r="J2966" s="136">
        <f>ROUND(I2966*H2966,2)</f>
        <v>0</v>
      </c>
      <c r="K2966" s="132" t="s">
        <v>19</v>
      </c>
      <c r="L2966" s="33"/>
      <c r="M2966" s="137" t="s">
        <v>19</v>
      </c>
      <c r="N2966" s="138" t="s">
        <v>47</v>
      </c>
      <c r="P2966" s="139">
        <f>O2966*H2966</f>
        <v>0</v>
      </c>
      <c r="Q2966" s="139">
        <v>0</v>
      </c>
      <c r="R2966" s="139">
        <f>Q2966*H2966</f>
        <v>0</v>
      </c>
      <c r="S2966" s="139">
        <v>0</v>
      </c>
      <c r="T2966" s="140">
        <f>S2966*H2966</f>
        <v>0</v>
      </c>
      <c r="AR2966" s="141" t="s">
        <v>271</v>
      </c>
      <c r="AT2966" s="141" t="s">
        <v>267</v>
      </c>
      <c r="AU2966" s="141" t="s">
        <v>86</v>
      </c>
      <c r="AY2966" s="18" t="s">
        <v>265</v>
      </c>
      <c r="BE2966" s="142">
        <f>IF(N2966="základní",J2966,0)</f>
        <v>0</v>
      </c>
      <c r="BF2966" s="142">
        <f>IF(N2966="snížená",J2966,0)</f>
        <v>0</v>
      </c>
      <c r="BG2966" s="142">
        <f>IF(N2966="zákl. přenesená",J2966,0)</f>
        <v>0</v>
      </c>
      <c r="BH2966" s="142">
        <f>IF(N2966="sníž. přenesená",J2966,0)</f>
        <v>0</v>
      </c>
      <c r="BI2966" s="142">
        <f>IF(N2966="nulová",J2966,0)</f>
        <v>0</v>
      </c>
      <c r="BJ2966" s="18" t="s">
        <v>84</v>
      </c>
      <c r="BK2966" s="142">
        <f>ROUND(I2966*H2966,2)</f>
        <v>0</v>
      </c>
      <c r="BL2966" s="18" t="s">
        <v>271</v>
      </c>
      <c r="BM2966" s="141" t="s">
        <v>5024</v>
      </c>
    </row>
    <row r="2967" spans="2:47" s="1" customFormat="1" ht="12">
      <c r="B2967" s="33"/>
      <c r="D2967" s="143" t="s">
        <v>273</v>
      </c>
      <c r="F2967" s="144" t="s">
        <v>5025</v>
      </c>
      <c r="I2967" s="145"/>
      <c r="L2967" s="33"/>
      <c r="M2967" s="146"/>
      <c r="T2967" s="54"/>
      <c r="AT2967" s="18" t="s">
        <v>273</v>
      </c>
      <c r="AU2967" s="18" t="s">
        <v>86</v>
      </c>
    </row>
    <row r="2968" spans="2:47" s="1" customFormat="1" ht="19.5">
      <c r="B2968" s="33"/>
      <c r="D2968" s="143" t="s">
        <v>501</v>
      </c>
      <c r="F2968" s="176" t="s">
        <v>5026</v>
      </c>
      <c r="I2968" s="145"/>
      <c r="L2968" s="33"/>
      <c r="M2968" s="146"/>
      <c r="T2968" s="54"/>
      <c r="AT2968" s="18" t="s">
        <v>501</v>
      </c>
      <c r="AU2968" s="18" t="s">
        <v>86</v>
      </c>
    </row>
    <row r="2969" spans="2:65" s="1" customFormat="1" ht="16.5" customHeight="1">
      <c r="B2969" s="33"/>
      <c r="C2969" s="177" t="s">
        <v>5027</v>
      </c>
      <c r="D2969" s="177" t="s">
        <v>504</v>
      </c>
      <c r="E2969" s="178" t="s">
        <v>5028</v>
      </c>
      <c r="F2969" s="179" t="s">
        <v>5029</v>
      </c>
      <c r="G2969" s="180" t="s">
        <v>134</v>
      </c>
      <c r="H2969" s="181">
        <v>12</v>
      </c>
      <c r="I2969" s="182"/>
      <c r="J2969" s="183">
        <f>ROUND(I2969*H2969,2)</f>
        <v>0</v>
      </c>
      <c r="K2969" s="179" t="s">
        <v>19</v>
      </c>
      <c r="L2969" s="184"/>
      <c r="M2969" s="185" t="s">
        <v>19</v>
      </c>
      <c r="N2969" s="186" t="s">
        <v>47</v>
      </c>
      <c r="P2969" s="139">
        <f>O2969*H2969</f>
        <v>0</v>
      </c>
      <c r="Q2969" s="139">
        <v>0</v>
      </c>
      <c r="R2969" s="139">
        <f>Q2969*H2969</f>
        <v>0</v>
      </c>
      <c r="S2969" s="139">
        <v>0</v>
      </c>
      <c r="T2969" s="140">
        <f>S2969*H2969</f>
        <v>0</v>
      </c>
      <c r="AR2969" s="141" t="s">
        <v>323</v>
      </c>
      <c r="AT2969" s="141" t="s">
        <v>504</v>
      </c>
      <c r="AU2969" s="141" t="s">
        <v>86</v>
      </c>
      <c r="AY2969" s="18" t="s">
        <v>265</v>
      </c>
      <c r="BE2969" s="142">
        <f>IF(N2969="základní",J2969,0)</f>
        <v>0</v>
      </c>
      <c r="BF2969" s="142">
        <f>IF(N2969="snížená",J2969,0)</f>
        <v>0</v>
      </c>
      <c r="BG2969" s="142">
        <f>IF(N2969="zákl. přenesená",J2969,0)</f>
        <v>0</v>
      </c>
      <c r="BH2969" s="142">
        <f>IF(N2969="sníž. přenesená",J2969,0)</f>
        <v>0</v>
      </c>
      <c r="BI2969" s="142">
        <f>IF(N2969="nulová",J2969,0)</f>
        <v>0</v>
      </c>
      <c r="BJ2969" s="18" t="s">
        <v>84</v>
      </c>
      <c r="BK2969" s="142">
        <f>ROUND(I2969*H2969,2)</f>
        <v>0</v>
      </c>
      <c r="BL2969" s="18" t="s">
        <v>271</v>
      </c>
      <c r="BM2969" s="141" t="s">
        <v>5030</v>
      </c>
    </row>
    <row r="2970" spans="2:47" s="1" customFormat="1" ht="12">
      <c r="B2970" s="33"/>
      <c r="D2970" s="143" t="s">
        <v>273</v>
      </c>
      <c r="F2970" s="144" t="s">
        <v>5029</v>
      </c>
      <c r="I2970" s="145"/>
      <c r="L2970" s="33"/>
      <c r="M2970" s="146"/>
      <c r="T2970" s="54"/>
      <c r="AT2970" s="18" t="s">
        <v>273</v>
      </c>
      <c r="AU2970" s="18" t="s">
        <v>86</v>
      </c>
    </row>
    <row r="2971" spans="2:47" s="1" customFormat="1" ht="19.5">
      <c r="B2971" s="33"/>
      <c r="D2971" s="143" t="s">
        <v>501</v>
      </c>
      <c r="F2971" s="176" t="s">
        <v>5031</v>
      </c>
      <c r="I2971" s="145"/>
      <c r="L2971" s="33"/>
      <c r="M2971" s="146"/>
      <c r="T2971" s="54"/>
      <c r="AT2971" s="18" t="s">
        <v>501</v>
      </c>
      <c r="AU2971" s="18" t="s">
        <v>86</v>
      </c>
    </row>
    <row r="2972" spans="2:65" s="1" customFormat="1" ht="16.5" customHeight="1">
      <c r="B2972" s="33"/>
      <c r="C2972" s="130" t="s">
        <v>5032</v>
      </c>
      <c r="D2972" s="130" t="s">
        <v>267</v>
      </c>
      <c r="E2972" s="131" t="s">
        <v>5033</v>
      </c>
      <c r="F2972" s="132" t="s">
        <v>5034</v>
      </c>
      <c r="G2972" s="133" t="s">
        <v>134</v>
      </c>
      <c r="H2972" s="134">
        <v>12</v>
      </c>
      <c r="I2972" s="135"/>
      <c r="J2972" s="136">
        <f>ROUND(I2972*H2972,2)</f>
        <v>0</v>
      </c>
      <c r="K2972" s="132" t="s">
        <v>19</v>
      </c>
      <c r="L2972" s="33"/>
      <c r="M2972" s="137" t="s">
        <v>19</v>
      </c>
      <c r="N2972" s="138" t="s">
        <v>47</v>
      </c>
      <c r="P2972" s="139">
        <f>O2972*H2972</f>
        <v>0</v>
      </c>
      <c r="Q2972" s="139">
        <v>0</v>
      </c>
      <c r="R2972" s="139">
        <f>Q2972*H2972</f>
        <v>0</v>
      </c>
      <c r="S2972" s="139">
        <v>0</v>
      </c>
      <c r="T2972" s="140">
        <f>S2972*H2972</f>
        <v>0</v>
      </c>
      <c r="AR2972" s="141" t="s">
        <v>271</v>
      </c>
      <c r="AT2972" s="141" t="s">
        <v>267</v>
      </c>
      <c r="AU2972" s="141" t="s">
        <v>86</v>
      </c>
      <c r="AY2972" s="18" t="s">
        <v>265</v>
      </c>
      <c r="BE2972" s="142">
        <f>IF(N2972="základní",J2972,0)</f>
        <v>0</v>
      </c>
      <c r="BF2972" s="142">
        <f>IF(N2972="snížená",J2972,0)</f>
        <v>0</v>
      </c>
      <c r="BG2972" s="142">
        <f>IF(N2972="zákl. přenesená",J2972,0)</f>
        <v>0</v>
      </c>
      <c r="BH2972" s="142">
        <f>IF(N2972="sníž. přenesená",J2972,0)</f>
        <v>0</v>
      </c>
      <c r="BI2972" s="142">
        <f>IF(N2972="nulová",J2972,0)</f>
        <v>0</v>
      </c>
      <c r="BJ2972" s="18" t="s">
        <v>84</v>
      </c>
      <c r="BK2972" s="142">
        <f>ROUND(I2972*H2972,2)</f>
        <v>0</v>
      </c>
      <c r="BL2972" s="18" t="s">
        <v>271</v>
      </c>
      <c r="BM2972" s="141" t="s">
        <v>5035</v>
      </c>
    </row>
    <row r="2973" spans="2:47" s="1" customFormat="1" ht="12">
      <c r="B2973" s="33"/>
      <c r="D2973" s="143" t="s">
        <v>273</v>
      </c>
      <c r="F2973" s="144" t="s">
        <v>5034</v>
      </c>
      <c r="I2973" s="145"/>
      <c r="L2973" s="33"/>
      <c r="M2973" s="146"/>
      <c r="T2973" s="54"/>
      <c r="AT2973" s="18" t="s">
        <v>273</v>
      </c>
      <c r="AU2973" s="18" t="s">
        <v>86</v>
      </c>
    </row>
    <row r="2974" spans="2:47" s="1" customFormat="1" ht="29.25">
      <c r="B2974" s="33"/>
      <c r="D2974" s="143" t="s">
        <v>501</v>
      </c>
      <c r="F2974" s="176" t="s">
        <v>5036</v>
      </c>
      <c r="I2974" s="145"/>
      <c r="L2974" s="33"/>
      <c r="M2974" s="146"/>
      <c r="T2974" s="54"/>
      <c r="AT2974" s="18" t="s">
        <v>501</v>
      </c>
      <c r="AU2974" s="18" t="s">
        <v>86</v>
      </c>
    </row>
    <row r="2975" spans="2:65" s="1" customFormat="1" ht="16.5" customHeight="1">
      <c r="B2975" s="33"/>
      <c r="C2975" s="177" t="s">
        <v>5037</v>
      </c>
      <c r="D2975" s="177" t="s">
        <v>504</v>
      </c>
      <c r="E2975" s="178" t="s">
        <v>5038</v>
      </c>
      <c r="F2975" s="179" t="s">
        <v>5039</v>
      </c>
      <c r="G2975" s="180" t="s">
        <v>134</v>
      </c>
      <c r="H2975" s="181">
        <v>12</v>
      </c>
      <c r="I2975" s="182"/>
      <c r="J2975" s="183">
        <f>ROUND(I2975*H2975,2)</f>
        <v>0</v>
      </c>
      <c r="K2975" s="179" t="s">
        <v>19</v>
      </c>
      <c r="L2975" s="184"/>
      <c r="M2975" s="185" t="s">
        <v>19</v>
      </c>
      <c r="N2975" s="186" t="s">
        <v>47</v>
      </c>
      <c r="P2975" s="139">
        <f>O2975*H2975</f>
        <v>0</v>
      </c>
      <c r="Q2975" s="139">
        <v>0</v>
      </c>
      <c r="R2975" s="139">
        <f>Q2975*H2975</f>
        <v>0</v>
      </c>
      <c r="S2975" s="139">
        <v>0</v>
      </c>
      <c r="T2975" s="140">
        <f>S2975*H2975</f>
        <v>0</v>
      </c>
      <c r="AR2975" s="141" t="s">
        <v>323</v>
      </c>
      <c r="AT2975" s="141" t="s">
        <v>504</v>
      </c>
      <c r="AU2975" s="141" t="s">
        <v>86</v>
      </c>
      <c r="AY2975" s="18" t="s">
        <v>265</v>
      </c>
      <c r="BE2975" s="142">
        <f>IF(N2975="základní",J2975,0)</f>
        <v>0</v>
      </c>
      <c r="BF2975" s="142">
        <f>IF(N2975="snížená",J2975,0)</f>
        <v>0</v>
      </c>
      <c r="BG2975" s="142">
        <f>IF(N2975="zákl. přenesená",J2975,0)</f>
        <v>0</v>
      </c>
      <c r="BH2975" s="142">
        <f>IF(N2975="sníž. přenesená",J2975,0)</f>
        <v>0</v>
      </c>
      <c r="BI2975" s="142">
        <f>IF(N2975="nulová",J2975,0)</f>
        <v>0</v>
      </c>
      <c r="BJ2975" s="18" t="s">
        <v>84</v>
      </c>
      <c r="BK2975" s="142">
        <f>ROUND(I2975*H2975,2)</f>
        <v>0</v>
      </c>
      <c r="BL2975" s="18" t="s">
        <v>271</v>
      </c>
      <c r="BM2975" s="141" t="s">
        <v>5040</v>
      </c>
    </row>
    <row r="2976" spans="2:47" s="1" customFormat="1" ht="12">
      <c r="B2976" s="33"/>
      <c r="D2976" s="143" t="s">
        <v>273</v>
      </c>
      <c r="F2976" s="144" t="s">
        <v>5039</v>
      </c>
      <c r="I2976" s="145"/>
      <c r="L2976" s="33"/>
      <c r="M2976" s="146"/>
      <c r="T2976" s="54"/>
      <c r="AT2976" s="18" t="s">
        <v>273</v>
      </c>
      <c r="AU2976" s="18" t="s">
        <v>86</v>
      </c>
    </row>
    <row r="2977" spans="2:47" s="1" customFormat="1" ht="117">
      <c r="B2977" s="33"/>
      <c r="D2977" s="143" t="s">
        <v>501</v>
      </c>
      <c r="F2977" s="176" t="s">
        <v>5041</v>
      </c>
      <c r="I2977" s="145"/>
      <c r="L2977" s="33"/>
      <c r="M2977" s="146"/>
      <c r="T2977" s="54"/>
      <c r="AT2977" s="18" t="s">
        <v>501</v>
      </c>
      <c r="AU2977" s="18" t="s">
        <v>86</v>
      </c>
    </row>
    <row r="2978" spans="2:65" s="1" customFormat="1" ht="16.5" customHeight="1">
      <c r="B2978" s="33"/>
      <c r="C2978" s="130" t="s">
        <v>5042</v>
      </c>
      <c r="D2978" s="130" t="s">
        <v>267</v>
      </c>
      <c r="E2978" s="131" t="s">
        <v>5043</v>
      </c>
      <c r="F2978" s="132" t="s">
        <v>5044</v>
      </c>
      <c r="G2978" s="133" t="s">
        <v>162</v>
      </c>
      <c r="H2978" s="134">
        <v>108</v>
      </c>
      <c r="I2978" s="135"/>
      <c r="J2978" s="136">
        <f>ROUND(I2978*H2978,2)</f>
        <v>0</v>
      </c>
      <c r="K2978" s="132" t="s">
        <v>19</v>
      </c>
      <c r="L2978" s="33"/>
      <c r="M2978" s="137" t="s">
        <v>19</v>
      </c>
      <c r="N2978" s="138" t="s">
        <v>47</v>
      </c>
      <c r="P2978" s="139">
        <f>O2978*H2978</f>
        <v>0</v>
      </c>
      <c r="Q2978" s="139">
        <v>0</v>
      </c>
      <c r="R2978" s="139">
        <f>Q2978*H2978</f>
        <v>0</v>
      </c>
      <c r="S2978" s="139">
        <v>0</v>
      </c>
      <c r="T2978" s="140">
        <f>S2978*H2978</f>
        <v>0</v>
      </c>
      <c r="AR2978" s="141" t="s">
        <v>271</v>
      </c>
      <c r="AT2978" s="141" t="s">
        <v>267</v>
      </c>
      <c r="AU2978" s="141" t="s">
        <v>86</v>
      </c>
      <c r="AY2978" s="18" t="s">
        <v>265</v>
      </c>
      <c r="BE2978" s="142">
        <f>IF(N2978="základní",J2978,0)</f>
        <v>0</v>
      </c>
      <c r="BF2978" s="142">
        <f>IF(N2978="snížená",J2978,0)</f>
        <v>0</v>
      </c>
      <c r="BG2978" s="142">
        <f>IF(N2978="zákl. přenesená",J2978,0)</f>
        <v>0</v>
      </c>
      <c r="BH2978" s="142">
        <f>IF(N2978="sníž. přenesená",J2978,0)</f>
        <v>0</v>
      </c>
      <c r="BI2978" s="142">
        <f>IF(N2978="nulová",J2978,0)</f>
        <v>0</v>
      </c>
      <c r="BJ2978" s="18" t="s">
        <v>84</v>
      </c>
      <c r="BK2978" s="142">
        <f>ROUND(I2978*H2978,2)</f>
        <v>0</v>
      </c>
      <c r="BL2978" s="18" t="s">
        <v>271</v>
      </c>
      <c r="BM2978" s="141" t="s">
        <v>5045</v>
      </c>
    </row>
    <row r="2979" spans="2:47" s="1" customFormat="1" ht="19.5">
      <c r="B2979" s="33"/>
      <c r="D2979" s="143" t="s">
        <v>273</v>
      </c>
      <c r="F2979" s="144" t="s">
        <v>5046</v>
      </c>
      <c r="I2979" s="145"/>
      <c r="L2979" s="33"/>
      <c r="M2979" s="146"/>
      <c r="T2979" s="54"/>
      <c r="AT2979" s="18" t="s">
        <v>273</v>
      </c>
      <c r="AU2979" s="18" t="s">
        <v>86</v>
      </c>
    </row>
    <row r="2980" spans="2:47" s="1" customFormat="1" ht="39">
      <c r="B2980" s="33"/>
      <c r="D2980" s="143" t="s">
        <v>501</v>
      </c>
      <c r="F2980" s="176" t="s">
        <v>5047</v>
      </c>
      <c r="I2980" s="145"/>
      <c r="L2980" s="33"/>
      <c r="M2980" s="146"/>
      <c r="T2980" s="54"/>
      <c r="AT2980" s="18" t="s">
        <v>501</v>
      </c>
      <c r="AU2980" s="18" t="s">
        <v>86</v>
      </c>
    </row>
    <row r="2981" spans="2:65" s="1" customFormat="1" ht="16.5" customHeight="1">
      <c r="B2981" s="33"/>
      <c r="C2981" s="177" t="s">
        <v>5048</v>
      </c>
      <c r="D2981" s="177" t="s">
        <v>504</v>
      </c>
      <c r="E2981" s="178" t="s">
        <v>5049</v>
      </c>
      <c r="F2981" s="179" t="s">
        <v>5050</v>
      </c>
      <c r="G2981" s="180" t="s">
        <v>162</v>
      </c>
      <c r="H2981" s="181">
        <v>76</v>
      </c>
      <c r="I2981" s="182"/>
      <c r="J2981" s="183">
        <f>ROUND(I2981*H2981,2)</f>
        <v>0</v>
      </c>
      <c r="K2981" s="179" t="s">
        <v>19</v>
      </c>
      <c r="L2981" s="184"/>
      <c r="M2981" s="185" t="s">
        <v>19</v>
      </c>
      <c r="N2981" s="186" t="s">
        <v>47</v>
      </c>
      <c r="P2981" s="139">
        <f>O2981*H2981</f>
        <v>0</v>
      </c>
      <c r="Q2981" s="139">
        <v>0</v>
      </c>
      <c r="R2981" s="139">
        <f>Q2981*H2981</f>
        <v>0</v>
      </c>
      <c r="S2981" s="139">
        <v>0</v>
      </c>
      <c r="T2981" s="140">
        <f>S2981*H2981</f>
        <v>0</v>
      </c>
      <c r="AR2981" s="141" t="s">
        <v>323</v>
      </c>
      <c r="AT2981" s="141" t="s">
        <v>504</v>
      </c>
      <c r="AU2981" s="141" t="s">
        <v>86</v>
      </c>
      <c r="AY2981" s="18" t="s">
        <v>265</v>
      </c>
      <c r="BE2981" s="142">
        <f>IF(N2981="základní",J2981,0)</f>
        <v>0</v>
      </c>
      <c r="BF2981" s="142">
        <f>IF(N2981="snížená",J2981,0)</f>
        <v>0</v>
      </c>
      <c r="BG2981" s="142">
        <f>IF(N2981="zákl. přenesená",J2981,0)</f>
        <v>0</v>
      </c>
      <c r="BH2981" s="142">
        <f>IF(N2981="sníž. přenesená",J2981,0)</f>
        <v>0</v>
      </c>
      <c r="BI2981" s="142">
        <f>IF(N2981="nulová",J2981,0)</f>
        <v>0</v>
      </c>
      <c r="BJ2981" s="18" t="s">
        <v>84</v>
      </c>
      <c r="BK2981" s="142">
        <f>ROUND(I2981*H2981,2)</f>
        <v>0</v>
      </c>
      <c r="BL2981" s="18" t="s">
        <v>271</v>
      </c>
      <c r="BM2981" s="141" t="s">
        <v>5051</v>
      </c>
    </row>
    <row r="2982" spans="2:47" s="1" customFormat="1" ht="12">
      <c r="B2982" s="33"/>
      <c r="D2982" s="143" t="s">
        <v>273</v>
      </c>
      <c r="F2982" s="144" t="s">
        <v>5050</v>
      </c>
      <c r="I2982" s="145"/>
      <c r="L2982" s="33"/>
      <c r="M2982" s="146"/>
      <c r="T2982" s="54"/>
      <c r="AT2982" s="18" t="s">
        <v>273</v>
      </c>
      <c r="AU2982" s="18" t="s">
        <v>86</v>
      </c>
    </row>
    <row r="2983" spans="2:47" s="1" customFormat="1" ht="19.5">
      <c r="B2983" s="33"/>
      <c r="D2983" s="143" t="s">
        <v>501</v>
      </c>
      <c r="F2983" s="176" t="s">
        <v>5052</v>
      </c>
      <c r="I2983" s="145"/>
      <c r="L2983" s="33"/>
      <c r="M2983" s="146"/>
      <c r="T2983" s="54"/>
      <c r="AT2983" s="18" t="s">
        <v>501</v>
      </c>
      <c r="AU2983" s="18" t="s">
        <v>86</v>
      </c>
    </row>
    <row r="2984" spans="2:65" s="1" customFormat="1" ht="16.5" customHeight="1">
      <c r="B2984" s="33"/>
      <c r="C2984" s="177" t="s">
        <v>5053</v>
      </c>
      <c r="D2984" s="177" t="s">
        <v>504</v>
      </c>
      <c r="E2984" s="178" t="s">
        <v>5054</v>
      </c>
      <c r="F2984" s="179" t="s">
        <v>5055</v>
      </c>
      <c r="G2984" s="180" t="s">
        <v>162</v>
      </c>
      <c r="H2984" s="181">
        <v>32</v>
      </c>
      <c r="I2984" s="182"/>
      <c r="J2984" s="183">
        <f>ROUND(I2984*H2984,2)</f>
        <v>0</v>
      </c>
      <c r="K2984" s="179" t="s">
        <v>19</v>
      </c>
      <c r="L2984" s="184"/>
      <c r="M2984" s="185" t="s">
        <v>19</v>
      </c>
      <c r="N2984" s="186" t="s">
        <v>47</v>
      </c>
      <c r="P2984" s="139">
        <f>O2984*H2984</f>
        <v>0</v>
      </c>
      <c r="Q2984" s="139">
        <v>0</v>
      </c>
      <c r="R2984" s="139">
        <f>Q2984*H2984</f>
        <v>0</v>
      </c>
      <c r="S2984" s="139">
        <v>0</v>
      </c>
      <c r="T2984" s="140">
        <f>S2984*H2984</f>
        <v>0</v>
      </c>
      <c r="AR2984" s="141" t="s">
        <v>323</v>
      </c>
      <c r="AT2984" s="141" t="s">
        <v>504</v>
      </c>
      <c r="AU2984" s="141" t="s">
        <v>86</v>
      </c>
      <c r="AY2984" s="18" t="s">
        <v>265</v>
      </c>
      <c r="BE2984" s="142">
        <f>IF(N2984="základní",J2984,0)</f>
        <v>0</v>
      </c>
      <c r="BF2984" s="142">
        <f>IF(N2984="snížená",J2984,0)</f>
        <v>0</v>
      </c>
      <c r="BG2984" s="142">
        <f>IF(N2984="zákl. přenesená",J2984,0)</f>
        <v>0</v>
      </c>
      <c r="BH2984" s="142">
        <f>IF(N2984="sníž. přenesená",J2984,0)</f>
        <v>0</v>
      </c>
      <c r="BI2984" s="142">
        <f>IF(N2984="nulová",J2984,0)</f>
        <v>0</v>
      </c>
      <c r="BJ2984" s="18" t="s">
        <v>84</v>
      </c>
      <c r="BK2984" s="142">
        <f>ROUND(I2984*H2984,2)</f>
        <v>0</v>
      </c>
      <c r="BL2984" s="18" t="s">
        <v>271</v>
      </c>
      <c r="BM2984" s="141" t="s">
        <v>5056</v>
      </c>
    </row>
    <row r="2985" spans="2:47" s="1" customFormat="1" ht="12">
      <c r="B2985" s="33"/>
      <c r="D2985" s="143" t="s">
        <v>273</v>
      </c>
      <c r="F2985" s="144" t="s">
        <v>5055</v>
      </c>
      <c r="I2985" s="145"/>
      <c r="L2985" s="33"/>
      <c r="M2985" s="146"/>
      <c r="T2985" s="54"/>
      <c r="AT2985" s="18" t="s">
        <v>273</v>
      </c>
      <c r="AU2985" s="18" t="s">
        <v>86</v>
      </c>
    </row>
    <row r="2986" spans="2:65" s="1" customFormat="1" ht="21.75" customHeight="1">
      <c r="B2986" s="33"/>
      <c r="C2986" s="130" t="s">
        <v>5057</v>
      </c>
      <c r="D2986" s="130" t="s">
        <v>267</v>
      </c>
      <c r="E2986" s="131" t="s">
        <v>5058</v>
      </c>
      <c r="F2986" s="132" t="s">
        <v>5059</v>
      </c>
      <c r="G2986" s="133" t="s">
        <v>134</v>
      </c>
      <c r="H2986" s="134">
        <v>76</v>
      </c>
      <c r="I2986" s="135"/>
      <c r="J2986" s="136">
        <f>ROUND(I2986*H2986,2)</f>
        <v>0</v>
      </c>
      <c r="K2986" s="132" t="s">
        <v>19</v>
      </c>
      <c r="L2986" s="33"/>
      <c r="M2986" s="137" t="s">
        <v>19</v>
      </c>
      <c r="N2986" s="138" t="s">
        <v>47</v>
      </c>
      <c r="P2986" s="139">
        <f>O2986*H2986</f>
        <v>0</v>
      </c>
      <c r="Q2986" s="139">
        <v>0</v>
      </c>
      <c r="R2986" s="139">
        <f>Q2986*H2986</f>
        <v>0</v>
      </c>
      <c r="S2986" s="139">
        <v>0</v>
      </c>
      <c r="T2986" s="140">
        <f>S2986*H2986</f>
        <v>0</v>
      </c>
      <c r="AR2986" s="141" t="s">
        <v>271</v>
      </c>
      <c r="AT2986" s="141" t="s">
        <v>267</v>
      </c>
      <c r="AU2986" s="141" t="s">
        <v>86</v>
      </c>
      <c r="AY2986" s="18" t="s">
        <v>265</v>
      </c>
      <c r="BE2986" s="142">
        <f>IF(N2986="základní",J2986,0)</f>
        <v>0</v>
      </c>
      <c r="BF2986" s="142">
        <f>IF(N2986="snížená",J2986,0)</f>
        <v>0</v>
      </c>
      <c r="BG2986" s="142">
        <f>IF(N2986="zákl. přenesená",J2986,0)</f>
        <v>0</v>
      </c>
      <c r="BH2986" s="142">
        <f>IF(N2986="sníž. přenesená",J2986,0)</f>
        <v>0</v>
      </c>
      <c r="BI2986" s="142">
        <f>IF(N2986="nulová",J2986,0)</f>
        <v>0</v>
      </c>
      <c r="BJ2986" s="18" t="s">
        <v>84</v>
      </c>
      <c r="BK2986" s="142">
        <f>ROUND(I2986*H2986,2)</f>
        <v>0</v>
      </c>
      <c r="BL2986" s="18" t="s">
        <v>271</v>
      </c>
      <c r="BM2986" s="141" t="s">
        <v>5060</v>
      </c>
    </row>
    <row r="2987" spans="2:47" s="1" customFormat="1" ht="12">
      <c r="B2987" s="33"/>
      <c r="D2987" s="143" t="s">
        <v>273</v>
      </c>
      <c r="F2987" s="144" t="s">
        <v>5061</v>
      </c>
      <c r="I2987" s="145"/>
      <c r="L2987" s="33"/>
      <c r="M2987" s="146"/>
      <c r="T2987" s="54"/>
      <c r="AT2987" s="18" t="s">
        <v>273</v>
      </c>
      <c r="AU2987" s="18" t="s">
        <v>86</v>
      </c>
    </row>
    <row r="2988" spans="2:47" s="1" customFormat="1" ht="29.25">
      <c r="B2988" s="33"/>
      <c r="D2988" s="143" t="s">
        <v>501</v>
      </c>
      <c r="F2988" s="176" t="s">
        <v>5062</v>
      </c>
      <c r="I2988" s="145"/>
      <c r="L2988" s="33"/>
      <c r="M2988" s="146"/>
      <c r="T2988" s="54"/>
      <c r="AT2988" s="18" t="s">
        <v>501</v>
      </c>
      <c r="AU2988" s="18" t="s">
        <v>86</v>
      </c>
    </row>
    <row r="2989" spans="2:65" s="1" customFormat="1" ht="16.5" customHeight="1">
      <c r="B2989" s="33"/>
      <c r="C2989" s="130" t="s">
        <v>5063</v>
      </c>
      <c r="D2989" s="130" t="s">
        <v>267</v>
      </c>
      <c r="E2989" s="131" t="s">
        <v>5064</v>
      </c>
      <c r="F2989" s="132" t="s">
        <v>5065</v>
      </c>
      <c r="G2989" s="133" t="s">
        <v>134</v>
      </c>
      <c r="H2989" s="134">
        <v>26</v>
      </c>
      <c r="I2989" s="135"/>
      <c r="J2989" s="136">
        <f>ROUND(I2989*H2989,2)</f>
        <v>0</v>
      </c>
      <c r="K2989" s="132" t="s">
        <v>19</v>
      </c>
      <c r="L2989" s="33"/>
      <c r="M2989" s="137" t="s">
        <v>19</v>
      </c>
      <c r="N2989" s="138" t="s">
        <v>47</v>
      </c>
      <c r="P2989" s="139">
        <f>O2989*H2989</f>
        <v>0</v>
      </c>
      <c r="Q2989" s="139">
        <v>0</v>
      </c>
      <c r="R2989" s="139">
        <f>Q2989*H2989</f>
        <v>0</v>
      </c>
      <c r="S2989" s="139">
        <v>0</v>
      </c>
      <c r="T2989" s="140">
        <f>S2989*H2989</f>
        <v>0</v>
      </c>
      <c r="AR2989" s="141" t="s">
        <v>271</v>
      </c>
      <c r="AT2989" s="141" t="s">
        <v>267</v>
      </c>
      <c r="AU2989" s="141" t="s">
        <v>86</v>
      </c>
      <c r="AY2989" s="18" t="s">
        <v>265</v>
      </c>
      <c r="BE2989" s="142">
        <f>IF(N2989="základní",J2989,0)</f>
        <v>0</v>
      </c>
      <c r="BF2989" s="142">
        <f>IF(N2989="snížená",J2989,0)</f>
        <v>0</v>
      </c>
      <c r="BG2989" s="142">
        <f>IF(N2989="zákl. přenesená",J2989,0)</f>
        <v>0</v>
      </c>
      <c r="BH2989" s="142">
        <f>IF(N2989="sníž. přenesená",J2989,0)</f>
        <v>0</v>
      </c>
      <c r="BI2989" s="142">
        <f>IF(N2989="nulová",J2989,0)</f>
        <v>0</v>
      </c>
      <c r="BJ2989" s="18" t="s">
        <v>84</v>
      </c>
      <c r="BK2989" s="142">
        <f>ROUND(I2989*H2989,2)</f>
        <v>0</v>
      </c>
      <c r="BL2989" s="18" t="s">
        <v>271</v>
      </c>
      <c r="BM2989" s="141" t="s">
        <v>5066</v>
      </c>
    </row>
    <row r="2990" spans="2:47" s="1" customFormat="1" ht="12">
      <c r="B2990" s="33"/>
      <c r="D2990" s="143" t="s">
        <v>273</v>
      </c>
      <c r="F2990" s="144" t="s">
        <v>5067</v>
      </c>
      <c r="I2990" s="145"/>
      <c r="L2990" s="33"/>
      <c r="M2990" s="146"/>
      <c r="T2990" s="54"/>
      <c r="AT2990" s="18" t="s">
        <v>273</v>
      </c>
      <c r="AU2990" s="18" t="s">
        <v>86</v>
      </c>
    </row>
    <row r="2991" spans="2:47" s="1" customFormat="1" ht="29.25">
      <c r="B2991" s="33"/>
      <c r="D2991" s="143" t="s">
        <v>501</v>
      </c>
      <c r="F2991" s="176" t="s">
        <v>5068</v>
      </c>
      <c r="I2991" s="145"/>
      <c r="L2991" s="33"/>
      <c r="M2991" s="146"/>
      <c r="T2991" s="54"/>
      <c r="AT2991" s="18" t="s">
        <v>501</v>
      </c>
      <c r="AU2991" s="18" t="s">
        <v>86</v>
      </c>
    </row>
    <row r="2992" spans="2:65" s="1" customFormat="1" ht="16.5" customHeight="1">
      <c r="B2992" s="33"/>
      <c r="C2992" s="130" t="s">
        <v>5069</v>
      </c>
      <c r="D2992" s="130" t="s">
        <v>267</v>
      </c>
      <c r="E2992" s="131" t="s">
        <v>5070</v>
      </c>
      <c r="F2992" s="132" t="s">
        <v>5071</v>
      </c>
      <c r="G2992" s="133" t="s">
        <v>162</v>
      </c>
      <c r="H2992" s="134">
        <v>851</v>
      </c>
      <c r="I2992" s="135"/>
      <c r="J2992" s="136">
        <f>ROUND(I2992*H2992,2)</f>
        <v>0</v>
      </c>
      <c r="K2992" s="132" t="s">
        <v>19</v>
      </c>
      <c r="L2992" s="33"/>
      <c r="M2992" s="137" t="s">
        <v>19</v>
      </c>
      <c r="N2992" s="138" t="s">
        <v>47</v>
      </c>
      <c r="P2992" s="139">
        <f>O2992*H2992</f>
        <v>0</v>
      </c>
      <c r="Q2992" s="139">
        <v>0</v>
      </c>
      <c r="R2992" s="139">
        <f>Q2992*H2992</f>
        <v>0</v>
      </c>
      <c r="S2992" s="139">
        <v>0</v>
      </c>
      <c r="T2992" s="140">
        <f>S2992*H2992</f>
        <v>0</v>
      </c>
      <c r="AR2992" s="141" t="s">
        <v>271</v>
      </c>
      <c r="AT2992" s="141" t="s">
        <v>267</v>
      </c>
      <c r="AU2992" s="141" t="s">
        <v>86</v>
      </c>
      <c r="AY2992" s="18" t="s">
        <v>265</v>
      </c>
      <c r="BE2992" s="142">
        <f>IF(N2992="základní",J2992,0)</f>
        <v>0</v>
      </c>
      <c r="BF2992" s="142">
        <f>IF(N2992="snížená",J2992,0)</f>
        <v>0</v>
      </c>
      <c r="BG2992" s="142">
        <f>IF(N2992="zákl. přenesená",J2992,0)</f>
        <v>0</v>
      </c>
      <c r="BH2992" s="142">
        <f>IF(N2992="sníž. přenesená",J2992,0)</f>
        <v>0</v>
      </c>
      <c r="BI2992" s="142">
        <f>IF(N2992="nulová",J2992,0)</f>
        <v>0</v>
      </c>
      <c r="BJ2992" s="18" t="s">
        <v>84</v>
      </c>
      <c r="BK2992" s="142">
        <f>ROUND(I2992*H2992,2)</f>
        <v>0</v>
      </c>
      <c r="BL2992" s="18" t="s">
        <v>271</v>
      </c>
      <c r="BM2992" s="141" t="s">
        <v>5072</v>
      </c>
    </row>
    <row r="2993" spans="2:47" s="1" customFormat="1" ht="19.5">
      <c r="B2993" s="33"/>
      <c r="D2993" s="143" t="s">
        <v>273</v>
      </c>
      <c r="F2993" s="144" t="s">
        <v>5073</v>
      </c>
      <c r="I2993" s="145"/>
      <c r="L2993" s="33"/>
      <c r="M2993" s="146"/>
      <c r="T2993" s="54"/>
      <c r="AT2993" s="18" t="s">
        <v>273</v>
      </c>
      <c r="AU2993" s="18" t="s">
        <v>86</v>
      </c>
    </row>
    <row r="2994" spans="2:47" s="1" customFormat="1" ht="39">
      <c r="B2994" s="33"/>
      <c r="D2994" s="143" t="s">
        <v>501</v>
      </c>
      <c r="F2994" s="176" t="s">
        <v>5074</v>
      </c>
      <c r="I2994" s="145"/>
      <c r="L2994" s="33"/>
      <c r="M2994" s="146"/>
      <c r="T2994" s="54"/>
      <c r="AT2994" s="18" t="s">
        <v>501</v>
      </c>
      <c r="AU2994" s="18" t="s">
        <v>86</v>
      </c>
    </row>
    <row r="2995" spans="2:65" s="1" customFormat="1" ht="16.5" customHeight="1">
      <c r="B2995" s="33"/>
      <c r="C2995" s="177" t="s">
        <v>5075</v>
      </c>
      <c r="D2995" s="177" t="s">
        <v>504</v>
      </c>
      <c r="E2995" s="178" t="s">
        <v>5076</v>
      </c>
      <c r="F2995" s="179" t="s">
        <v>5077</v>
      </c>
      <c r="G2995" s="180" t="s">
        <v>162</v>
      </c>
      <c r="H2995" s="181">
        <v>851</v>
      </c>
      <c r="I2995" s="182"/>
      <c r="J2995" s="183">
        <f>ROUND(I2995*H2995,2)</f>
        <v>0</v>
      </c>
      <c r="K2995" s="179" t="s">
        <v>19</v>
      </c>
      <c r="L2995" s="184"/>
      <c r="M2995" s="185" t="s">
        <v>19</v>
      </c>
      <c r="N2995" s="186" t="s">
        <v>47</v>
      </c>
      <c r="P2995" s="139">
        <f>O2995*H2995</f>
        <v>0</v>
      </c>
      <c r="Q2995" s="139">
        <v>0</v>
      </c>
      <c r="R2995" s="139">
        <f>Q2995*H2995</f>
        <v>0</v>
      </c>
      <c r="S2995" s="139">
        <v>0</v>
      </c>
      <c r="T2995" s="140">
        <f>S2995*H2995</f>
        <v>0</v>
      </c>
      <c r="AR2995" s="141" t="s">
        <v>323</v>
      </c>
      <c r="AT2995" s="141" t="s">
        <v>504</v>
      </c>
      <c r="AU2995" s="141" t="s">
        <v>86</v>
      </c>
      <c r="AY2995" s="18" t="s">
        <v>265</v>
      </c>
      <c r="BE2995" s="142">
        <f>IF(N2995="základní",J2995,0)</f>
        <v>0</v>
      </c>
      <c r="BF2995" s="142">
        <f>IF(N2995="snížená",J2995,0)</f>
        <v>0</v>
      </c>
      <c r="BG2995" s="142">
        <f>IF(N2995="zákl. přenesená",J2995,0)</f>
        <v>0</v>
      </c>
      <c r="BH2995" s="142">
        <f>IF(N2995="sníž. přenesená",J2995,0)</f>
        <v>0</v>
      </c>
      <c r="BI2995" s="142">
        <f>IF(N2995="nulová",J2995,0)</f>
        <v>0</v>
      </c>
      <c r="BJ2995" s="18" t="s">
        <v>84</v>
      </c>
      <c r="BK2995" s="142">
        <f>ROUND(I2995*H2995,2)</f>
        <v>0</v>
      </c>
      <c r="BL2995" s="18" t="s">
        <v>271</v>
      </c>
      <c r="BM2995" s="141" t="s">
        <v>5078</v>
      </c>
    </row>
    <row r="2996" spans="2:47" s="1" customFormat="1" ht="12">
      <c r="B2996" s="33"/>
      <c r="D2996" s="143" t="s">
        <v>273</v>
      </c>
      <c r="F2996" s="144" t="s">
        <v>5077</v>
      </c>
      <c r="I2996" s="145"/>
      <c r="L2996" s="33"/>
      <c r="M2996" s="146"/>
      <c r="T2996" s="54"/>
      <c r="AT2996" s="18" t="s">
        <v>273</v>
      </c>
      <c r="AU2996" s="18" t="s">
        <v>86</v>
      </c>
    </row>
    <row r="2997" spans="2:65" s="1" customFormat="1" ht="16.5" customHeight="1">
      <c r="B2997" s="33"/>
      <c r="C2997" s="130" t="s">
        <v>5079</v>
      </c>
      <c r="D2997" s="130" t="s">
        <v>267</v>
      </c>
      <c r="E2997" s="131" t="s">
        <v>5080</v>
      </c>
      <c r="F2997" s="132" t="s">
        <v>5081</v>
      </c>
      <c r="G2997" s="133" t="s">
        <v>162</v>
      </c>
      <c r="H2997" s="134">
        <v>76</v>
      </c>
      <c r="I2997" s="135"/>
      <c r="J2997" s="136">
        <f>ROUND(I2997*H2997,2)</f>
        <v>0</v>
      </c>
      <c r="K2997" s="132" t="s">
        <v>19</v>
      </c>
      <c r="L2997" s="33"/>
      <c r="M2997" s="137" t="s">
        <v>19</v>
      </c>
      <c r="N2997" s="138" t="s">
        <v>47</v>
      </c>
      <c r="P2997" s="139">
        <f>O2997*H2997</f>
        <v>0</v>
      </c>
      <c r="Q2997" s="139">
        <v>0</v>
      </c>
      <c r="R2997" s="139">
        <f>Q2997*H2997</f>
        <v>0</v>
      </c>
      <c r="S2997" s="139">
        <v>0</v>
      </c>
      <c r="T2997" s="140">
        <f>S2997*H2997</f>
        <v>0</v>
      </c>
      <c r="AR2997" s="141" t="s">
        <v>271</v>
      </c>
      <c r="AT2997" s="141" t="s">
        <v>267</v>
      </c>
      <c r="AU2997" s="141" t="s">
        <v>86</v>
      </c>
      <c r="AY2997" s="18" t="s">
        <v>265</v>
      </c>
      <c r="BE2997" s="142">
        <f>IF(N2997="základní",J2997,0)</f>
        <v>0</v>
      </c>
      <c r="BF2997" s="142">
        <f>IF(N2997="snížená",J2997,0)</f>
        <v>0</v>
      </c>
      <c r="BG2997" s="142">
        <f>IF(N2997="zákl. přenesená",J2997,0)</f>
        <v>0</v>
      </c>
      <c r="BH2997" s="142">
        <f>IF(N2997="sníž. přenesená",J2997,0)</f>
        <v>0</v>
      </c>
      <c r="BI2997" s="142">
        <f>IF(N2997="nulová",J2997,0)</f>
        <v>0</v>
      </c>
      <c r="BJ2997" s="18" t="s">
        <v>84</v>
      </c>
      <c r="BK2997" s="142">
        <f>ROUND(I2997*H2997,2)</f>
        <v>0</v>
      </c>
      <c r="BL2997" s="18" t="s">
        <v>271</v>
      </c>
      <c r="BM2997" s="141" t="s">
        <v>5082</v>
      </c>
    </row>
    <row r="2998" spans="2:47" s="1" customFormat="1" ht="19.5">
      <c r="B2998" s="33"/>
      <c r="D2998" s="143" t="s">
        <v>273</v>
      </c>
      <c r="F2998" s="144" t="s">
        <v>5083</v>
      </c>
      <c r="I2998" s="145"/>
      <c r="L2998" s="33"/>
      <c r="M2998" s="146"/>
      <c r="T2998" s="54"/>
      <c r="AT2998" s="18" t="s">
        <v>273</v>
      </c>
      <c r="AU2998" s="18" t="s">
        <v>86</v>
      </c>
    </row>
    <row r="2999" spans="2:47" s="1" customFormat="1" ht="29.25">
      <c r="B2999" s="33"/>
      <c r="D2999" s="143" t="s">
        <v>501</v>
      </c>
      <c r="F2999" s="176" t="s">
        <v>5084</v>
      </c>
      <c r="I2999" s="145"/>
      <c r="L2999" s="33"/>
      <c r="M2999" s="146"/>
      <c r="T2999" s="54"/>
      <c r="AT2999" s="18" t="s">
        <v>501</v>
      </c>
      <c r="AU2999" s="18" t="s">
        <v>86</v>
      </c>
    </row>
    <row r="3000" spans="2:65" s="1" customFormat="1" ht="21.75" customHeight="1">
      <c r="B3000" s="33"/>
      <c r="C3000" s="130" t="s">
        <v>5085</v>
      </c>
      <c r="D3000" s="130" t="s">
        <v>267</v>
      </c>
      <c r="E3000" s="131" t="s">
        <v>5086</v>
      </c>
      <c r="F3000" s="132" t="s">
        <v>5087</v>
      </c>
      <c r="G3000" s="133" t="s">
        <v>134</v>
      </c>
      <c r="H3000" s="134">
        <v>108</v>
      </c>
      <c r="I3000" s="135"/>
      <c r="J3000" s="136">
        <f>ROUND(I3000*H3000,2)</f>
        <v>0</v>
      </c>
      <c r="K3000" s="132" t="s">
        <v>19</v>
      </c>
      <c r="L3000" s="33"/>
      <c r="M3000" s="137" t="s">
        <v>19</v>
      </c>
      <c r="N3000" s="138" t="s">
        <v>47</v>
      </c>
      <c r="P3000" s="139">
        <f>O3000*H3000</f>
        <v>0</v>
      </c>
      <c r="Q3000" s="139">
        <v>0</v>
      </c>
      <c r="R3000" s="139">
        <f>Q3000*H3000</f>
        <v>0</v>
      </c>
      <c r="S3000" s="139">
        <v>0</v>
      </c>
      <c r="T3000" s="140">
        <f>S3000*H3000</f>
        <v>0</v>
      </c>
      <c r="AR3000" s="141" t="s">
        <v>271</v>
      </c>
      <c r="AT3000" s="141" t="s">
        <v>267</v>
      </c>
      <c r="AU3000" s="141" t="s">
        <v>86</v>
      </c>
      <c r="AY3000" s="18" t="s">
        <v>265</v>
      </c>
      <c r="BE3000" s="142">
        <f>IF(N3000="základní",J3000,0)</f>
        <v>0</v>
      </c>
      <c r="BF3000" s="142">
        <f>IF(N3000="snížená",J3000,0)</f>
        <v>0</v>
      </c>
      <c r="BG3000" s="142">
        <f>IF(N3000="zákl. přenesená",J3000,0)</f>
        <v>0</v>
      </c>
      <c r="BH3000" s="142">
        <f>IF(N3000="sníž. přenesená",J3000,0)</f>
        <v>0</v>
      </c>
      <c r="BI3000" s="142">
        <f>IF(N3000="nulová",J3000,0)</f>
        <v>0</v>
      </c>
      <c r="BJ3000" s="18" t="s">
        <v>84</v>
      </c>
      <c r="BK3000" s="142">
        <f>ROUND(I3000*H3000,2)</f>
        <v>0</v>
      </c>
      <c r="BL3000" s="18" t="s">
        <v>271</v>
      </c>
      <c r="BM3000" s="141" t="s">
        <v>5088</v>
      </c>
    </row>
    <row r="3001" spans="2:47" s="1" customFormat="1" ht="12">
      <c r="B3001" s="33"/>
      <c r="D3001" s="143" t="s">
        <v>273</v>
      </c>
      <c r="F3001" s="144" t="s">
        <v>5089</v>
      </c>
      <c r="I3001" s="145"/>
      <c r="L3001" s="33"/>
      <c r="M3001" s="146"/>
      <c r="T3001" s="54"/>
      <c r="AT3001" s="18" t="s">
        <v>273</v>
      </c>
      <c r="AU3001" s="18" t="s">
        <v>86</v>
      </c>
    </row>
    <row r="3002" spans="2:47" s="1" customFormat="1" ht="29.25">
      <c r="B3002" s="33"/>
      <c r="D3002" s="143" t="s">
        <v>501</v>
      </c>
      <c r="F3002" s="176" t="s">
        <v>5090</v>
      </c>
      <c r="I3002" s="145"/>
      <c r="L3002" s="33"/>
      <c r="M3002" s="146"/>
      <c r="T3002" s="54"/>
      <c r="AT3002" s="18" t="s">
        <v>501</v>
      </c>
      <c r="AU3002" s="18" t="s">
        <v>86</v>
      </c>
    </row>
    <row r="3003" spans="2:65" s="1" customFormat="1" ht="21.75" customHeight="1">
      <c r="B3003" s="33"/>
      <c r="C3003" s="130" t="s">
        <v>5091</v>
      </c>
      <c r="D3003" s="130" t="s">
        <v>267</v>
      </c>
      <c r="E3003" s="131" t="s">
        <v>5092</v>
      </c>
      <c r="F3003" s="132" t="s">
        <v>5093</v>
      </c>
      <c r="G3003" s="133" t="s">
        <v>134</v>
      </c>
      <c r="H3003" s="134">
        <v>27</v>
      </c>
      <c r="I3003" s="135"/>
      <c r="J3003" s="136">
        <f>ROUND(I3003*H3003,2)</f>
        <v>0</v>
      </c>
      <c r="K3003" s="132" t="s">
        <v>19</v>
      </c>
      <c r="L3003" s="33"/>
      <c r="M3003" s="137" t="s">
        <v>19</v>
      </c>
      <c r="N3003" s="138" t="s">
        <v>47</v>
      </c>
      <c r="P3003" s="139">
        <f>O3003*H3003</f>
        <v>0</v>
      </c>
      <c r="Q3003" s="139">
        <v>0</v>
      </c>
      <c r="R3003" s="139">
        <f>Q3003*H3003</f>
        <v>0</v>
      </c>
      <c r="S3003" s="139">
        <v>0</v>
      </c>
      <c r="T3003" s="140">
        <f>S3003*H3003</f>
        <v>0</v>
      </c>
      <c r="AR3003" s="141" t="s">
        <v>271</v>
      </c>
      <c r="AT3003" s="141" t="s">
        <v>267</v>
      </c>
      <c r="AU3003" s="141" t="s">
        <v>86</v>
      </c>
      <c r="AY3003" s="18" t="s">
        <v>265</v>
      </c>
      <c r="BE3003" s="142">
        <f>IF(N3003="základní",J3003,0)</f>
        <v>0</v>
      </c>
      <c r="BF3003" s="142">
        <f>IF(N3003="snížená",J3003,0)</f>
        <v>0</v>
      </c>
      <c r="BG3003" s="142">
        <f>IF(N3003="zákl. přenesená",J3003,0)</f>
        <v>0</v>
      </c>
      <c r="BH3003" s="142">
        <f>IF(N3003="sníž. přenesená",J3003,0)</f>
        <v>0</v>
      </c>
      <c r="BI3003" s="142">
        <f>IF(N3003="nulová",J3003,0)</f>
        <v>0</v>
      </c>
      <c r="BJ3003" s="18" t="s">
        <v>84</v>
      </c>
      <c r="BK3003" s="142">
        <f>ROUND(I3003*H3003,2)</f>
        <v>0</v>
      </c>
      <c r="BL3003" s="18" t="s">
        <v>271</v>
      </c>
      <c r="BM3003" s="141" t="s">
        <v>5094</v>
      </c>
    </row>
    <row r="3004" spans="2:47" s="1" customFormat="1" ht="12">
      <c r="B3004" s="33"/>
      <c r="D3004" s="143" t="s">
        <v>273</v>
      </c>
      <c r="F3004" s="144" t="s">
        <v>5095</v>
      </c>
      <c r="I3004" s="145"/>
      <c r="L3004" s="33"/>
      <c r="M3004" s="146"/>
      <c r="T3004" s="54"/>
      <c r="AT3004" s="18" t="s">
        <v>273</v>
      </c>
      <c r="AU3004" s="18" t="s">
        <v>86</v>
      </c>
    </row>
    <row r="3005" spans="2:47" s="1" customFormat="1" ht="19.5">
      <c r="B3005" s="33"/>
      <c r="D3005" s="143" t="s">
        <v>501</v>
      </c>
      <c r="F3005" s="176" t="s">
        <v>5096</v>
      </c>
      <c r="I3005" s="145"/>
      <c r="L3005" s="33"/>
      <c r="M3005" s="146"/>
      <c r="T3005" s="54"/>
      <c r="AT3005" s="18" t="s">
        <v>501</v>
      </c>
      <c r="AU3005" s="18" t="s">
        <v>86</v>
      </c>
    </row>
    <row r="3006" spans="2:65" s="1" customFormat="1" ht="16.5" customHeight="1">
      <c r="B3006" s="33"/>
      <c r="C3006" s="177" t="s">
        <v>5097</v>
      </c>
      <c r="D3006" s="177" t="s">
        <v>504</v>
      </c>
      <c r="E3006" s="178" t="s">
        <v>5098</v>
      </c>
      <c r="F3006" s="179" t="s">
        <v>5099</v>
      </c>
      <c r="G3006" s="180" t="s">
        <v>134</v>
      </c>
      <c r="H3006" s="181">
        <v>48</v>
      </c>
      <c r="I3006" s="182"/>
      <c r="J3006" s="183">
        <f>ROUND(I3006*H3006,2)</f>
        <v>0</v>
      </c>
      <c r="K3006" s="179" t="s">
        <v>19</v>
      </c>
      <c r="L3006" s="184"/>
      <c r="M3006" s="185" t="s">
        <v>19</v>
      </c>
      <c r="N3006" s="186" t="s">
        <v>47</v>
      </c>
      <c r="P3006" s="139">
        <f>O3006*H3006</f>
        <v>0</v>
      </c>
      <c r="Q3006" s="139">
        <v>0</v>
      </c>
      <c r="R3006" s="139">
        <f>Q3006*H3006</f>
        <v>0</v>
      </c>
      <c r="S3006" s="139">
        <v>0</v>
      </c>
      <c r="T3006" s="140">
        <f>S3006*H3006</f>
        <v>0</v>
      </c>
      <c r="AR3006" s="141" t="s">
        <v>323</v>
      </c>
      <c r="AT3006" s="141" t="s">
        <v>504</v>
      </c>
      <c r="AU3006" s="141" t="s">
        <v>86</v>
      </c>
      <c r="AY3006" s="18" t="s">
        <v>265</v>
      </c>
      <c r="BE3006" s="142">
        <f>IF(N3006="základní",J3006,0)</f>
        <v>0</v>
      </c>
      <c r="BF3006" s="142">
        <f>IF(N3006="snížená",J3006,0)</f>
        <v>0</v>
      </c>
      <c r="BG3006" s="142">
        <f>IF(N3006="zákl. přenesená",J3006,0)</f>
        <v>0</v>
      </c>
      <c r="BH3006" s="142">
        <f>IF(N3006="sníž. přenesená",J3006,0)</f>
        <v>0</v>
      </c>
      <c r="BI3006" s="142">
        <f>IF(N3006="nulová",J3006,0)</f>
        <v>0</v>
      </c>
      <c r="BJ3006" s="18" t="s">
        <v>84</v>
      </c>
      <c r="BK3006" s="142">
        <f>ROUND(I3006*H3006,2)</f>
        <v>0</v>
      </c>
      <c r="BL3006" s="18" t="s">
        <v>271</v>
      </c>
      <c r="BM3006" s="141" t="s">
        <v>5100</v>
      </c>
    </row>
    <row r="3007" spans="2:47" s="1" customFormat="1" ht="12">
      <c r="B3007" s="33"/>
      <c r="D3007" s="143" t="s">
        <v>273</v>
      </c>
      <c r="F3007" s="144" t="s">
        <v>5099</v>
      </c>
      <c r="I3007" s="145"/>
      <c r="L3007" s="33"/>
      <c r="M3007" s="146"/>
      <c r="T3007" s="54"/>
      <c r="AT3007" s="18" t="s">
        <v>273</v>
      </c>
      <c r="AU3007" s="18" t="s">
        <v>86</v>
      </c>
    </row>
    <row r="3008" spans="2:65" s="1" customFormat="1" ht="16.5" customHeight="1">
      <c r="B3008" s="33"/>
      <c r="C3008" s="130" t="s">
        <v>5101</v>
      </c>
      <c r="D3008" s="130" t="s">
        <v>267</v>
      </c>
      <c r="E3008" s="131" t="s">
        <v>5102</v>
      </c>
      <c r="F3008" s="132" t="s">
        <v>5103</v>
      </c>
      <c r="G3008" s="133" t="s">
        <v>134</v>
      </c>
      <c r="H3008" s="134">
        <v>24</v>
      </c>
      <c r="I3008" s="135"/>
      <c r="J3008" s="136">
        <f>ROUND(I3008*H3008,2)</f>
        <v>0</v>
      </c>
      <c r="K3008" s="132" t="s">
        <v>19</v>
      </c>
      <c r="L3008" s="33"/>
      <c r="M3008" s="137" t="s">
        <v>19</v>
      </c>
      <c r="N3008" s="138" t="s">
        <v>47</v>
      </c>
      <c r="P3008" s="139">
        <f>O3008*H3008</f>
        <v>0</v>
      </c>
      <c r="Q3008" s="139">
        <v>0</v>
      </c>
      <c r="R3008" s="139">
        <f>Q3008*H3008</f>
        <v>0</v>
      </c>
      <c r="S3008" s="139">
        <v>0</v>
      </c>
      <c r="T3008" s="140">
        <f>S3008*H3008</f>
        <v>0</v>
      </c>
      <c r="AR3008" s="141" t="s">
        <v>271</v>
      </c>
      <c r="AT3008" s="141" t="s">
        <v>267</v>
      </c>
      <c r="AU3008" s="141" t="s">
        <v>86</v>
      </c>
      <c r="AY3008" s="18" t="s">
        <v>265</v>
      </c>
      <c r="BE3008" s="142">
        <f>IF(N3008="základní",J3008,0)</f>
        <v>0</v>
      </c>
      <c r="BF3008" s="142">
        <f>IF(N3008="snížená",J3008,0)</f>
        <v>0</v>
      </c>
      <c r="BG3008" s="142">
        <f>IF(N3008="zákl. přenesená",J3008,0)</f>
        <v>0</v>
      </c>
      <c r="BH3008" s="142">
        <f>IF(N3008="sníž. přenesená",J3008,0)</f>
        <v>0</v>
      </c>
      <c r="BI3008" s="142">
        <f>IF(N3008="nulová",J3008,0)</f>
        <v>0</v>
      </c>
      <c r="BJ3008" s="18" t="s">
        <v>84</v>
      </c>
      <c r="BK3008" s="142">
        <f>ROUND(I3008*H3008,2)</f>
        <v>0</v>
      </c>
      <c r="BL3008" s="18" t="s">
        <v>271</v>
      </c>
      <c r="BM3008" s="141" t="s">
        <v>5104</v>
      </c>
    </row>
    <row r="3009" spans="2:47" s="1" customFormat="1" ht="12">
      <c r="B3009" s="33"/>
      <c r="D3009" s="143" t="s">
        <v>273</v>
      </c>
      <c r="F3009" s="144" t="s">
        <v>5103</v>
      </c>
      <c r="I3009" s="145"/>
      <c r="L3009" s="33"/>
      <c r="M3009" s="146"/>
      <c r="T3009" s="54"/>
      <c r="AT3009" s="18" t="s">
        <v>273</v>
      </c>
      <c r="AU3009" s="18" t="s">
        <v>86</v>
      </c>
    </row>
    <row r="3010" spans="2:47" s="1" customFormat="1" ht="29.25">
      <c r="B3010" s="33"/>
      <c r="D3010" s="143" t="s">
        <v>501</v>
      </c>
      <c r="F3010" s="176" t="s">
        <v>5105</v>
      </c>
      <c r="I3010" s="145"/>
      <c r="L3010" s="33"/>
      <c r="M3010" s="146"/>
      <c r="T3010" s="54"/>
      <c r="AT3010" s="18" t="s">
        <v>501</v>
      </c>
      <c r="AU3010" s="18" t="s">
        <v>86</v>
      </c>
    </row>
    <row r="3011" spans="2:65" s="1" customFormat="1" ht="16.5" customHeight="1">
      <c r="B3011" s="33"/>
      <c r="C3011" s="177" t="s">
        <v>5106</v>
      </c>
      <c r="D3011" s="177" t="s">
        <v>504</v>
      </c>
      <c r="E3011" s="178" t="s">
        <v>5107</v>
      </c>
      <c r="F3011" s="179" t="s">
        <v>5108</v>
      </c>
      <c r="G3011" s="180" t="s">
        <v>134</v>
      </c>
      <c r="H3011" s="181">
        <v>12</v>
      </c>
      <c r="I3011" s="182"/>
      <c r="J3011" s="183">
        <f>ROUND(I3011*H3011,2)</f>
        <v>0</v>
      </c>
      <c r="K3011" s="179" t="s">
        <v>19</v>
      </c>
      <c r="L3011" s="184"/>
      <c r="M3011" s="185" t="s">
        <v>19</v>
      </c>
      <c r="N3011" s="186" t="s">
        <v>47</v>
      </c>
      <c r="P3011" s="139">
        <f>O3011*H3011</f>
        <v>0</v>
      </c>
      <c r="Q3011" s="139">
        <v>0</v>
      </c>
      <c r="R3011" s="139">
        <f>Q3011*H3011</f>
        <v>0</v>
      </c>
      <c r="S3011" s="139">
        <v>0</v>
      </c>
      <c r="T3011" s="140">
        <f>S3011*H3011</f>
        <v>0</v>
      </c>
      <c r="AR3011" s="141" t="s">
        <v>323</v>
      </c>
      <c r="AT3011" s="141" t="s">
        <v>504</v>
      </c>
      <c r="AU3011" s="141" t="s">
        <v>86</v>
      </c>
      <c r="AY3011" s="18" t="s">
        <v>265</v>
      </c>
      <c r="BE3011" s="142">
        <f>IF(N3011="základní",J3011,0)</f>
        <v>0</v>
      </c>
      <c r="BF3011" s="142">
        <f>IF(N3011="snížená",J3011,0)</f>
        <v>0</v>
      </c>
      <c r="BG3011" s="142">
        <f>IF(N3011="zákl. přenesená",J3011,0)</f>
        <v>0</v>
      </c>
      <c r="BH3011" s="142">
        <f>IF(N3011="sníž. přenesená",J3011,0)</f>
        <v>0</v>
      </c>
      <c r="BI3011" s="142">
        <f>IF(N3011="nulová",J3011,0)</f>
        <v>0</v>
      </c>
      <c r="BJ3011" s="18" t="s">
        <v>84</v>
      </c>
      <c r="BK3011" s="142">
        <f>ROUND(I3011*H3011,2)</f>
        <v>0</v>
      </c>
      <c r="BL3011" s="18" t="s">
        <v>271</v>
      </c>
      <c r="BM3011" s="141" t="s">
        <v>5109</v>
      </c>
    </row>
    <row r="3012" spans="2:47" s="1" customFormat="1" ht="12">
      <c r="B3012" s="33"/>
      <c r="D3012" s="143" t="s">
        <v>273</v>
      </c>
      <c r="F3012" s="144" t="s">
        <v>5108</v>
      </c>
      <c r="I3012" s="145"/>
      <c r="L3012" s="33"/>
      <c r="M3012" s="146"/>
      <c r="T3012" s="54"/>
      <c r="AT3012" s="18" t="s">
        <v>273</v>
      </c>
      <c r="AU3012" s="18" t="s">
        <v>86</v>
      </c>
    </row>
    <row r="3013" spans="2:47" s="1" customFormat="1" ht="19.5">
      <c r="B3013" s="33"/>
      <c r="D3013" s="143" t="s">
        <v>501</v>
      </c>
      <c r="F3013" s="176" t="s">
        <v>5110</v>
      </c>
      <c r="I3013" s="145"/>
      <c r="L3013" s="33"/>
      <c r="M3013" s="146"/>
      <c r="T3013" s="54"/>
      <c r="AT3013" s="18" t="s">
        <v>501</v>
      </c>
      <c r="AU3013" s="18" t="s">
        <v>86</v>
      </c>
    </row>
    <row r="3014" spans="2:65" s="1" customFormat="1" ht="16.5" customHeight="1">
      <c r="B3014" s="33"/>
      <c r="C3014" s="177" t="s">
        <v>5111</v>
      </c>
      <c r="D3014" s="177" t="s">
        <v>504</v>
      </c>
      <c r="E3014" s="178" t="s">
        <v>5112</v>
      </c>
      <c r="F3014" s="179" t="s">
        <v>5113</v>
      </c>
      <c r="G3014" s="180" t="s">
        <v>134</v>
      </c>
      <c r="H3014" s="181">
        <v>12</v>
      </c>
      <c r="I3014" s="182"/>
      <c r="J3014" s="183">
        <f>ROUND(I3014*H3014,2)</f>
        <v>0</v>
      </c>
      <c r="K3014" s="179" t="s">
        <v>19</v>
      </c>
      <c r="L3014" s="184"/>
      <c r="M3014" s="185" t="s">
        <v>19</v>
      </c>
      <c r="N3014" s="186" t="s">
        <v>47</v>
      </c>
      <c r="P3014" s="139">
        <f>O3014*H3014</f>
        <v>0</v>
      </c>
      <c r="Q3014" s="139">
        <v>0</v>
      </c>
      <c r="R3014" s="139">
        <f>Q3014*H3014</f>
        <v>0</v>
      </c>
      <c r="S3014" s="139">
        <v>0</v>
      </c>
      <c r="T3014" s="140">
        <f>S3014*H3014</f>
        <v>0</v>
      </c>
      <c r="AR3014" s="141" t="s">
        <v>323</v>
      </c>
      <c r="AT3014" s="141" t="s">
        <v>504</v>
      </c>
      <c r="AU3014" s="141" t="s">
        <v>86</v>
      </c>
      <c r="AY3014" s="18" t="s">
        <v>265</v>
      </c>
      <c r="BE3014" s="142">
        <f>IF(N3014="základní",J3014,0)</f>
        <v>0</v>
      </c>
      <c r="BF3014" s="142">
        <f>IF(N3014="snížená",J3014,0)</f>
        <v>0</v>
      </c>
      <c r="BG3014" s="142">
        <f>IF(N3014="zákl. přenesená",J3014,0)</f>
        <v>0</v>
      </c>
      <c r="BH3014" s="142">
        <f>IF(N3014="sníž. přenesená",J3014,0)</f>
        <v>0</v>
      </c>
      <c r="BI3014" s="142">
        <f>IF(N3014="nulová",J3014,0)</f>
        <v>0</v>
      </c>
      <c r="BJ3014" s="18" t="s">
        <v>84</v>
      </c>
      <c r="BK3014" s="142">
        <f>ROUND(I3014*H3014,2)</f>
        <v>0</v>
      </c>
      <c r="BL3014" s="18" t="s">
        <v>271</v>
      </c>
      <c r="BM3014" s="141" t="s">
        <v>5114</v>
      </c>
    </row>
    <row r="3015" spans="2:47" s="1" customFormat="1" ht="12">
      <c r="B3015" s="33"/>
      <c r="D3015" s="143" t="s">
        <v>273</v>
      </c>
      <c r="F3015" s="144" t="s">
        <v>5113</v>
      </c>
      <c r="I3015" s="145"/>
      <c r="L3015" s="33"/>
      <c r="M3015" s="146"/>
      <c r="T3015" s="54"/>
      <c r="AT3015" s="18" t="s">
        <v>273</v>
      </c>
      <c r="AU3015" s="18" t="s">
        <v>86</v>
      </c>
    </row>
    <row r="3016" spans="2:47" s="1" customFormat="1" ht="19.5">
      <c r="B3016" s="33"/>
      <c r="D3016" s="143" t="s">
        <v>501</v>
      </c>
      <c r="F3016" s="176" t="s">
        <v>5115</v>
      </c>
      <c r="I3016" s="145"/>
      <c r="L3016" s="33"/>
      <c r="M3016" s="146"/>
      <c r="T3016" s="54"/>
      <c r="AT3016" s="18" t="s">
        <v>501</v>
      </c>
      <c r="AU3016" s="18" t="s">
        <v>86</v>
      </c>
    </row>
    <row r="3017" spans="2:65" s="1" customFormat="1" ht="24.2" customHeight="1">
      <c r="B3017" s="33"/>
      <c r="C3017" s="130" t="s">
        <v>5116</v>
      </c>
      <c r="D3017" s="130" t="s">
        <v>267</v>
      </c>
      <c r="E3017" s="131" t="s">
        <v>5117</v>
      </c>
      <c r="F3017" s="132" t="s">
        <v>5118</v>
      </c>
      <c r="G3017" s="133" t="s">
        <v>162</v>
      </c>
      <c r="H3017" s="134">
        <v>57</v>
      </c>
      <c r="I3017" s="135"/>
      <c r="J3017" s="136">
        <f>ROUND(I3017*H3017,2)</f>
        <v>0</v>
      </c>
      <c r="K3017" s="132" t="s">
        <v>19</v>
      </c>
      <c r="L3017" s="33"/>
      <c r="M3017" s="137" t="s">
        <v>19</v>
      </c>
      <c r="N3017" s="138" t="s">
        <v>47</v>
      </c>
      <c r="P3017" s="139">
        <f>O3017*H3017</f>
        <v>0</v>
      </c>
      <c r="Q3017" s="139">
        <v>0</v>
      </c>
      <c r="R3017" s="139">
        <f>Q3017*H3017</f>
        <v>0</v>
      </c>
      <c r="S3017" s="139">
        <v>0</v>
      </c>
      <c r="T3017" s="140">
        <f>S3017*H3017</f>
        <v>0</v>
      </c>
      <c r="AR3017" s="141" t="s">
        <v>271</v>
      </c>
      <c r="AT3017" s="141" t="s">
        <v>267</v>
      </c>
      <c r="AU3017" s="141" t="s">
        <v>86</v>
      </c>
      <c r="AY3017" s="18" t="s">
        <v>265</v>
      </c>
      <c r="BE3017" s="142">
        <f>IF(N3017="základní",J3017,0)</f>
        <v>0</v>
      </c>
      <c r="BF3017" s="142">
        <f>IF(N3017="snížená",J3017,0)</f>
        <v>0</v>
      </c>
      <c r="BG3017" s="142">
        <f>IF(N3017="zákl. přenesená",J3017,0)</f>
        <v>0</v>
      </c>
      <c r="BH3017" s="142">
        <f>IF(N3017="sníž. přenesená",J3017,0)</f>
        <v>0</v>
      </c>
      <c r="BI3017" s="142">
        <f>IF(N3017="nulová",J3017,0)</f>
        <v>0</v>
      </c>
      <c r="BJ3017" s="18" t="s">
        <v>84</v>
      </c>
      <c r="BK3017" s="142">
        <f>ROUND(I3017*H3017,2)</f>
        <v>0</v>
      </c>
      <c r="BL3017" s="18" t="s">
        <v>271</v>
      </c>
      <c r="BM3017" s="141" t="s">
        <v>5119</v>
      </c>
    </row>
    <row r="3018" spans="2:47" s="1" customFormat="1" ht="19.5">
      <c r="B3018" s="33"/>
      <c r="D3018" s="143" t="s">
        <v>273</v>
      </c>
      <c r="F3018" s="144" t="s">
        <v>5120</v>
      </c>
      <c r="I3018" s="145"/>
      <c r="L3018" s="33"/>
      <c r="M3018" s="146"/>
      <c r="T3018" s="54"/>
      <c r="AT3018" s="18" t="s">
        <v>273</v>
      </c>
      <c r="AU3018" s="18" t="s">
        <v>86</v>
      </c>
    </row>
    <row r="3019" spans="2:47" s="1" customFormat="1" ht="29.25">
      <c r="B3019" s="33"/>
      <c r="D3019" s="143" t="s">
        <v>501</v>
      </c>
      <c r="F3019" s="176" t="s">
        <v>5121</v>
      </c>
      <c r="I3019" s="145"/>
      <c r="L3019" s="33"/>
      <c r="M3019" s="146"/>
      <c r="T3019" s="54"/>
      <c r="AT3019" s="18" t="s">
        <v>501</v>
      </c>
      <c r="AU3019" s="18" t="s">
        <v>86</v>
      </c>
    </row>
    <row r="3020" spans="2:65" s="1" customFormat="1" ht="21.75" customHeight="1">
      <c r="B3020" s="33"/>
      <c r="C3020" s="130" t="s">
        <v>5122</v>
      </c>
      <c r="D3020" s="130" t="s">
        <v>267</v>
      </c>
      <c r="E3020" s="131" t="s">
        <v>5123</v>
      </c>
      <c r="F3020" s="132" t="s">
        <v>5124</v>
      </c>
      <c r="G3020" s="133" t="s">
        <v>162</v>
      </c>
      <c r="H3020" s="134">
        <v>12</v>
      </c>
      <c r="I3020" s="135"/>
      <c r="J3020" s="136">
        <f>ROUND(I3020*H3020,2)</f>
        <v>0</v>
      </c>
      <c r="K3020" s="132" t="s">
        <v>19</v>
      </c>
      <c r="L3020" s="33"/>
      <c r="M3020" s="137" t="s">
        <v>19</v>
      </c>
      <c r="N3020" s="138" t="s">
        <v>47</v>
      </c>
      <c r="P3020" s="139">
        <f>O3020*H3020</f>
        <v>0</v>
      </c>
      <c r="Q3020" s="139">
        <v>0</v>
      </c>
      <c r="R3020" s="139">
        <f>Q3020*H3020</f>
        <v>0</v>
      </c>
      <c r="S3020" s="139">
        <v>0</v>
      </c>
      <c r="T3020" s="140">
        <f>S3020*H3020</f>
        <v>0</v>
      </c>
      <c r="AR3020" s="141" t="s">
        <v>271</v>
      </c>
      <c r="AT3020" s="141" t="s">
        <v>267</v>
      </c>
      <c r="AU3020" s="141" t="s">
        <v>86</v>
      </c>
      <c r="AY3020" s="18" t="s">
        <v>265</v>
      </c>
      <c r="BE3020" s="142">
        <f>IF(N3020="základní",J3020,0)</f>
        <v>0</v>
      </c>
      <c r="BF3020" s="142">
        <f>IF(N3020="snížená",J3020,0)</f>
        <v>0</v>
      </c>
      <c r="BG3020" s="142">
        <f>IF(N3020="zákl. přenesená",J3020,0)</f>
        <v>0</v>
      </c>
      <c r="BH3020" s="142">
        <f>IF(N3020="sníž. přenesená",J3020,0)</f>
        <v>0</v>
      </c>
      <c r="BI3020" s="142">
        <f>IF(N3020="nulová",J3020,0)</f>
        <v>0</v>
      </c>
      <c r="BJ3020" s="18" t="s">
        <v>84</v>
      </c>
      <c r="BK3020" s="142">
        <f>ROUND(I3020*H3020,2)</f>
        <v>0</v>
      </c>
      <c r="BL3020" s="18" t="s">
        <v>271</v>
      </c>
      <c r="BM3020" s="141" t="s">
        <v>5125</v>
      </c>
    </row>
    <row r="3021" spans="2:47" s="1" customFormat="1" ht="19.5">
      <c r="B3021" s="33"/>
      <c r="D3021" s="143" t="s">
        <v>273</v>
      </c>
      <c r="F3021" s="144" t="s">
        <v>5126</v>
      </c>
      <c r="I3021" s="145"/>
      <c r="L3021" s="33"/>
      <c r="M3021" s="146"/>
      <c r="T3021" s="54"/>
      <c r="AT3021" s="18" t="s">
        <v>273</v>
      </c>
      <c r="AU3021" s="18" t="s">
        <v>86</v>
      </c>
    </row>
    <row r="3022" spans="2:47" s="1" customFormat="1" ht="19.5">
      <c r="B3022" s="33"/>
      <c r="D3022" s="143" t="s">
        <v>501</v>
      </c>
      <c r="F3022" s="176" t="s">
        <v>5127</v>
      </c>
      <c r="I3022" s="145"/>
      <c r="L3022" s="33"/>
      <c r="M3022" s="146"/>
      <c r="T3022" s="54"/>
      <c r="AT3022" s="18" t="s">
        <v>501</v>
      </c>
      <c r="AU3022" s="18" t="s">
        <v>86</v>
      </c>
    </row>
    <row r="3023" spans="2:65" s="1" customFormat="1" ht="16.5" customHeight="1">
      <c r="B3023" s="33"/>
      <c r="C3023" s="177" t="s">
        <v>5128</v>
      </c>
      <c r="D3023" s="177" t="s">
        <v>504</v>
      </c>
      <c r="E3023" s="178" t="s">
        <v>5129</v>
      </c>
      <c r="F3023" s="179" t="s">
        <v>5130</v>
      </c>
      <c r="G3023" s="180" t="s">
        <v>794</v>
      </c>
      <c r="H3023" s="181">
        <v>35.6</v>
      </c>
      <c r="I3023" s="182"/>
      <c r="J3023" s="183">
        <f>ROUND(I3023*H3023,2)</f>
        <v>0</v>
      </c>
      <c r="K3023" s="179" t="s">
        <v>19</v>
      </c>
      <c r="L3023" s="184"/>
      <c r="M3023" s="185" t="s">
        <v>19</v>
      </c>
      <c r="N3023" s="186" t="s">
        <v>47</v>
      </c>
      <c r="P3023" s="139">
        <f>O3023*H3023</f>
        <v>0</v>
      </c>
      <c r="Q3023" s="139">
        <v>0</v>
      </c>
      <c r="R3023" s="139">
        <f>Q3023*H3023</f>
        <v>0</v>
      </c>
      <c r="S3023" s="139">
        <v>0</v>
      </c>
      <c r="T3023" s="140">
        <f>S3023*H3023</f>
        <v>0</v>
      </c>
      <c r="AR3023" s="141" t="s">
        <v>323</v>
      </c>
      <c r="AT3023" s="141" t="s">
        <v>504</v>
      </c>
      <c r="AU3023" s="141" t="s">
        <v>86</v>
      </c>
      <c r="AY3023" s="18" t="s">
        <v>265</v>
      </c>
      <c r="BE3023" s="142">
        <f>IF(N3023="základní",J3023,0)</f>
        <v>0</v>
      </c>
      <c r="BF3023" s="142">
        <f>IF(N3023="snížená",J3023,0)</f>
        <v>0</v>
      </c>
      <c r="BG3023" s="142">
        <f>IF(N3023="zákl. přenesená",J3023,0)</f>
        <v>0</v>
      </c>
      <c r="BH3023" s="142">
        <f>IF(N3023="sníž. přenesená",J3023,0)</f>
        <v>0</v>
      </c>
      <c r="BI3023" s="142">
        <f>IF(N3023="nulová",J3023,0)</f>
        <v>0</v>
      </c>
      <c r="BJ3023" s="18" t="s">
        <v>84</v>
      </c>
      <c r="BK3023" s="142">
        <f>ROUND(I3023*H3023,2)</f>
        <v>0</v>
      </c>
      <c r="BL3023" s="18" t="s">
        <v>271</v>
      </c>
      <c r="BM3023" s="141" t="s">
        <v>5131</v>
      </c>
    </row>
    <row r="3024" spans="2:47" s="1" customFormat="1" ht="12">
      <c r="B3024" s="33"/>
      <c r="D3024" s="143" t="s">
        <v>273</v>
      </c>
      <c r="F3024" s="144" t="s">
        <v>5130</v>
      </c>
      <c r="I3024" s="145"/>
      <c r="L3024" s="33"/>
      <c r="M3024" s="146"/>
      <c r="T3024" s="54"/>
      <c r="AT3024" s="18" t="s">
        <v>273</v>
      </c>
      <c r="AU3024" s="18" t="s">
        <v>86</v>
      </c>
    </row>
    <row r="3025" spans="2:47" s="1" customFormat="1" ht="29.25">
      <c r="B3025" s="33"/>
      <c r="D3025" s="143" t="s">
        <v>501</v>
      </c>
      <c r="F3025" s="176" t="s">
        <v>5132</v>
      </c>
      <c r="I3025" s="145"/>
      <c r="L3025" s="33"/>
      <c r="M3025" s="146"/>
      <c r="T3025" s="54"/>
      <c r="AT3025" s="18" t="s">
        <v>501</v>
      </c>
      <c r="AU3025" s="18" t="s">
        <v>86</v>
      </c>
    </row>
    <row r="3026" spans="2:65" s="1" customFormat="1" ht="16.5" customHeight="1">
      <c r="B3026" s="33"/>
      <c r="C3026" s="130" t="s">
        <v>5133</v>
      </c>
      <c r="D3026" s="130" t="s">
        <v>267</v>
      </c>
      <c r="E3026" s="131" t="s">
        <v>4552</v>
      </c>
      <c r="F3026" s="132" t="s">
        <v>4553</v>
      </c>
      <c r="G3026" s="133" t="s">
        <v>134</v>
      </c>
      <c r="H3026" s="134">
        <v>12</v>
      </c>
      <c r="I3026" s="135"/>
      <c r="J3026" s="136">
        <f>ROUND(I3026*H3026,2)</f>
        <v>0</v>
      </c>
      <c r="K3026" s="132" t="s">
        <v>19</v>
      </c>
      <c r="L3026" s="33"/>
      <c r="M3026" s="137" t="s">
        <v>19</v>
      </c>
      <c r="N3026" s="138" t="s">
        <v>47</v>
      </c>
      <c r="P3026" s="139">
        <f>O3026*H3026</f>
        <v>0</v>
      </c>
      <c r="Q3026" s="139">
        <v>0</v>
      </c>
      <c r="R3026" s="139">
        <f>Q3026*H3026</f>
        <v>0</v>
      </c>
      <c r="S3026" s="139">
        <v>0</v>
      </c>
      <c r="T3026" s="140">
        <f>S3026*H3026</f>
        <v>0</v>
      </c>
      <c r="AR3026" s="141" t="s">
        <v>271</v>
      </c>
      <c r="AT3026" s="141" t="s">
        <v>267</v>
      </c>
      <c r="AU3026" s="141" t="s">
        <v>86</v>
      </c>
      <c r="AY3026" s="18" t="s">
        <v>265</v>
      </c>
      <c r="BE3026" s="142">
        <f>IF(N3026="základní",J3026,0)</f>
        <v>0</v>
      </c>
      <c r="BF3026" s="142">
        <f>IF(N3026="snížená",J3026,0)</f>
        <v>0</v>
      </c>
      <c r="BG3026" s="142">
        <f>IF(N3026="zákl. přenesená",J3026,0)</f>
        <v>0</v>
      </c>
      <c r="BH3026" s="142">
        <f>IF(N3026="sníž. přenesená",J3026,0)</f>
        <v>0</v>
      </c>
      <c r="BI3026" s="142">
        <f>IF(N3026="nulová",J3026,0)</f>
        <v>0</v>
      </c>
      <c r="BJ3026" s="18" t="s">
        <v>84</v>
      </c>
      <c r="BK3026" s="142">
        <f>ROUND(I3026*H3026,2)</f>
        <v>0</v>
      </c>
      <c r="BL3026" s="18" t="s">
        <v>271</v>
      </c>
      <c r="BM3026" s="141" t="s">
        <v>5134</v>
      </c>
    </row>
    <row r="3027" spans="2:47" s="1" customFormat="1" ht="12">
      <c r="B3027" s="33"/>
      <c r="D3027" s="143" t="s">
        <v>273</v>
      </c>
      <c r="F3027" s="144" t="s">
        <v>4555</v>
      </c>
      <c r="I3027" s="145"/>
      <c r="L3027" s="33"/>
      <c r="M3027" s="146"/>
      <c r="T3027" s="54"/>
      <c r="AT3027" s="18" t="s">
        <v>273</v>
      </c>
      <c r="AU3027" s="18" t="s">
        <v>86</v>
      </c>
    </row>
    <row r="3028" spans="2:47" s="1" customFormat="1" ht="19.5">
      <c r="B3028" s="33"/>
      <c r="D3028" s="143" t="s">
        <v>501</v>
      </c>
      <c r="F3028" s="176" t="s">
        <v>5135</v>
      </c>
      <c r="I3028" s="145"/>
      <c r="L3028" s="33"/>
      <c r="M3028" s="146"/>
      <c r="T3028" s="54"/>
      <c r="AT3028" s="18" t="s">
        <v>501</v>
      </c>
      <c r="AU3028" s="18" t="s">
        <v>86</v>
      </c>
    </row>
    <row r="3029" spans="2:65" s="1" customFormat="1" ht="16.5" customHeight="1">
      <c r="B3029" s="33"/>
      <c r="C3029" s="177" t="s">
        <v>5136</v>
      </c>
      <c r="D3029" s="177" t="s">
        <v>504</v>
      </c>
      <c r="E3029" s="178" t="s">
        <v>5137</v>
      </c>
      <c r="F3029" s="179" t="s">
        <v>5138</v>
      </c>
      <c r="G3029" s="180" t="s">
        <v>134</v>
      </c>
      <c r="H3029" s="181">
        <v>12</v>
      </c>
      <c r="I3029" s="182"/>
      <c r="J3029" s="183">
        <f>ROUND(I3029*H3029,2)</f>
        <v>0</v>
      </c>
      <c r="K3029" s="179" t="s">
        <v>19</v>
      </c>
      <c r="L3029" s="184"/>
      <c r="M3029" s="185" t="s">
        <v>19</v>
      </c>
      <c r="N3029" s="186" t="s">
        <v>47</v>
      </c>
      <c r="P3029" s="139">
        <f>O3029*H3029</f>
        <v>0</v>
      </c>
      <c r="Q3029" s="139">
        <v>0</v>
      </c>
      <c r="R3029" s="139">
        <f>Q3029*H3029</f>
        <v>0</v>
      </c>
      <c r="S3029" s="139">
        <v>0</v>
      </c>
      <c r="T3029" s="140">
        <f>S3029*H3029</f>
        <v>0</v>
      </c>
      <c r="AR3029" s="141" t="s">
        <v>323</v>
      </c>
      <c r="AT3029" s="141" t="s">
        <v>504</v>
      </c>
      <c r="AU3029" s="141" t="s">
        <v>86</v>
      </c>
      <c r="AY3029" s="18" t="s">
        <v>265</v>
      </c>
      <c r="BE3029" s="142">
        <f>IF(N3029="základní",J3029,0)</f>
        <v>0</v>
      </c>
      <c r="BF3029" s="142">
        <f>IF(N3029="snížená",J3029,0)</f>
        <v>0</v>
      </c>
      <c r="BG3029" s="142">
        <f>IF(N3029="zákl. přenesená",J3029,0)</f>
        <v>0</v>
      </c>
      <c r="BH3029" s="142">
        <f>IF(N3029="sníž. přenesená",J3029,0)</f>
        <v>0</v>
      </c>
      <c r="BI3029" s="142">
        <f>IF(N3029="nulová",J3029,0)</f>
        <v>0</v>
      </c>
      <c r="BJ3029" s="18" t="s">
        <v>84</v>
      </c>
      <c r="BK3029" s="142">
        <f>ROUND(I3029*H3029,2)</f>
        <v>0</v>
      </c>
      <c r="BL3029" s="18" t="s">
        <v>271</v>
      </c>
      <c r="BM3029" s="141" t="s">
        <v>5139</v>
      </c>
    </row>
    <row r="3030" spans="2:47" s="1" customFormat="1" ht="12">
      <c r="B3030" s="33"/>
      <c r="D3030" s="143" t="s">
        <v>273</v>
      </c>
      <c r="F3030" s="144" t="s">
        <v>5138</v>
      </c>
      <c r="I3030" s="145"/>
      <c r="L3030" s="33"/>
      <c r="M3030" s="146"/>
      <c r="T3030" s="54"/>
      <c r="AT3030" s="18" t="s">
        <v>273</v>
      </c>
      <c r="AU3030" s="18" t="s">
        <v>86</v>
      </c>
    </row>
    <row r="3031" spans="2:65" s="1" customFormat="1" ht="16.5" customHeight="1">
      <c r="B3031" s="33"/>
      <c r="C3031" s="130" t="s">
        <v>5140</v>
      </c>
      <c r="D3031" s="130" t="s">
        <v>267</v>
      </c>
      <c r="E3031" s="131" t="s">
        <v>5141</v>
      </c>
      <c r="F3031" s="132" t="s">
        <v>5142</v>
      </c>
      <c r="G3031" s="133" t="s">
        <v>134</v>
      </c>
      <c r="H3031" s="134">
        <v>24</v>
      </c>
      <c r="I3031" s="135"/>
      <c r="J3031" s="136">
        <f>ROUND(I3031*H3031,2)</f>
        <v>0</v>
      </c>
      <c r="K3031" s="132" t="s">
        <v>19</v>
      </c>
      <c r="L3031" s="33"/>
      <c r="M3031" s="137" t="s">
        <v>19</v>
      </c>
      <c r="N3031" s="138" t="s">
        <v>47</v>
      </c>
      <c r="P3031" s="139">
        <f>O3031*H3031</f>
        <v>0</v>
      </c>
      <c r="Q3031" s="139">
        <v>0</v>
      </c>
      <c r="R3031" s="139">
        <f>Q3031*H3031</f>
        <v>0</v>
      </c>
      <c r="S3031" s="139">
        <v>0</v>
      </c>
      <c r="T3031" s="140">
        <f>S3031*H3031</f>
        <v>0</v>
      </c>
      <c r="AR3031" s="141" t="s">
        <v>271</v>
      </c>
      <c r="AT3031" s="141" t="s">
        <v>267</v>
      </c>
      <c r="AU3031" s="141" t="s">
        <v>86</v>
      </c>
      <c r="AY3031" s="18" t="s">
        <v>265</v>
      </c>
      <c r="BE3031" s="142">
        <f>IF(N3031="základní",J3031,0)</f>
        <v>0</v>
      </c>
      <c r="BF3031" s="142">
        <f>IF(N3031="snížená",J3031,0)</f>
        <v>0</v>
      </c>
      <c r="BG3031" s="142">
        <f>IF(N3031="zákl. přenesená",J3031,0)</f>
        <v>0</v>
      </c>
      <c r="BH3031" s="142">
        <f>IF(N3031="sníž. přenesená",J3031,0)</f>
        <v>0</v>
      </c>
      <c r="BI3031" s="142">
        <f>IF(N3031="nulová",J3031,0)</f>
        <v>0</v>
      </c>
      <c r="BJ3031" s="18" t="s">
        <v>84</v>
      </c>
      <c r="BK3031" s="142">
        <f>ROUND(I3031*H3031,2)</f>
        <v>0</v>
      </c>
      <c r="BL3031" s="18" t="s">
        <v>271</v>
      </c>
      <c r="BM3031" s="141" t="s">
        <v>5143</v>
      </c>
    </row>
    <row r="3032" spans="2:47" s="1" customFormat="1" ht="12">
      <c r="B3032" s="33"/>
      <c r="D3032" s="143" t="s">
        <v>273</v>
      </c>
      <c r="F3032" s="144" t="s">
        <v>5144</v>
      </c>
      <c r="I3032" s="145"/>
      <c r="L3032" s="33"/>
      <c r="M3032" s="146"/>
      <c r="T3032" s="54"/>
      <c r="AT3032" s="18" t="s">
        <v>273</v>
      </c>
      <c r="AU3032" s="18" t="s">
        <v>86</v>
      </c>
    </row>
    <row r="3033" spans="2:47" s="1" customFormat="1" ht="29.25">
      <c r="B3033" s="33"/>
      <c r="D3033" s="143" t="s">
        <v>501</v>
      </c>
      <c r="F3033" s="176" t="s">
        <v>5145</v>
      </c>
      <c r="I3033" s="145"/>
      <c r="L3033" s="33"/>
      <c r="M3033" s="146"/>
      <c r="T3033" s="54"/>
      <c r="AT3033" s="18" t="s">
        <v>501</v>
      </c>
      <c r="AU3033" s="18" t="s">
        <v>86</v>
      </c>
    </row>
    <row r="3034" spans="2:65" s="1" customFormat="1" ht="16.5" customHeight="1">
      <c r="B3034" s="33"/>
      <c r="C3034" s="177" t="s">
        <v>5146</v>
      </c>
      <c r="D3034" s="177" t="s">
        <v>504</v>
      </c>
      <c r="E3034" s="178" t="s">
        <v>5147</v>
      </c>
      <c r="F3034" s="179" t="s">
        <v>5148</v>
      </c>
      <c r="G3034" s="180" t="s">
        <v>134</v>
      </c>
      <c r="H3034" s="181">
        <v>24</v>
      </c>
      <c r="I3034" s="182"/>
      <c r="J3034" s="183">
        <f>ROUND(I3034*H3034,2)</f>
        <v>0</v>
      </c>
      <c r="K3034" s="179" t="s">
        <v>19</v>
      </c>
      <c r="L3034" s="184"/>
      <c r="M3034" s="185" t="s">
        <v>19</v>
      </c>
      <c r="N3034" s="186" t="s">
        <v>47</v>
      </c>
      <c r="P3034" s="139">
        <f>O3034*H3034</f>
        <v>0</v>
      </c>
      <c r="Q3034" s="139">
        <v>0</v>
      </c>
      <c r="R3034" s="139">
        <f>Q3034*H3034</f>
        <v>0</v>
      </c>
      <c r="S3034" s="139">
        <v>0</v>
      </c>
      <c r="T3034" s="140">
        <f>S3034*H3034</f>
        <v>0</v>
      </c>
      <c r="AR3034" s="141" t="s">
        <v>323</v>
      </c>
      <c r="AT3034" s="141" t="s">
        <v>504</v>
      </c>
      <c r="AU3034" s="141" t="s">
        <v>86</v>
      </c>
      <c r="AY3034" s="18" t="s">
        <v>265</v>
      </c>
      <c r="BE3034" s="142">
        <f>IF(N3034="základní",J3034,0)</f>
        <v>0</v>
      </c>
      <c r="BF3034" s="142">
        <f>IF(N3034="snížená",J3034,0)</f>
        <v>0</v>
      </c>
      <c r="BG3034" s="142">
        <f>IF(N3034="zákl. přenesená",J3034,0)</f>
        <v>0</v>
      </c>
      <c r="BH3034" s="142">
        <f>IF(N3034="sníž. přenesená",J3034,0)</f>
        <v>0</v>
      </c>
      <c r="BI3034" s="142">
        <f>IF(N3034="nulová",J3034,0)</f>
        <v>0</v>
      </c>
      <c r="BJ3034" s="18" t="s">
        <v>84</v>
      </c>
      <c r="BK3034" s="142">
        <f>ROUND(I3034*H3034,2)</f>
        <v>0</v>
      </c>
      <c r="BL3034" s="18" t="s">
        <v>271</v>
      </c>
      <c r="BM3034" s="141" t="s">
        <v>5149</v>
      </c>
    </row>
    <row r="3035" spans="2:47" s="1" customFormat="1" ht="12">
      <c r="B3035" s="33"/>
      <c r="D3035" s="143" t="s">
        <v>273</v>
      </c>
      <c r="F3035" s="144" t="s">
        <v>5148</v>
      </c>
      <c r="I3035" s="145"/>
      <c r="L3035" s="33"/>
      <c r="M3035" s="146"/>
      <c r="T3035" s="54"/>
      <c r="AT3035" s="18" t="s">
        <v>273</v>
      </c>
      <c r="AU3035" s="18" t="s">
        <v>86</v>
      </c>
    </row>
    <row r="3036" spans="2:65" s="1" customFormat="1" ht="16.5" customHeight="1">
      <c r="B3036" s="33"/>
      <c r="C3036" s="130" t="s">
        <v>5150</v>
      </c>
      <c r="D3036" s="130" t="s">
        <v>267</v>
      </c>
      <c r="E3036" s="131" t="s">
        <v>5151</v>
      </c>
      <c r="F3036" s="132" t="s">
        <v>5152</v>
      </c>
      <c r="G3036" s="133" t="s">
        <v>134</v>
      </c>
      <c r="H3036" s="134">
        <v>12</v>
      </c>
      <c r="I3036" s="135"/>
      <c r="J3036" s="136">
        <f>ROUND(I3036*H3036,2)</f>
        <v>0</v>
      </c>
      <c r="K3036" s="132" t="s">
        <v>19</v>
      </c>
      <c r="L3036" s="33"/>
      <c r="M3036" s="137" t="s">
        <v>19</v>
      </c>
      <c r="N3036" s="138" t="s">
        <v>47</v>
      </c>
      <c r="P3036" s="139">
        <f>O3036*H3036</f>
        <v>0</v>
      </c>
      <c r="Q3036" s="139">
        <v>0</v>
      </c>
      <c r="R3036" s="139">
        <f>Q3036*H3036</f>
        <v>0</v>
      </c>
      <c r="S3036" s="139">
        <v>0</v>
      </c>
      <c r="T3036" s="140">
        <f>S3036*H3036</f>
        <v>0</v>
      </c>
      <c r="AR3036" s="141" t="s">
        <v>271</v>
      </c>
      <c r="AT3036" s="141" t="s">
        <v>267</v>
      </c>
      <c r="AU3036" s="141" t="s">
        <v>86</v>
      </c>
      <c r="AY3036" s="18" t="s">
        <v>265</v>
      </c>
      <c r="BE3036" s="142">
        <f>IF(N3036="základní",J3036,0)</f>
        <v>0</v>
      </c>
      <c r="BF3036" s="142">
        <f>IF(N3036="snížená",J3036,0)</f>
        <v>0</v>
      </c>
      <c r="BG3036" s="142">
        <f>IF(N3036="zákl. přenesená",J3036,0)</f>
        <v>0</v>
      </c>
      <c r="BH3036" s="142">
        <f>IF(N3036="sníž. přenesená",J3036,0)</f>
        <v>0</v>
      </c>
      <c r="BI3036" s="142">
        <f>IF(N3036="nulová",J3036,0)</f>
        <v>0</v>
      </c>
      <c r="BJ3036" s="18" t="s">
        <v>84</v>
      </c>
      <c r="BK3036" s="142">
        <f>ROUND(I3036*H3036,2)</f>
        <v>0</v>
      </c>
      <c r="BL3036" s="18" t="s">
        <v>271</v>
      </c>
      <c r="BM3036" s="141" t="s">
        <v>5153</v>
      </c>
    </row>
    <row r="3037" spans="2:47" s="1" customFormat="1" ht="12">
      <c r="B3037" s="33"/>
      <c r="D3037" s="143" t="s">
        <v>273</v>
      </c>
      <c r="F3037" s="144" t="s">
        <v>5152</v>
      </c>
      <c r="I3037" s="145"/>
      <c r="L3037" s="33"/>
      <c r="M3037" s="146"/>
      <c r="T3037" s="54"/>
      <c r="AT3037" s="18" t="s">
        <v>273</v>
      </c>
      <c r="AU3037" s="18" t="s">
        <v>86</v>
      </c>
    </row>
    <row r="3038" spans="2:47" s="1" customFormat="1" ht="19.5">
      <c r="B3038" s="33"/>
      <c r="D3038" s="143" t="s">
        <v>501</v>
      </c>
      <c r="F3038" s="176" t="s">
        <v>5154</v>
      </c>
      <c r="I3038" s="145"/>
      <c r="L3038" s="33"/>
      <c r="M3038" s="146"/>
      <c r="T3038" s="54"/>
      <c r="AT3038" s="18" t="s">
        <v>501</v>
      </c>
      <c r="AU3038" s="18" t="s">
        <v>86</v>
      </c>
    </row>
    <row r="3039" spans="2:65" s="1" customFormat="1" ht="16.5" customHeight="1">
      <c r="B3039" s="33"/>
      <c r="C3039" s="177" t="s">
        <v>5155</v>
      </c>
      <c r="D3039" s="177" t="s">
        <v>504</v>
      </c>
      <c r="E3039" s="178" t="s">
        <v>5156</v>
      </c>
      <c r="F3039" s="179" t="s">
        <v>5157</v>
      </c>
      <c r="G3039" s="180" t="s">
        <v>162</v>
      </c>
      <c r="H3039" s="181">
        <v>16</v>
      </c>
      <c r="I3039" s="182"/>
      <c r="J3039" s="183">
        <f>ROUND(I3039*H3039,2)</f>
        <v>0</v>
      </c>
      <c r="K3039" s="179" t="s">
        <v>19</v>
      </c>
      <c r="L3039" s="184"/>
      <c r="M3039" s="185" t="s">
        <v>19</v>
      </c>
      <c r="N3039" s="186" t="s">
        <v>47</v>
      </c>
      <c r="P3039" s="139">
        <f>O3039*H3039</f>
        <v>0</v>
      </c>
      <c r="Q3039" s="139">
        <v>0</v>
      </c>
      <c r="R3039" s="139">
        <f>Q3039*H3039</f>
        <v>0</v>
      </c>
      <c r="S3039" s="139">
        <v>0</v>
      </c>
      <c r="T3039" s="140">
        <f>S3039*H3039</f>
        <v>0</v>
      </c>
      <c r="AR3039" s="141" t="s">
        <v>323</v>
      </c>
      <c r="AT3039" s="141" t="s">
        <v>504</v>
      </c>
      <c r="AU3039" s="141" t="s">
        <v>86</v>
      </c>
      <c r="AY3039" s="18" t="s">
        <v>265</v>
      </c>
      <c r="BE3039" s="142">
        <f>IF(N3039="základní",J3039,0)</f>
        <v>0</v>
      </c>
      <c r="BF3039" s="142">
        <f>IF(N3039="snížená",J3039,0)</f>
        <v>0</v>
      </c>
      <c r="BG3039" s="142">
        <f>IF(N3039="zákl. přenesená",J3039,0)</f>
        <v>0</v>
      </c>
      <c r="BH3039" s="142">
        <f>IF(N3039="sníž. přenesená",J3039,0)</f>
        <v>0</v>
      </c>
      <c r="BI3039" s="142">
        <f>IF(N3039="nulová",J3039,0)</f>
        <v>0</v>
      </c>
      <c r="BJ3039" s="18" t="s">
        <v>84</v>
      </c>
      <c r="BK3039" s="142">
        <f>ROUND(I3039*H3039,2)</f>
        <v>0</v>
      </c>
      <c r="BL3039" s="18" t="s">
        <v>271</v>
      </c>
      <c r="BM3039" s="141" t="s">
        <v>5158</v>
      </c>
    </row>
    <row r="3040" spans="2:47" s="1" customFormat="1" ht="12">
      <c r="B3040" s="33"/>
      <c r="D3040" s="143" t="s">
        <v>273</v>
      </c>
      <c r="F3040" s="144" t="s">
        <v>5157</v>
      </c>
      <c r="I3040" s="145"/>
      <c r="L3040" s="33"/>
      <c r="M3040" s="146"/>
      <c r="T3040" s="54"/>
      <c r="AT3040" s="18" t="s">
        <v>273</v>
      </c>
      <c r="AU3040" s="18" t="s">
        <v>86</v>
      </c>
    </row>
    <row r="3041" spans="2:65" s="1" customFormat="1" ht="21.75" customHeight="1">
      <c r="B3041" s="33"/>
      <c r="C3041" s="130" t="s">
        <v>5159</v>
      </c>
      <c r="D3041" s="130" t="s">
        <v>267</v>
      </c>
      <c r="E3041" s="131" t="s">
        <v>5160</v>
      </c>
      <c r="F3041" s="132" t="s">
        <v>5161</v>
      </c>
      <c r="G3041" s="133" t="s">
        <v>115</v>
      </c>
      <c r="H3041" s="134">
        <v>8.6</v>
      </c>
      <c r="I3041" s="135"/>
      <c r="J3041" s="136">
        <f>ROUND(I3041*H3041,2)</f>
        <v>0</v>
      </c>
      <c r="K3041" s="132" t="s">
        <v>19</v>
      </c>
      <c r="L3041" s="33"/>
      <c r="M3041" s="137" t="s">
        <v>19</v>
      </c>
      <c r="N3041" s="138" t="s">
        <v>47</v>
      </c>
      <c r="P3041" s="139">
        <f>O3041*H3041</f>
        <v>0</v>
      </c>
      <c r="Q3041" s="139">
        <v>0</v>
      </c>
      <c r="R3041" s="139">
        <f>Q3041*H3041</f>
        <v>0</v>
      </c>
      <c r="S3041" s="139">
        <v>0</v>
      </c>
      <c r="T3041" s="140">
        <f>S3041*H3041</f>
        <v>0</v>
      </c>
      <c r="AR3041" s="141" t="s">
        <v>271</v>
      </c>
      <c r="AT3041" s="141" t="s">
        <v>267</v>
      </c>
      <c r="AU3041" s="141" t="s">
        <v>86</v>
      </c>
      <c r="AY3041" s="18" t="s">
        <v>265</v>
      </c>
      <c r="BE3041" s="142">
        <f>IF(N3041="základní",J3041,0)</f>
        <v>0</v>
      </c>
      <c r="BF3041" s="142">
        <f>IF(N3041="snížená",J3041,0)</f>
        <v>0</v>
      </c>
      <c r="BG3041" s="142">
        <f>IF(N3041="zákl. přenesená",J3041,0)</f>
        <v>0</v>
      </c>
      <c r="BH3041" s="142">
        <f>IF(N3041="sníž. přenesená",J3041,0)</f>
        <v>0</v>
      </c>
      <c r="BI3041" s="142">
        <f>IF(N3041="nulová",J3041,0)</f>
        <v>0</v>
      </c>
      <c r="BJ3041" s="18" t="s">
        <v>84</v>
      </c>
      <c r="BK3041" s="142">
        <f>ROUND(I3041*H3041,2)</f>
        <v>0</v>
      </c>
      <c r="BL3041" s="18" t="s">
        <v>271</v>
      </c>
      <c r="BM3041" s="141" t="s">
        <v>5162</v>
      </c>
    </row>
    <row r="3042" spans="2:47" s="1" customFormat="1" ht="12">
      <c r="B3042" s="33"/>
      <c r="D3042" s="143" t="s">
        <v>273</v>
      </c>
      <c r="F3042" s="144" t="s">
        <v>5161</v>
      </c>
      <c r="I3042" s="145"/>
      <c r="L3042" s="33"/>
      <c r="M3042" s="146"/>
      <c r="T3042" s="54"/>
      <c r="AT3042" s="18" t="s">
        <v>273</v>
      </c>
      <c r="AU3042" s="18" t="s">
        <v>86</v>
      </c>
    </row>
    <row r="3043" spans="2:47" s="1" customFormat="1" ht="29.25">
      <c r="B3043" s="33"/>
      <c r="D3043" s="143" t="s">
        <v>501</v>
      </c>
      <c r="F3043" s="176" t="s">
        <v>5163</v>
      </c>
      <c r="I3043" s="145"/>
      <c r="L3043" s="33"/>
      <c r="M3043" s="146"/>
      <c r="T3043" s="54"/>
      <c r="AT3043" s="18" t="s">
        <v>501</v>
      </c>
      <c r="AU3043" s="18" t="s">
        <v>86</v>
      </c>
    </row>
    <row r="3044" spans="2:65" s="1" customFormat="1" ht="21.75" customHeight="1">
      <c r="B3044" s="33"/>
      <c r="C3044" s="130" t="s">
        <v>5164</v>
      </c>
      <c r="D3044" s="130" t="s">
        <v>267</v>
      </c>
      <c r="E3044" s="131" t="s">
        <v>5165</v>
      </c>
      <c r="F3044" s="132" t="s">
        <v>5166</v>
      </c>
      <c r="G3044" s="133" t="s">
        <v>115</v>
      </c>
      <c r="H3044" s="134">
        <v>25.8</v>
      </c>
      <c r="I3044" s="135"/>
      <c r="J3044" s="136">
        <f>ROUND(I3044*H3044,2)</f>
        <v>0</v>
      </c>
      <c r="K3044" s="132" t="s">
        <v>19</v>
      </c>
      <c r="L3044" s="33"/>
      <c r="M3044" s="137" t="s">
        <v>19</v>
      </c>
      <c r="N3044" s="138" t="s">
        <v>47</v>
      </c>
      <c r="P3044" s="139">
        <f>O3044*H3044</f>
        <v>0</v>
      </c>
      <c r="Q3044" s="139">
        <v>0</v>
      </c>
      <c r="R3044" s="139">
        <f>Q3044*H3044</f>
        <v>0</v>
      </c>
      <c r="S3044" s="139">
        <v>0</v>
      </c>
      <c r="T3044" s="140">
        <f>S3044*H3044</f>
        <v>0</v>
      </c>
      <c r="AR3044" s="141" t="s">
        <v>271</v>
      </c>
      <c r="AT3044" s="141" t="s">
        <v>267</v>
      </c>
      <c r="AU3044" s="141" t="s">
        <v>86</v>
      </c>
      <c r="AY3044" s="18" t="s">
        <v>265</v>
      </c>
      <c r="BE3044" s="142">
        <f>IF(N3044="základní",J3044,0)</f>
        <v>0</v>
      </c>
      <c r="BF3044" s="142">
        <f>IF(N3044="snížená",J3044,0)</f>
        <v>0</v>
      </c>
      <c r="BG3044" s="142">
        <f>IF(N3044="zákl. přenesená",J3044,0)</f>
        <v>0</v>
      </c>
      <c r="BH3044" s="142">
        <f>IF(N3044="sníž. přenesená",J3044,0)</f>
        <v>0</v>
      </c>
      <c r="BI3044" s="142">
        <f>IF(N3044="nulová",J3044,0)</f>
        <v>0</v>
      </c>
      <c r="BJ3044" s="18" t="s">
        <v>84</v>
      </c>
      <c r="BK3044" s="142">
        <f>ROUND(I3044*H3044,2)</f>
        <v>0</v>
      </c>
      <c r="BL3044" s="18" t="s">
        <v>271</v>
      </c>
      <c r="BM3044" s="141" t="s">
        <v>5167</v>
      </c>
    </row>
    <row r="3045" spans="2:47" s="1" customFormat="1" ht="12">
      <c r="B3045" s="33"/>
      <c r="D3045" s="143" t="s">
        <v>273</v>
      </c>
      <c r="F3045" s="144" t="s">
        <v>5166</v>
      </c>
      <c r="I3045" s="145"/>
      <c r="L3045" s="33"/>
      <c r="M3045" s="146"/>
      <c r="T3045" s="54"/>
      <c r="AT3045" s="18" t="s">
        <v>273</v>
      </c>
      <c r="AU3045" s="18" t="s">
        <v>86</v>
      </c>
    </row>
    <row r="3046" spans="2:47" s="1" customFormat="1" ht="29.25">
      <c r="B3046" s="33"/>
      <c r="D3046" s="143" t="s">
        <v>501</v>
      </c>
      <c r="F3046" s="176" t="s">
        <v>5168</v>
      </c>
      <c r="I3046" s="145"/>
      <c r="L3046" s="33"/>
      <c r="M3046" s="146"/>
      <c r="T3046" s="54"/>
      <c r="AT3046" s="18" t="s">
        <v>501</v>
      </c>
      <c r="AU3046" s="18" t="s">
        <v>86</v>
      </c>
    </row>
    <row r="3047" spans="2:65" s="1" customFormat="1" ht="16.5" customHeight="1">
      <c r="B3047" s="33"/>
      <c r="C3047" s="177" t="s">
        <v>5169</v>
      </c>
      <c r="D3047" s="177" t="s">
        <v>504</v>
      </c>
      <c r="E3047" s="178" t="s">
        <v>5170</v>
      </c>
      <c r="F3047" s="179" t="s">
        <v>5171</v>
      </c>
      <c r="G3047" s="180" t="s">
        <v>794</v>
      </c>
      <c r="H3047" s="181">
        <v>2</v>
      </c>
      <c r="I3047" s="182"/>
      <c r="J3047" s="183">
        <f>ROUND(I3047*H3047,2)</f>
        <v>0</v>
      </c>
      <c r="K3047" s="179" t="s">
        <v>19</v>
      </c>
      <c r="L3047" s="184"/>
      <c r="M3047" s="185" t="s">
        <v>19</v>
      </c>
      <c r="N3047" s="186" t="s">
        <v>47</v>
      </c>
      <c r="P3047" s="139">
        <f>O3047*H3047</f>
        <v>0</v>
      </c>
      <c r="Q3047" s="139">
        <v>0</v>
      </c>
      <c r="R3047" s="139">
        <f>Q3047*H3047</f>
        <v>0</v>
      </c>
      <c r="S3047" s="139">
        <v>0</v>
      </c>
      <c r="T3047" s="140">
        <f>S3047*H3047</f>
        <v>0</v>
      </c>
      <c r="AR3047" s="141" t="s">
        <v>323</v>
      </c>
      <c r="AT3047" s="141" t="s">
        <v>504</v>
      </c>
      <c r="AU3047" s="141" t="s">
        <v>86</v>
      </c>
      <c r="AY3047" s="18" t="s">
        <v>265</v>
      </c>
      <c r="BE3047" s="142">
        <f>IF(N3047="základní",J3047,0)</f>
        <v>0</v>
      </c>
      <c r="BF3047" s="142">
        <f>IF(N3047="snížená",J3047,0)</f>
        <v>0</v>
      </c>
      <c r="BG3047" s="142">
        <f>IF(N3047="zákl. přenesená",J3047,0)</f>
        <v>0</v>
      </c>
      <c r="BH3047" s="142">
        <f>IF(N3047="sníž. přenesená",J3047,0)</f>
        <v>0</v>
      </c>
      <c r="BI3047" s="142">
        <f>IF(N3047="nulová",J3047,0)</f>
        <v>0</v>
      </c>
      <c r="BJ3047" s="18" t="s">
        <v>84</v>
      </c>
      <c r="BK3047" s="142">
        <f>ROUND(I3047*H3047,2)</f>
        <v>0</v>
      </c>
      <c r="BL3047" s="18" t="s">
        <v>271</v>
      </c>
      <c r="BM3047" s="141" t="s">
        <v>5172</v>
      </c>
    </row>
    <row r="3048" spans="2:47" s="1" customFormat="1" ht="12">
      <c r="B3048" s="33"/>
      <c r="D3048" s="143" t="s">
        <v>273</v>
      </c>
      <c r="F3048" s="144" t="s">
        <v>5171</v>
      </c>
      <c r="I3048" s="145"/>
      <c r="L3048" s="33"/>
      <c r="M3048" s="146"/>
      <c r="T3048" s="54"/>
      <c r="AT3048" s="18" t="s">
        <v>273</v>
      </c>
      <c r="AU3048" s="18" t="s">
        <v>86</v>
      </c>
    </row>
    <row r="3049" spans="2:47" s="1" customFormat="1" ht="19.5">
      <c r="B3049" s="33"/>
      <c r="D3049" s="143" t="s">
        <v>501</v>
      </c>
      <c r="F3049" s="176" t="s">
        <v>5173</v>
      </c>
      <c r="I3049" s="145"/>
      <c r="L3049" s="33"/>
      <c r="M3049" s="146"/>
      <c r="T3049" s="54"/>
      <c r="AT3049" s="18" t="s">
        <v>501</v>
      </c>
      <c r="AU3049" s="18" t="s">
        <v>86</v>
      </c>
    </row>
    <row r="3050" spans="2:65" s="1" customFormat="1" ht="16.5" customHeight="1">
      <c r="B3050" s="33"/>
      <c r="C3050" s="177" t="s">
        <v>5174</v>
      </c>
      <c r="D3050" s="177" t="s">
        <v>504</v>
      </c>
      <c r="E3050" s="178" t="s">
        <v>5175</v>
      </c>
      <c r="F3050" s="179" t="s">
        <v>5176</v>
      </c>
      <c r="G3050" s="180" t="s">
        <v>794</v>
      </c>
      <c r="H3050" s="181">
        <v>4</v>
      </c>
      <c r="I3050" s="182"/>
      <c r="J3050" s="183">
        <f>ROUND(I3050*H3050,2)</f>
        <v>0</v>
      </c>
      <c r="K3050" s="179" t="s">
        <v>19</v>
      </c>
      <c r="L3050" s="184"/>
      <c r="M3050" s="185" t="s">
        <v>19</v>
      </c>
      <c r="N3050" s="186" t="s">
        <v>47</v>
      </c>
      <c r="P3050" s="139">
        <f>O3050*H3050</f>
        <v>0</v>
      </c>
      <c r="Q3050" s="139">
        <v>0</v>
      </c>
      <c r="R3050" s="139">
        <f>Q3050*H3050</f>
        <v>0</v>
      </c>
      <c r="S3050" s="139">
        <v>0</v>
      </c>
      <c r="T3050" s="140">
        <f>S3050*H3050</f>
        <v>0</v>
      </c>
      <c r="AR3050" s="141" t="s">
        <v>323</v>
      </c>
      <c r="AT3050" s="141" t="s">
        <v>504</v>
      </c>
      <c r="AU3050" s="141" t="s">
        <v>86</v>
      </c>
      <c r="AY3050" s="18" t="s">
        <v>265</v>
      </c>
      <c r="BE3050" s="142">
        <f>IF(N3050="základní",J3050,0)</f>
        <v>0</v>
      </c>
      <c r="BF3050" s="142">
        <f>IF(N3050="snížená",J3050,0)</f>
        <v>0</v>
      </c>
      <c r="BG3050" s="142">
        <f>IF(N3050="zákl. přenesená",J3050,0)</f>
        <v>0</v>
      </c>
      <c r="BH3050" s="142">
        <f>IF(N3050="sníž. přenesená",J3050,0)</f>
        <v>0</v>
      </c>
      <c r="BI3050" s="142">
        <f>IF(N3050="nulová",J3050,0)</f>
        <v>0</v>
      </c>
      <c r="BJ3050" s="18" t="s">
        <v>84</v>
      </c>
      <c r="BK3050" s="142">
        <f>ROUND(I3050*H3050,2)</f>
        <v>0</v>
      </c>
      <c r="BL3050" s="18" t="s">
        <v>271</v>
      </c>
      <c r="BM3050" s="141" t="s">
        <v>5177</v>
      </c>
    </row>
    <row r="3051" spans="2:47" s="1" customFormat="1" ht="12">
      <c r="B3051" s="33"/>
      <c r="D3051" s="143" t="s">
        <v>273</v>
      </c>
      <c r="F3051" s="144" t="s">
        <v>5176</v>
      </c>
      <c r="I3051" s="145"/>
      <c r="L3051" s="33"/>
      <c r="M3051" s="146"/>
      <c r="T3051" s="54"/>
      <c r="AT3051" s="18" t="s">
        <v>273</v>
      </c>
      <c r="AU3051" s="18" t="s">
        <v>86</v>
      </c>
    </row>
    <row r="3052" spans="2:47" s="1" customFormat="1" ht="19.5">
      <c r="B3052" s="33"/>
      <c r="D3052" s="143" t="s">
        <v>501</v>
      </c>
      <c r="F3052" s="176" t="s">
        <v>5178</v>
      </c>
      <c r="I3052" s="145"/>
      <c r="L3052" s="33"/>
      <c r="M3052" s="146"/>
      <c r="T3052" s="54"/>
      <c r="AT3052" s="18" t="s">
        <v>501</v>
      </c>
      <c r="AU3052" s="18" t="s">
        <v>86</v>
      </c>
    </row>
    <row r="3053" spans="2:65" s="1" customFormat="1" ht="16.5" customHeight="1">
      <c r="B3053" s="33"/>
      <c r="C3053" s="130" t="s">
        <v>5179</v>
      </c>
      <c r="D3053" s="130" t="s">
        <v>267</v>
      </c>
      <c r="E3053" s="131" t="s">
        <v>5180</v>
      </c>
      <c r="F3053" s="132" t="s">
        <v>5181</v>
      </c>
      <c r="G3053" s="133" t="s">
        <v>134</v>
      </c>
      <c r="H3053" s="134">
        <v>36</v>
      </c>
      <c r="I3053" s="135"/>
      <c r="J3053" s="136">
        <f>ROUND(I3053*H3053,2)</f>
        <v>0</v>
      </c>
      <c r="K3053" s="132" t="s">
        <v>19</v>
      </c>
      <c r="L3053" s="33"/>
      <c r="M3053" s="137" t="s">
        <v>19</v>
      </c>
      <c r="N3053" s="138" t="s">
        <v>47</v>
      </c>
      <c r="P3053" s="139">
        <f>O3053*H3053</f>
        <v>0</v>
      </c>
      <c r="Q3053" s="139">
        <v>0</v>
      </c>
      <c r="R3053" s="139">
        <f>Q3053*H3053</f>
        <v>0</v>
      </c>
      <c r="S3053" s="139">
        <v>0</v>
      </c>
      <c r="T3053" s="140">
        <f>S3053*H3053</f>
        <v>0</v>
      </c>
      <c r="AR3053" s="141" t="s">
        <v>271</v>
      </c>
      <c r="AT3053" s="141" t="s">
        <v>267</v>
      </c>
      <c r="AU3053" s="141" t="s">
        <v>86</v>
      </c>
      <c r="AY3053" s="18" t="s">
        <v>265</v>
      </c>
      <c r="BE3053" s="142">
        <f>IF(N3053="základní",J3053,0)</f>
        <v>0</v>
      </c>
      <c r="BF3053" s="142">
        <f>IF(N3053="snížená",J3053,0)</f>
        <v>0</v>
      </c>
      <c r="BG3053" s="142">
        <f>IF(N3053="zákl. přenesená",J3053,0)</f>
        <v>0</v>
      </c>
      <c r="BH3053" s="142">
        <f>IF(N3053="sníž. přenesená",J3053,0)</f>
        <v>0</v>
      </c>
      <c r="BI3053" s="142">
        <f>IF(N3053="nulová",J3053,0)</f>
        <v>0</v>
      </c>
      <c r="BJ3053" s="18" t="s">
        <v>84</v>
      </c>
      <c r="BK3053" s="142">
        <f>ROUND(I3053*H3053,2)</f>
        <v>0</v>
      </c>
      <c r="BL3053" s="18" t="s">
        <v>271</v>
      </c>
      <c r="BM3053" s="141" t="s">
        <v>5182</v>
      </c>
    </row>
    <row r="3054" spans="2:47" s="1" customFormat="1" ht="12">
      <c r="B3054" s="33"/>
      <c r="D3054" s="143" t="s">
        <v>273</v>
      </c>
      <c r="F3054" s="144" t="s">
        <v>5181</v>
      </c>
      <c r="I3054" s="145"/>
      <c r="L3054" s="33"/>
      <c r="M3054" s="146"/>
      <c r="T3054" s="54"/>
      <c r="AT3054" s="18" t="s">
        <v>273</v>
      </c>
      <c r="AU3054" s="18" t="s">
        <v>86</v>
      </c>
    </row>
    <row r="3055" spans="2:47" s="1" customFormat="1" ht="29.25">
      <c r="B3055" s="33"/>
      <c r="D3055" s="143" t="s">
        <v>501</v>
      </c>
      <c r="F3055" s="176" t="s">
        <v>5183</v>
      </c>
      <c r="I3055" s="145"/>
      <c r="L3055" s="33"/>
      <c r="M3055" s="146"/>
      <c r="T3055" s="54"/>
      <c r="AT3055" s="18" t="s">
        <v>501</v>
      </c>
      <c r="AU3055" s="18" t="s">
        <v>86</v>
      </c>
    </row>
    <row r="3056" spans="2:65" s="1" customFormat="1" ht="16.5" customHeight="1">
      <c r="B3056" s="33"/>
      <c r="C3056" s="177" t="s">
        <v>5184</v>
      </c>
      <c r="D3056" s="177" t="s">
        <v>504</v>
      </c>
      <c r="E3056" s="178" t="s">
        <v>5185</v>
      </c>
      <c r="F3056" s="179" t="s">
        <v>5186</v>
      </c>
      <c r="G3056" s="180" t="s">
        <v>794</v>
      </c>
      <c r="H3056" s="181">
        <v>0.7</v>
      </c>
      <c r="I3056" s="182"/>
      <c r="J3056" s="183">
        <f>ROUND(I3056*H3056,2)</f>
        <v>0</v>
      </c>
      <c r="K3056" s="179" t="s">
        <v>19</v>
      </c>
      <c r="L3056" s="184"/>
      <c r="M3056" s="185" t="s">
        <v>19</v>
      </c>
      <c r="N3056" s="186" t="s">
        <v>47</v>
      </c>
      <c r="P3056" s="139">
        <f>O3056*H3056</f>
        <v>0</v>
      </c>
      <c r="Q3056" s="139">
        <v>0</v>
      </c>
      <c r="R3056" s="139">
        <f>Q3056*H3056</f>
        <v>0</v>
      </c>
      <c r="S3056" s="139">
        <v>0</v>
      </c>
      <c r="T3056" s="140">
        <f>S3056*H3056</f>
        <v>0</v>
      </c>
      <c r="AR3056" s="141" t="s">
        <v>323</v>
      </c>
      <c r="AT3056" s="141" t="s">
        <v>504</v>
      </c>
      <c r="AU3056" s="141" t="s">
        <v>86</v>
      </c>
      <c r="AY3056" s="18" t="s">
        <v>265</v>
      </c>
      <c r="BE3056" s="142">
        <f>IF(N3056="základní",J3056,0)</f>
        <v>0</v>
      </c>
      <c r="BF3056" s="142">
        <f>IF(N3056="snížená",J3056,0)</f>
        <v>0</v>
      </c>
      <c r="BG3056" s="142">
        <f>IF(N3056="zákl. přenesená",J3056,0)</f>
        <v>0</v>
      </c>
      <c r="BH3056" s="142">
        <f>IF(N3056="sníž. přenesená",J3056,0)</f>
        <v>0</v>
      </c>
      <c r="BI3056" s="142">
        <f>IF(N3056="nulová",J3056,0)</f>
        <v>0</v>
      </c>
      <c r="BJ3056" s="18" t="s">
        <v>84</v>
      </c>
      <c r="BK3056" s="142">
        <f>ROUND(I3056*H3056,2)</f>
        <v>0</v>
      </c>
      <c r="BL3056" s="18" t="s">
        <v>271</v>
      </c>
      <c r="BM3056" s="141" t="s">
        <v>5187</v>
      </c>
    </row>
    <row r="3057" spans="2:47" s="1" customFormat="1" ht="12">
      <c r="B3057" s="33"/>
      <c r="D3057" s="143" t="s">
        <v>273</v>
      </c>
      <c r="F3057" s="144" t="s">
        <v>5186</v>
      </c>
      <c r="I3057" s="145"/>
      <c r="L3057" s="33"/>
      <c r="M3057" s="146"/>
      <c r="T3057" s="54"/>
      <c r="AT3057" s="18" t="s">
        <v>273</v>
      </c>
      <c r="AU3057" s="18" t="s">
        <v>86</v>
      </c>
    </row>
    <row r="3058" spans="2:47" s="1" customFormat="1" ht="19.5">
      <c r="B3058" s="33"/>
      <c r="D3058" s="143" t="s">
        <v>501</v>
      </c>
      <c r="F3058" s="176" t="s">
        <v>5188</v>
      </c>
      <c r="I3058" s="145"/>
      <c r="L3058" s="33"/>
      <c r="M3058" s="146"/>
      <c r="T3058" s="54"/>
      <c r="AT3058" s="18" t="s">
        <v>501</v>
      </c>
      <c r="AU3058" s="18" t="s">
        <v>86</v>
      </c>
    </row>
    <row r="3059" spans="2:65" s="1" customFormat="1" ht="16.5" customHeight="1">
      <c r="B3059" s="33"/>
      <c r="C3059" s="177" t="s">
        <v>5189</v>
      </c>
      <c r="D3059" s="177" t="s">
        <v>504</v>
      </c>
      <c r="E3059" s="178" t="s">
        <v>5190</v>
      </c>
      <c r="F3059" s="179" t="s">
        <v>5191</v>
      </c>
      <c r="G3059" s="180" t="s">
        <v>794</v>
      </c>
      <c r="H3059" s="181">
        <v>0.7</v>
      </c>
      <c r="I3059" s="182"/>
      <c r="J3059" s="183">
        <f>ROUND(I3059*H3059,2)</f>
        <v>0</v>
      </c>
      <c r="K3059" s="179" t="s">
        <v>19</v>
      </c>
      <c r="L3059" s="184"/>
      <c r="M3059" s="185" t="s">
        <v>19</v>
      </c>
      <c r="N3059" s="186" t="s">
        <v>47</v>
      </c>
      <c r="P3059" s="139">
        <f>O3059*H3059</f>
        <v>0</v>
      </c>
      <c r="Q3059" s="139">
        <v>0</v>
      </c>
      <c r="R3059" s="139">
        <f>Q3059*H3059</f>
        <v>0</v>
      </c>
      <c r="S3059" s="139">
        <v>0</v>
      </c>
      <c r="T3059" s="140">
        <f>S3059*H3059</f>
        <v>0</v>
      </c>
      <c r="AR3059" s="141" t="s">
        <v>323</v>
      </c>
      <c r="AT3059" s="141" t="s">
        <v>504</v>
      </c>
      <c r="AU3059" s="141" t="s">
        <v>86</v>
      </c>
      <c r="AY3059" s="18" t="s">
        <v>265</v>
      </c>
      <c r="BE3059" s="142">
        <f>IF(N3059="základní",J3059,0)</f>
        <v>0</v>
      </c>
      <c r="BF3059" s="142">
        <f>IF(N3059="snížená",J3059,0)</f>
        <v>0</v>
      </c>
      <c r="BG3059" s="142">
        <f>IF(N3059="zákl. přenesená",J3059,0)</f>
        <v>0</v>
      </c>
      <c r="BH3059" s="142">
        <f>IF(N3059="sníž. přenesená",J3059,0)</f>
        <v>0</v>
      </c>
      <c r="BI3059" s="142">
        <f>IF(N3059="nulová",J3059,0)</f>
        <v>0</v>
      </c>
      <c r="BJ3059" s="18" t="s">
        <v>84</v>
      </c>
      <c r="BK3059" s="142">
        <f>ROUND(I3059*H3059,2)</f>
        <v>0</v>
      </c>
      <c r="BL3059" s="18" t="s">
        <v>271</v>
      </c>
      <c r="BM3059" s="141" t="s">
        <v>5192</v>
      </c>
    </row>
    <row r="3060" spans="2:47" s="1" customFormat="1" ht="12">
      <c r="B3060" s="33"/>
      <c r="D3060" s="143" t="s">
        <v>273</v>
      </c>
      <c r="F3060" s="144" t="s">
        <v>5191</v>
      </c>
      <c r="I3060" s="145"/>
      <c r="L3060" s="33"/>
      <c r="M3060" s="146"/>
      <c r="T3060" s="54"/>
      <c r="AT3060" s="18" t="s">
        <v>273</v>
      </c>
      <c r="AU3060" s="18" t="s">
        <v>86</v>
      </c>
    </row>
    <row r="3061" spans="2:47" s="1" customFormat="1" ht="19.5">
      <c r="B3061" s="33"/>
      <c r="D3061" s="143" t="s">
        <v>501</v>
      </c>
      <c r="F3061" s="176" t="s">
        <v>5193</v>
      </c>
      <c r="I3061" s="145"/>
      <c r="L3061" s="33"/>
      <c r="M3061" s="146"/>
      <c r="T3061" s="54"/>
      <c r="AT3061" s="18" t="s">
        <v>501</v>
      </c>
      <c r="AU3061" s="18" t="s">
        <v>86</v>
      </c>
    </row>
    <row r="3062" spans="2:65" s="1" customFormat="1" ht="16.5" customHeight="1">
      <c r="B3062" s="33"/>
      <c r="C3062" s="130" t="s">
        <v>5194</v>
      </c>
      <c r="D3062" s="130" t="s">
        <v>267</v>
      </c>
      <c r="E3062" s="131" t="s">
        <v>5195</v>
      </c>
      <c r="F3062" s="132" t="s">
        <v>5196</v>
      </c>
      <c r="G3062" s="133" t="s">
        <v>134</v>
      </c>
      <c r="H3062" s="134">
        <v>24</v>
      </c>
      <c r="I3062" s="135"/>
      <c r="J3062" s="136">
        <f>ROUND(I3062*H3062,2)</f>
        <v>0</v>
      </c>
      <c r="K3062" s="132" t="s">
        <v>19</v>
      </c>
      <c r="L3062" s="33"/>
      <c r="M3062" s="137" t="s">
        <v>19</v>
      </c>
      <c r="N3062" s="138" t="s">
        <v>47</v>
      </c>
      <c r="P3062" s="139">
        <f>O3062*H3062</f>
        <v>0</v>
      </c>
      <c r="Q3062" s="139">
        <v>0</v>
      </c>
      <c r="R3062" s="139">
        <f>Q3062*H3062</f>
        <v>0</v>
      </c>
      <c r="S3062" s="139">
        <v>0</v>
      </c>
      <c r="T3062" s="140">
        <f>S3062*H3062</f>
        <v>0</v>
      </c>
      <c r="AR3062" s="141" t="s">
        <v>271</v>
      </c>
      <c r="AT3062" s="141" t="s">
        <v>267</v>
      </c>
      <c r="AU3062" s="141" t="s">
        <v>86</v>
      </c>
      <c r="AY3062" s="18" t="s">
        <v>265</v>
      </c>
      <c r="BE3062" s="142">
        <f>IF(N3062="základní",J3062,0)</f>
        <v>0</v>
      </c>
      <c r="BF3062" s="142">
        <f>IF(N3062="snížená",J3062,0)</f>
        <v>0</v>
      </c>
      <c r="BG3062" s="142">
        <f>IF(N3062="zákl. přenesená",J3062,0)</f>
        <v>0</v>
      </c>
      <c r="BH3062" s="142">
        <f>IF(N3062="sníž. přenesená",J3062,0)</f>
        <v>0</v>
      </c>
      <c r="BI3062" s="142">
        <f>IF(N3062="nulová",J3062,0)</f>
        <v>0</v>
      </c>
      <c r="BJ3062" s="18" t="s">
        <v>84</v>
      </c>
      <c r="BK3062" s="142">
        <f>ROUND(I3062*H3062,2)</f>
        <v>0</v>
      </c>
      <c r="BL3062" s="18" t="s">
        <v>271</v>
      </c>
      <c r="BM3062" s="141" t="s">
        <v>5197</v>
      </c>
    </row>
    <row r="3063" spans="2:47" s="1" customFormat="1" ht="12">
      <c r="B3063" s="33"/>
      <c r="D3063" s="143" t="s">
        <v>273</v>
      </c>
      <c r="F3063" s="144" t="s">
        <v>5196</v>
      </c>
      <c r="I3063" s="145"/>
      <c r="L3063" s="33"/>
      <c r="M3063" s="146"/>
      <c r="T3063" s="54"/>
      <c r="AT3063" s="18" t="s">
        <v>273</v>
      </c>
      <c r="AU3063" s="18" t="s">
        <v>86</v>
      </c>
    </row>
    <row r="3064" spans="2:47" s="1" customFormat="1" ht="39">
      <c r="B3064" s="33"/>
      <c r="D3064" s="143" t="s">
        <v>501</v>
      </c>
      <c r="F3064" s="176" t="s">
        <v>5198</v>
      </c>
      <c r="I3064" s="145"/>
      <c r="L3064" s="33"/>
      <c r="M3064" s="146"/>
      <c r="T3064" s="54"/>
      <c r="AT3064" s="18" t="s">
        <v>501</v>
      </c>
      <c r="AU3064" s="18" t="s">
        <v>86</v>
      </c>
    </row>
    <row r="3065" spans="2:65" s="1" customFormat="1" ht="16.5" customHeight="1">
      <c r="B3065" s="33"/>
      <c r="C3065" s="130" t="s">
        <v>5199</v>
      </c>
      <c r="D3065" s="130" t="s">
        <v>267</v>
      </c>
      <c r="E3065" s="131" t="s">
        <v>5200</v>
      </c>
      <c r="F3065" s="132" t="s">
        <v>5201</v>
      </c>
      <c r="G3065" s="133" t="s">
        <v>5202</v>
      </c>
      <c r="H3065" s="134">
        <v>0.2</v>
      </c>
      <c r="I3065" s="135"/>
      <c r="J3065" s="136">
        <f>ROUND(I3065*H3065,2)</f>
        <v>0</v>
      </c>
      <c r="K3065" s="132" t="s">
        <v>19</v>
      </c>
      <c r="L3065" s="33"/>
      <c r="M3065" s="137" t="s">
        <v>19</v>
      </c>
      <c r="N3065" s="138" t="s">
        <v>47</v>
      </c>
      <c r="P3065" s="139">
        <f>O3065*H3065</f>
        <v>0</v>
      </c>
      <c r="Q3065" s="139">
        <v>0</v>
      </c>
      <c r="R3065" s="139">
        <f>Q3065*H3065</f>
        <v>0</v>
      </c>
      <c r="S3065" s="139">
        <v>0</v>
      </c>
      <c r="T3065" s="140">
        <f>S3065*H3065</f>
        <v>0</v>
      </c>
      <c r="AR3065" s="141" t="s">
        <v>271</v>
      </c>
      <c r="AT3065" s="141" t="s">
        <v>267</v>
      </c>
      <c r="AU3065" s="141" t="s">
        <v>86</v>
      </c>
      <c r="AY3065" s="18" t="s">
        <v>265</v>
      </c>
      <c r="BE3065" s="142">
        <f>IF(N3065="základní",J3065,0)</f>
        <v>0</v>
      </c>
      <c r="BF3065" s="142">
        <f>IF(N3065="snížená",J3065,0)</f>
        <v>0</v>
      </c>
      <c r="BG3065" s="142">
        <f>IF(N3065="zákl. přenesená",J3065,0)</f>
        <v>0</v>
      </c>
      <c r="BH3065" s="142">
        <f>IF(N3065="sníž. přenesená",J3065,0)</f>
        <v>0</v>
      </c>
      <c r="BI3065" s="142">
        <f>IF(N3065="nulová",J3065,0)</f>
        <v>0</v>
      </c>
      <c r="BJ3065" s="18" t="s">
        <v>84</v>
      </c>
      <c r="BK3065" s="142">
        <f>ROUND(I3065*H3065,2)</f>
        <v>0</v>
      </c>
      <c r="BL3065" s="18" t="s">
        <v>271</v>
      </c>
      <c r="BM3065" s="141" t="s">
        <v>5203</v>
      </c>
    </row>
    <row r="3066" spans="2:47" s="1" customFormat="1" ht="12">
      <c r="B3066" s="33"/>
      <c r="D3066" s="143" t="s">
        <v>273</v>
      </c>
      <c r="F3066" s="144" t="s">
        <v>5204</v>
      </c>
      <c r="I3066" s="145"/>
      <c r="L3066" s="33"/>
      <c r="M3066" s="146"/>
      <c r="T3066" s="54"/>
      <c r="AT3066" s="18" t="s">
        <v>273</v>
      </c>
      <c r="AU3066" s="18" t="s">
        <v>86</v>
      </c>
    </row>
    <row r="3067" spans="2:47" s="1" customFormat="1" ht="48.75">
      <c r="B3067" s="33"/>
      <c r="D3067" s="143" t="s">
        <v>501</v>
      </c>
      <c r="F3067" s="176" t="s">
        <v>5205</v>
      </c>
      <c r="I3067" s="145"/>
      <c r="L3067" s="33"/>
      <c r="M3067" s="146"/>
      <c r="T3067" s="54"/>
      <c r="AT3067" s="18" t="s">
        <v>501</v>
      </c>
      <c r="AU3067" s="18" t="s">
        <v>86</v>
      </c>
    </row>
    <row r="3068" spans="2:65" s="1" customFormat="1" ht="16.5" customHeight="1">
      <c r="B3068" s="33"/>
      <c r="C3068" s="130" t="s">
        <v>5206</v>
      </c>
      <c r="D3068" s="130" t="s">
        <v>267</v>
      </c>
      <c r="E3068" s="131" t="s">
        <v>5207</v>
      </c>
      <c r="F3068" s="132" t="s">
        <v>5208</v>
      </c>
      <c r="G3068" s="133" t="s">
        <v>104</v>
      </c>
      <c r="H3068" s="134">
        <v>8.4</v>
      </c>
      <c r="I3068" s="135"/>
      <c r="J3068" s="136">
        <f>ROUND(I3068*H3068,2)</f>
        <v>0</v>
      </c>
      <c r="K3068" s="132" t="s">
        <v>19</v>
      </c>
      <c r="L3068" s="33"/>
      <c r="M3068" s="137" t="s">
        <v>19</v>
      </c>
      <c r="N3068" s="138" t="s">
        <v>47</v>
      </c>
      <c r="P3068" s="139">
        <f>O3068*H3068</f>
        <v>0</v>
      </c>
      <c r="Q3068" s="139">
        <v>0</v>
      </c>
      <c r="R3068" s="139">
        <f>Q3068*H3068</f>
        <v>0</v>
      </c>
      <c r="S3068" s="139">
        <v>0</v>
      </c>
      <c r="T3068" s="140">
        <f>S3068*H3068</f>
        <v>0</v>
      </c>
      <c r="AR3068" s="141" t="s">
        <v>271</v>
      </c>
      <c r="AT3068" s="141" t="s">
        <v>267</v>
      </c>
      <c r="AU3068" s="141" t="s">
        <v>86</v>
      </c>
      <c r="AY3068" s="18" t="s">
        <v>265</v>
      </c>
      <c r="BE3068" s="142">
        <f>IF(N3068="základní",J3068,0)</f>
        <v>0</v>
      </c>
      <c r="BF3068" s="142">
        <f>IF(N3068="snížená",J3068,0)</f>
        <v>0</v>
      </c>
      <c r="BG3068" s="142">
        <f>IF(N3068="zákl. přenesená",J3068,0)</f>
        <v>0</v>
      </c>
      <c r="BH3068" s="142">
        <f>IF(N3068="sníž. přenesená",J3068,0)</f>
        <v>0</v>
      </c>
      <c r="BI3068" s="142">
        <f>IF(N3068="nulová",J3068,0)</f>
        <v>0</v>
      </c>
      <c r="BJ3068" s="18" t="s">
        <v>84</v>
      </c>
      <c r="BK3068" s="142">
        <f>ROUND(I3068*H3068,2)</f>
        <v>0</v>
      </c>
      <c r="BL3068" s="18" t="s">
        <v>271</v>
      </c>
      <c r="BM3068" s="141" t="s">
        <v>5209</v>
      </c>
    </row>
    <row r="3069" spans="2:47" s="1" customFormat="1" ht="19.5">
      <c r="B3069" s="33"/>
      <c r="D3069" s="143" t="s">
        <v>273</v>
      </c>
      <c r="F3069" s="144" t="s">
        <v>5210</v>
      </c>
      <c r="I3069" s="145"/>
      <c r="L3069" s="33"/>
      <c r="M3069" s="146"/>
      <c r="T3069" s="54"/>
      <c r="AT3069" s="18" t="s">
        <v>273</v>
      </c>
      <c r="AU3069" s="18" t="s">
        <v>86</v>
      </c>
    </row>
    <row r="3070" spans="2:47" s="1" customFormat="1" ht="19.5">
      <c r="B3070" s="33"/>
      <c r="D3070" s="143" t="s">
        <v>501</v>
      </c>
      <c r="F3070" s="176" t="s">
        <v>5211</v>
      </c>
      <c r="I3070" s="145"/>
      <c r="L3070" s="33"/>
      <c r="M3070" s="146"/>
      <c r="T3070" s="54"/>
      <c r="AT3070" s="18" t="s">
        <v>501</v>
      </c>
      <c r="AU3070" s="18" t="s">
        <v>86</v>
      </c>
    </row>
    <row r="3071" spans="2:65" s="1" customFormat="1" ht="16.5" customHeight="1">
      <c r="B3071" s="33"/>
      <c r="C3071" s="130" t="s">
        <v>5212</v>
      </c>
      <c r="D3071" s="130" t="s">
        <v>267</v>
      </c>
      <c r="E3071" s="131" t="s">
        <v>5213</v>
      </c>
      <c r="F3071" s="132" t="s">
        <v>5214</v>
      </c>
      <c r="G3071" s="133" t="s">
        <v>104</v>
      </c>
      <c r="H3071" s="134">
        <v>6</v>
      </c>
      <c r="I3071" s="135"/>
      <c r="J3071" s="136">
        <f>ROUND(I3071*H3071,2)</f>
        <v>0</v>
      </c>
      <c r="K3071" s="132" t="s">
        <v>19</v>
      </c>
      <c r="L3071" s="33"/>
      <c r="M3071" s="137" t="s">
        <v>19</v>
      </c>
      <c r="N3071" s="138" t="s">
        <v>47</v>
      </c>
      <c r="P3071" s="139">
        <f>O3071*H3071</f>
        <v>0</v>
      </c>
      <c r="Q3071" s="139">
        <v>0</v>
      </c>
      <c r="R3071" s="139">
        <f>Q3071*H3071</f>
        <v>0</v>
      </c>
      <c r="S3071" s="139">
        <v>0</v>
      </c>
      <c r="T3071" s="140">
        <f>S3071*H3071</f>
        <v>0</v>
      </c>
      <c r="AR3071" s="141" t="s">
        <v>271</v>
      </c>
      <c r="AT3071" s="141" t="s">
        <v>267</v>
      </c>
      <c r="AU3071" s="141" t="s">
        <v>86</v>
      </c>
      <c r="AY3071" s="18" t="s">
        <v>265</v>
      </c>
      <c r="BE3071" s="142">
        <f>IF(N3071="základní",J3071,0)</f>
        <v>0</v>
      </c>
      <c r="BF3071" s="142">
        <f>IF(N3071="snížená",J3071,0)</f>
        <v>0</v>
      </c>
      <c r="BG3071" s="142">
        <f>IF(N3071="zákl. přenesená",J3071,0)</f>
        <v>0</v>
      </c>
      <c r="BH3071" s="142">
        <f>IF(N3071="sníž. přenesená",J3071,0)</f>
        <v>0</v>
      </c>
      <c r="BI3071" s="142">
        <f>IF(N3071="nulová",J3071,0)</f>
        <v>0</v>
      </c>
      <c r="BJ3071" s="18" t="s">
        <v>84</v>
      </c>
      <c r="BK3071" s="142">
        <f>ROUND(I3071*H3071,2)</f>
        <v>0</v>
      </c>
      <c r="BL3071" s="18" t="s">
        <v>271</v>
      </c>
      <c r="BM3071" s="141" t="s">
        <v>5215</v>
      </c>
    </row>
    <row r="3072" spans="2:47" s="1" customFormat="1" ht="19.5">
      <c r="B3072" s="33"/>
      <c r="D3072" s="143" t="s">
        <v>273</v>
      </c>
      <c r="F3072" s="144" t="s">
        <v>5216</v>
      </c>
      <c r="I3072" s="145"/>
      <c r="L3072" s="33"/>
      <c r="M3072" s="146"/>
      <c r="T3072" s="54"/>
      <c r="AT3072" s="18" t="s">
        <v>273</v>
      </c>
      <c r="AU3072" s="18" t="s">
        <v>86</v>
      </c>
    </row>
    <row r="3073" spans="2:47" s="1" customFormat="1" ht="29.25">
      <c r="B3073" s="33"/>
      <c r="D3073" s="143" t="s">
        <v>501</v>
      </c>
      <c r="F3073" s="176" t="s">
        <v>5217</v>
      </c>
      <c r="I3073" s="145"/>
      <c r="L3073" s="33"/>
      <c r="M3073" s="146"/>
      <c r="T3073" s="54"/>
      <c r="AT3073" s="18" t="s">
        <v>501</v>
      </c>
      <c r="AU3073" s="18" t="s">
        <v>86</v>
      </c>
    </row>
    <row r="3074" spans="2:65" s="1" customFormat="1" ht="16.5" customHeight="1">
      <c r="B3074" s="33"/>
      <c r="C3074" s="130" t="s">
        <v>5218</v>
      </c>
      <c r="D3074" s="130" t="s">
        <v>267</v>
      </c>
      <c r="E3074" s="131" t="s">
        <v>5219</v>
      </c>
      <c r="F3074" s="132" t="s">
        <v>5220</v>
      </c>
      <c r="G3074" s="133" t="s">
        <v>104</v>
      </c>
      <c r="H3074" s="134">
        <v>3.2</v>
      </c>
      <c r="I3074" s="135"/>
      <c r="J3074" s="136">
        <f>ROUND(I3074*H3074,2)</f>
        <v>0</v>
      </c>
      <c r="K3074" s="132" t="s">
        <v>19</v>
      </c>
      <c r="L3074" s="33"/>
      <c r="M3074" s="137" t="s">
        <v>19</v>
      </c>
      <c r="N3074" s="138" t="s">
        <v>47</v>
      </c>
      <c r="P3074" s="139">
        <f>O3074*H3074</f>
        <v>0</v>
      </c>
      <c r="Q3074" s="139">
        <v>0</v>
      </c>
      <c r="R3074" s="139">
        <f>Q3074*H3074</f>
        <v>0</v>
      </c>
      <c r="S3074" s="139">
        <v>0</v>
      </c>
      <c r="T3074" s="140">
        <f>S3074*H3074</f>
        <v>0</v>
      </c>
      <c r="AR3074" s="141" t="s">
        <v>271</v>
      </c>
      <c r="AT3074" s="141" t="s">
        <v>267</v>
      </c>
      <c r="AU3074" s="141" t="s">
        <v>86</v>
      </c>
      <c r="AY3074" s="18" t="s">
        <v>265</v>
      </c>
      <c r="BE3074" s="142">
        <f>IF(N3074="základní",J3074,0)</f>
        <v>0</v>
      </c>
      <c r="BF3074" s="142">
        <f>IF(N3074="snížená",J3074,0)</f>
        <v>0</v>
      </c>
      <c r="BG3074" s="142">
        <f>IF(N3074="zákl. přenesená",J3074,0)</f>
        <v>0</v>
      </c>
      <c r="BH3074" s="142">
        <f>IF(N3074="sníž. přenesená",J3074,0)</f>
        <v>0</v>
      </c>
      <c r="BI3074" s="142">
        <f>IF(N3074="nulová",J3074,0)</f>
        <v>0</v>
      </c>
      <c r="BJ3074" s="18" t="s">
        <v>84</v>
      </c>
      <c r="BK3074" s="142">
        <f>ROUND(I3074*H3074,2)</f>
        <v>0</v>
      </c>
      <c r="BL3074" s="18" t="s">
        <v>271</v>
      </c>
      <c r="BM3074" s="141" t="s">
        <v>5221</v>
      </c>
    </row>
    <row r="3075" spans="2:47" s="1" customFormat="1" ht="19.5">
      <c r="B3075" s="33"/>
      <c r="D3075" s="143" t="s">
        <v>273</v>
      </c>
      <c r="F3075" s="144" t="s">
        <v>5222</v>
      </c>
      <c r="I3075" s="145"/>
      <c r="L3075" s="33"/>
      <c r="M3075" s="146"/>
      <c r="T3075" s="54"/>
      <c r="AT3075" s="18" t="s">
        <v>273</v>
      </c>
      <c r="AU3075" s="18" t="s">
        <v>86</v>
      </c>
    </row>
    <row r="3076" spans="2:47" s="1" customFormat="1" ht="29.25">
      <c r="B3076" s="33"/>
      <c r="D3076" s="143" t="s">
        <v>501</v>
      </c>
      <c r="F3076" s="176" t="s">
        <v>5223</v>
      </c>
      <c r="I3076" s="145"/>
      <c r="L3076" s="33"/>
      <c r="M3076" s="146"/>
      <c r="T3076" s="54"/>
      <c r="AT3076" s="18" t="s">
        <v>501</v>
      </c>
      <c r="AU3076" s="18" t="s">
        <v>86</v>
      </c>
    </row>
    <row r="3077" spans="2:65" s="1" customFormat="1" ht="16.5" customHeight="1">
      <c r="B3077" s="33"/>
      <c r="C3077" s="177" t="s">
        <v>5224</v>
      </c>
      <c r="D3077" s="177" t="s">
        <v>504</v>
      </c>
      <c r="E3077" s="178" t="s">
        <v>5225</v>
      </c>
      <c r="F3077" s="179" t="s">
        <v>5226</v>
      </c>
      <c r="G3077" s="180" t="s">
        <v>104</v>
      </c>
      <c r="H3077" s="181">
        <v>3.2</v>
      </c>
      <c r="I3077" s="182"/>
      <c r="J3077" s="183">
        <f>ROUND(I3077*H3077,2)</f>
        <v>0</v>
      </c>
      <c r="K3077" s="179" t="s">
        <v>19</v>
      </c>
      <c r="L3077" s="184"/>
      <c r="M3077" s="185" t="s">
        <v>19</v>
      </c>
      <c r="N3077" s="186" t="s">
        <v>47</v>
      </c>
      <c r="P3077" s="139">
        <f>O3077*H3077</f>
        <v>0</v>
      </c>
      <c r="Q3077" s="139">
        <v>0</v>
      </c>
      <c r="R3077" s="139">
        <f>Q3077*H3077</f>
        <v>0</v>
      </c>
      <c r="S3077" s="139">
        <v>0</v>
      </c>
      <c r="T3077" s="140">
        <f>S3077*H3077</f>
        <v>0</v>
      </c>
      <c r="AR3077" s="141" t="s">
        <v>323</v>
      </c>
      <c r="AT3077" s="141" t="s">
        <v>504</v>
      </c>
      <c r="AU3077" s="141" t="s">
        <v>86</v>
      </c>
      <c r="AY3077" s="18" t="s">
        <v>265</v>
      </c>
      <c r="BE3077" s="142">
        <f>IF(N3077="základní",J3077,0)</f>
        <v>0</v>
      </c>
      <c r="BF3077" s="142">
        <f>IF(N3077="snížená",J3077,0)</f>
        <v>0</v>
      </c>
      <c r="BG3077" s="142">
        <f>IF(N3077="zákl. přenesená",J3077,0)</f>
        <v>0</v>
      </c>
      <c r="BH3077" s="142">
        <f>IF(N3077="sníž. přenesená",J3077,0)</f>
        <v>0</v>
      </c>
      <c r="BI3077" s="142">
        <f>IF(N3077="nulová",J3077,0)</f>
        <v>0</v>
      </c>
      <c r="BJ3077" s="18" t="s">
        <v>84</v>
      </c>
      <c r="BK3077" s="142">
        <f>ROUND(I3077*H3077,2)</f>
        <v>0</v>
      </c>
      <c r="BL3077" s="18" t="s">
        <v>271</v>
      </c>
      <c r="BM3077" s="141" t="s">
        <v>5227</v>
      </c>
    </row>
    <row r="3078" spans="2:47" s="1" customFormat="1" ht="12">
      <c r="B3078" s="33"/>
      <c r="D3078" s="143" t="s">
        <v>273</v>
      </c>
      <c r="F3078" s="144" t="s">
        <v>5226</v>
      </c>
      <c r="I3078" s="145"/>
      <c r="L3078" s="33"/>
      <c r="M3078" s="146"/>
      <c r="T3078" s="54"/>
      <c r="AT3078" s="18" t="s">
        <v>273</v>
      </c>
      <c r="AU3078" s="18" t="s">
        <v>86</v>
      </c>
    </row>
    <row r="3079" spans="2:65" s="1" customFormat="1" ht="37.9" customHeight="1">
      <c r="B3079" s="33"/>
      <c r="C3079" s="130" t="s">
        <v>5228</v>
      </c>
      <c r="D3079" s="130" t="s">
        <v>267</v>
      </c>
      <c r="E3079" s="131" t="s">
        <v>5229</v>
      </c>
      <c r="F3079" s="132" t="s">
        <v>5230</v>
      </c>
      <c r="G3079" s="133" t="s">
        <v>134</v>
      </c>
      <c r="H3079" s="134">
        <v>12</v>
      </c>
      <c r="I3079" s="135"/>
      <c r="J3079" s="136">
        <f>ROUND(I3079*H3079,2)</f>
        <v>0</v>
      </c>
      <c r="K3079" s="132" t="s">
        <v>19</v>
      </c>
      <c r="L3079" s="33"/>
      <c r="M3079" s="137" t="s">
        <v>19</v>
      </c>
      <c r="N3079" s="138" t="s">
        <v>47</v>
      </c>
      <c r="P3079" s="139">
        <f>O3079*H3079</f>
        <v>0</v>
      </c>
      <c r="Q3079" s="139">
        <v>0</v>
      </c>
      <c r="R3079" s="139">
        <f>Q3079*H3079</f>
        <v>0</v>
      </c>
      <c r="S3079" s="139">
        <v>0</v>
      </c>
      <c r="T3079" s="140">
        <f>S3079*H3079</f>
        <v>0</v>
      </c>
      <c r="AR3079" s="141" t="s">
        <v>271</v>
      </c>
      <c r="AT3079" s="141" t="s">
        <v>267</v>
      </c>
      <c r="AU3079" s="141" t="s">
        <v>86</v>
      </c>
      <c r="AY3079" s="18" t="s">
        <v>265</v>
      </c>
      <c r="BE3079" s="142">
        <f>IF(N3079="základní",J3079,0)</f>
        <v>0</v>
      </c>
      <c r="BF3079" s="142">
        <f>IF(N3079="snížená",J3079,0)</f>
        <v>0</v>
      </c>
      <c r="BG3079" s="142">
        <f>IF(N3079="zákl. přenesená",J3079,0)</f>
        <v>0</v>
      </c>
      <c r="BH3079" s="142">
        <f>IF(N3079="sníž. přenesená",J3079,0)</f>
        <v>0</v>
      </c>
      <c r="BI3079" s="142">
        <f>IF(N3079="nulová",J3079,0)</f>
        <v>0</v>
      </c>
      <c r="BJ3079" s="18" t="s">
        <v>84</v>
      </c>
      <c r="BK3079" s="142">
        <f>ROUND(I3079*H3079,2)</f>
        <v>0</v>
      </c>
      <c r="BL3079" s="18" t="s">
        <v>271</v>
      </c>
      <c r="BM3079" s="141" t="s">
        <v>5231</v>
      </c>
    </row>
    <row r="3080" spans="2:47" s="1" customFormat="1" ht="29.25">
      <c r="B3080" s="33"/>
      <c r="D3080" s="143" t="s">
        <v>273</v>
      </c>
      <c r="F3080" s="144" t="s">
        <v>5232</v>
      </c>
      <c r="I3080" s="145"/>
      <c r="L3080" s="33"/>
      <c r="M3080" s="146"/>
      <c r="T3080" s="54"/>
      <c r="AT3080" s="18" t="s">
        <v>273</v>
      </c>
      <c r="AU3080" s="18" t="s">
        <v>86</v>
      </c>
    </row>
    <row r="3081" spans="2:65" s="1" customFormat="1" ht="16.5" customHeight="1">
      <c r="B3081" s="33"/>
      <c r="C3081" s="177" t="s">
        <v>5233</v>
      </c>
      <c r="D3081" s="177" t="s">
        <v>504</v>
      </c>
      <c r="E3081" s="178" t="s">
        <v>5234</v>
      </c>
      <c r="F3081" s="179" t="s">
        <v>5235</v>
      </c>
      <c r="G3081" s="180" t="s">
        <v>162</v>
      </c>
      <c r="H3081" s="181">
        <v>18</v>
      </c>
      <c r="I3081" s="182"/>
      <c r="J3081" s="183">
        <f>ROUND(I3081*H3081,2)</f>
        <v>0</v>
      </c>
      <c r="K3081" s="179" t="s">
        <v>19</v>
      </c>
      <c r="L3081" s="184"/>
      <c r="M3081" s="185" t="s">
        <v>19</v>
      </c>
      <c r="N3081" s="186" t="s">
        <v>47</v>
      </c>
      <c r="P3081" s="139">
        <f>O3081*H3081</f>
        <v>0</v>
      </c>
      <c r="Q3081" s="139">
        <v>0</v>
      </c>
      <c r="R3081" s="139">
        <f>Q3081*H3081</f>
        <v>0</v>
      </c>
      <c r="S3081" s="139">
        <v>0</v>
      </c>
      <c r="T3081" s="140">
        <f>S3081*H3081</f>
        <v>0</v>
      </c>
      <c r="AR3081" s="141" t="s">
        <v>323</v>
      </c>
      <c r="AT3081" s="141" t="s">
        <v>504</v>
      </c>
      <c r="AU3081" s="141" t="s">
        <v>86</v>
      </c>
      <c r="AY3081" s="18" t="s">
        <v>265</v>
      </c>
      <c r="BE3081" s="142">
        <f>IF(N3081="základní",J3081,0)</f>
        <v>0</v>
      </c>
      <c r="BF3081" s="142">
        <f>IF(N3081="snížená",J3081,0)</f>
        <v>0</v>
      </c>
      <c r="BG3081" s="142">
        <f>IF(N3081="zákl. přenesená",J3081,0)</f>
        <v>0</v>
      </c>
      <c r="BH3081" s="142">
        <f>IF(N3081="sníž. přenesená",J3081,0)</f>
        <v>0</v>
      </c>
      <c r="BI3081" s="142">
        <f>IF(N3081="nulová",J3081,0)</f>
        <v>0</v>
      </c>
      <c r="BJ3081" s="18" t="s">
        <v>84</v>
      </c>
      <c r="BK3081" s="142">
        <f>ROUND(I3081*H3081,2)</f>
        <v>0</v>
      </c>
      <c r="BL3081" s="18" t="s">
        <v>271</v>
      </c>
      <c r="BM3081" s="141" t="s">
        <v>5236</v>
      </c>
    </row>
    <row r="3082" spans="2:47" s="1" customFormat="1" ht="12">
      <c r="B3082" s="33"/>
      <c r="D3082" s="143" t="s">
        <v>273</v>
      </c>
      <c r="F3082" s="144" t="s">
        <v>5235</v>
      </c>
      <c r="I3082" s="145"/>
      <c r="L3082" s="33"/>
      <c r="M3082" s="146"/>
      <c r="T3082" s="54"/>
      <c r="AT3082" s="18" t="s">
        <v>273</v>
      </c>
      <c r="AU3082" s="18" t="s">
        <v>86</v>
      </c>
    </row>
    <row r="3083" spans="2:47" s="1" customFormat="1" ht="29.25">
      <c r="B3083" s="33"/>
      <c r="D3083" s="143" t="s">
        <v>501</v>
      </c>
      <c r="F3083" s="176" t="s">
        <v>5237</v>
      </c>
      <c r="I3083" s="145"/>
      <c r="L3083" s="33"/>
      <c r="M3083" s="146"/>
      <c r="T3083" s="54"/>
      <c r="AT3083" s="18" t="s">
        <v>501</v>
      </c>
      <c r="AU3083" s="18" t="s">
        <v>86</v>
      </c>
    </row>
    <row r="3084" spans="2:65" s="1" customFormat="1" ht="16.5" customHeight="1">
      <c r="B3084" s="33"/>
      <c r="C3084" s="177" t="s">
        <v>5238</v>
      </c>
      <c r="D3084" s="177" t="s">
        <v>504</v>
      </c>
      <c r="E3084" s="178" t="s">
        <v>5239</v>
      </c>
      <c r="F3084" s="179" t="s">
        <v>5240</v>
      </c>
      <c r="G3084" s="180" t="s">
        <v>130</v>
      </c>
      <c r="H3084" s="181">
        <v>0.72</v>
      </c>
      <c r="I3084" s="182"/>
      <c r="J3084" s="183">
        <f>ROUND(I3084*H3084,2)</f>
        <v>0</v>
      </c>
      <c r="K3084" s="179" t="s">
        <v>19</v>
      </c>
      <c r="L3084" s="184"/>
      <c r="M3084" s="185" t="s">
        <v>19</v>
      </c>
      <c r="N3084" s="186" t="s">
        <v>47</v>
      </c>
      <c r="P3084" s="139">
        <f>O3084*H3084</f>
        <v>0</v>
      </c>
      <c r="Q3084" s="139">
        <v>0</v>
      </c>
      <c r="R3084" s="139">
        <f>Q3084*H3084</f>
        <v>0</v>
      </c>
      <c r="S3084" s="139">
        <v>0</v>
      </c>
      <c r="T3084" s="140">
        <f>S3084*H3084</f>
        <v>0</v>
      </c>
      <c r="AR3084" s="141" t="s">
        <v>323</v>
      </c>
      <c r="AT3084" s="141" t="s">
        <v>504</v>
      </c>
      <c r="AU3084" s="141" t="s">
        <v>86</v>
      </c>
      <c r="AY3084" s="18" t="s">
        <v>265</v>
      </c>
      <c r="BE3084" s="142">
        <f>IF(N3084="základní",J3084,0)</f>
        <v>0</v>
      </c>
      <c r="BF3084" s="142">
        <f>IF(N3084="snížená",J3084,0)</f>
        <v>0</v>
      </c>
      <c r="BG3084" s="142">
        <f>IF(N3084="zákl. přenesená",J3084,0)</f>
        <v>0</v>
      </c>
      <c r="BH3084" s="142">
        <f>IF(N3084="sníž. přenesená",J3084,0)</f>
        <v>0</v>
      </c>
      <c r="BI3084" s="142">
        <f>IF(N3084="nulová",J3084,0)</f>
        <v>0</v>
      </c>
      <c r="BJ3084" s="18" t="s">
        <v>84</v>
      </c>
      <c r="BK3084" s="142">
        <f>ROUND(I3084*H3084,2)</f>
        <v>0</v>
      </c>
      <c r="BL3084" s="18" t="s">
        <v>271</v>
      </c>
      <c r="BM3084" s="141" t="s">
        <v>5241</v>
      </c>
    </row>
    <row r="3085" spans="2:47" s="1" customFormat="1" ht="12">
      <c r="B3085" s="33"/>
      <c r="D3085" s="143" t="s">
        <v>273</v>
      </c>
      <c r="F3085" s="144" t="s">
        <v>5240</v>
      </c>
      <c r="I3085" s="145"/>
      <c r="L3085" s="33"/>
      <c r="M3085" s="146"/>
      <c r="T3085" s="54"/>
      <c r="AT3085" s="18" t="s">
        <v>273</v>
      </c>
      <c r="AU3085" s="18" t="s">
        <v>86</v>
      </c>
    </row>
    <row r="3086" spans="2:47" s="1" customFormat="1" ht="29.25">
      <c r="B3086" s="33"/>
      <c r="D3086" s="143" t="s">
        <v>501</v>
      </c>
      <c r="F3086" s="176" t="s">
        <v>5242</v>
      </c>
      <c r="I3086" s="145"/>
      <c r="L3086" s="33"/>
      <c r="M3086" s="146"/>
      <c r="T3086" s="54"/>
      <c r="AT3086" s="18" t="s">
        <v>501</v>
      </c>
      <c r="AU3086" s="18" t="s">
        <v>86</v>
      </c>
    </row>
    <row r="3087" spans="2:65" s="1" customFormat="1" ht="16.5" customHeight="1">
      <c r="B3087" s="33"/>
      <c r="C3087" s="130" t="s">
        <v>5243</v>
      </c>
      <c r="D3087" s="130" t="s">
        <v>267</v>
      </c>
      <c r="E3087" s="131" t="s">
        <v>5244</v>
      </c>
      <c r="F3087" s="132" t="s">
        <v>5245</v>
      </c>
      <c r="G3087" s="133" t="s">
        <v>162</v>
      </c>
      <c r="H3087" s="134">
        <v>48</v>
      </c>
      <c r="I3087" s="135"/>
      <c r="J3087" s="136">
        <f>ROUND(I3087*H3087,2)</f>
        <v>0</v>
      </c>
      <c r="K3087" s="132" t="s">
        <v>19</v>
      </c>
      <c r="L3087" s="33"/>
      <c r="M3087" s="137" t="s">
        <v>19</v>
      </c>
      <c r="N3087" s="138" t="s">
        <v>47</v>
      </c>
      <c r="P3087" s="139">
        <f>O3087*H3087</f>
        <v>0</v>
      </c>
      <c r="Q3087" s="139">
        <v>0</v>
      </c>
      <c r="R3087" s="139">
        <f>Q3087*H3087</f>
        <v>0</v>
      </c>
      <c r="S3087" s="139">
        <v>0</v>
      </c>
      <c r="T3087" s="140">
        <f>S3087*H3087</f>
        <v>0</v>
      </c>
      <c r="AR3087" s="141" t="s">
        <v>271</v>
      </c>
      <c r="AT3087" s="141" t="s">
        <v>267</v>
      </c>
      <c r="AU3087" s="141" t="s">
        <v>86</v>
      </c>
      <c r="AY3087" s="18" t="s">
        <v>265</v>
      </c>
      <c r="BE3087" s="142">
        <f>IF(N3087="základní",J3087,0)</f>
        <v>0</v>
      </c>
      <c r="BF3087" s="142">
        <f>IF(N3087="snížená",J3087,0)</f>
        <v>0</v>
      </c>
      <c r="BG3087" s="142">
        <f>IF(N3087="zákl. přenesená",J3087,0)</f>
        <v>0</v>
      </c>
      <c r="BH3087" s="142">
        <f>IF(N3087="sníž. přenesená",J3087,0)</f>
        <v>0</v>
      </c>
      <c r="BI3087" s="142">
        <f>IF(N3087="nulová",J3087,0)</f>
        <v>0</v>
      </c>
      <c r="BJ3087" s="18" t="s">
        <v>84</v>
      </c>
      <c r="BK3087" s="142">
        <f>ROUND(I3087*H3087,2)</f>
        <v>0</v>
      </c>
      <c r="BL3087" s="18" t="s">
        <v>271</v>
      </c>
      <c r="BM3087" s="141" t="s">
        <v>5246</v>
      </c>
    </row>
    <row r="3088" spans="2:47" s="1" customFormat="1" ht="12">
      <c r="B3088" s="33"/>
      <c r="D3088" s="143" t="s">
        <v>273</v>
      </c>
      <c r="F3088" s="144" t="s">
        <v>5247</v>
      </c>
      <c r="I3088" s="145"/>
      <c r="L3088" s="33"/>
      <c r="M3088" s="146"/>
      <c r="T3088" s="54"/>
      <c r="AT3088" s="18" t="s">
        <v>273</v>
      </c>
      <c r="AU3088" s="18" t="s">
        <v>86</v>
      </c>
    </row>
    <row r="3089" spans="2:47" s="1" customFormat="1" ht="39">
      <c r="B3089" s="33"/>
      <c r="D3089" s="143" t="s">
        <v>501</v>
      </c>
      <c r="F3089" s="176" t="s">
        <v>5248</v>
      </c>
      <c r="I3089" s="145"/>
      <c r="L3089" s="33"/>
      <c r="M3089" s="146"/>
      <c r="T3089" s="54"/>
      <c r="AT3089" s="18" t="s">
        <v>501</v>
      </c>
      <c r="AU3089" s="18" t="s">
        <v>86</v>
      </c>
    </row>
    <row r="3090" spans="2:65" s="1" customFormat="1" ht="16.5" customHeight="1">
      <c r="B3090" s="33"/>
      <c r="C3090" s="177" t="s">
        <v>5249</v>
      </c>
      <c r="D3090" s="177" t="s">
        <v>504</v>
      </c>
      <c r="E3090" s="178" t="s">
        <v>5250</v>
      </c>
      <c r="F3090" s="179" t="s">
        <v>5251</v>
      </c>
      <c r="G3090" s="180" t="s">
        <v>162</v>
      </c>
      <c r="H3090" s="181">
        <v>48</v>
      </c>
      <c r="I3090" s="182"/>
      <c r="J3090" s="183">
        <f>ROUND(I3090*H3090,2)</f>
        <v>0</v>
      </c>
      <c r="K3090" s="179" t="s">
        <v>19</v>
      </c>
      <c r="L3090" s="184"/>
      <c r="M3090" s="185" t="s">
        <v>19</v>
      </c>
      <c r="N3090" s="186" t="s">
        <v>47</v>
      </c>
      <c r="P3090" s="139">
        <f>O3090*H3090</f>
        <v>0</v>
      </c>
      <c r="Q3090" s="139">
        <v>0</v>
      </c>
      <c r="R3090" s="139">
        <f>Q3090*H3090</f>
        <v>0</v>
      </c>
      <c r="S3090" s="139">
        <v>0</v>
      </c>
      <c r="T3090" s="140">
        <f>S3090*H3090</f>
        <v>0</v>
      </c>
      <c r="AR3090" s="141" t="s">
        <v>323</v>
      </c>
      <c r="AT3090" s="141" t="s">
        <v>504</v>
      </c>
      <c r="AU3090" s="141" t="s">
        <v>86</v>
      </c>
      <c r="AY3090" s="18" t="s">
        <v>265</v>
      </c>
      <c r="BE3090" s="142">
        <f>IF(N3090="základní",J3090,0)</f>
        <v>0</v>
      </c>
      <c r="BF3090" s="142">
        <f>IF(N3090="snížená",J3090,0)</f>
        <v>0</v>
      </c>
      <c r="BG3090" s="142">
        <f>IF(N3090="zákl. přenesená",J3090,0)</f>
        <v>0</v>
      </c>
      <c r="BH3090" s="142">
        <f>IF(N3090="sníž. přenesená",J3090,0)</f>
        <v>0</v>
      </c>
      <c r="BI3090" s="142">
        <f>IF(N3090="nulová",J3090,0)</f>
        <v>0</v>
      </c>
      <c r="BJ3090" s="18" t="s">
        <v>84</v>
      </c>
      <c r="BK3090" s="142">
        <f>ROUND(I3090*H3090,2)</f>
        <v>0</v>
      </c>
      <c r="BL3090" s="18" t="s">
        <v>271</v>
      </c>
      <c r="BM3090" s="141" t="s">
        <v>5252</v>
      </c>
    </row>
    <row r="3091" spans="2:47" s="1" customFormat="1" ht="12">
      <c r="B3091" s="33"/>
      <c r="D3091" s="143" t="s">
        <v>273</v>
      </c>
      <c r="F3091" s="144" t="s">
        <v>5251</v>
      </c>
      <c r="I3091" s="145"/>
      <c r="L3091" s="33"/>
      <c r="M3091" s="146"/>
      <c r="T3091" s="54"/>
      <c r="AT3091" s="18" t="s">
        <v>273</v>
      </c>
      <c r="AU3091" s="18" t="s">
        <v>86</v>
      </c>
    </row>
    <row r="3092" spans="2:65" s="1" customFormat="1" ht="16.5" customHeight="1">
      <c r="B3092" s="33"/>
      <c r="C3092" s="130" t="s">
        <v>5253</v>
      </c>
      <c r="D3092" s="130" t="s">
        <v>267</v>
      </c>
      <c r="E3092" s="131" t="s">
        <v>4986</v>
      </c>
      <c r="F3092" s="132" t="s">
        <v>4987</v>
      </c>
      <c r="G3092" s="133" t="s">
        <v>162</v>
      </c>
      <c r="H3092" s="134">
        <v>15</v>
      </c>
      <c r="I3092" s="135"/>
      <c r="J3092" s="136">
        <f>ROUND(I3092*H3092,2)</f>
        <v>0</v>
      </c>
      <c r="K3092" s="132" t="s">
        <v>19</v>
      </c>
      <c r="L3092" s="33"/>
      <c r="M3092" s="137" t="s">
        <v>19</v>
      </c>
      <c r="N3092" s="138" t="s">
        <v>47</v>
      </c>
      <c r="P3092" s="139">
        <f>O3092*H3092</f>
        <v>0</v>
      </c>
      <c r="Q3092" s="139">
        <v>0</v>
      </c>
      <c r="R3092" s="139">
        <f>Q3092*H3092</f>
        <v>0</v>
      </c>
      <c r="S3092" s="139">
        <v>0</v>
      </c>
      <c r="T3092" s="140">
        <f>S3092*H3092</f>
        <v>0</v>
      </c>
      <c r="AR3092" s="141" t="s">
        <v>271</v>
      </c>
      <c r="AT3092" s="141" t="s">
        <v>267</v>
      </c>
      <c r="AU3092" s="141" t="s">
        <v>86</v>
      </c>
      <c r="AY3092" s="18" t="s">
        <v>265</v>
      </c>
      <c r="BE3092" s="142">
        <f>IF(N3092="základní",J3092,0)</f>
        <v>0</v>
      </c>
      <c r="BF3092" s="142">
        <f>IF(N3092="snížená",J3092,0)</f>
        <v>0</v>
      </c>
      <c r="BG3092" s="142">
        <f>IF(N3092="zákl. přenesená",J3092,0)</f>
        <v>0</v>
      </c>
      <c r="BH3092" s="142">
        <f>IF(N3092="sníž. přenesená",J3092,0)</f>
        <v>0</v>
      </c>
      <c r="BI3092" s="142">
        <f>IF(N3092="nulová",J3092,0)</f>
        <v>0</v>
      </c>
      <c r="BJ3092" s="18" t="s">
        <v>84</v>
      </c>
      <c r="BK3092" s="142">
        <f>ROUND(I3092*H3092,2)</f>
        <v>0</v>
      </c>
      <c r="BL3092" s="18" t="s">
        <v>271</v>
      </c>
      <c r="BM3092" s="141" t="s">
        <v>5254</v>
      </c>
    </row>
    <row r="3093" spans="2:47" s="1" customFormat="1" ht="19.5">
      <c r="B3093" s="33"/>
      <c r="D3093" s="143" t="s">
        <v>273</v>
      </c>
      <c r="F3093" s="144" t="s">
        <v>4989</v>
      </c>
      <c r="I3093" s="145"/>
      <c r="L3093" s="33"/>
      <c r="M3093" s="146"/>
      <c r="T3093" s="54"/>
      <c r="AT3093" s="18" t="s">
        <v>273</v>
      </c>
      <c r="AU3093" s="18" t="s">
        <v>86</v>
      </c>
    </row>
    <row r="3094" spans="2:47" s="1" customFormat="1" ht="29.25">
      <c r="B3094" s="33"/>
      <c r="D3094" s="143" t="s">
        <v>501</v>
      </c>
      <c r="F3094" s="176" t="s">
        <v>5255</v>
      </c>
      <c r="I3094" s="145"/>
      <c r="L3094" s="33"/>
      <c r="M3094" s="146"/>
      <c r="T3094" s="54"/>
      <c r="AT3094" s="18" t="s">
        <v>501</v>
      </c>
      <c r="AU3094" s="18" t="s">
        <v>86</v>
      </c>
    </row>
    <row r="3095" spans="2:65" s="1" customFormat="1" ht="16.5" customHeight="1">
      <c r="B3095" s="33"/>
      <c r="C3095" s="130" t="s">
        <v>5256</v>
      </c>
      <c r="D3095" s="130" t="s">
        <v>267</v>
      </c>
      <c r="E3095" s="131" t="s">
        <v>5257</v>
      </c>
      <c r="F3095" s="132" t="s">
        <v>5258</v>
      </c>
      <c r="G3095" s="133" t="s">
        <v>162</v>
      </c>
      <c r="H3095" s="134">
        <v>5</v>
      </c>
      <c r="I3095" s="135"/>
      <c r="J3095" s="136">
        <f>ROUND(I3095*H3095,2)</f>
        <v>0</v>
      </c>
      <c r="K3095" s="132" t="s">
        <v>19</v>
      </c>
      <c r="L3095" s="33"/>
      <c r="M3095" s="137" t="s">
        <v>19</v>
      </c>
      <c r="N3095" s="138" t="s">
        <v>47</v>
      </c>
      <c r="P3095" s="139">
        <f>O3095*H3095</f>
        <v>0</v>
      </c>
      <c r="Q3095" s="139">
        <v>0</v>
      </c>
      <c r="R3095" s="139">
        <f>Q3095*H3095</f>
        <v>0</v>
      </c>
      <c r="S3095" s="139">
        <v>0</v>
      </c>
      <c r="T3095" s="140">
        <f>S3095*H3095</f>
        <v>0</v>
      </c>
      <c r="AR3095" s="141" t="s">
        <v>271</v>
      </c>
      <c r="AT3095" s="141" t="s">
        <v>267</v>
      </c>
      <c r="AU3095" s="141" t="s">
        <v>86</v>
      </c>
      <c r="AY3095" s="18" t="s">
        <v>265</v>
      </c>
      <c r="BE3095" s="142">
        <f>IF(N3095="základní",J3095,0)</f>
        <v>0</v>
      </c>
      <c r="BF3095" s="142">
        <f>IF(N3095="snížená",J3095,0)</f>
        <v>0</v>
      </c>
      <c r="BG3095" s="142">
        <f>IF(N3095="zákl. přenesená",J3095,0)</f>
        <v>0</v>
      </c>
      <c r="BH3095" s="142">
        <f>IF(N3095="sníž. přenesená",J3095,0)</f>
        <v>0</v>
      </c>
      <c r="BI3095" s="142">
        <f>IF(N3095="nulová",J3095,0)</f>
        <v>0</v>
      </c>
      <c r="BJ3095" s="18" t="s">
        <v>84</v>
      </c>
      <c r="BK3095" s="142">
        <f>ROUND(I3095*H3095,2)</f>
        <v>0</v>
      </c>
      <c r="BL3095" s="18" t="s">
        <v>271</v>
      </c>
      <c r="BM3095" s="141" t="s">
        <v>5259</v>
      </c>
    </row>
    <row r="3096" spans="2:47" s="1" customFormat="1" ht="19.5">
      <c r="B3096" s="33"/>
      <c r="D3096" s="143" t="s">
        <v>273</v>
      </c>
      <c r="F3096" s="144" t="s">
        <v>5260</v>
      </c>
      <c r="I3096" s="145"/>
      <c r="L3096" s="33"/>
      <c r="M3096" s="146"/>
      <c r="T3096" s="54"/>
      <c r="AT3096" s="18" t="s">
        <v>273</v>
      </c>
      <c r="AU3096" s="18" t="s">
        <v>86</v>
      </c>
    </row>
    <row r="3097" spans="2:47" s="1" customFormat="1" ht="29.25">
      <c r="B3097" s="33"/>
      <c r="D3097" s="143" t="s">
        <v>501</v>
      </c>
      <c r="F3097" s="176" t="s">
        <v>5261</v>
      </c>
      <c r="I3097" s="145"/>
      <c r="L3097" s="33"/>
      <c r="M3097" s="146"/>
      <c r="T3097" s="54"/>
      <c r="AT3097" s="18" t="s">
        <v>501</v>
      </c>
      <c r="AU3097" s="18" t="s">
        <v>86</v>
      </c>
    </row>
    <row r="3098" spans="2:65" s="1" customFormat="1" ht="16.5" customHeight="1">
      <c r="B3098" s="33"/>
      <c r="C3098" s="130" t="s">
        <v>5262</v>
      </c>
      <c r="D3098" s="130" t="s">
        <v>267</v>
      </c>
      <c r="E3098" s="131" t="s">
        <v>5263</v>
      </c>
      <c r="F3098" s="132" t="s">
        <v>5264</v>
      </c>
      <c r="G3098" s="133" t="s">
        <v>162</v>
      </c>
      <c r="H3098" s="134">
        <v>15</v>
      </c>
      <c r="I3098" s="135"/>
      <c r="J3098" s="136">
        <f>ROUND(I3098*H3098,2)</f>
        <v>0</v>
      </c>
      <c r="K3098" s="132" t="s">
        <v>19</v>
      </c>
      <c r="L3098" s="33"/>
      <c r="M3098" s="137" t="s">
        <v>19</v>
      </c>
      <c r="N3098" s="138" t="s">
        <v>47</v>
      </c>
      <c r="P3098" s="139">
        <f>O3098*H3098</f>
        <v>0</v>
      </c>
      <c r="Q3098" s="139">
        <v>0</v>
      </c>
      <c r="R3098" s="139">
        <f>Q3098*H3098</f>
        <v>0</v>
      </c>
      <c r="S3098" s="139">
        <v>0</v>
      </c>
      <c r="T3098" s="140">
        <f>S3098*H3098</f>
        <v>0</v>
      </c>
      <c r="AR3098" s="141" t="s">
        <v>271</v>
      </c>
      <c r="AT3098" s="141" t="s">
        <v>267</v>
      </c>
      <c r="AU3098" s="141" t="s">
        <v>86</v>
      </c>
      <c r="AY3098" s="18" t="s">
        <v>265</v>
      </c>
      <c r="BE3098" s="142">
        <f>IF(N3098="základní",J3098,0)</f>
        <v>0</v>
      </c>
      <c r="BF3098" s="142">
        <f>IF(N3098="snížená",J3098,0)</f>
        <v>0</v>
      </c>
      <c r="BG3098" s="142">
        <f>IF(N3098="zákl. přenesená",J3098,0)</f>
        <v>0</v>
      </c>
      <c r="BH3098" s="142">
        <f>IF(N3098="sníž. přenesená",J3098,0)</f>
        <v>0</v>
      </c>
      <c r="BI3098" s="142">
        <f>IF(N3098="nulová",J3098,0)</f>
        <v>0</v>
      </c>
      <c r="BJ3098" s="18" t="s">
        <v>84</v>
      </c>
      <c r="BK3098" s="142">
        <f>ROUND(I3098*H3098,2)</f>
        <v>0</v>
      </c>
      <c r="BL3098" s="18" t="s">
        <v>271</v>
      </c>
      <c r="BM3098" s="141" t="s">
        <v>5265</v>
      </c>
    </row>
    <row r="3099" spans="2:47" s="1" customFormat="1" ht="12">
      <c r="B3099" s="33"/>
      <c r="D3099" s="143" t="s">
        <v>273</v>
      </c>
      <c r="F3099" s="144" t="s">
        <v>5266</v>
      </c>
      <c r="I3099" s="145"/>
      <c r="L3099" s="33"/>
      <c r="M3099" s="146"/>
      <c r="T3099" s="54"/>
      <c r="AT3099" s="18" t="s">
        <v>273</v>
      </c>
      <c r="AU3099" s="18" t="s">
        <v>86</v>
      </c>
    </row>
    <row r="3100" spans="2:47" s="1" customFormat="1" ht="29.25">
      <c r="B3100" s="33"/>
      <c r="D3100" s="143" t="s">
        <v>501</v>
      </c>
      <c r="F3100" s="176" t="s">
        <v>5267</v>
      </c>
      <c r="I3100" s="145"/>
      <c r="L3100" s="33"/>
      <c r="M3100" s="146"/>
      <c r="T3100" s="54"/>
      <c r="AT3100" s="18" t="s">
        <v>501</v>
      </c>
      <c r="AU3100" s="18" t="s">
        <v>86</v>
      </c>
    </row>
    <row r="3101" spans="2:65" s="1" customFormat="1" ht="16.5" customHeight="1">
      <c r="B3101" s="33"/>
      <c r="C3101" s="130" t="s">
        <v>5268</v>
      </c>
      <c r="D3101" s="130" t="s">
        <v>267</v>
      </c>
      <c r="E3101" s="131" t="s">
        <v>5269</v>
      </c>
      <c r="F3101" s="132" t="s">
        <v>5270</v>
      </c>
      <c r="G3101" s="133" t="s">
        <v>162</v>
      </c>
      <c r="H3101" s="134">
        <v>15</v>
      </c>
      <c r="I3101" s="135"/>
      <c r="J3101" s="136">
        <f>ROUND(I3101*H3101,2)</f>
        <v>0</v>
      </c>
      <c r="K3101" s="132" t="s">
        <v>19</v>
      </c>
      <c r="L3101" s="33"/>
      <c r="M3101" s="137" t="s">
        <v>19</v>
      </c>
      <c r="N3101" s="138" t="s">
        <v>47</v>
      </c>
      <c r="P3101" s="139">
        <f>O3101*H3101</f>
        <v>0</v>
      </c>
      <c r="Q3101" s="139">
        <v>0</v>
      </c>
      <c r="R3101" s="139">
        <f>Q3101*H3101</f>
        <v>0</v>
      </c>
      <c r="S3101" s="139">
        <v>0</v>
      </c>
      <c r="T3101" s="140">
        <f>S3101*H3101</f>
        <v>0</v>
      </c>
      <c r="AR3101" s="141" t="s">
        <v>271</v>
      </c>
      <c r="AT3101" s="141" t="s">
        <v>267</v>
      </c>
      <c r="AU3101" s="141" t="s">
        <v>86</v>
      </c>
      <c r="AY3101" s="18" t="s">
        <v>265</v>
      </c>
      <c r="BE3101" s="142">
        <f>IF(N3101="základní",J3101,0)</f>
        <v>0</v>
      </c>
      <c r="BF3101" s="142">
        <f>IF(N3101="snížená",J3101,0)</f>
        <v>0</v>
      </c>
      <c r="BG3101" s="142">
        <f>IF(N3101="zákl. přenesená",J3101,0)</f>
        <v>0</v>
      </c>
      <c r="BH3101" s="142">
        <f>IF(N3101="sníž. přenesená",J3101,0)</f>
        <v>0</v>
      </c>
      <c r="BI3101" s="142">
        <f>IF(N3101="nulová",J3101,0)</f>
        <v>0</v>
      </c>
      <c r="BJ3101" s="18" t="s">
        <v>84</v>
      </c>
      <c r="BK3101" s="142">
        <f>ROUND(I3101*H3101,2)</f>
        <v>0</v>
      </c>
      <c r="BL3101" s="18" t="s">
        <v>271</v>
      </c>
      <c r="BM3101" s="141" t="s">
        <v>5271</v>
      </c>
    </row>
    <row r="3102" spans="2:47" s="1" customFormat="1" ht="19.5">
      <c r="B3102" s="33"/>
      <c r="D3102" s="143" t="s">
        <v>273</v>
      </c>
      <c r="F3102" s="144" t="s">
        <v>5272</v>
      </c>
      <c r="I3102" s="145"/>
      <c r="L3102" s="33"/>
      <c r="M3102" s="146"/>
      <c r="T3102" s="54"/>
      <c r="AT3102" s="18" t="s">
        <v>273</v>
      </c>
      <c r="AU3102" s="18" t="s">
        <v>86</v>
      </c>
    </row>
    <row r="3103" spans="2:47" s="1" customFormat="1" ht="29.25">
      <c r="B3103" s="33"/>
      <c r="D3103" s="143" t="s">
        <v>501</v>
      </c>
      <c r="F3103" s="176" t="s">
        <v>5273</v>
      </c>
      <c r="I3103" s="145"/>
      <c r="L3103" s="33"/>
      <c r="M3103" s="146"/>
      <c r="T3103" s="54"/>
      <c r="AT3103" s="18" t="s">
        <v>501</v>
      </c>
      <c r="AU3103" s="18" t="s">
        <v>86</v>
      </c>
    </row>
    <row r="3104" spans="2:65" s="1" customFormat="1" ht="16.5" customHeight="1">
      <c r="B3104" s="33"/>
      <c r="C3104" s="130" t="s">
        <v>5274</v>
      </c>
      <c r="D3104" s="130" t="s">
        <v>267</v>
      </c>
      <c r="E3104" s="131" t="s">
        <v>5275</v>
      </c>
      <c r="F3104" s="132" t="s">
        <v>5276</v>
      </c>
      <c r="G3104" s="133" t="s">
        <v>162</v>
      </c>
      <c r="H3104" s="134">
        <v>5</v>
      </c>
      <c r="I3104" s="135"/>
      <c r="J3104" s="136">
        <f>ROUND(I3104*H3104,2)</f>
        <v>0</v>
      </c>
      <c r="K3104" s="132" t="s">
        <v>19</v>
      </c>
      <c r="L3104" s="33"/>
      <c r="M3104" s="137" t="s">
        <v>19</v>
      </c>
      <c r="N3104" s="138" t="s">
        <v>47</v>
      </c>
      <c r="P3104" s="139">
        <f>O3104*H3104</f>
        <v>0</v>
      </c>
      <c r="Q3104" s="139">
        <v>0</v>
      </c>
      <c r="R3104" s="139">
        <f>Q3104*H3104</f>
        <v>0</v>
      </c>
      <c r="S3104" s="139">
        <v>0</v>
      </c>
      <c r="T3104" s="140">
        <f>S3104*H3104</f>
        <v>0</v>
      </c>
      <c r="AR3104" s="141" t="s">
        <v>271</v>
      </c>
      <c r="AT3104" s="141" t="s">
        <v>267</v>
      </c>
      <c r="AU3104" s="141" t="s">
        <v>86</v>
      </c>
      <c r="AY3104" s="18" t="s">
        <v>265</v>
      </c>
      <c r="BE3104" s="142">
        <f>IF(N3104="základní",J3104,0)</f>
        <v>0</v>
      </c>
      <c r="BF3104" s="142">
        <f>IF(N3104="snížená",J3104,0)</f>
        <v>0</v>
      </c>
      <c r="BG3104" s="142">
        <f>IF(N3104="zákl. přenesená",J3104,0)</f>
        <v>0</v>
      </c>
      <c r="BH3104" s="142">
        <f>IF(N3104="sníž. přenesená",J3104,0)</f>
        <v>0</v>
      </c>
      <c r="BI3104" s="142">
        <f>IF(N3104="nulová",J3104,0)</f>
        <v>0</v>
      </c>
      <c r="BJ3104" s="18" t="s">
        <v>84</v>
      </c>
      <c r="BK3104" s="142">
        <f>ROUND(I3104*H3104,2)</f>
        <v>0</v>
      </c>
      <c r="BL3104" s="18" t="s">
        <v>271</v>
      </c>
      <c r="BM3104" s="141" t="s">
        <v>5277</v>
      </c>
    </row>
    <row r="3105" spans="2:47" s="1" customFormat="1" ht="19.5">
      <c r="B3105" s="33"/>
      <c r="D3105" s="143" t="s">
        <v>273</v>
      </c>
      <c r="F3105" s="144" t="s">
        <v>5278</v>
      </c>
      <c r="I3105" s="145"/>
      <c r="L3105" s="33"/>
      <c r="M3105" s="146"/>
      <c r="T3105" s="54"/>
      <c r="AT3105" s="18" t="s">
        <v>273</v>
      </c>
      <c r="AU3105" s="18" t="s">
        <v>86</v>
      </c>
    </row>
    <row r="3106" spans="2:47" s="1" customFormat="1" ht="29.25">
      <c r="B3106" s="33"/>
      <c r="D3106" s="143" t="s">
        <v>501</v>
      </c>
      <c r="F3106" s="176" t="s">
        <v>5261</v>
      </c>
      <c r="I3106" s="145"/>
      <c r="L3106" s="33"/>
      <c r="M3106" s="146"/>
      <c r="T3106" s="54"/>
      <c r="AT3106" s="18" t="s">
        <v>501</v>
      </c>
      <c r="AU3106" s="18" t="s">
        <v>86</v>
      </c>
    </row>
    <row r="3107" spans="2:65" s="1" customFormat="1" ht="16.5" customHeight="1">
      <c r="B3107" s="33"/>
      <c r="C3107" s="130" t="s">
        <v>5279</v>
      </c>
      <c r="D3107" s="130" t="s">
        <v>267</v>
      </c>
      <c r="E3107" s="131" t="s">
        <v>5280</v>
      </c>
      <c r="F3107" s="132" t="s">
        <v>5281</v>
      </c>
      <c r="G3107" s="133" t="s">
        <v>134</v>
      </c>
      <c r="H3107" s="134">
        <v>30</v>
      </c>
      <c r="I3107" s="135"/>
      <c r="J3107" s="136">
        <f>ROUND(I3107*H3107,2)</f>
        <v>0</v>
      </c>
      <c r="K3107" s="132" t="s">
        <v>19</v>
      </c>
      <c r="L3107" s="33"/>
      <c r="M3107" s="137" t="s">
        <v>19</v>
      </c>
      <c r="N3107" s="138" t="s">
        <v>47</v>
      </c>
      <c r="P3107" s="139">
        <f>O3107*H3107</f>
        <v>0</v>
      </c>
      <c r="Q3107" s="139">
        <v>0</v>
      </c>
      <c r="R3107" s="139">
        <f>Q3107*H3107</f>
        <v>0</v>
      </c>
      <c r="S3107" s="139">
        <v>0</v>
      </c>
      <c r="T3107" s="140">
        <f>S3107*H3107</f>
        <v>0</v>
      </c>
      <c r="AR3107" s="141" t="s">
        <v>271</v>
      </c>
      <c r="AT3107" s="141" t="s">
        <v>267</v>
      </c>
      <c r="AU3107" s="141" t="s">
        <v>86</v>
      </c>
      <c r="AY3107" s="18" t="s">
        <v>265</v>
      </c>
      <c r="BE3107" s="142">
        <f>IF(N3107="základní",J3107,0)</f>
        <v>0</v>
      </c>
      <c r="BF3107" s="142">
        <f>IF(N3107="snížená",J3107,0)</f>
        <v>0</v>
      </c>
      <c r="BG3107" s="142">
        <f>IF(N3107="zákl. přenesená",J3107,0)</f>
        <v>0</v>
      </c>
      <c r="BH3107" s="142">
        <f>IF(N3107="sníž. přenesená",J3107,0)</f>
        <v>0</v>
      </c>
      <c r="BI3107" s="142">
        <f>IF(N3107="nulová",J3107,0)</f>
        <v>0</v>
      </c>
      <c r="BJ3107" s="18" t="s">
        <v>84</v>
      </c>
      <c r="BK3107" s="142">
        <f>ROUND(I3107*H3107,2)</f>
        <v>0</v>
      </c>
      <c r="BL3107" s="18" t="s">
        <v>271</v>
      </c>
      <c r="BM3107" s="141" t="s">
        <v>5282</v>
      </c>
    </row>
    <row r="3108" spans="2:47" s="1" customFormat="1" ht="12">
      <c r="B3108" s="33"/>
      <c r="D3108" s="143" t="s">
        <v>273</v>
      </c>
      <c r="F3108" s="144" t="s">
        <v>5281</v>
      </c>
      <c r="I3108" s="145"/>
      <c r="L3108" s="33"/>
      <c r="M3108" s="146"/>
      <c r="T3108" s="54"/>
      <c r="AT3108" s="18" t="s">
        <v>273</v>
      </c>
      <c r="AU3108" s="18" t="s">
        <v>86</v>
      </c>
    </row>
    <row r="3109" spans="2:47" s="1" customFormat="1" ht="19.5">
      <c r="B3109" s="33"/>
      <c r="D3109" s="143" t="s">
        <v>501</v>
      </c>
      <c r="F3109" s="176" t="s">
        <v>5283</v>
      </c>
      <c r="I3109" s="145"/>
      <c r="L3109" s="33"/>
      <c r="M3109" s="146"/>
      <c r="T3109" s="54"/>
      <c r="AT3109" s="18" t="s">
        <v>501</v>
      </c>
      <c r="AU3109" s="18" t="s">
        <v>86</v>
      </c>
    </row>
    <row r="3110" spans="2:65" s="1" customFormat="1" ht="16.5" customHeight="1">
      <c r="B3110" s="33"/>
      <c r="C3110" s="177" t="s">
        <v>5284</v>
      </c>
      <c r="D3110" s="177" t="s">
        <v>504</v>
      </c>
      <c r="E3110" s="178" t="s">
        <v>5285</v>
      </c>
      <c r="F3110" s="179" t="s">
        <v>5286</v>
      </c>
      <c r="G3110" s="180" t="s">
        <v>1353</v>
      </c>
      <c r="H3110" s="181">
        <v>4</v>
      </c>
      <c r="I3110" s="182"/>
      <c r="J3110" s="183">
        <f>ROUND(I3110*H3110,2)</f>
        <v>0</v>
      </c>
      <c r="K3110" s="179" t="s">
        <v>19</v>
      </c>
      <c r="L3110" s="184"/>
      <c r="M3110" s="185" t="s">
        <v>19</v>
      </c>
      <c r="N3110" s="186" t="s">
        <v>47</v>
      </c>
      <c r="P3110" s="139">
        <f>O3110*H3110</f>
        <v>0</v>
      </c>
      <c r="Q3110" s="139">
        <v>0</v>
      </c>
      <c r="R3110" s="139">
        <f>Q3110*H3110</f>
        <v>0</v>
      </c>
      <c r="S3110" s="139">
        <v>0</v>
      </c>
      <c r="T3110" s="140">
        <f>S3110*H3110</f>
        <v>0</v>
      </c>
      <c r="AR3110" s="141" t="s">
        <v>323</v>
      </c>
      <c r="AT3110" s="141" t="s">
        <v>504</v>
      </c>
      <c r="AU3110" s="141" t="s">
        <v>86</v>
      </c>
      <c r="AY3110" s="18" t="s">
        <v>265</v>
      </c>
      <c r="BE3110" s="142">
        <f>IF(N3110="základní",J3110,0)</f>
        <v>0</v>
      </c>
      <c r="BF3110" s="142">
        <f>IF(N3110="snížená",J3110,0)</f>
        <v>0</v>
      </c>
      <c r="BG3110" s="142">
        <f>IF(N3110="zákl. přenesená",J3110,0)</f>
        <v>0</v>
      </c>
      <c r="BH3110" s="142">
        <f>IF(N3110="sníž. přenesená",J3110,0)</f>
        <v>0</v>
      </c>
      <c r="BI3110" s="142">
        <f>IF(N3110="nulová",J3110,0)</f>
        <v>0</v>
      </c>
      <c r="BJ3110" s="18" t="s">
        <v>84</v>
      </c>
      <c r="BK3110" s="142">
        <f>ROUND(I3110*H3110,2)</f>
        <v>0</v>
      </c>
      <c r="BL3110" s="18" t="s">
        <v>271</v>
      </c>
      <c r="BM3110" s="141" t="s">
        <v>5287</v>
      </c>
    </row>
    <row r="3111" spans="2:47" s="1" customFormat="1" ht="12">
      <c r="B3111" s="33"/>
      <c r="D3111" s="143" t="s">
        <v>273</v>
      </c>
      <c r="F3111" s="144" t="s">
        <v>5286</v>
      </c>
      <c r="I3111" s="145"/>
      <c r="L3111" s="33"/>
      <c r="M3111" s="146"/>
      <c r="T3111" s="54"/>
      <c r="AT3111" s="18" t="s">
        <v>273</v>
      </c>
      <c r="AU3111" s="18" t="s">
        <v>86</v>
      </c>
    </row>
    <row r="3112" spans="2:47" s="1" customFormat="1" ht="19.5">
      <c r="B3112" s="33"/>
      <c r="D3112" s="143" t="s">
        <v>501</v>
      </c>
      <c r="F3112" s="176" t="s">
        <v>5288</v>
      </c>
      <c r="I3112" s="145"/>
      <c r="L3112" s="33"/>
      <c r="M3112" s="146"/>
      <c r="T3112" s="54"/>
      <c r="AT3112" s="18" t="s">
        <v>501</v>
      </c>
      <c r="AU3112" s="18" t="s">
        <v>86</v>
      </c>
    </row>
    <row r="3113" spans="2:65" s="1" customFormat="1" ht="16.5" customHeight="1">
      <c r="B3113" s="33"/>
      <c r="C3113" s="130" t="s">
        <v>5289</v>
      </c>
      <c r="D3113" s="130" t="s">
        <v>267</v>
      </c>
      <c r="E3113" s="131" t="s">
        <v>5290</v>
      </c>
      <c r="F3113" s="132" t="s">
        <v>5291</v>
      </c>
      <c r="G3113" s="133" t="s">
        <v>5292</v>
      </c>
      <c r="H3113" s="134">
        <v>0.5</v>
      </c>
      <c r="I3113" s="135"/>
      <c r="J3113" s="136">
        <f>ROUND(I3113*H3113,2)</f>
        <v>0</v>
      </c>
      <c r="K3113" s="132" t="s">
        <v>19</v>
      </c>
      <c r="L3113" s="33"/>
      <c r="M3113" s="137" t="s">
        <v>19</v>
      </c>
      <c r="N3113" s="138" t="s">
        <v>47</v>
      </c>
      <c r="P3113" s="139">
        <f>O3113*H3113</f>
        <v>0</v>
      </c>
      <c r="Q3113" s="139">
        <v>0</v>
      </c>
      <c r="R3113" s="139">
        <f>Q3113*H3113</f>
        <v>0</v>
      </c>
      <c r="S3113" s="139">
        <v>0</v>
      </c>
      <c r="T3113" s="140">
        <f>S3113*H3113</f>
        <v>0</v>
      </c>
      <c r="AR3113" s="141" t="s">
        <v>271</v>
      </c>
      <c r="AT3113" s="141" t="s">
        <v>267</v>
      </c>
      <c r="AU3113" s="141" t="s">
        <v>86</v>
      </c>
      <c r="AY3113" s="18" t="s">
        <v>265</v>
      </c>
      <c r="BE3113" s="142">
        <f>IF(N3113="základní",J3113,0)</f>
        <v>0</v>
      </c>
      <c r="BF3113" s="142">
        <f>IF(N3113="snížená",J3113,0)</f>
        <v>0</v>
      </c>
      <c r="BG3113" s="142">
        <f>IF(N3113="zákl. přenesená",J3113,0)</f>
        <v>0</v>
      </c>
      <c r="BH3113" s="142">
        <f>IF(N3113="sníž. přenesená",J3113,0)</f>
        <v>0</v>
      </c>
      <c r="BI3113" s="142">
        <f>IF(N3113="nulová",J3113,0)</f>
        <v>0</v>
      </c>
      <c r="BJ3113" s="18" t="s">
        <v>84</v>
      </c>
      <c r="BK3113" s="142">
        <f>ROUND(I3113*H3113,2)</f>
        <v>0</v>
      </c>
      <c r="BL3113" s="18" t="s">
        <v>271</v>
      </c>
      <c r="BM3113" s="141" t="s">
        <v>5293</v>
      </c>
    </row>
    <row r="3114" spans="2:47" s="1" customFormat="1" ht="12">
      <c r="B3114" s="33"/>
      <c r="D3114" s="143" t="s">
        <v>273</v>
      </c>
      <c r="F3114" s="144" t="s">
        <v>5294</v>
      </c>
      <c r="I3114" s="145"/>
      <c r="L3114" s="33"/>
      <c r="M3114" s="146"/>
      <c r="T3114" s="54"/>
      <c r="AT3114" s="18" t="s">
        <v>273</v>
      </c>
      <c r="AU3114" s="18" t="s">
        <v>86</v>
      </c>
    </row>
    <row r="3115" spans="2:47" s="1" customFormat="1" ht="19.5">
      <c r="B3115" s="33"/>
      <c r="D3115" s="143" t="s">
        <v>501</v>
      </c>
      <c r="F3115" s="176" t="s">
        <v>5295</v>
      </c>
      <c r="I3115" s="145"/>
      <c r="L3115" s="33"/>
      <c r="M3115" s="146"/>
      <c r="T3115" s="54"/>
      <c r="AT3115" s="18" t="s">
        <v>501</v>
      </c>
      <c r="AU3115" s="18" t="s">
        <v>86</v>
      </c>
    </row>
    <row r="3116" spans="2:65" s="1" customFormat="1" ht="16.5" customHeight="1">
      <c r="B3116" s="33"/>
      <c r="C3116" s="177" t="s">
        <v>5296</v>
      </c>
      <c r="D3116" s="177" t="s">
        <v>504</v>
      </c>
      <c r="E3116" s="178" t="s">
        <v>5225</v>
      </c>
      <c r="F3116" s="179" t="s">
        <v>5226</v>
      </c>
      <c r="G3116" s="180" t="s">
        <v>104</v>
      </c>
      <c r="H3116" s="181">
        <v>0.5</v>
      </c>
      <c r="I3116" s="182"/>
      <c r="J3116" s="183">
        <f>ROUND(I3116*H3116,2)</f>
        <v>0</v>
      </c>
      <c r="K3116" s="179" t="s">
        <v>19</v>
      </c>
      <c r="L3116" s="184"/>
      <c r="M3116" s="185" t="s">
        <v>19</v>
      </c>
      <c r="N3116" s="186" t="s">
        <v>47</v>
      </c>
      <c r="P3116" s="139">
        <f>O3116*H3116</f>
        <v>0</v>
      </c>
      <c r="Q3116" s="139">
        <v>0</v>
      </c>
      <c r="R3116" s="139">
        <f>Q3116*H3116</f>
        <v>0</v>
      </c>
      <c r="S3116" s="139">
        <v>0</v>
      </c>
      <c r="T3116" s="140">
        <f>S3116*H3116</f>
        <v>0</v>
      </c>
      <c r="AR3116" s="141" t="s">
        <v>323</v>
      </c>
      <c r="AT3116" s="141" t="s">
        <v>504</v>
      </c>
      <c r="AU3116" s="141" t="s">
        <v>86</v>
      </c>
      <c r="AY3116" s="18" t="s">
        <v>265</v>
      </c>
      <c r="BE3116" s="142">
        <f>IF(N3116="základní",J3116,0)</f>
        <v>0</v>
      </c>
      <c r="BF3116" s="142">
        <f>IF(N3116="snížená",J3116,0)</f>
        <v>0</v>
      </c>
      <c r="BG3116" s="142">
        <f>IF(N3116="zákl. přenesená",J3116,0)</f>
        <v>0</v>
      </c>
      <c r="BH3116" s="142">
        <f>IF(N3116="sníž. přenesená",J3116,0)</f>
        <v>0</v>
      </c>
      <c r="BI3116" s="142">
        <f>IF(N3116="nulová",J3116,0)</f>
        <v>0</v>
      </c>
      <c r="BJ3116" s="18" t="s">
        <v>84</v>
      </c>
      <c r="BK3116" s="142">
        <f>ROUND(I3116*H3116,2)</f>
        <v>0</v>
      </c>
      <c r="BL3116" s="18" t="s">
        <v>271</v>
      </c>
      <c r="BM3116" s="141" t="s">
        <v>5297</v>
      </c>
    </row>
    <row r="3117" spans="2:47" s="1" customFormat="1" ht="12">
      <c r="B3117" s="33"/>
      <c r="D3117" s="143" t="s">
        <v>273</v>
      </c>
      <c r="F3117" s="144" t="s">
        <v>5226</v>
      </c>
      <c r="I3117" s="145"/>
      <c r="L3117" s="33"/>
      <c r="M3117" s="146"/>
      <c r="T3117" s="54"/>
      <c r="AT3117" s="18" t="s">
        <v>273</v>
      </c>
      <c r="AU3117" s="18" t="s">
        <v>86</v>
      </c>
    </row>
    <row r="3118" spans="2:65" s="1" customFormat="1" ht="16.5" customHeight="1">
      <c r="B3118" s="33"/>
      <c r="C3118" s="130" t="s">
        <v>5298</v>
      </c>
      <c r="D3118" s="130" t="s">
        <v>267</v>
      </c>
      <c r="E3118" s="131" t="s">
        <v>5299</v>
      </c>
      <c r="F3118" s="132" t="s">
        <v>5300</v>
      </c>
      <c r="G3118" s="133" t="s">
        <v>162</v>
      </c>
      <c r="H3118" s="134">
        <v>5</v>
      </c>
      <c r="I3118" s="135"/>
      <c r="J3118" s="136">
        <f>ROUND(I3118*H3118,2)</f>
        <v>0</v>
      </c>
      <c r="K3118" s="132" t="s">
        <v>19</v>
      </c>
      <c r="L3118" s="33"/>
      <c r="M3118" s="137" t="s">
        <v>19</v>
      </c>
      <c r="N3118" s="138" t="s">
        <v>47</v>
      </c>
      <c r="P3118" s="139">
        <f>O3118*H3118</f>
        <v>0</v>
      </c>
      <c r="Q3118" s="139">
        <v>0</v>
      </c>
      <c r="R3118" s="139">
        <f>Q3118*H3118</f>
        <v>0</v>
      </c>
      <c r="S3118" s="139">
        <v>0</v>
      </c>
      <c r="T3118" s="140">
        <f>S3118*H3118</f>
        <v>0</v>
      </c>
      <c r="AR3118" s="141" t="s">
        <v>271</v>
      </c>
      <c r="AT3118" s="141" t="s">
        <v>267</v>
      </c>
      <c r="AU3118" s="141" t="s">
        <v>86</v>
      </c>
      <c r="AY3118" s="18" t="s">
        <v>265</v>
      </c>
      <c r="BE3118" s="142">
        <f>IF(N3118="základní",J3118,0)</f>
        <v>0</v>
      </c>
      <c r="BF3118" s="142">
        <f>IF(N3118="snížená",J3118,0)</f>
        <v>0</v>
      </c>
      <c r="BG3118" s="142">
        <f>IF(N3118="zákl. přenesená",J3118,0)</f>
        <v>0</v>
      </c>
      <c r="BH3118" s="142">
        <f>IF(N3118="sníž. přenesená",J3118,0)</f>
        <v>0</v>
      </c>
      <c r="BI3118" s="142">
        <f>IF(N3118="nulová",J3118,0)</f>
        <v>0</v>
      </c>
      <c r="BJ3118" s="18" t="s">
        <v>84</v>
      </c>
      <c r="BK3118" s="142">
        <f>ROUND(I3118*H3118,2)</f>
        <v>0</v>
      </c>
      <c r="BL3118" s="18" t="s">
        <v>271</v>
      </c>
      <c r="BM3118" s="141" t="s">
        <v>5301</v>
      </c>
    </row>
    <row r="3119" spans="2:47" s="1" customFormat="1" ht="19.5">
      <c r="B3119" s="33"/>
      <c r="D3119" s="143" t="s">
        <v>273</v>
      </c>
      <c r="F3119" s="144" t="s">
        <v>5302</v>
      </c>
      <c r="I3119" s="145"/>
      <c r="L3119" s="33"/>
      <c r="M3119" s="146"/>
      <c r="T3119" s="54"/>
      <c r="AT3119" s="18" t="s">
        <v>273</v>
      </c>
      <c r="AU3119" s="18" t="s">
        <v>86</v>
      </c>
    </row>
    <row r="3120" spans="2:47" s="1" customFormat="1" ht="19.5">
      <c r="B3120" s="33"/>
      <c r="D3120" s="143" t="s">
        <v>501</v>
      </c>
      <c r="F3120" s="176" t="s">
        <v>5303</v>
      </c>
      <c r="I3120" s="145"/>
      <c r="L3120" s="33"/>
      <c r="M3120" s="146"/>
      <c r="T3120" s="54"/>
      <c r="AT3120" s="18" t="s">
        <v>501</v>
      </c>
      <c r="AU3120" s="18" t="s">
        <v>86</v>
      </c>
    </row>
    <row r="3121" spans="2:65" s="1" customFormat="1" ht="16.5" customHeight="1">
      <c r="B3121" s="33"/>
      <c r="C3121" s="177" t="s">
        <v>5304</v>
      </c>
      <c r="D3121" s="177" t="s">
        <v>504</v>
      </c>
      <c r="E3121" s="178" t="s">
        <v>5305</v>
      </c>
      <c r="F3121" s="179" t="s">
        <v>5306</v>
      </c>
      <c r="G3121" s="180" t="s">
        <v>162</v>
      </c>
      <c r="H3121" s="181">
        <v>5</v>
      </c>
      <c r="I3121" s="182"/>
      <c r="J3121" s="183">
        <f>ROUND(I3121*H3121,2)</f>
        <v>0</v>
      </c>
      <c r="K3121" s="179" t="s">
        <v>19</v>
      </c>
      <c r="L3121" s="184"/>
      <c r="M3121" s="185" t="s">
        <v>19</v>
      </c>
      <c r="N3121" s="186" t="s">
        <v>47</v>
      </c>
      <c r="P3121" s="139">
        <f>O3121*H3121</f>
        <v>0</v>
      </c>
      <c r="Q3121" s="139">
        <v>0</v>
      </c>
      <c r="R3121" s="139">
        <f>Q3121*H3121</f>
        <v>0</v>
      </c>
      <c r="S3121" s="139">
        <v>0</v>
      </c>
      <c r="T3121" s="140">
        <f>S3121*H3121</f>
        <v>0</v>
      </c>
      <c r="AR3121" s="141" t="s">
        <v>323</v>
      </c>
      <c r="AT3121" s="141" t="s">
        <v>504</v>
      </c>
      <c r="AU3121" s="141" t="s">
        <v>86</v>
      </c>
      <c r="AY3121" s="18" t="s">
        <v>265</v>
      </c>
      <c r="BE3121" s="142">
        <f>IF(N3121="základní",J3121,0)</f>
        <v>0</v>
      </c>
      <c r="BF3121" s="142">
        <f>IF(N3121="snížená",J3121,0)</f>
        <v>0</v>
      </c>
      <c r="BG3121" s="142">
        <f>IF(N3121="zákl. přenesená",J3121,0)</f>
        <v>0</v>
      </c>
      <c r="BH3121" s="142">
        <f>IF(N3121="sníž. přenesená",J3121,0)</f>
        <v>0</v>
      </c>
      <c r="BI3121" s="142">
        <f>IF(N3121="nulová",J3121,0)</f>
        <v>0</v>
      </c>
      <c r="BJ3121" s="18" t="s">
        <v>84</v>
      </c>
      <c r="BK3121" s="142">
        <f>ROUND(I3121*H3121,2)</f>
        <v>0</v>
      </c>
      <c r="BL3121" s="18" t="s">
        <v>271</v>
      </c>
      <c r="BM3121" s="141" t="s">
        <v>5307</v>
      </c>
    </row>
    <row r="3122" spans="2:47" s="1" customFormat="1" ht="12">
      <c r="B3122" s="33"/>
      <c r="D3122" s="143" t="s">
        <v>273</v>
      </c>
      <c r="F3122" s="144" t="s">
        <v>5306</v>
      </c>
      <c r="I3122" s="145"/>
      <c r="L3122" s="33"/>
      <c r="M3122" s="146"/>
      <c r="T3122" s="54"/>
      <c r="AT3122" s="18" t="s">
        <v>273</v>
      </c>
      <c r="AU3122" s="18" t="s">
        <v>86</v>
      </c>
    </row>
    <row r="3123" spans="2:65" s="1" customFormat="1" ht="16.5" customHeight="1">
      <c r="B3123" s="33"/>
      <c r="C3123" s="130" t="s">
        <v>5308</v>
      </c>
      <c r="D3123" s="130" t="s">
        <v>267</v>
      </c>
      <c r="E3123" s="131" t="s">
        <v>5309</v>
      </c>
      <c r="F3123" s="132" t="s">
        <v>5310</v>
      </c>
      <c r="G3123" s="133" t="s">
        <v>162</v>
      </c>
      <c r="H3123" s="134">
        <v>693</v>
      </c>
      <c r="I3123" s="135"/>
      <c r="J3123" s="136">
        <f>ROUND(I3123*H3123,2)</f>
        <v>0</v>
      </c>
      <c r="K3123" s="132" t="s">
        <v>19</v>
      </c>
      <c r="L3123" s="33"/>
      <c r="M3123" s="137" t="s">
        <v>19</v>
      </c>
      <c r="N3123" s="138" t="s">
        <v>47</v>
      </c>
      <c r="P3123" s="139">
        <f>O3123*H3123</f>
        <v>0</v>
      </c>
      <c r="Q3123" s="139">
        <v>0</v>
      </c>
      <c r="R3123" s="139">
        <f>Q3123*H3123</f>
        <v>0</v>
      </c>
      <c r="S3123" s="139">
        <v>0</v>
      </c>
      <c r="T3123" s="140">
        <f>S3123*H3123</f>
        <v>0</v>
      </c>
      <c r="AR3123" s="141" t="s">
        <v>271</v>
      </c>
      <c r="AT3123" s="141" t="s">
        <v>267</v>
      </c>
      <c r="AU3123" s="141" t="s">
        <v>86</v>
      </c>
      <c r="AY3123" s="18" t="s">
        <v>265</v>
      </c>
      <c r="BE3123" s="142">
        <f>IF(N3123="základní",J3123,0)</f>
        <v>0</v>
      </c>
      <c r="BF3123" s="142">
        <f>IF(N3123="snížená",J3123,0)</f>
        <v>0</v>
      </c>
      <c r="BG3123" s="142">
        <f>IF(N3123="zákl. přenesená",J3123,0)</f>
        <v>0</v>
      </c>
      <c r="BH3123" s="142">
        <f>IF(N3123="sníž. přenesená",J3123,0)</f>
        <v>0</v>
      </c>
      <c r="BI3123" s="142">
        <f>IF(N3123="nulová",J3123,0)</f>
        <v>0</v>
      </c>
      <c r="BJ3123" s="18" t="s">
        <v>84</v>
      </c>
      <c r="BK3123" s="142">
        <f>ROUND(I3123*H3123,2)</f>
        <v>0</v>
      </c>
      <c r="BL3123" s="18" t="s">
        <v>271</v>
      </c>
      <c r="BM3123" s="141" t="s">
        <v>5311</v>
      </c>
    </row>
    <row r="3124" spans="2:47" s="1" customFormat="1" ht="19.5">
      <c r="B3124" s="33"/>
      <c r="D3124" s="143" t="s">
        <v>273</v>
      </c>
      <c r="F3124" s="144" t="s">
        <v>5312</v>
      </c>
      <c r="I3124" s="145"/>
      <c r="L3124" s="33"/>
      <c r="M3124" s="146"/>
      <c r="T3124" s="54"/>
      <c r="AT3124" s="18" t="s">
        <v>273</v>
      </c>
      <c r="AU3124" s="18" t="s">
        <v>86</v>
      </c>
    </row>
    <row r="3125" spans="2:47" s="1" customFormat="1" ht="39">
      <c r="B3125" s="33"/>
      <c r="D3125" s="143" t="s">
        <v>501</v>
      </c>
      <c r="F3125" s="176" t="s">
        <v>5313</v>
      </c>
      <c r="I3125" s="145"/>
      <c r="L3125" s="33"/>
      <c r="M3125" s="146"/>
      <c r="T3125" s="54"/>
      <c r="AT3125" s="18" t="s">
        <v>501</v>
      </c>
      <c r="AU3125" s="18" t="s">
        <v>86</v>
      </c>
    </row>
    <row r="3126" spans="2:65" s="1" customFormat="1" ht="16.5" customHeight="1">
      <c r="B3126" s="33"/>
      <c r="C3126" s="177" t="s">
        <v>5314</v>
      </c>
      <c r="D3126" s="177" t="s">
        <v>504</v>
      </c>
      <c r="E3126" s="178" t="s">
        <v>5315</v>
      </c>
      <c r="F3126" s="179" t="s">
        <v>5316</v>
      </c>
      <c r="G3126" s="180" t="s">
        <v>162</v>
      </c>
      <c r="H3126" s="181">
        <v>675</v>
      </c>
      <c r="I3126" s="182"/>
      <c r="J3126" s="183">
        <f>ROUND(I3126*H3126,2)</f>
        <v>0</v>
      </c>
      <c r="K3126" s="179" t="s">
        <v>19</v>
      </c>
      <c r="L3126" s="184"/>
      <c r="M3126" s="185" t="s">
        <v>19</v>
      </c>
      <c r="N3126" s="186" t="s">
        <v>47</v>
      </c>
      <c r="P3126" s="139">
        <f>O3126*H3126</f>
        <v>0</v>
      </c>
      <c r="Q3126" s="139">
        <v>0</v>
      </c>
      <c r="R3126" s="139">
        <f>Q3126*H3126</f>
        <v>0</v>
      </c>
      <c r="S3126" s="139">
        <v>0</v>
      </c>
      <c r="T3126" s="140">
        <f>S3126*H3126</f>
        <v>0</v>
      </c>
      <c r="AR3126" s="141" t="s">
        <v>323</v>
      </c>
      <c r="AT3126" s="141" t="s">
        <v>504</v>
      </c>
      <c r="AU3126" s="141" t="s">
        <v>86</v>
      </c>
      <c r="AY3126" s="18" t="s">
        <v>265</v>
      </c>
      <c r="BE3126" s="142">
        <f>IF(N3126="základní",J3126,0)</f>
        <v>0</v>
      </c>
      <c r="BF3126" s="142">
        <f>IF(N3126="snížená",J3126,0)</f>
        <v>0</v>
      </c>
      <c r="BG3126" s="142">
        <f>IF(N3126="zákl. přenesená",J3126,0)</f>
        <v>0</v>
      </c>
      <c r="BH3126" s="142">
        <f>IF(N3126="sníž. přenesená",J3126,0)</f>
        <v>0</v>
      </c>
      <c r="BI3126" s="142">
        <f>IF(N3126="nulová",J3126,0)</f>
        <v>0</v>
      </c>
      <c r="BJ3126" s="18" t="s">
        <v>84</v>
      </c>
      <c r="BK3126" s="142">
        <f>ROUND(I3126*H3126,2)</f>
        <v>0</v>
      </c>
      <c r="BL3126" s="18" t="s">
        <v>271</v>
      </c>
      <c r="BM3126" s="141" t="s">
        <v>5317</v>
      </c>
    </row>
    <row r="3127" spans="2:47" s="1" customFormat="1" ht="12">
      <c r="B3127" s="33"/>
      <c r="D3127" s="143" t="s">
        <v>273</v>
      </c>
      <c r="F3127" s="144" t="s">
        <v>5316</v>
      </c>
      <c r="I3127" s="145"/>
      <c r="L3127" s="33"/>
      <c r="M3127" s="146"/>
      <c r="T3127" s="54"/>
      <c r="AT3127" s="18" t="s">
        <v>273</v>
      </c>
      <c r="AU3127" s="18" t="s">
        <v>86</v>
      </c>
    </row>
    <row r="3128" spans="2:65" s="1" customFormat="1" ht="16.5" customHeight="1">
      <c r="B3128" s="33"/>
      <c r="C3128" s="177" t="s">
        <v>5318</v>
      </c>
      <c r="D3128" s="177" t="s">
        <v>504</v>
      </c>
      <c r="E3128" s="178" t="s">
        <v>5319</v>
      </c>
      <c r="F3128" s="179" t="s">
        <v>5320</v>
      </c>
      <c r="G3128" s="180" t="s">
        <v>162</v>
      </c>
      <c r="H3128" s="181">
        <v>18</v>
      </c>
      <c r="I3128" s="182"/>
      <c r="J3128" s="183">
        <f>ROUND(I3128*H3128,2)</f>
        <v>0</v>
      </c>
      <c r="K3128" s="179" t="s">
        <v>19</v>
      </c>
      <c r="L3128" s="184"/>
      <c r="M3128" s="185" t="s">
        <v>19</v>
      </c>
      <c r="N3128" s="186" t="s">
        <v>47</v>
      </c>
      <c r="P3128" s="139">
        <f>O3128*H3128</f>
        <v>0</v>
      </c>
      <c r="Q3128" s="139">
        <v>0</v>
      </c>
      <c r="R3128" s="139">
        <f>Q3128*H3128</f>
        <v>0</v>
      </c>
      <c r="S3128" s="139">
        <v>0</v>
      </c>
      <c r="T3128" s="140">
        <f>S3128*H3128</f>
        <v>0</v>
      </c>
      <c r="AR3128" s="141" t="s">
        <v>323</v>
      </c>
      <c r="AT3128" s="141" t="s">
        <v>504</v>
      </c>
      <c r="AU3128" s="141" t="s">
        <v>86</v>
      </c>
      <c r="AY3128" s="18" t="s">
        <v>265</v>
      </c>
      <c r="BE3128" s="142">
        <f>IF(N3128="základní",J3128,0)</f>
        <v>0</v>
      </c>
      <c r="BF3128" s="142">
        <f>IF(N3128="snížená",J3128,0)</f>
        <v>0</v>
      </c>
      <c r="BG3128" s="142">
        <f>IF(N3128="zákl. přenesená",J3128,0)</f>
        <v>0</v>
      </c>
      <c r="BH3128" s="142">
        <f>IF(N3128="sníž. přenesená",J3128,0)</f>
        <v>0</v>
      </c>
      <c r="BI3128" s="142">
        <f>IF(N3128="nulová",J3128,0)</f>
        <v>0</v>
      </c>
      <c r="BJ3128" s="18" t="s">
        <v>84</v>
      </c>
      <c r="BK3128" s="142">
        <f>ROUND(I3128*H3128,2)</f>
        <v>0</v>
      </c>
      <c r="BL3128" s="18" t="s">
        <v>271</v>
      </c>
      <c r="BM3128" s="141" t="s">
        <v>5321</v>
      </c>
    </row>
    <row r="3129" spans="2:47" s="1" customFormat="1" ht="12">
      <c r="B3129" s="33"/>
      <c r="D3129" s="143" t="s">
        <v>273</v>
      </c>
      <c r="F3129" s="144" t="s">
        <v>5320</v>
      </c>
      <c r="I3129" s="145"/>
      <c r="L3129" s="33"/>
      <c r="M3129" s="146"/>
      <c r="T3129" s="54"/>
      <c r="AT3129" s="18" t="s">
        <v>273</v>
      </c>
      <c r="AU3129" s="18" t="s">
        <v>86</v>
      </c>
    </row>
    <row r="3130" spans="2:65" s="1" customFormat="1" ht="16.5" customHeight="1">
      <c r="B3130" s="33"/>
      <c r="C3130" s="130" t="s">
        <v>5322</v>
      </c>
      <c r="D3130" s="130" t="s">
        <v>267</v>
      </c>
      <c r="E3130" s="131" t="s">
        <v>5323</v>
      </c>
      <c r="F3130" s="132" t="s">
        <v>5324</v>
      </c>
      <c r="G3130" s="133" t="s">
        <v>162</v>
      </c>
      <c r="H3130" s="134">
        <v>20</v>
      </c>
      <c r="I3130" s="135"/>
      <c r="J3130" s="136">
        <f>ROUND(I3130*H3130,2)</f>
        <v>0</v>
      </c>
      <c r="K3130" s="132" t="s">
        <v>19</v>
      </c>
      <c r="L3130" s="33"/>
      <c r="M3130" s="137" t="s">
        <v>19</v>
      </c>
      <c r="N3130" s="138" t="s">
        <v>47</v>
      </c>
      <c r="P3130" s="139">
        <f>O3130*H3130</f>
        <v>0</v>
      </c>
      <c r="Q3130" s="139">
        <v>0</v>
      </c>
      <c r="R3130" s="139">
        <f>Q3130*H3130</f>
        <v>0</v>
      </c>
      <c r="S3130" s="139">
        <v>0</v>
      </c>
      <c r="T3130" s="140">
        <f>S3130*H3130</f>
        <v>0</v>
      </c>
      <c r="AR3130" s="141" t="s">
        <v>271</v>
      </c>
      <c r="AT3130" s="141" t="s">
        <v>267</v>
      </c>
      <c r="AU3130" s="141" t="s">
        <v>86</v>
      </c>
      <c r="AY3130" s="18" t="s">
        <v>265</v>
      </c>
      <c r="BE3130" s="142">
        <f>IF(N3130="základní",J3130,0)</f>
        <v>0</v>
      </c>
      <c r="BF3130" s="142">
        <f>IF(N3130="snížená",J3130,0)</f>
        <v>0</v>
      </c>
      <c r="BG3130" s="142">
        <f>IF(N3130="zákl. přenesená",J3130,0)</f>
        <v>0</v>
      </c>
      <c r="BH3130" s="142">
        <f>IF(N3130="sníž. přenesená",J3130,0)</f>
        <v>0</v>
      </c>
      <c r="BI3130" s="142">
        <f>IF(N3130="nulová",J3130,0)</f>
        <v>0</v>
      </c>
      <c r="BJ3130" s="18" t="s">
        <v>84</v>
      </c>
      <c r="BK3130" s="142">
        <f>ROUND(I3130*H3130,2)</f>
        <v>0</v>
      </c>
      <c r="BL3130" s="18" t="s">
        <v>271</v>
      </c>
      <c r="BM3130" s="141" t="s">
        <v>5325</v>
      </c>
    </row>
    <row r="3131" spans="2:47" s="1" customFormat="1" ht="12">
      <c r="B3131" s="33"/>
      <c r="D3131" s="143" t="s">
        <v>273</v>
      </c>
      <c r="F3131" s="144" t="s">
        <v>5326</v>
      </c>
      <c r="I3131" s="145"/>
      <c r="L3131" s="33"/>
      <c r="M3131" s="146"/>
      <c r="T3131" s="54"/>
      <c r="AT3131" s="18" t="s">
        <v>273</v>
      </c>
      <c r="AU3131" s="18" t="s">
        <v>86</v>
      </c>
    </row>
    <row r="3132" spans="2:47" s="1" customFormat="1" ht="29.25">
      <c r="B3132" s="33"/>
      <c r="D3132" s="143" t="s">
        <v>501</v>
      </c>
      <c r="F3132" s="176" t="s">
        <v>5327</v>
      </c>
      <c r="I3132" s="145"/>
      <c r="L3132" s="33"/>
      <c r="M3132" s="146"/>
      <c r="T3132" s="54"/>
      <c r="AT3132" s="18" t="s">
        <v>501</v>
      </c>
      <c r="AU3132" s="18" t="s">
        <v>86</v>
      </c>
    </row>
    <row r="3133" spans="2:65" s="1" customFormat="1" ht="16.5" customHeight="1">
      <c r="B3133" s="33"/>
      <c r="C3133" s="130" t="s">
        <v>5328</v>
      </c>
      <c r="D3133" s="130" t="s">
        <v>267</v>
      </c>
      <c r="E3133" s="131" t="s">
        <v>5329</v>
      </c>
      <c r="F3133" s="132" t="s">
        <v>5330</v>
      </c>
      <c r="G3133" s="133" t="s">
        <v>104</v>
      </c>
      <c r="H3133" s="134">
        <v>3.22</v>
      </c>
      <c r="I3133" s="135"/>
      <c r="J3133" s="136">
        <f>ROUND(I3133*H3133,2)</f>
        <v>0</v>
      </c>
      <c r="K3133" s="132" t="s">
        <v>19</v>
      </c>
      <c r="L3133" s="33"/>
      <c r="M3133" s="137" t="s">
        <v>19</v>
      </c>
      <c r="N3133" s="138" t="s">
        <v>47</v>
      </c>
      <c r="P3133" s="139">
        <f>O3133*H3133</f>
        <v>0</v>
      </c>
      <c r="Q3133" s="139">
        <v>0</v>
      </c>
      <c r="R3133" s="139">
        <f>Q3133*H3133</f>
        <v>0</v>
      </c>
      <c r="S3133" s="139">
        <v>0</v>
      </c>
      <c r="T3133" s="140">
        <f>S3133*H3133</f>
        <v>0</v>
      </c>
      <c r="AR3133" s="141" t="s">
        <v>271</v>
      </c>
      <c r="AT3133" s="141" t="s">
        <v>267</v>
      </c>
      <c r="AU3133" s="141" t="s">
        <v>86</v>
      </c>
      <c r="AY3133" s="18" t="s">
        <v>265</v>
      </c>
      <c r="BE3133" s="142">
        <f>IF(N3133="základní",J3133,0)</f>
        <v>0</v>
      </c>
      <c r="BF3133" s="142">
        <f>IF(N3133="snížená",J3133,0)</f>
        <v>0</v>
      </c>
      <c r="BG3133" s="142">
        <f>IF(N3133="zákl. přenesená",J3133,0)</f>
        <v>0</v>
      </c>
      <c r="BH3133" s="142">
        <f>IF(N3133="sníž. přenesená",J3133,0)</f>
        <v>0</v>
      </c>
      <c r="BI3133" s="142">
        <f>IF(N3133="nulová",J3133,0)</f>
        <v>0</v>
      </c>
      <c r="BJ3133" s="18" t="s">
        <v>84</v>
      </c>
      <c r="BK3133" s="142">
        <f>ROUND(I3133*H3133,2)</f>
        <v>0</v>
      </c>
      <c r="BL3133" s="18" t="s">
        <v>271</v>
      </c>
      <c r="BM3133" s="141" t="s">
        <v>5331</v>
      </c>
    </row>
    <row r="3134" spans="2:47" s="1" customFormat="1" ht="12">
      <c r="B3134" s="33"/>
      <c r="D3134" s="143" t="s">
        <v>273</v>
      </c>
      <c r="F3134" s="144" t="s">
        <v>5332</v>
      </c>
      <c r="I3134" s="145"/>
      <c r="L3134" s="33"/>
      <c r="M3134" s="146"/>
      <c r="T3134" s="54"/>
      <c r="AT3134" s="18" t="s">
        <v>273</v>
      </c>
      <c r="AU3134" s="18" t="s">
        <v>86</v>
      </c>
    </row>
    <row r="3135" spans="2:47" s="1" customFormat="1" ht="48.75">
      <c r="B3135" s="33"/>
      <c r="D3135" s="143" t="s">
        <v>501</v>
      </c>
      <c r="F3135" s="176" t="s">
        <v>5333</v>
      </c>
      <c r="I3135" s="145"/>
      <c r="L3135" s="33"/>
      <c r="M3135" s="146"/>
      <c r="T3135" s="54"/>
      <c r="AT3135" s="18" t="s">
        <v>501</v>
      </c>
      <c r="AU3135" s="18" t="s">
        <v>86</v>
      </c>
    </row>
    <row r="3136" spans="2:65" s="1" customFormat="1" ht="21.75" customHeight="1">
      <c r="B3136" s="33"/>
      <c r="C3136" s="130" t="s">
        <v>5334</v>
      </c>
      <c r="D3136" s="130" t="s">
        <v>267</v>
      </c>
      <c r="E3136" s="131" t="s">
        <v>5335</v>
      </c>
      <c r="F3136" s="132" t="s">
        <v>5336</v>
      </c>
      <c r="G3136" s="133" t="s">
        <v>104</v>
      </c>
      <c r="H3136" s="134">
        <v>3.22</v>
      </c>
      <c r="I3136" s="135"/>
      <c r="J3136" s="136">
        <f>ROUND(I3136*H3136,2)</f>
        <v>0</v>
      </c>
      <c r="K3136" s="132" t="s">
        <v>19</v>
      </c>
      <c r="L3136" s="33"/>
      <c r="M3136" s="137" t="s">
        <v>19</v>
      </c>
      <c r="N3136" s="138" t="s">
        <v>47</v>
      </c>
      <c r="P3136" s="139">
        <f>O3136*H3136</f>
        <v>0</v>
      </c>
      <c r="Q3136" s="139">
        <v>0</v>
      </c>
      <c r="R3136" s="139">
        <f>Q3136*H3136</f>
        <v>0</v>
      </c>
      <c r="S3136" s="139">
        <v>0</v>
      </c>
      <c r="T3136" s="140">
        <f>S3136*H3136</f>
        <v>0</v>
      </c>
      <c r="AR3136" s="141" t="s">
        <v>271</v>
      </c>
      <c r="AT3136" s="141" t="s">
        <v>267</v>
      </c>
      <c r="AU3136" s="141" t="s">
        <v>86</v>
      </c>
      <c r="AY3136" s="18" t="s">
        <v>265</v>
      </c>
      <c r="BE3136" s="142">
        <f>IF(N3136="základní",J3136,0)</f>
        <v>0</v>
      </c>
      <c r="BF3136" s="142">
        <f>IF(N3136="snížená",J3136,0)</f>
        <v>0</v>
      </c>
      <c r="BG3136" s="142">
        <f>IF(N3136="zákl. přenesená",J3136,0)</f>
        <v>0</v>
      </c>
      <c r="BH3136" s="142">
        <f>IF(N3136="sníž. přenesená",J3136,0)</f>
        <v>0</v>
      </c>
      <c r="BI3136" s="142">
        <f>IF(N3136="nulová",J3136,0)</f>
        <v>0</v>
      </c>
      <c r="BJ3136" s="18" t="s">
        <v>84</v>
      </c>
      <c r="BK3136" s="142">
        <f>ROUND(I3136*H3136,2)</f>
        <v>0</v>
      </c>
      <c r="BL3136" s="18" t="s">
        <v>271</v>
      </c>
      <c r="BM3136" s="141" t="s">
        <v>5337</v>
      </c>
    </row>
    <row r="3137" spans="2:47" s="1" customFormat="1" ht="19.5">
      <c r="B3137" s="33"/>
      <c r="D3137" s="143" t="s">
        <v>273</v>
      </c>
      <c r="F3137" s="144" t="s">
        <v>5338</v>
      </c>
      <c r="I3137" s="145"/>
      <c r="L3137" s="33"/>
      <c r="M3137" s="146"/>
      <c r="T3137" s="54"/>
      <c r="AT3137" s="18" t="s">
        <v>273</v>
      </c>
      <c r="AU3137" s="18" t="s">
        <v>86</v>
      </c>
    </row>
    <row r="3138" spans="2:47" s="1" customFormat="1" ht="19.5">
      <c r="B3138" s="33"/>
      <c r="D3138" s="143" t="s">
        <v>501</v>
      </c>
      <c r="F3138" s="176" t="s">
        <v>5339</v>
      </c>
      <c r="I3138" s="145"/>
      <c r="L3138" s="33"/>
      <c r="M3138" s="146"/>
      <c r="T3138" s="54"/>
      <c r="AT3138" s="18" t="s">
        <v>501</v>
      </c>
      <c r="AU3138" s="18" t="s">
        <v>86</v>
      </c>
    </row>
    <row r="3139" spans="2:65" s="1" customFormat="1" ht="16.5" customHeight="1">
      <c r="B3139" s="33"/>
      <c r="C3139" s="130" t="s">
        <v>5340</v>
      </c>
      <c r="D3139" s="130" t="s">
        <v>267</v>
      </c>
      <c r="E3139" s="131" t="s">
        <v>5341</v>
      </c>
      <c r="F3139" s="132" t="s">
        <v>5342</v>
      </c>
      <c r="G3139" s="133" t="s">
        <v>427</v>
      </c>
      <c r="H3139" s="134">
        <v>15</v>
      </c>
      <c r="I3139" s="135"/>
      <c r="J3139" s="136">
        <f>ROUND(I3139*H3139,2)</f>
        <v>0</v>
      </c>
      <c r="K3139" s="132" t="s">
        <v>19</v>
      </c>
      <c r="L3139" s="33"/>
      <c r="M3139" s="137" t="s">
        <v>19</v>
      </c>
      <c r="N3139" s="138" t="s">
        <v>47</v>
      </c>
      <c r="P3139" s="139">
        <f>O3139*H3139</f>
        <v>0</v>
      </c>
      <c r="Q3139" s="139">
        <v>0</v>
      </c>
      <c r="R3139" s="139">
        <f>Q3139*H3139</f>
        <v>0</v>
      </c>
      <c r="S3139" s="139">
        <v>0</v>
      </c>
      <c r="T3139" s="140">
        <f>S3139*H3139</f>
        <v>0</v>
      </c>
      <c r="AR3139" s="141" t="s">
        <v>271</v>
      </c>
      <c r="AT3139" s="141" t="s">
        <v>267</v>
      </c>
      <c r="AU3139" s="141" t="s">
        <v>86</v>
      </c>
      <c r="AY3139" s="18" t="s">
        <v>265</v>
      </c>
      <c r="BE3139" s="142">
        <f>IF(N3139="základní",J3139,0)</f>
        <v>0</v>
      </c>
      <c r="BF3139" s="142">
        <f>IF(N3139="snížená",J3139,0)</f>
        <v>0</v>
      </c>
      <c r="BG3139" s="142">
        <f>IF(N3139="zákl. přenesená",J3139,0)</f>
        <v>0</v>
      </c>
      <c r="BH3139" s="142">
        <f>IF(N3139="sníž. přenesená",J3139,0)</f>
        <v>0</v>
      </c>
      <c r="BI3139" s="142">
        <f>IF(N3139="nulová",J3139,0)</f>
        <v>0</v>
      </c>
      <c r="BJ3139" s="18" t="s">
        <v>84</v>
      </c>
      <c r="BK3139" s="142">
        <f>ROUND(I3139*H3139,2)</f>
        <v>0</v>
      </c>
      <c r="BL3139" s="18" t="s">
        <v>271</v>
      </c>
      <c r="BM3139" s="141" t="s">
        <v>5343</v>
      </c>
    </row>
    <row r="3140" spans="2:47" s="1" customFormat="1" ht="12">
      <c r="B3140" s="33"/>
      <c r="D3140" s="143" t="s">
        <v>273</v>
      </c>
      <c r="F3140" s="144" t="s">
        <v>5342</v>
      </c>
      <c r="I3140" s="145"/>
      <c r="L3140" s="33"/>
      <c r="M3140" s="146"/>
      <c r="T3140" s="54"/>
      <c r="AT3140" s="18" t="s">
        <v>273</v>
      </c>
      <c r="AU3140" s="18" t="s">
        <v>86</v>
      </c>
    </row>
    <row r="3141" spans="2:47" s="1" customFormat="1" ht="29.25">
      <c r="B3141" s="33"/>
      <c r="D3141" s="143" t="s">
        <v>501</v>
      </c>
      <c r="F3141" s="176" t="s">
        <v>5344</v>
      </c>
      <c r="I3141" s="145"/>
      <c r="L3141" s="33"/>
      <c r="M3141" s="146"/>
      <c r="T3141" s="54"/>
      <c r="AT3141" s="18" t="s">
        <v>501</v>
      </c>
      <c r="AU3141" s="18" t="s">
        <v>86</v>
      </c>
    </row>
    <row r="3142" spans="2:65" s="1" customFormat="1" ht="21.75" customHeight="1">
      <c r="B3142" s="33"/>
      <c r="C3142" s="130" t="s">
        <v>5345</v>
      </c>
      <c r="D3142" s="130" t="s">
        <v>267</v>
      </c>
      <c r="E3142" s="131" t="s">
        <v>5346</v>
      </c>
      <c r="F3142" s="132" t="s">
        <v>5347</v>
      </c>
      <c r="G3142" s="133" t="s">
        <v>427</v>
      </c>
      <c r="H3142" s="134">
        <v>2</v>
      </c>
      <c r="I3142" s="135"/>
      <c r="J3142" s="136">
        <f>ROUND(I3142*H3142,2)</f>
        <v>0</v>
      </c>
      <c r="K3142" s="132" t="s">
        <v>19</v>
      </c>
      <c r="L3142" s="33"/>
      <c r="M3142" s="137" t="s">
        <v>19</v>
      </c>
      <c r="N3142" s="138" t="s">
        <v>47</v>
      </c>
      <c r="P3142" s="139">
        <f>O3142*H3142</f>
        <v>0</v>
      </c>
      <c r="Q3142" s="139">
        <v>0</v>
      </c>
      <c r="R3142" s="139">
        <f>Q3142*H3142</f>
        <v>0</v>
      </c>
      <c r="S3142" s="139">
        <v>0</v>
      </c>
      <c r="T3142" s="140">
        <f>S3142*H3142</f>
        <v>0</v>
      </c>
      <c r="AR3142" s="141" t="s">
        <v>271</v>
      </c>
      <c r="AT3142" s="141" t="s">
        <v>267</v>
      </c>
      <c r="AU3142" s="141" t="s">
        <v>86</v>
      </c>
      <c r="AY3142" s="18" t="s">
        <v>265</v>
      </c>
      <c r="BE3142" s="142">
        <f>IF(N3142="základní",J3142,0)</f>
        <v>0</v>
      </c>
      <c r="BF3142" s="142">
        <f>IF(N3142="snížená",J3142,0)</f>
        <v>0</v>
      </c>
      <c r="BG3142" s="142">
        <f>IF(N3142="zákl. přenesená",J3142,0)</f>
        <v>0</v>
      </c>
      <c r="BH3142" s="142">
        <f>IF(N3142="sníž. přenesená",J3142,0)</f>
        <v>0</v>
      </c>
      <c r="BI3142" s="142">
        <f>IF(N3142="nulová",J3142,0)</f>
        <v>0</v>
      </c>
      <c r="BJ3142" s="18" t="s">
        <v>84</v>
      </c>
      <c r="BK3142" s="142">
        <f>ROUND(I3142*H3142,2)</f>
        <v>0</v>
      </c>
      <c r="BL3142" s="18" t="s">
        <v>271</v>
      </c>
      <c r="BM3142" s="141" t="s">
        <v>5348</v>
      </c>
    </row>
    <row r="3143" spans="2:47" s="1" customFormat="1" ht="12">
      <c r="B3143" s="33"/>
      <c r="D3143" s="143" t="s">
        <v>273</v>
      </c>
      <c r="F3143" s="144" t="s">
        <v>5349</v>
      </c>
      <c r="I3143" s="145"/>
      <c r="L3143" s="33"/>
      <c r="M3143" s="146"/>
      <c r="T3143" s="54"/>
      <c r="AT3143" s="18" t="s">
        <v>273</v>
      </c>
      <c r="AU3143" s="18" t="s">
        <v>86</v>
      </c>
    </row>
    <row r="3144" spans="2:47" s="1" customFormat="1" ht="19.5">
      <c r="B3144" s="33"/>
      <c r="D3144" s="143" t="s">
        <v>501</v>
      </c>
      <c r="F3144" s="176" t="s">
        <v>5350</v>
      </c>
      <c r="I3144" s="145"/>
      <c r="L3144" s="33"/>
      <c r="M3144" s="146"/>
      <c r="T3144" s="54"/>
      <c r="AT3144" s="18" t="s">
        <v>501</v>
      </c>
      <c r="AU3144" s="18" t="s">
        <v>86</v>
      </c>
    </row>
    <row r="3145" spans="2:65" s="1" customFormat="1" ht="24.2" customHeight="1">
      <c r="B3145" s="33"/>
      <c r="C3145" s="130" t="s">
        <v>5351</v>
      </c>
      <c r="D3145" s="130" t="s">
        <v>267</v>
      </c>
      <c r="E3145" s="131" t="s">
        <v>5352</v>
      </c>
      <c r="F3145" s="132" t="s">
        <v>5353</v>
      </c>
      <c r="G3145" s="133" t="s">
        <v>5354</v>
      </c>
      <c r="H3145" s="134">
        <v>10</v>
      </c>
      <c r="I3145" s="135"/>
      <c r="J3145" s="136">
        <f>ROUND(I3145*H3145,2)</f>
        <v>0</v>
      </c>
      <c r="K3145" s="132" t="s">
        <v>19</v>
      </c>
      <c r="L3145" s="33"/>
      <c r="M3145" s="137" t="s">
        <v>19</v>
      </c>
      <c r="N3145" s="138" t="s">
        <v>47</v>
      </c>
      <c r="P3145" s="139">
        <f>O3145*H3145</f>
        <v>0</v>
      </c>
      <c r="Q3145" s="139">
        <v>0</v>
      </c>
      <c r="R3145" s="139">
        <f>Q3145*H3145</f>
        <v>0</v>
      </c>
      <c r="S3145" s="139">
        <v>0</v>
      </c>
      <c r="T3145" s="140">
        <f>S3145*H3145</f>
        <v>0</v>
      </c>
      <c r="AR3145" s="141" t="s">
        <v>271</v>
      </c>
      <c r="AT3145" s="141" t="s">
        <v>267</v>
      </c>
      <c r="AU3145" s="141" t="s">
        <v>86</v>
      </c>
      <c r="AY3145" s="18" t="s">
        <v>265</v>
      </c>
      <c r="BE3145" s="142">
        <f>IF(N3145="základní",J3145,0)</f>
        <v>0</v>
      </c>
      <c r="BF3145" s="142">
        <f>IF(N3145="snížená",J3145,0)</f>
        <v>0</v>
      </c>
      <c r="BG3145" s="142">
        <f>IF(N3145="zákl. přenesená",J3145,0)</f>
        <v>0</v>
      </c>
      <c r="BH3145" s="142">
        <f>IF(N3145="sníž. přenesená",J3145,0)</f>
        <v>0</v>
      </c>
      <c r="BI3145" s="142">
        <f>IF(N3145="nulová",J3145,0)</f>
        <v>0</v>
      </c>
      <c r="BJ3145" s="18" t="s">
        <v>84</v>
      </c>
      <c r="BK3145" s="142">
        <f>ROUND(I3145*H3145,2)</f>
        <v>0</v>
      </c>
      <c r="BL3145" s="18" t="s">
        <v>271</v>
      </c>
      <c r="BM3145" s="141" t="s">
        <v>5355</v>
      </c>
    </row>
    <row r="3146" spans="2:47" s="1" customFormat="1" ht="12">
      <c r="B3146" s="33"/>
      <c r="D3146" s="143" t="s">
        <v>273</v>
      </c>
      <c r="F3146" s="144" t="s">
        <v>5353</v>
      </c>
      <c r="I3146" s="145"/>
      <c r="L3146" s="33"/>
      <c r="M3146" s="146"/>
      <c r="T3146" s="54"/>
      <c r="AT3146" s="18" t="s">
        <v>273</v>
      </c>
      <c r="AU3146" s="18" t="s">
        <v>86</v>
      </c>
    </row>
    <row r="3147" spans="2:47" s="1" customFormat="1" ht="19.5">
      <c r="B3147" s="33"/>
      <c r="D3147" s="143" t="s">
        <v>501</v>
      </c>
      <c r="F3147" s="176" t="s">
        <v>5356</v>
      </c>
      <c r="I3147" s="145"/>
      <c r="L3147" s="33"/>
      <c r="M3147" s="146"/>
      <c r="T3147" s="54"/>
      <c r="AT3147" s="18" t="s">
        <v>501</v>
      </c>
      <c r="AU3147" s="18" t="s">
        <v>86</v>
      </c>
    </row>
    <row r="3148" spans="2:65" s="1" customFormat="1" ht="16.5" customHeight="1">
      <c r="B3148" s="33"/>
      <c r="C3148" s="130" t="s">
        <v>5357</v>
      </c>
      <c r="D3148" s="130" t="s">
        <v>267</v>
      </c>
      <c r="E3148" s="131" t="s">
        <v>5358</v>
      </c>
      <c r="F3148" s="132" t="s">
        <v>5359</v>
      </c>
      <c r="G3148" s="133" t="s">
        <v>5360</v>
      </c>
      <c r="H3148" s="134">
        <v>1</v>
      </c>
      <c r="I3148" s="135"/>
      <c r="J3148" s="136">
        <f>ROUND(I3148*H3148,2)</f>
        <v>0</v>
      </c>
      <c r="K3148" s="132" t="s">
        <v>19</v>
      </c>
      <c r="L3148" s="33"/>
      <c r="M3148" s="137" t="s">
        <v>19</v>
      </c>
      <c r="N3148" s="138" t="s">
        <v>47</v>
      </c>
      <c r="P3148" s="139">
        <f>O3148*H3148</f>
        <v>0</v>
      </c>
      <c r="Q3148" s="139">
        <v>0</v>
      </c>
      <c r="R3148" s="139">
        <f>Q3148*H3148</f>
        <v>0</v>
      </c>
      <c r="S3148" s="139">
        <v>0</v>
      </c>
      <c r="T3148" s="140">
        <f>S3148*H3148</f>
        <v>0</v>
      </c>
      <c r="AR3148" s="141" t="s">
        <v>271</v>
      </c>
      <c r="AT3148" s="141" t="s">
        <v>267</v>
      </c>
      <c r="AU3148" s="141" t="s">
        <v>86</v>
      </c>
      <c r="AY3148" s="18" t="s">
        <v>265</v>
      </c>
      <c r="BE3148" s="142">
        <f>IF(N3148="základní",J3148,0)</f>
        <v>0</v>
      </c>
      <c r="BF3148" s="142">
        <f>IF(N3148="snížená",J3148,0)</f>
        <v>0</v>
      </c>
      <c r="BG3148" s="142">
        <f>IF(N3148="zákl. přenesená",J3148,0)</f>
        <v>0</v>
      </c>
      <c r="BH3148" s="142">
        <f>IF(N3148="sníž. přenesená",J3148,0)</f>
        <v>0</v>
      </c>
      <c r="BI3148" s="142">
        <f>IF(N3148="nulová",J3148,0)</f>
        <v>0</v>
      </c>
      <c r="BJ3148" s="18" t="s">
        <v>84</v>
      </c>
      <c r="BK3148" s="142">
        <f>ROUND(I3148*H3148,2)</f>
        <v>0</v>
      </c>
      <c r="BL3148" s="18" t="s">
        <v>271</v>
      </c>
      <c r="BM3148" s="141" t="s">
        <v>5361</v>
      </c>
    </row>
    <row r="3149" spans="2:47" s="1" customFormat="1" ht="12">
      <c r="B3149" s="33"/>
      <c r="D3149" s="143" t="s">
        <v>273</v>
      </c>
      <c r="F3149" s="144" t="s">
        <v>5359</v>
      </c>
      <c r="I3149" s="145"/>
      <c r="L3149" s="33"/>
      <c r="M3149" s="146"/>
      <c r="T3149" s="54"/>
      <c r="AT3149" s="18" t="s">
        <v>273</v>
      </c>
      <c r="AU3149" s="18" t="s">
        <v>86</v>
      </c>
    </row>
    <row r="3150" spans="2:47" s="1" customFormat="1" ht="19.5">
      <c r="B3150" s="33"/>
      <c r="D3150" s="143" t="s">
        <v>501</v>
      </c>
      <c r="F3150" s="176" t="s">
        <v>5362</v>
      </c>
      <c r="I3150" s="145"/>
      <c r="L3150" s="33"/>
      <c r="M3150" s="187"/>
      <c r="N3150" s="188"/>
      <c r="O3150" s="188"/>
      <c r="P3150" s="188"/>
      <c r="Q3150" s="188"/>
      <c r="R3150" s="188"/>
      <c r="S3150" s="188"/>
      <c r="T3150" s="189"/>
      <c r="AT3150" s="18" t="s">
        <v>501</v>
      </c>
      <c r="AU3150" s="18" t="s">
        <v>86</v>
      </c>
    </row>
    <row r="3151" spans="2:12" s="1" customFormat="1" ht="6.95" customHeight="1">
      <c r="B3151" s="42"/>
      <c r="C3151" s="43"/>
      <c r="D3151" s="43"/>
      <c r="E3151" s="43"/>
      <c r="F3151" s="43"/>
      <c r="G3151" s="43"/>
      <c r="H3151" s="43"/>
      <c r="I3151" s="43"/>
      <c r="J3151" s="43"/>
      <c r="K3151" s="43"/>
      <c r="L3151" s="33"/>
    </row>
  </sheetData>
  <sheetProtection algorithmName="SHA-512" hashValue="2NchQ1VaWDPU0LPNxkNOuQbm371/lxqFsBHHw8SO5KNE9TYVhi7Nw9qy1aPrXjLRvumsJyzB5graLw8gDEV0GA==" saltValue="u5qJaO6Vm2O3gyhDWyVSdjTJ6TlituiYpBGyF9TKoZSBGaTyzIcYcpK7gb/OPhSHARkQ56Tqo7CNHJPnjH28Qw==" spinCount="100000" sheet="1" objects="1" scenarios="1" formatColumns="0" formatRows="0" autoFilter="0"/>
  <autoFilter ref="C109:K3150"/>
  <mergeCells count="9">
    <mergeCell ref="E50:H50"/>
    <mergeCell ref="E100:H100"/>
    <mergeCell ref="E102:H102"/>
    <mergeCell ref="L2:V2"/>
    <mergeCell ref="E7:H7"/>
    <mergeCell ref="E9:H9"/>
    <mergeCell ref="E18:H18"/>
    <mergeCell ref="E27:H27"/>
    <mergeCell ref="E48:H48"/>
  </mergeCells>
  <hyperlinks>
    <hyperlink ref="F115" r:id="rId1" display="https://podminky.urs.cz/item/CS_URS_2022_02/113107162"/>
    <hyperlink ref="F122" r:id="rId2" display="https://podminky.urs.cz/item/CS_URS_2022_02/113107183"/>
    <hyperlink ref="F129" r:id="rId3" display="https://podminky.urs.cz/item/CS_URS_2022_02/113107222"/>
    <hyperlink ref="F133" r:id="rId4" display="https://podminky.urs.cz/item/CS_URS_2022_02/113107322"/>
    <hyperlink ref="F137" r:id="rId5" display="https://podminky.urs.cz/item/CS_URS_2022_02/113202111"/>
    <hyperlink ref="F144" r:id="rId6" display="https://podminky.urs.cz/item/CS_URS_2022_02/114203101"/>
    <hyperlink ref="F153" r:id="rId7" display="https://podminky.urs.cz/item/CS_URS_2022_02/114203103"/>
    <hyperlink ref="F166" r:id="rId8" display="https://podminky.urs.cz/item/CS_URS_2022_02/114203104"/>
    <hyperlink ref="F174" r:id="rId9" display="https://podminky.urs.cz/item/CS_URS_2022_02/114203201"/>
    <hyperlink ref="F180" r:id="rId10" display="https://podminky.urs.cz/item/CS_URS_2022_02/114203301"/>
    <hyperlink ref="F186" r:id="rId11" display="https://podminky.urs.cz/item/CS_URS_2022_02/114203401"/>
    <hyperlink ref="F195" r:id="rId12" display="https://podminky.urs.cz/item/CS_URS_2022_02/115101201"/>
    <hyperlink ref="F204" r:id="rId13" display="https://podminky.urs.cz/item/CS_URS_2022_02/115101301"/>
    <hyperlink ref="F212" r:id="rId14" display="https://podminky.urs.cz/item/CS_URS_2022_02/121151113"/>
    <hyperlink ref="F221" r:id="rId15" display="https://podminky.urs.cz/item/CS_URS_2022_02/124253102"/>
    <hyperlink ref="F229" r:id="rId16" display="https://podminky.urs.cz/item/CS_URS_2022_02/124353102"/>
    <hyperlink ref="F236" r:id="rId17" display="https://podminky.urs.cz/item/CS_URS_2022_02/127751111"/>
    <hyperlink ref="F240" r:id="rId18" display="https://podminky.urs.cz/item/CS_URS_2022_02/131213701"/>
    <hyperlink ref="F246" r:id="rId19" display="https://podminky.urs.cz/item/CS_URS_2022_02/131213702"/>
    <hyperlink ref="F258" r:id="rId20" display="https://podminky.urs.cz/item/CS_URS_2022_02/131251100"/>
    <hyperlink ref="F279" r:id="rId21" display="https://podminky.urs.cz/item/CS_URS_2022_02/131351103"/>
    <hyperlink ref="F325" r:id="rId22" display="https://podminky.urs.cz/item/CS_URS_2022_02/132351253"/>
    <hyperlink ref="F340" r:id="rId23" display="https://podminky.urs.cz/item/CS_URS_2022_02/153111112"/>
    <hyperlink ref="F346" r:id="rId24" display="https://podminky.urs.cz/item/CS_URS_2022_02/153111132"/>
    <hyperlink ref="F350" r:id="rId25" display="https://podminky.urs.cz/item/CS_URS_2022_02/153112111"/>
    <hyperlink ref="F369" r:id="rId26" display="https://podminky.urs.cz/item/CS_URS_2022_02/153112122"/>
    <hyperlink ref="F373" r:id="rId27" display="https://podminky.urs.cz/item/CS_URS_2022_02/153112123"/>
    <hyperlink ref="F377" r:id="rId28" display="https://podminky.urs.cz/item/CS_URS_2022_02/153113112"/>
    <hyperlink ref="F381" r:id="rId29" display="https://podminky.urs.cz/item/CS_URS_2022_02/153113113"/>
    <hyperlink ref="F385" r:id="rId30" display="https://podminky.urs.cz/item/CS_URS_2022_02/153116111"/>
    <hyperlink ref="F391" r:id="rId31" display="https://podminky.urs.cz/item/CS_URS_2022_02/153116112"/>
    <hyperlink ref="F408" r:id="rId32" display="https://podminky.urs.cz/item/CS_URS_2022_02/153116113"/>
    <hyperlink ref="F414" r:id="rId33" display="https://podminky.urs.cz/item/CS_URS_2022_02/155131312"/>
    <hyperlink ref="F423" r:id="rId34" display="https://podminky.urs.cz/item/CS_URS_2022_02/162351103"/>
    <hyperlink ref="F434" r:id="rId35" display="https://podminky.urs.cz/item/CS_URS_2022_02/162351123"/>
    <hyperlink ref="F456" r:id="rId36" display="https://podminky.urs.cz/item/CS_URS_2022_02/162351104"/>
    <hyperlink ref="F468" r:id="rId37" display="https://podminky.urs.cz/item/CS_URS_2022_02/162351124"/>
    <hyperlink ref="F479" r:id="rId38" display="https://podminky.urs.cz/item/CS_URS_2022_02/162751139"/>
    <hyperlink ref="F483" r:id="rId39" display="https://podminky.urs.cz/item/CS_URS_2022_02/167151111"/>
    <hyperlink ref="F496" r:id="rId40" display="https://podminky.urs.cz/item/CS_URS_2022_02/167151112"/>
    <hyperlink ref="F505" r:id="rId41" display="https://podminky.urs.cz/item/CS_URS_2022_02/171103201"/>
    <hyperlink ref="F546" r:id="rId42" display="https://podminky.urs.cz/item/CS_URS_2022_02/171103212"/>
    <hyperlink ref="F554" r:id="rId43" display="https://podminky.urs.cz/item/CS_URS_2022_02/171151103"/>
    <hyperlink ref="F559" r:id="rId44" display="https://podminky.urs.cz/item/CS_URS_2022_02/171151101"/>
    <hyperlink ref="F570" r:id="rId45" display="https://podminky.urs.cz/item/CS_URS_2022_02/171151131"/>
    <hyperlink ref="F575" r:id="rId46" display="https://podminky.urs.cz/item/CS_URS_2022_02/171251201"/>
    <hyperlink ref="F588" r:id="rId47" display="https://podminky.urs.cz/item/CS_URS_2022_02/172153102"/>
    <hyperlink ref="F597" r:id="rId48" display="https://podminky.urs.cz/item/CS_URS_2022_02/172153103"/>
    <hyperlink ref="F641" r:id="rId49" display="https://podminky.urs.cz/item/CS_URS_2022_02/174111101"/>
    <hyperlink ref="F648" r:id="rId50" display="https://podminky.urs.cz/item/CS_URS_2022_02/174151101"/>
    <hyperlink ref="F678" r:id="rId51" display="https://podminky.urs.cz/item/CS_URS_2022_02/175111101"/>
    <hyperlink ref="F716" r:id="rId52" display="https://podminky.urs.cz/item/CS_URS_2022_02/181351113"/>
    <hyperlink ref="F725" r:id="rId53" display="https://podminky.urs.cz/item/CS_URS_2022_02/181351117"/>
    <hyperlink ref="F730" r:id="rId54" display="https://podminky.urs.cz/item/CS_URS_2022_02/181951111"/>
    <hyperlink ref="F737" r:id="rId55" display="https://podminky.urs.cz/item/CS_URS_2022_02/181951112"/>
    <hyperlink ref="F755" r:id="rId56" display="https://podminky.urs.cz/item/CS_URS_2022_02/182151111"/>
    <hyperlink ref="F772" r:id="rId57" display="https://podminky.urs.cz/item/CS_URS_2022_02/182351133"/>
    <hyperlink ref="F777" r:id="rId58" display="https://podminky.urs.cz/item/CS_URS_2022_02/182911131"/>
    <hyperlink ref="F783" r:id="rId59" display="https://podminky.urs.cz/item/CS_URS_2022_02/185803111"/>
    <hyperlink ref="F789" r:id="rId60" display="https://podminky.urs.cz/item/CS_URS_2022_02/185803112"/>
    <hyperlink ref="F793" r:id="rId61" display="https://podminky.urs.cz/item/CS_URS_2022_02/185804312"/>
    <hyperlink ref="F800" r:id="rId62" display="https://podminky.urs.cz/item/CS_URS_2022_02/185851121"/>
    <hyperlink ref="F804" r:id="rId63" display="https://podminky.urs.cz/item/CS_URS_2022_02/185851129"/>
    <hyperlink ref="F815" r:id="rId64" display="https://podminky.urs.cz/item/CS_URS_2022_02/211971122"/>
    <hyperlink ref="F827" r:id="rId65" display="https://podminky.urs.cz/item/CS_URS_2022_02/212751107"/>
    <hyperlink ref="F832" r:id="rId66" display="https://podminky.urs.cz/item/CS_URS_2022_02/213141131"/>
    <hyperlink ref="F850" r:id="rId67" display="https://podminky.urs.cz/item/CS_URS_2022_02/213311113"/>
    <hyperlink ref="F877" r:id="rId68" display="https://podminky.urs.cz/item/CS_URS_2022_02/225411114"/>
    <hyperlink ref="F883" r:id="rId69" display="https://podminky.urs.cz/item/CS_URS_2022_02/225511114"/>
    <hyperlink ref="F900" r:id="rId70" display="https://podminky.urs.cz/item/CS_URS_2022_02/227111114"/>
    <hyperlink ref="F908" r:id="rId71" display="https://podminky.urs.cz/item/CS_URS_2022_02/242741113"/>
    <hyperlink ref="F916" r:id="rId72" display="https://podminky.urs.cz/item/CS_URS_2022_02/242791111"/>
    <hyperlink ref="F934" r:id="rId73" display="https://podminky.urs.cz/item/CS_URS_2022_02/247681114"/>
    <hyperlink ref="F942" r:id="rId74" display="https://podminky.urs.cz/item/CS_URS_2022_02/275313711"/>
    <hyperlink ref="F953" r:id="rId75" display="https://podminky.urs.cz/item/CS_URS_2022_02/275351121"/>
    <hyperlink ref="F964" r:id="rId76" display="https://podminky.urs.cz/item/CS_URS_2022_02/275351122"/>
    <hyperlink ref="F968" r:id="rId77" display="https://podminky.urs.cz/item/CS_URS_2022_02/292111111"/>
    <hyperlink ref="F985" r:id="rId78" display="https://podminky.urs.cz/item/CS_URS_2022_02/292111112"/>
    <hyperlink ref="F992" r:id="rId79" display="https://podminky.urs.cz/item/CS_URS_2022_02/320101112"/>
    <hyperlink ref="F998" r:id="rId80" display="https://podminky.urs.cz/item/CS_URS_2022_02/320360532"/>
    <hyperlink ref="F1019" r:id="rId81" display="https://podminky.urs.cz/item/CS_URS_2022_02/321311115"/>
    <hyperlink ref="F1032" r:id="rId82" display="https://podminky.urs.cz/item/CS_URS_2022_02/321321115"/>
    <hyperlink ref="F1052" r:id="rId83" display="https://podminky.urs.cz/item/CS_URS_2022_02/321321116"/>
    <hyperlink ref="F1136" r:id="rId84" display="https://podminky.urs.cz/item/CS_URS_2022_02/321351010"/>
    <hyperlink ref="F1220" r:id="rId85" display="https://podminky.urs.cz/item/CS_URS_2022_02/321351020"/>
    <hyperlink ref="F1230" r:id="rId86" display="https://podminky.urs.cz/item/CS_URS_2022_02/321352010"/>
    <hyperlink ref="F1234" r:id="rId87" display="https://podminky.urs.cz/item/CS_URS_2022_02/321352020"/>
    <hyperlink ref="F1309" r:id="rId88" display="https://podminky.urs.cz/item/CS_URS_2022_02/321366111"/>
    <hyperlink ref="F1327" r:id="rId89" display="https://podminky.urs.cz/item/CS_URS_2022_02/321366112"/>
    <hyperlink ref="F1345" r:id="rId90" display="https://podminky.urs.cz/item/CS_URS_2022_02/321368211"/>
    <hyperlink ref="F1366" r:id="rId91" display="https://podminky.urs.cz/item/CS_URS_2022_02/348172111"/>
    <hyperlink ref="F1372" r:id="rId92" display="https://podminky.urs.cz/item/CS_URS_2022_02/389121112"/>
    <hyperlink ref="F1383" r:id="rId93" display="https://podminky.urs.cz/item/CS_URS_2022_02/451313111"/>
    <hyperlink ref="F1391" r:id="rId94" display="https://podminky.urs.cz/item/CS_URS_2022_02/451317113"/>
    <hyperlink ref="F1403" r:id="rId95" display="https://podminky.urs.cz/item/CS_URS_2022_02/451561111"/>
    <hyperlink ref="F1408" r:id="rId96" display="https://podminky.urs.cz/item/CS_URS_2022_02/451577121"/>
    <hyperlink ref="F1413" r:id="rId97" display="https://podminky.urs.cz/item/CS_URS_2022_02/452112112"/>
    <hyperlink ref="F1432" r:id="rId98" display="https://podminky.urs.cz/item/CS_URS_2022_02/452112122"/>
    <hyperlink ref="F1441" r:id="rId99" display="https://podminky.urs.cz/item/CS_URS_2022_02/452311141"/>
    <hyperlink ref="F1447" r:id="rId100" display="https://podminky.urs.cz/item/CS_URS_2022_02/452351101"/>
    <hyperlink ref="F1452" r:id="rId101" display="https://podminky.urs.cz/item/CS_URS_2022_02/457532112"/>
    <hyperlink ref="F1465" r:id="rId102" display="https://podminky.urs.cz/item/CS_URS_2022_02/457571111"/>
    <hyperlink ref="F1472" r:id="rId103" display="https://podminky.urs.cz/item/CS_URS_2022_02/457572311"/>
    <hyperlink ref="F1485" r:id="rId104" display="https://podminky.urs.cz/item/CS_URS_2022_02/462511370"/>
    <hyperlink ref="F1493" r:id="rId105" display="https://podminky.urs.cz/item/CS_URS_2022_02/462512370"/>
    <hyperlink ref="F1516" r:id="rId106" display="https://podminky.urs.cz/item/CS_URS_2022_02/462519003"/>
    <hyperlink ref="F1535" r:id="rId107" display="https://podminky.urs.cz/item/CS_URS_2022_02/462921310"/>
    <hyperlink ref="F1543" r:id="rId108" display="https://podminky.urs.cz/item/CS_URS_2022_02/464511111"/>
    <hyperlink ref="F1557" r:id="rId109" display="https://podminky.urs.cz/item/CS_URS_2022_02/465220111"/>
    <hyperlink ref="F1618" r:id="rId110" display="https://podminky.urs.cz/item/CS_URS_2022_02/465513127"/>
    <hyperlink ref="F1627" r:id="rId111" display="https://podminky.urs.cz/item/CS_URS_2022_02/465513327"/>
    <hyperlink ref="F1636" r:id="rId112" display="https://podminky.urs.cz/item/CS_URS_2022_02/465921121"/>
    <hyperlink ref="F1645" r:id="rId113" display="https://podminky.urs.cz/item/CS_URS_2022_02/465921122"/>
    <hyperlink ref="F1669" r:id="rId114" display="https://podminky.urs.cz/item/CS_URS_2022_02/564261011"/>
    <hyperlink ref="F1675" r:id="rId115" display="https://podminky.urs.cz/item/CS_URS_2022_02/564861011"/>
    <hyperlink ref="F1682" r:id="rId116" display="https://podminky.urs.cz/item/CS_URS_2022_02/565155111"/>
    <hyperlink ref="F1686" r:id="rId117" display="https://podminky.urs.cz/item/CS_URS_2022_02/573111112"/>
    <hyperlink ref="F1690" r:id="rId118" display="https://podminky.urs.cz/item/CS_URS_2022_02/573231106"/>
    <hyperlink ref="F1694" r:id="rId119" display="https://podminky.urs.cz/item/CS_URS_2022_02/577134111"/>
    <hyperlink ref="F1701" r:id="rId120" display="https://podminky.urs.cz/item/CS_URS_2022_02/584121112"/>
    <hyperlink ref="F1717" r:id="rId121" display="https://podminky.urs.cz/item/CS_URS_2022_02/628642122"/>
    <hyperlink ref="F1723" r:id="rId122" display="https://podminky.urs.cz/item/CS_URS_2022_02/642942611"/>
    <hyperlink ref="F1729" r:id="rId123" display="https://podminky.urs.cz/item/CS_URS_2022_02/871355241"/>
    <hyperlink ref="F1758" r:id="rId124" display="https://podminky.urs.cz/item/CS_URS_2022_02/871365811"/>
    <hyperlink ref="F1763" r:id="rId125" display="https://podminky.urs.cz/item/CS_URS_2022_02/877355211"/>
    <hyperlink ref="F1774" r:id="rId126" display="https://podminky.urs.cz/item/CS_URS_2022_02/871395231"/>
    <hyperlink ref="F1779" r:id="rId127" display="https://podminky.urs.cz/item/CS_URS_2022_02/877395211"/>
    <hyperlink ref="F1790" r:id="rId128" display="https://podminky.urs.cz/item/CS_URS_2022_02/877395241"/>
    <hyperlink ref="F1814" r:id="rId129" display="https://podminky.urs.cz/item/CS_URS_2022_02/894138001"/>
    <hyperlink ref="F1823" r:id="rId130" display="https://podminky.urs.cz/item/CS_URS_2022_02/894411111"/>
    <hyperlink ref="F1909" r:id="rId131" display="https://podminky.urs.cz/item/CS_URS_2022_02/894608211"/>
    <hyperlink ref="F1951" r:id="rId132" display="https://podminky.urs.cz/item/CS_URS_2022_02/899640112"/>
    <hyperlink ref="F1988" r:id="rId133" display="https://podminky.urs.cz/item/CS_URS_2022_02/911121111"/>
    <hyperlink ref="F2008" r:id="rId134" display="https://podminky.urs.cz/item/CS_URS_2022_02/916231213"/>
    <hyperlink ref="F2022" r:id="rId135" display="https://podminky.urs.cz/item/CS_URS_2022_02/931992121"/>
    <hyperlink ref="F2038" r:id="rId136" display="https://podminky.urs.cz/item/CS_URS_2022_02/931994105"/>
    <hyperlink ref="F2064" r:id="rId137" display="https://podminky.urs.cz/item/CS_URS_2022_02/931994106"/>
    <hyperlink ref="F2079" r:id="rId138" display="https://podminky.urs.cz/item/CS_URS_2022_02/931994142"/>
    <hyperlink ref="F2097" r:id="rId139" display="https://podminky.urs.cz/item/CS_URS_2022_02/936501111"/>
    <hyperlink ref="F2102" r:id="rId140" display="https://podminky.urs.cz/item/CS_URS_2022_02/941111122"/>
    <hyperlink ref="F2126" r:id="rId141" display="https://podminky.urs.cz/item/CS_URS_2022_02/941112222"/>
    <hyperlink ref="F2130" r:id="rId142" display="https://podminky.urs.cz/item/CS_URS_2022_02/941111822"/>
    <hyperlink ref="F2193" r:id="rId143" display="https://podminky.urs.cz/item/CS_URS_2022_02/979024443"/>
    <hyperlink ref="F2197" r:id="rId144" display="https://podminky.urs.cz/item/CS_URS_2022_02/992114112"/>
    <hyperlink ref="F2275" r:id="rId145" display="https://podminky.urs.cz/item/CS_URS_2022_02/997013813"/>
    <hyperlink ref="F2280" r:id="rId146" display="https://podminky.urs.cz/item/CS_URS_2022_02/997221551"/>
    <hyperlink ref="F2287" r:id="rId147" display="https://podminky.urs.cz/item/CS_URS_2022_02/997221559"/>
    <hyperlink ref="F2294" r:id="rId148" display="https://podminky.urs.cz/item/CS_URS_2022_02/997221561"/>
    <hyperlink ref="F2298" r:id="rId149" display="https://podminky.urs.cz/item/CS_URS_2022_02/997221569"/>
    <hyperlink ref="F2302" r:id="rId150" display="https://podminky.urs.cz/item/CS_URS_2022_02/997221861"/>
    <hyperlink ref="F2311" r:id="rId151" display="https://podminky.urs.cz/item/CS_URS_2022_02/997221862"/>
    <hyperlink ref="F2317" r:id="rId152" display="https://podminky.urs.cz/item/CS_URS_2022_02/997221873"/>
    <hyperlink ref="F2327" r:id="rId153" display="https://podminky.urs.cz/item/CS_URS_2022_02/997221875"/>
    <hyperlink ref="F2331" r:id="rId154" display="https://podminky.urs.cz/item/CS_URS_2022_02/997321511"/>
    <hyperlink ref="F2351" r:id="rId155" display="https://podminky.urs.cz/item/CS_URS_2022_02/997321519"/>
    <hyperlink ref="F2366" r:id="rId156" display="https://podminky.urs.cz/item/CS_URS_2022_02/997321611"/>
    <hyperlink ref="F2383" r:id="rId157" display="https://podminky.urs.cz/item/CS_URS_2022_02/998324011"/>
    <hyperlink ref="F2392" r:id="rId158" display="https://podminky.urs.cz/item/CS_URS_2022_02/762083121"/>
    <hyperlink ref="F2399" r:id="rId159" display="https://podminky.urs.cz/item/CS_URS_2022_02/762332132"/>
    <hyperlink ref="F2412" r:id="rId160" display="https://podminky.urs.cz/item/CS_URS_2022_02/762332133"/>
    <hyperlink ref="F2421" r:id="rId161" display="https://podminky.urs.cz/item/CS_URS_2022_02/762341260"/>
    <hyperlink ref="F2431" r:id="rId162" display="https://podminky.urs.cz/item/CS_URS_2022_02/762342214"/>
    <hyperlink ref="F2441" r:id="rId163" display="https://podminky.urs.cz/item/CS_URS_2022_02/762395000"/>
    <hyperlink ref="F2455" r:id="rId164" display="https://podminky.urs.cz/item/CS_URS_2022_02/998762102"/>
    <hyperlink ref="F2459" r:id="rId165" display="https://podminky.urs.cz/item/CS_URS_2022_02/764212434"/>
    <hyperlink ref="F2463" r:id="rId166" display="https://podminky.urs.cz/item/CS_URS_2022_02/998764102"/>
    <hyperlink ref="F2467" r:id="rId167" display="https://podminky.urs.cz/item/CS_URS_2022_02/765113011"/>
    <hyperlink ref="F2472" r:id="rId168" display="https://podminky.urs.cz/item/CS_URS_2022_02/765113121"/>
    <hyperlink ref="F2477" r:id="rId169" display="https://podminky.urs.cz/item/CS_URS_2022_02/765113311"/>
    <hyperlink ref="F2481" r:id="rId170" display="https://podminky.urs.cz/item/CS_URS_2022_02/765113511"/>
    <hyperlink ref="F2486" r:id="rId171" display="https://podminky.urs.cz/item/CS_URS_2022_02/765191013"/>
    <hyperlink ref="F2495" r:id="rId172" display="https://podminky.urs.cz/item/CS_URS_2022_02/998765102"/>
    <hyperlink ref="F2499" r:id="rId173" display="https://podminky.urs.cz/item/CS_URS_2022_02/767590120"/>
    <hyperlink ref="F2507" r:id="rId174" display="https://podminky.urs.cz/item/CS_URS_2022_02/767610126"/>
    <hyperlink ref="F2519" r:id="rId175" display="https://podminky.urs.cz/item/CS_URS_2022_02/767640111"/>
    <hyperlink ref="F2524" r:id="rId176" display="https://podminky.urs.cz/item/CS_URS_2022_02/767832122"/>
    <hyperlink ref="F2536" r:id="rId177" display="https://podminky.urs.cz/item/CS_URS_2022_02/767995111"/>
    <hyperlink ref="F2551" r:id="rId178" display="https://podminky.urs.cz/item/CS_URS_2022_02/767995113"/>
    <hyperlink ref="F2558" r:id="rId179" display="https://podminky.urs.cz/item/CS_URS_2022_02/767995114"/>
    <hyperlink ref="F2575" r:id="rId180" display="https://podminky.urs.cz/item/CS_URS_2022_02/767995116"/>
    <hyperlink ref="F2604" r:id="rId181" display="https://podminky.urs.cz/item/CS_URS_2022_02/767995117"/>
    <hyperlink ref="F2660" r:id="rId182" display="https://podminky.urs.cz/item/CS_URS_2022_02/998767102"/>
    <hyperlink ref="F2664" r:id="rId183" display="https://podminky.urs.cz/item/CS_URS_2022_02/781731112"/>
    <hyperlink ref="F2689" r:id="rId184" display="https://podminky.urs.cz/item/CS_URS_2022_02/998781102"/>
    <hyperlink ref="F2693" r:id="rId185" display="https://podminky.urs.cz/item/CS_URS_2022_02/783218111"/>
    <hyperlink ref="F2705" r:id="rId186" display="https://podminky.urs.cz/item/CS_URS_2022_02/210220001"/>
    <hyperlink ref="F2950" r:id="rId187" display="https://podminky.urs.cz/item/CS_URS_2022_02/46043123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8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51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303"/>
      <c r="M2" s="303"/>
      <c r="N2" s="303"/>
      <c r="O2" s="303"/>
      <c r="P2" s="303"/>
      <c r="Q2" s="303"/>
      <c r="R2" s="303"/>
      <c r="S2" s="303"/>
      <c r="T2" s="303"/>
      <c r="U2" s="303"/>
      <c r="V2" s="303"/>
      <c r="AT2" s="18" t="s">
        <v>92</v>
      </c>
      <c r="AZ2" s="86" t="s">
        <v>1559</v>
      </c>
      <c r="BA2" s="86" t="s">
        <v>1560</v>
      </c>
      <c r="BB2" s="86" t="s">
        <v>115</v>
      </c>
      <c r="BC2" s="86" t="s">
        <v>5363</v>
      </c>
      <c r="BD2" s="86" t="s">
        <v>86</v>
      </c>
    </row>
    <row r="3" spans="2:56" ht="6.95" customHeight="1">
      <c r="B3" s="19"/>
      <c r="C3" s="20"/>
      <c r="D3" s="20"/>
      <c r="E3" s="20"/>
      <c r="F3" s="20"/>
      <c r="G3" s="20"/>
      <c r="H3" s="20"/>
      <c r="I3" s="20"/>
      <c r="J3" s="20"/>
      <c r="K3" s="20"/>
      <c r="L3" s="21"/>
      <c r="AT3" s="18" t="s">
        <v>86</v>
      </c>
      <c r="AZ3" s="86" t="s">
        <v>5364</v>
      </c>
      <c r="BA3" s="86" t="s">
        <v>5365</v>
      </c>
      <c r="BB3" s="86" t="s">
        <v>115</v>
      </c>
      <c r="BC3" s="86" t="s">
        <v>5366</v>
      </c>
      <c r="BD3" s="86" t="s">
        <v>86</v>
      </c>
    </row>
    <row r="4" spans="2:56" ht="24.95" customHeight="1">
      <c r="B4" s="21"/>
      <c r="D4" s="22" t="s">
        <v>109</v>
      </c>
      <c r="L4" s="21"/>
      <c r="M4" s="87" t="s">
        <v>10</v>
      </c>
      <c r="AT4" s="18" t="s">
        <v>4</v>
      </c>
      <c r="AZ4" s="86" t="s">
        <v>102</v>
      </c>
      <c r="BA4" s="86" t="s">
        <v>1569</v>
      </c>
      <c r="BB4" s="86" t="s">
        <v>104</v>
      </c>
      <c r="BC4" s="86" t="s">
        <v>5367</v>
      </c>
      <c r="BD4" s="86" t="s">
        <v>86</v>
      </c>
    </row>
    <row r="5" spans="2:56" ht="6.95" customHeight="1">
      <c r="B5" s="21"/>
      <c r="L5" s="21"/>
      <c r="AZ5" s="86" t="s">
        <v>5368</v>
      </c>
      <c r="BA5" s="86" t="s">
        <v>5369</v>
      </c>
      <c r="BB5" s="86" t="s">
        <v>104</v>
      </c>
      <c r="BC5" s="86" t="s">
        <v>5370</v>
      </c>
      <c r="BD5" s="86" t="s">
        <v>86</v>
      </c>
    </row>
    <row r="6" spans="2:56" ht="12" customHeight="1">
      <c r="B6" s="21"/>
      <c r="D6" s="28" t="s">
        <v>16</v>
      </c>
      <c r="L6" s="21"/>
      <c r="AZ6" s="86" t="s">
        <v>5371</v>
      </c>
      <c r="BA6" s="86" t="s">
        <v>5372</v>
      </c>
      <c r="BB6" s="86" t="s">
        <v>115</v>
      </c>
      <c r="BC6" s="86" t="s">
        <v>753</v>
      </c>
      <c r="BD6" s="86" t="s">
        <v>86</v>
      </c>
    </row>
    <row r="7" spans="2:56" ht="16.5" customHeight="1">
      <c r="B7" s="21"/>
      <c r="E7" s="317" t="str">
        <f>'Rekapitulace stavby'!K6</f>
        <v>VD Baška – převedení extrémních povodní, stavba č. 4142</v>
      </c>
      <c r="F7" s="318"/>
      <c r="G7" s="318"/>
      <c r="H7" s="318"/>
      <c r="L7" s="21"/>
      <c r="AZ7" s="86" t="s">
        <v>1693</v>
      </c>
      <c r="BA7" s="86" t="s">
        <v>1694</v>
      </c>
      <c r="BB7" s="86" t="s">
        <v>115</v>
      </c>
      <c r="BC7" s="86" t="s">
        <v>708</v>
      </c>
      <c r="BD7" s="86" t="s">
        <v>86</v>
      </c>
    </row>
    <row r="8" spans="2:56" s="1" customFormat="1" ht="12" customHeight="1">
      <c r="B8" s="33"/>
      <c r="D8" s="28" t="s">
        <v>123</v>
      </c>
      <c r="L8" s="33"/>
      <c r="AZ8" s="86" t="s">
        <v>201</v>
      </c>
      <c r="BA8" s="86" t="s">
        <v>5373</v>
      </c>
      <c r="BB8" s="86" t="s">
        <v>104</v>
      </c>
      <c r="BC8" s="86" t="s">
        <v>5374</v>
      </c>
      <c r="BD8" s="86" t="s">
        <v>86</v>
      </c>
    </row>
    <row r="9" spans="2:56" s="1" customFormat="1" ht="16.5" customHeight="1">
      <c r="B9" s="33"/>
      <c r="E9" s="297" t="s">
        <v>5375</v>
      </c>
      <c r="F9" s="316"/>
      <c r="G9" s="316"/>
      <c r="H9" s="316"/>
      <c r="L9" s="33"/>
      <c r="AZ9" s="86" t="s">
        <v>5376</v>
      </c>
      <c r="BA9" s="86" t="s">
        <v>5377</v>
      </c>
      <c r="BB9" s="86" t="s">
        <v>115</v>
      </c>
      <c r="BC9" s="86" t="s">
        <v>931</v>
      </c>
      <c r="BD9" s="86" t="s">
        <v>86</v>
      </c>
    </row>
    <row r="10" spans="2:56" s="1" customFormat="1" ht="12">
      <c r="B10" s="33"/>
      <c r="L10" s="33"/>
      <c r="AZ10" s="86" t="s">
        <v>5378</v>
      </c>
      <c r="BA10" s="86" t="s">
        <v>5379</v>
      </c>
      <c r="BB10" s="86" t="s">
        <v>104</v>
      </c>
      <c r="BC10" s="86" t="s">
        <v>5380</v>
      </c>
      <c r="BD10" s="86" t="s">
        <v>86</v>
      </c>
    </row>
    <row r="11" spans="2:56" s="1" customFormat="1" ht="12" customHeight="1">
      <c r="B11" s="33"/>
      <c r="D11" s="28" t="s">
        <v>18</v>
      </c>
      <c r="F11" s="26" t="s">
        <v>19</v>
      </c>
      <c r="I11" s="28" t="s">
        <v>20</v>
      </c>
      <c r="J11" s="26" t="s">
        <v>19</v>
      </c>
      <c r="L11" s="33"/>
      <c r="AZ11" s="86" t="s">
        <v>5381</v>
      </c>
      <c r="BA11" s="86" t="s">
        <v>5382</v>
      </c>
      <c r="BB11" s="86" t="s">
        <v>134</v>
      </c>
      <c r="BC11" s="86" t="s">
        <v>487</v>
      </c>
      <c r="BD11" s="86" t="s">
        <v>86</v>
      </c>
    </row>
    <row r="12" spans="2:56" s="1" customFormat="1" ht="12" customHeight="1">
      <c r="B12" s="33"/>
      <c r="D12" s="28" t="s">
        <v>21</v>
      </c>
      <c r="F12" s="26" t="s">
        <v>22</v>
      </c>
      <c r="I12" s="28" t="s">
        <v>23</v>
      </c>
      <c r="J12" s="50" t="str">
        <f>'Rekapitulace stavby'!AN8</f>
        <v>30. 3. 2023</v>
      </c>
      <c r="L12" s="33"/>
      <c r="AZ12" s="86" t="s">
        <v>216</v>
      </c>
      <c r="BA12" s="86" t="s">
        <v>217</v>
      </c>
      <c r="BB12" s="86" t="s">
        <v>104</v>
      </c>
      <c r="BC12" s="86" t="s">
        <v>5383</v>
      </c>
      <c r="BD12" s="86" t="s">
        <v>86</v>
      </c>
    </row>
    <row r="13" spans="2:56" s="1" customFormat="1" ht="10.9" customHeight="1">
      <c r="B13" s="33"/>
      <c r="L13" s="33"/>
      <c r="AZ13" s="86" t="s">
        <v>5384</v>
      </c>
      <c r="BA13" s="86" t="s">
        <v>5385</v>
      </c>
      <c r="BB13" s="86" t="s">
        <v>104</v>
      </c>
      <c r="BC13" s="86" t="s">
        <v>5386</v>
      </c>
      <c r="BD13" s="86" t="s">
        <v>86</v>
      </c>
    </row>
    <row r="14" spans="2:56" s="1" customFormat="1" ht="12" customHeight="1">
      <c r="B14" s="33"/>
      <c r="D14" s="28" t="s">
        <v>25</v>
      </c>
      <c r="I14" s="28" t="s">
        <v>26</v>
      </c>
      <c r="J14" s="26" t="s">
        <v>27</v>
      </c>
      <c r="L14" s="33"/>
      <c r="AZ14" s="86" t="s">
        <v>5387</v>
      </c>
      <c r="BA14" s="86" t="s">
        <v>5388</v>
      </c>
      <c r="BB14" s="86" t="s">
        <v>104</v>
      </c>
      <c r="BC14" s="86" t="s">
        <v>5389</v>
      </c>
      <c r="BD14" s="86" t="s">
        <v>86</v>
      </c>
    </row>
    <row r="15" spans="2:56" s="1" customFormat="1" ht="18" customHeight="1">
      <c r="B15" s="33"/>
      <c r="E15" s="26" t="s">
        <v>28</v>
      </c>
      <c r="I15" s="28" t="s">
        <v>29</v>
      </c>
      <c r="J15" s="26" t="s">
        <v>30</v>
      </c>
      <c r="L15" s="33"/>
      <c r="AZ15" s="86" t="s">
        <v>5390</v>
      </c>
      <c r="BA15" s="86" t="s">
        <v>5391</v>
      </c>
      <c r="BB15" s="86" t="s">
        <v>104</v>
      </c>
      <c r="BC15" s="86" t="s">
        <v>5392</v>
      </c>
      <c r="BD15" s="86" t="s">
        <v>86</v>
      </c>
    </row>
    <row r="16" spans="2:56" s="1" customFormat="1" ht="6.95" customHeight="1">
      <c r="B16" s="33"/>
      <c r="L16" s="33"/>
      <c r="AZ16" s="86" t="s">
        <v>225</v>
      </c>
      <c r="BA16" s="86" t="s">
        <v>226</v>
      </c>
      <c r="BB16" s="86" t="s">
        <v>104</v>
      </c>
      <c r="BC16" s="86" t="s">
        <v>5393</v>
      </c>
      <c r="BD16" s="86" t="s">
        <v>86</v>
      </c>
    </row>
    <row r="17" spans="2:56" s="1" customFormat="1" ht="12" customHeight="1">
      <c r="B17" s="33"/>
      <c r="D17" s="28" t="s">
        <v>31</v>
      </c>
      <c r="I17" s="28" t="s">
        <v>26</v>
      </c>
      <c r="J17" s="29" t="str">
        <f>'Rekapitulace stavby'!AN13</f>
        <v>Vyplň údaj</v>
      </c>
      <c r="L17" s="33"/>
      <c r="AZ17" s="86" t="s">
        <v>1821</v>
      </c>
      <c r="BA17" s="86" t="s">
        <v>1822</v>
      </c>
      <c r="BB17" s="86" t="s">
        <v>162</v>
      </c>
      <c r="BC17" s="86" t="s">
        <v>503</v>
      </c>
      <c r="BD17" s="86" t="s">
        <v>86</v>
      </c>
    </row>
    <row r="18" spans="2:12" s="1" customFormat="1" ht="18" customHeight="1">
      <c r="B18" s="33"/>
      <c r="E18" s="319" t="str">
        <f>'Rekapitulace stavby'!E14</f>
        <v>Vyplň údaj</v>
      </c>
      <c r="F18" s="311"/>
      <c r="G18" s="311"/>
      <c r="H18" s="311"/>
      <c r="I18" s="28" t="s">
        <v>29</v>
      </c>
      <c r="J18" s="29" t="str">
        <f>'Rekapitulace stavby'!AN14</f>
        <v>Vyplň údaj</v>
      </c>
      <c r="L18" s="33"/>
    </row>
    <row r="19" spans="2:12" s="1" customFormat="1" ht="6.95" customHeight="1">
      <c r="B19" s="33"/>
      <c r="L19" s="33"/>
    </row>
    <row r="20" spans="2:12" s="1" customFormat="1" ht="12" customHeight="1">
      <c r="B20" s="33"/>
      <c r="D20" s="28" t="s">
        <v>33</v>
      </c>
      <c r="I20" s="28" t="s">
        <v>26</v>
      </c>
      <c r="J20" s="26" t="s">
        <v>34</v>
      </c>
      <c r="L20" s="33"/>
    </row>
    <row r="21" spans="2:12" s="1" customFormat="1" ht="18" customHeight="1">
      <c r="B21" s="33"/>
      <c r="E21" s="26" t="s">
        <v>35</v>
      </c>
      <c r="I21" s="28" t="s">
        <v>29</v>
      </c>
      <c r="J21" s="26" t="s">
        <v>36</v>
      </c>
      <c r="L21" s="33"/>
    </row>
    <row r="22" spans="2:12" s="1" customFormat="1" ht="6.95" customHeight="1">
      <c r="B22" s="33"/>
      <c r="L22" s="33"/>
    </row>
    <row r="23" spans="2:12" s="1" customFormat="1" ht="12" customHeight="1">
      <c r="B23" s="33"/>
      <c r="D23" s="28" t="s">
        <v>38</v>
      </c>
      <c r="I23" s="28" t="s">
        <v>26</v>
      </c>
      <c r="J23" s="26" t="str">
        <f>IF('Rekapitulace stavby'!AN19="","",'Rekapitulace stavby'!AN19)</f>
        <v/>
      </c>
      <c r="L23" s="33"/>
    </row>
    <row r="24" spans="2:12" s="1" customFormat="1" ht="18" customHeight="1">
      <c r="B24" s="33"/>
      <c r="E24" s="26" t="str">
        <f>IF('Rekapitulace stavby'!E20="","",'Rekapitulace stavby'!E20)</f>
        <v xml:space="preserve"> </v>
      </c>
      <c r="I24" s="28" t="s">
        <v>29</v>
      </c>
      <c r="J24" s="26" t="str">
        <f>IF('Rekapitulace stavby'!AN20="","",'Rekapitulace stavby'!AN20)</f>
        <v/>
      </c>
      <c r="L24" s="33"/>
    </row>
    <row r="25" spans="2:12" s="1" customFormat="1" ht="6.95" customHeight="1">
      <c r="B25" s="33"/>
      <c r="L25" s="33"/>
    </row>
    <row r="26" spans="2:12" s="1" customFormat="1" ht="12" customHeight="1">
      <c r="B26" s="33"/>
      <c r="D26" s="28" t="s">
        <v>40</v>
      </c>
      <c r="L26" s="33"/>
    </row>
    <row r="27" spans="2:12" s="7" customFormat="1" ht="16.5" customHeight="1">
      <c r="B27" s="88"/>
      <c r="E27" s="315" t="s">
        <v>19</v>
      </c>
      <c r="F27" s="315"/>
      <c r="G27" s="315"/>
      <c r="H27" s="315"/>
      <c r="L27" s="88"/>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0" t="s">
        <v>42</v>
      </c>
      <c r="J30" s="64">
        <f>ROUND(J90,2)</f>
        <v>0</v>
      </c>
      <c r="L30" s="33"/>
    </row>
    <row r="31" spans="2:12" s="1" customFormat="1" ht="6.95" customHeight="1">
      <c r="B31" s="33"/>
      <c r="D31" s="51"/>
      <c r="E31" s="51"/>
      <c r="F31" s="51"/>
      <c r="G31" s="51"/>
      <c r="H31" s="51"/>
      <c r="I31" s="51"/>
      <c r="J31" s="51"/>
      <c r="K31" s="51"/>
      <c r="L31" s="33"/>
    </row>
    <row r="32" spans="2:12" s="1" customFormat="1" ht="14.45" customHeight="1">
      <c r="B32" s="33"/>
      <c r="F32" s="36" t="s">
        <v>44</v>
      </c>
      <c r="I32" s="36" t="s">
        <v>43</v>
      </c>
      <c r="J32" s="36" t="s">
        <v>45</v>
      </c>
      <c r="L32" s="33"/>
    </row>
    <row r="33" spans="2:12" s="1" customFormat="1" ht="14.45" customHeight="1">
      <c r="B33" s="33"/>
      <c r="D33" s="53" t="s">
        <v>46</v>
      </c>
      <c r="E33" s="28" t="s">
        <v>47</v>
      </c>
      <c r="F33" s="91">
        <f>ROUND((SUM(BE90:BE510)),2)</f>
        <v>0</v>
      </c>
      <c r="I33" s="92">
        <v>0.21</v>
      </c>
      <c r="J33" s="91">
        <f>ROUND(((SUM(BE90:BE510))*I33),2)</f>
        <v>0</v>
      </c>
      <c r="L33" s="33"/>
    </row>
    <row r="34" spans="2:12" s="1" customFormat="1" ht="14.45" customHeight="1">
      <c r="B34" s="33"/>
      <c r="E34" s="28" t="s">
        <v>48</v>
      </c>
      <c r="F34" s="91">
        <f>ROUND((SUM(BF90:BF510)),2)</f>
        <v>0</v>
      </c>
      <c r="I34" s="92">
        <v>0.15</v>
      </c>
      <c r="J34" s="91">
        <f>ROUND(((SUM(BF90:BF510))*I34),2)</f>
        <v>0</v>
      </c>
      <c r="L34" s="33"/>
    </row>
    <row r="35" spans="2:12" s="1" customFormat="1" ht="14.45" customHeight="1" hidden="1">
      <c r="B35" s="33"/>
      <c r="E35" s="28" t="s">
        <v>49</v>
      </c>
      <c r="F35" s="91">
        <f>ROUND((SUM(BG90:BG510)),2)</f>
        <v>0</v>
      </c>
      <c r="I35" s="92">
        <v>0.21</v>
      </c>
      <c r="J35" s="91">
        <f>0</f>
        <v>0</v>
      </c>
      <c r="L35" s="33"/>
    </row>
    <row r="36" spans="2:12" s="1" customFormat="1" ht="14.45" customHeight="1" hidden="1">
      <c r="B36" s="33"/>
      <c r="E36" s="28" t="s">
        <v>50</v>
      </c>
      <c r="F36" s="91">
        <f>ROUND((SUM(BH90:BH510)),2)</f>
        <v>0</v>
      </c>
      <c r="I36" s="92">
        <v>0.15</v>
      </c>
      <c r="J36" s="91">
        <f>0</f>
        <v>0</v>
      </c>
      <c r="L36" s="33"/>
    </row>
    <row r="37" spans="2:12" s="1" customFormat="1" ht="14.45" customHeight="1" hidden="1">
      <c r="B37" s="33"/>
      <c r="E37" s="28" t="s">
        <v>51</v>
      </c>
      <c r="F37" s="91">
        <f>ROUND((SUM(BI90:BI510)),2)</f>
        <v>0</v>
      </c>
      <c r="I37" s="92">
        <v>0</v>
      </c>
      <c r="J37" s="91">
        <f>0</f>
        <v>0</v>
      </c>
      <c r="L37" s="33"/>
    </row>
    <row r="38" spans="2:12" s="1" customFormat="1" ht="6.95" customHeight="1">
      <c r="B38" s="33"/>
      <c r="L38" s="33"/>
    </row>
    <row r="39" spans="2:12" s="1" customFormat="1" ht="25.35" customHeight="1">
      <c r="B39" s="33"/>
      <c r="C39" s="93"/>
      <c r="D39" s="94" t="s">
        <v>52</v>
      </c>
      <c r="E39" s="55"/>
      <c r="F39" s="55"/>
      <c r="G39" s="95" t="s">
        <v>53</v>
      </c>
      <c r="H39" s="96" t="s">
        <v>54</v>
      </c>
      <c r="I39" s="55"/>
      <c r="J39" s="97">
        <f>SUM(J30:J37)</f>
        <v>0</v>
      </c>
      <c r="K39" s="98"/>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234</v>
      </c>
      <c r="L45" s="33"/>
    </row>
    <row r="46" spans="2:12" s="1" customFormat="1" ht="6.95" customHeight="1">
      <c r="B46" s="33"/>
      <c r="L46" s="33"/>
    </row>
    <row r="47" spans="2:12" s="1" customFormat="1" ht="12" customHeight="1">
      <c r="B47" s="33"/>
      <c r="C47" s="28" t="s">
        <v>16</v>
      </c>
      <c r="L47" s="33"/>
    </row>
    <row r="48" spans="2:12" s="1" customFormat="1" ht="16.5" customHeight="1">
      <c r="B48" s="33"/>
      <c r="E48" s="317" t="str">
        <f>E7</f>
        <v>VD Baška – převedení extrémních povodní, stavba č. 4142</v>
      </c>
      <c r="F48" s="318"/>
      <c r="G48" s="318"/>
      <c r="H48" s="318"/>
      <c r="L48" s="33"/>
    </row>
    <row r="49" spans="2:12" s="1" customFormat="1" ht="12" customHeight="1">
      <c r="B49" s="33"/>
      <c r="C49" s="28" t="s">
        <v>123</v>
      </c>
      <c r="L49" s="33"/>
    </row>
    <row r="50" spans="2:12" s="1" customFormat="1" ht="16.5" customHeight="1">
      <c r="B50" s="33"/>
      <c r="E50" s="297" t="str">
        <f>E9</f>
        <v>SO 03 - Stabilizace abrazního břehu</v>
      </c>
      <c r="F50" s="316"/>
      <c r="G50" s="316"/>
      <c r="H50" s="316"/>
      <c r="L50" s="33"/>
    </row>
    <row r="51" spans="2:12" s="1" customFormat="1" ht="6.95" customHeight="1">
      <c r="B51" s="33"/>
      <c r="L51" s="33"/>
    </row>
    <row r="52" spans="2:12" s="1" customFormat="1" ht="12" customHeight="1">
      <c r="B52" s="33"/>
      <c r="C52" s="28" t="s">
        <v>21</v>
      </c>
      <c r="F52" s="26" t="str">
        <f>F12</f>
        <v>k. ú. Baška</v>
      </c>
      <c r="I52" s="28" t="s">
        <v>23</v>
      </c>
      <c r="J52" s="50" t="str">
        <f>IF(J12="","",J12)</f>
        <v>30. 3. 2023</v>
      </c>
      <c r="L52" s="33"/>
    </row>
    <row r="53" spans="2:12" s="1" customFormat="1" ht="6.95" customHeight="1">
      <c r="B53" s="33"/>
      <c r="L53" s="33"/>
    </row>
    <row r="54" spans="2:12" s="1" customFormat="1" ht="25.7" customHeight="1">
      <c r="B54" s="33"/>
      <c r="C54" s="28" t="s">
        <v>25</v>
      </c>
      <c r="F54" s="26" t="str">
        <f>E15</f>
        <v>Povodí Odry, státní podnik</v>
      </c>
      <c r="I54" s="28" t="s">
        <v>33</v>
      </c>
      <c r="J54" s="31" t="str">
        <f>E21</f>
        <v>Ing. Pavel Golík, Ph.D.</v>
      </c>
      <c r="L54" s="33"/>
    </row>
    <row r="55" spans="2:12" s="1" customFormat="1" ht="15.2" customHeight="1">
      <c r="B55" s="33"/>
      <c r="C55" s="28" t="s">
        <v>31</v>
      </c>
      <c r="F55" s="26" t="str">
        <f>IF(E18="","",E18)</f>
        <v>Vyplň údaj</v>
      </c>
      <c r="I55" s="28" t="s">
        <v>38</v>
      </c>
      <c r="J55" s="31" t="str">
        <f>E24</f>
        <v xml:space="preserve"> </v>
      </c>
      <c r="L55" s="33"/>
    </row>
    <row r="56" spans="2:12" s="1" customFormat="1" ht="10.35" customHeight="1">
      <c r="B56" s="33"/>
      <c r="L56" s="33"/>
    </row>
    <row r="57" spans="2:12" s="1" customFormat="1" ht="29.25" customHeight="1">
      <c r="B57" s="33"/>
      <c r="C57" s="99" t="s">
        <v>235</v>
      </c>
      <c r="D57" s="93"/>
      <c r="E57" s="93"/>
      <c r="F57" s="93"/>
      <c r="G57" s="93"/>
      <c r="H57" s="93"/>
      <c r="I57" s="93"/>
      <c r="J57" s="100" t="s">
        <v>236</v>
      </c>
      <c r="K57" s="93"/>
      <c r="L57" s="33"/>
    </row>
    <row r="58" spans="2:12" s="1" customFormat="1" ht="10.35" customHeight="1">
      <c r="B58" s="33"/>
      <c r="L58" s="33"/>
    </row>
    <row r="59" spans="2:47" s="1" customFormat="1" ht="22.9" customHeight="1">
      <c r="B59" s="33"/>
      <c r="C59" s="101" t="s">
        <v>74</v>
      </c>
      <c r="J59" s="64">
        <f>J90</f>
        <v>0</v>
      </c>
      <c r="L59" s="33"/>
      <c r="AU59" s="18" t="s">
        <v>237</v>
      </c>
    </row>
    <row r="60" spans="2:12" s="8" customFormat="1" ht="24.95" customHeight="1">
      <c r="B60" s="102"/>
      <c r="D60" s="103" t="s">
        <v>238</v>
      </c>
      <c r="E60" s="104"/>
      <c r="F60" s="104"/>
      <c r="G60" s="104"/>
      <c r="H60" s="104"/>
      <c r="I60" s="104"/>
      <c r="J60" s="105">
        <f>J91</f>
        <v>0</v>
      </c>
      <c r="L60" s="102"/>
    </row>
    <row r="61" spans="2:12" s="9" customFormat="1" ht="19.9" customHeight="1">
      <c r="B61" s="106"/>
      <c r="D61" s="107" t="s">
        <v>239</v>
      </c>
      <c r="E61" s="108"/>
      <c r="F61" s="108"/>
      <c r="G61" s="108"/>
      <c r="H61" s="108"/>
      <c r="I61" s="108"/>
      <c r="J61" s="109">
        <f>J92</f>
        <v>0</v>
      </c>
      <c r="L61" s="106"/>
    </row>
    <row r="62" spans="2:12" s="9" customFormat="1" ht="19.9" customHeight="1">
      <c r="B62" s="106"/>
      <c r="D62" s="107" t="s">
        <v>240</v>
      </c>
      <c r="E62" s="108"/>
      <c r="F62" s="108"/>
      <c r="G62" s="108"/>
      <c r="H62" s="108"/>
      <c r="I62" s="108"/>
      <c r="J62" s="109">
        <f>J242</f>
        <v>0</v>
      </c>
      <c r="L62" s="106"/>
    </row>
    <row r="63" spans="2:12" s="9" customFormat="1" ht="19.9" customHeight="1">
      <c r="B63" s="106"/>
      <c r="D63" s="107" t="s">
        <v>241</v>
      </c>
      <c r="E63" s="108"/>
      <c r="F63" s="108"/>
      <c r="G63" s="108"/>
      <c r="H63" s="108"/>
      <c r="I63" s="108"/>
      <c r="J63" s="109">
        <f>J258</f>
        <v>0</v>
      </c>
      <c r="L63" s="106"/>
    </row>
    <row r="64" spans="2:12" s="9" customFormat="1" ht="19.9" customHeight="1">
      <c r="B64" s="106"/>
      <c r="D64" s="107" t="s">
        <v>242</v>
      </c>
      <c r="E64" s="108"/>
      <c r="F64" s="108"/>
      <c r="G64" s="108"/>
      <c r="H64" s="108"/>
      <c r="I64" s="108"/>
      <c r="J64" s="109">
        <f>J315</f>
        <v>0</v>
      </c>
      <c r="L64" s="106"/>
    </row>
    <row r="65" spans="2:12" s="9" customFormat="1" ht="19.9" customHeight="1">
      <c r="B65" s="106"/>
      <c r="D65" s="107" t="s">
        <v>244</v>
      </c>
      <c r="E65" s="108"/>
      <c r="F65" s="108"/>
      <c r="G65" s="108"/>
      <c r="H65" s="108"/>
      <c r="I65" s="108"/>
      <c r="J65" s="109">
        <f>J410</f>
        <v>0</v>
      </c>
      <c r="L65" s="106"/>
    </row>
    <row r="66" spans="2:12" s="9" customFormat="1" ht="19.9" customHeight="1">
      <c r="B66" s="106"/>
      <c r="D66" s="107" t="s">
        <v>245</v>
      </c>
      <c r="E66" s="108"/>
      <c r="F66" s="108"/>
      <c r="G66" s="108"/>
      <c r="H66" s="108"/>
      <c r="I66" s="108"/>
      <c r="J66" s="109">
        <f>J414</f>
        <v>0</v>
      </c>
      <c r="L66" s="106"/>
    </row>
    <row r="67" spans="2:12" s="9" customFormat="1" ht="19.9" customHeight="1">
      <c r="B67" s="106"/>
      <c r="D67" s="107" t="s">
        <v>246</v>
      </c>
      <c r="E67" s="108"/>
      <c r="F67" s="108"/>
      <c r="G67" s="108"/>
      <c r="H67" s="108"/>
      <c r="I67" s="108"/>
      <c r="J67" s="109">
        <f>J476</f>
        <v>0</v>
      </c>
      <c r="L67" s="106"/>
    </row>
    <row r="68" spans="2:12" s="9" customFormat="1" ht="19.9" customHeight="1">
      <c r="B68" s="106"/>
      <c r="D68" s="107" t="s">
        <v>247</v>
      </c>
      <c r="E68" s="108"/>
      <c r="F68" s="108"/>
      <c r="G68" s="108"/>
      <c r="H68" s="108"/>
      <c r="I68" s="108"/>
      <c r="J68" s="109">
        <f>J491</f>
        <v>0</v>
      </c>
      <c r="L68" s="106"/>
    </row>
    <row r="69" spans="2:12" s="8" customFormat="1" ht="24.95" customHeight="1">
      <c r="B69" s="102"/>
      <c r="D69" s="103" t="s">
        <v>248</v>
      </c>
      <c r="E69" s="104"/>
      <c r="F69" s="104"/>
      <c r="G69" s="104"/>
      <c r="H69" s="104"/>
      <c r="I69" s="104"/>
      <c r="J69" s="105">
        <f>J495</f>
        <v>0</v>
      </c>
      <c r="L69" s="102"/>
    </row>
    <row r="70" spans="2:12" s="9" customFormat="1" ht="19.9" customHeight="1">
      <c r="B70" s="106"/>
      <c r="D70" s="107" t="s">
        <v>1767</v>
      </c>
      <c r="E70" s="108"/>
      <c r="F70" s="108"/>
      <c r="G70" s="108"/>
      <c r="H70" s="108"/>
      <c r="I70" s="108"/>
      <c r="J70" s="109">
        <f>J496</f>
        <v>0</v>
      </c>
      <c r="L70" s="106"/>
    </row>
    <row r="71" spans="2:12" s="1" customFormat="1" ht="21.75" customHeight="1">
      <c r="B71" s="33"/>
      <c r="L71" s="33"/>
    </row>
    <row r="72" spans="2:12" s="1" customFormat="1" ht="6.95" customHeight="1">
      <c r="B72" s="42"/>
      <c r="C72" s="43"/>
      <c r="D72" s="43"/>
      <c r="E72" s="43"/>
      <c r="F72" s="43"/>
      <c r="G72" s="43"/>
      <c r="H72" s="43"/>
      <c r="I72" s="43"/>
      <c r="J72" s="43"/>
      <c r="K72" s="43"/>
      <c r="L72" s="33"/>
    </row>
    <row r="76" spans="2:12" s="1" customFormat="1" ht="6.95" customHeight="1">
      <c r="B76" s="44"/>
      <c r="C76" s="45"/>
      <c r="D76" s="45"/>
      <c r="E76" s="45"/>
      <c r="F76" s="45"/>
      <c r="G76" s="45"/>
      <c r="H76" s="45"/>
      <c r="I76" s="45"/>
      <c r="J76" s="45"/>
      <c r="K76" s="45"/>
      <c r="L76" s="33"/>
    </row>
    <row r="77" spans="2:12" s="1" customFormat="1" ht="24.95" customHeight="1">
      <c r="B77" s="33"/>
      <c r="C77" s="22" t="s">
        <v>250</v>
      </c>
      <c r="L77" s="33"/>
    </row>
    <row r="78" spans="2:12" s="1" customFormat="1" ht="6.95" customHeight="1">
      <c r="B78" s="33"/>
      <c r="L78" s="33"/>
    </row>
    <row r="79" spans="2:12" s="1" customFormat="1" ht="12" customHeight="1">
      <c r="B79" s="33"/>
      <c r="C79" s="28" t="s">
        <v>16</v>
      </c>
      <c r="L79" s="33"/>
    </row>
    <row r="80" spans="2:12" s="1" customFormat="1" ht="16.5" customHeight="1">
      <c r="B80" s="33"/>
      <c r="E80" s="317" t="str">
        <f>E7</f>
        <v>VD Baška – převedení extrémních povodní, stavba č. 4142</v>
      </c>
      <c r="F80" s="318"/>
      <c r="G80" s="318"/>
      <c r="H80" s="318"/>
      <c r="L80" s="33"/>
    </row>
    <row r="81" spans="2:12" s="1" customFormat="1" ht="12" customHeight="1">
      <c r="B81" s="33"/>
      <c r="C81" s="28" t="s">
        <v>123</v>
      </c>
      <c r="L81" s="33"/>
    </row>
    <row r="82" spans="2:12" s="1" customFormat="1" ht="16.5" customHeight="1">
      <c r="B82" s="33"/>
      <c r="E82" s="297" t="str">
        <f>E9</f>
        <v>SO 03 - Stabilizace abrazního břehu</v>
      </c>
      <c r="F82" s="316"/>
      <c r="G82" s="316"/>
      <c r="H82" s="316"/>
      <c r="L82" s="33"/>
    </row>
    <row r="83" spans="2:12" s="1" customFormat="1" ht="6.95" customHeight="1">
      <c r="B83" s="33"/>
      <c r="L83" s="33"/>
    </row>
    <row r="84" spans="2:12" s="1" customFormat="1" ht="12" customHeight="1">
      <c r="B84" s="33"/>
      <c r="C84" s="28" t="s">
        <v>21</v>
      </c>
      <c r="F84" s="26" t="str">
        <f>F12</f>
        <v>k. ú. Baška</v>
      </c>
      <c r="I84" s="28" t="s">
        <v>23</v>
      </c>
      <c r="J84" s="50" t="str">
        <f>IF(J12="","",J12)</f>
        <v>30. 3. 2023</v>
      </c>
      <c r="L84" s="33"/>
    </row>
    <row r="85" spans="2:12" s="1" customFormat="1" ht="6.95" customHeight="1">
      <c r="B85" s="33"/>
      <c r="L85" s="33"/>
    </row>
    <row r="86" spans="2:12" s="1" customFormat="1" ht="25.7" customHeight="1">
      <c r="B86" s="33"/>
      <c r="C86" s="28" t="s">
        <v>25</v>
      </c>
      <c r="F86" s="26" t="str">
        <f>E15</f>
        <v>Povodí Odry, státní podnik</v>
      </c>
      <c r="I86" s="28" t="s">
        <v>33</v>
      </c>
      <c r="J86" s="31" t="str">
        <f>E21</f>
        <v>Ing. Pavel Golík, Ph.D.</v>
      </c>
      <c r="L86" s="33"/>
    </row>
    <row r="87" spans="2:12" s="1" customFormat="1" ht="15.2" customHeight="1">
      <c r="B87" s="33"/>
      <c r="C87" s="28" t="s">
        <v>31</v>
      </c>
      <c r="F87" s="26" t="str">
        <f>IF(E18="","",E18)</f>
        <v>Vyplň údaj</v>
      </c>
      <c r="I87" s="28" t="s">
        <v>38</v>
      </c>
      <c r="J87" s="31" t="str">
        <f>E24</f>
        <v xml:space="preserve"> </v>
      </c>
      <c r="L87" s="33"/>
    </row>
    <row r="88" spans="2:12" s="1" customFormat="1" ht="10.35" customHeight="1">
      <c r="B88" s="33"/>
      <c r="L88" s="33"/>
    </row>
    <row r="89" spans="2:20" s="10" customFormat="1" ht="29.25" customHeight="1">
      <c r="B89" s="110"/>
      <c r="C89" s="111" t="s">
        <v>251</v>
      </c>
      <c r="D89" s="112" t="s">
        <v>61</v>
      </c>
      <c r="E89" s="112" t="s">
        <v>57</v>
      </c>
      <c r="F89" s="112" t="s">
        <v>58</v>
      </c>
      <c r="G89" s="112" t="s">
        <v>252</v>
      </c>
      <c r="H89" s="112" t="s">
        <v>253</v>
      </c>
      <c r="I89" s="112" t="s">
        <v>254</v>
      </c>
      <c r="J89" s="112" t="s">
        <v>236</v>
      </c>
      <c r="K89" s="113" t="s">
        <v>255</v>
      </c>
      <c r="L89" s="110"/>
      <c r="M89" s="57" t="s">
        <v>19</v>
      </c>
      <c r="N89" s="58" t="s">
        <v>46</v>
      </c>
      <c r="O89" s="58" t="s">
        <v>256</v>
      </c>
      <c r="P89" s="58" t="s">
        <v>257</v>
      </c>
      <c r="Q89" s="58" t="s">
        <v>258</v>
      </c>
      <c r="R89" s="58" t="s">
        <v>259</v>
      </c>
      <c r="S89" s="58" t="s">
        <v>260</v>
      </c>
      <c r="T89" s="59" t="s">
        <v>261</v>
      </c>
    </row>
    <row r="90" spans="2:63" s="1" customFormat="1" ht="22.9" customHeight="1">
      <c r="B90" s="33"/>
      <c r="C90" s="62" t="s">
        <v>262</v>
      </c>
      <c r="J90" s="114">
        <f>BK90</f>
        <v>0</v>
      </c>
      <c r="L90" s="33"/>
      <c r="M90" s="60"/>
      <c r="N90" s="51"/>
      <c r="O90" s="51"/>
      <c r="P90" s="115">
        <f>P91+P495</f>
        <v>0</v>
      </c>
      <c r="Q90" s="51"/>
      <c r="R90" s="115">
        <f>R91+R495</f>
        <v>762.6861298999999</v>
      </c>
      <c r="S90" s="51"/>
      <c r="T90" s="116">
        <f>T91+T495</f>
        <v>167.50848</v>
      </c>
      <c r="AT90" s="18" t="s">
        <v>75</v>
      </c>
      <c r="AU90" s="18" t="s">
        <v>237</v>
      </c>
      <c r="BK90" s="117">
        <f>BK91+BK495</f>
        <v>0</v>
      </c>
    </row>
    <row r="91" spans="2:63" s="11" customFormat="1" ht="25.9" customHeight="1">
      <c r="B91" s="118"/>
      <c r="D91" s="119" t="s">
        <v>75</v>
      </c>
      <c r="E91" s="120" t="s">
        <v>263</v>
      </c>
      <c r="F91" s="120" t="s">
        <v>264</v>
      </c>
      <c r="I91" s="121"/>
      <c r="J91" s="122">
        <f>BK91</f>
        <v>0</v>
      </c>
      <c r="L91" s="118"/>
      <c r="M91" s="123"/>
      <c r="P91" s="124">
        <f>P92+P242+P258+P315+P410+P414+P476+P491</f>
        <v>0</v>
      </c>
      <c r="R91" s="124">
        <f>R92+R242+R258+R315+R410+R414+R476+R491</f>
        <v>762.6843098999999</v>
      </c>
      <c r="T91" s="125">
        <f>T92+T242+T258+T315+T410+T414+T476+T491</f>
        <v>167.50848</v>
      </c>
      <c r="AR91" s="119" t="s">
        <v>84</v>
      </c>
      <c r="AT91" s="126" t="s">
        <v>75</v>
      </c>
      <c r="AU91" s="126" t="s">
        <v>76</v>
      </c>
      <c r="AY91" s="119" t="s">
        <v>265</v>
      </c>
      <c r="BK91" s="127">
        <f>BK92+BK242+BK258+BK315+BK410+BK414+BK476+BK491</f>
        <v>0</v>
      </c>
    </row>
    <row r="92" spans="2:63" s="11" customFormat="1" ht="22.9" customHeight="1">
      <c r="B92" s="118"/>
      <c r="D92" s="119" t="s">
        <v>75</v>
      </c>
      <c r="E92" s="128" t="s">
        <v>84</v>
      </c>
      <c r="F92" s="128" t="s">
        <v>266</v>
      </c>
      <c r="I92" s="121"/>
      <c r="J92" s="129">
        <f>BK92</f>
        <v>0</v>
      </c>
      <c r="L92" s="118"/>
      <c r="M92" s="123"/>
      <c r="P92" s="124">
        <f>SUM(P93:P241)</f>
        <v>0</v>
      </c>
      <c r="R92" s="124">
        <f>SUM(R93:R241)</f>
        <v>0.023700000000000002</v>
      </c>
      <c r="T92" s="125">
        <f>SUM(T93:T241)</f>
        <v>30.551999999999996</v>
      </c>
      <c r="AR92" s="119" t="s">
        <v>84</v>
      </c>
      <c r="AT92" s="126" t="s">
        <v>75</v>
      </c>
      <c r="AU92" s="126" t="s">
        <v>84</v>
      </c>
      <c r="AY92" s="119" t="s">
        <v>265</v>
      </c>
      <c r="BK92" s="127">
        <f>SUM(BK93:BK241)</f>
        <v>0</v>
      </c>
    </row>
    <row r="93" spans="2:65" s="1" customFormat="1" ht="16.5" customHeight="1">
      <c r="B93" s="33"/>
      <c r="C93" s="130" t="s">
        <v>84</v>
      </c>
      <c r="D93" s="130" t="s">
        <v>267</v>
      </c>
      <c r="E93" s="131" t="s">
        <v>401</v>
      </c>
      <c r="F93" s="132" t="s">
        <v>402</v>
      </c>
      <c r="G93" s="133" t="s">
        <v>104</v>
      </c>
      <c r="H93" s="134">
        <v>16.08</v>
      </c>
      <c r="I93" s="135"/>
      <c r="J93" s="136">
        <f>ROUND(I93*H93,2)</f>
        <v>0</v>
      </c>
      <c r="K93" s="132" t="s">
        <v>270</v>
      </c>
      <c r="L93" s="33"/>
      <c r="M93" s="137" t="s">
        <v>19</v>
      </c>
      <c r="N93" s="138" t="s">
        <v>47</v>
      </c>
      <c r="P93" s="139">
        <f>O93*H93</f>
        <v>0</v>
      </c>
      <c r="Q93" s="139">
        <v>0</v>
      </c>
      <c r="R93" s="139">
        <f>Q93*H93</f>
        <v>0</v>
      </c>
      <c r="S93" s="139">
        <v>1.9</v>
      </c>
      <c r="T93" s="140">
        <f>S93*H93</f>
        <v>30.551999999999996</v>
      </c>
      <c r="AR93" s="141" t="s">
        <v>271</v>
      </c>
      <c r="AT93" s="141" t="s">
        <v>267</v>
      </c>
      <c r="AU93" s="141" t="s">
        <v>86</v>
      </c>
      <c r="AY93" s="18" t="s">
        <v>265</v>
      </c>
      <c r="BE93" s="142">
        <f>IF(N93="základní",J93,0)</f>
        <v>0</v>
      </c>
      <c r="BF93" s="142">
        <f>IF(N93="snížená",J93,0)</f>
        <v>0</v>
      </c>
      <c r="BG93" s="142">
        <f>IF(N93="zákl. přenesená",J93,0)</f>
        <v>0</v>
      </c>
      <c r="BH93" s="142">
        <f>IF(N93="sníž. přenesená",J93,0)</f>
        <v>0</v>
      </c>
      <c r="BI93" s="142">
        <f>IF(N93="nulová",J93,0)</f>
        <v>0</v>
      </c>
      <c r="BJ93" s="18" t="s">
        <v>84</v>
      </c>
      <c r="BK93" s="142">
        <f>ROUND(I93*H93,2)</f>
        <v>0</v>
      </c>
      <c r="BL93" s="18" t="s">
        <v>271</v>
      </c>
      <c r="BM93" s="141" t="s">
        <v>5394</v>
      </c>
    </row>
    <row r="94" spans="2:47" s="1" customFormat="1" ht="19.5">
      <c r="B94" s="33"/>
      <c r="D94" s="143" t="s">
        <v>273</v>
      </c>
      <c r="F94" s="144" t="s">
        <v>404</v>
      </c>
      <c r="I94" s="145"/>
      <c r="L94" s="33"/>
      <c r="M94" s="146"/>
      <c r="T94" s="54"/>
      <c r="AT94" s="18" t="s">
        <v>273</v>
      </c>
      <c r="AU94" s="18" t="s">
        <v>86</v>
      </c>
    </row>
    <row r="95" spans="2:47" s="1" customFormat="1" ht="12">
      <c r="B95" s="33"/>
      <c r="D95" s="147" t="s">
        <v>275</v>
      </c>
      <c r="F95" s="148" t="s">
        <v>405</v>
      </c>
      <c r="I95" s="145"/>
      <c r="L95" s="33"/>
      <c r="M95" s="146"/>
      <c r="T95" s="54"/>
      <c r="AT95" s="18" t="s">
        <v>275</v>
      </c>
      <c r="AU95" s="18" t="s">
        <v>86</v>
      </c>
    </row>
    <row r="96" spans="2:51" s="12" customFormat="1" ht="12">
      <c r="B96" s="149"/>
      <c r="D96" s="143" t="s">
        <v>277</v>
      </c>
      <c r="E96" s="150" t="s">
        <v>19</v>
      </c>
      <c r="F96" s="151" t="s">
        <v>5395</v>
      </c>
      <c r="H96" s="150" t="s">
        <v>19</v>
      </c>
      <c r="I96" s="152"/>
      <c r="L96" s="149"/>
      <c r="M96" s="153"/>
      <c r="T96" s="154"/>
      <c r="AT96" s="150" t="s">
        <v>277</v>
      </c>
      <c r="AU96" s="150" t="s">
        <v>86</v>
      </c>
      <c r="AV96" s="12" t="s">
        <v>84</v>
      </c>
      <c r="AW96" s="12" t="s">
        <v>37</v>
      </c>
      <c r="AX96" s="12" t="s">
        <v>76</v>
      </c>
      <c r="AY96" s="150" t="s">
        <v>265</v>
      </c>
    </row>
    <row r="97" spans="2:51" s="12" customFormat="1" ht="12">
      <c r="B97" s="149"/>
      <c r="D97" s="143" t="s">
        <v>277</v>
      </c>
      <c r="E97" s="150" t="s">
        <v>19</v>
      </c>
      <c r="F97" s="151" t="s">
        <v>5396</v>
      </c>
      <c r="H97" s="150" t="s">
        <v>19</v>
      </c>
      <c r="I97" s="152"/>
      <c r="L97" s="149"/>
      <c r="M97" s="153"/>
      <c r="T97" s="154"/>
      <c r="AT97" s="150" t="s">
        <v>277</v>
      </c>
      <c r="AU97" s="150" t="s">
        <v>86</v>
      </c>
      <c r="AV97" s="12" t="s">
        <v>84</v>
      </c>
      <c r="AW97" s="12" t="s">
        <v>37</v>
      </c>
      <c r="AX97" s="12" t="s">
        <v>76</v>
      </c>
      <c r="AY97" s="150" t="s">
        <v>265</v>
      </c>
    </row>
    <row r="98" spans="2:51" s="13" customFormat="1" ht="12">
      <c r="B98" s="155"/>
      <c r="D98" s="143" t="s">
        <v>277</v>
      </c>
      <c r="E98" s="156" t="s">
        <v>19</v>
      </c>
      <c r="F98" s="157" t="s">
        <v>5397</v>
      </c>
      <c r="H98" s="158">
        <v>16.08</v>
      </c>
      <c r="I98" s="159"/>
      <c r="L98" s="155"/>
      <c r="M98" s="160"/>
      <c r="T98" s="161"/>
      <c r="AT98" s="156" t="s">
        <v>277</v>
      </c>
      <c r="AU98" s="156" t="s">
        <v>86</v>
      </c>
      <c r="AV98" s="13" t="s">
        <v>86</v>
      </c>
      <c r="AW98" s="13" t="s">
        <v>37</v>
      </c>
      <c r="AX98" s="13" t="s">
        <v>76</v>
      </c>
      <c r="AY98" s="156" t="s">
        <v>265</v>
      </c>
    </row>
    <row r="99" spans="2:51" s="14" customFormat="1" ht="12">
      <c r="B99" s="162"/>
      <c r="D99" s="143" t="s">
        <v>277</v>
      </c>
      <c r="E99" s="163" t="s">
        <v>201</v>
      </c>
      <c r="F99" s="164" t="s">
        <v>280</v>
      </c>
      <c r="H99" s="165">
        <v>16.08</v>
      </c>
      <c r="I99" s="166"/>
      <c r="L99" s="162"/>
      <c r="M99" s="167"/>
      <c r="T99" s="168"/>
      <c r="AT99" s="163" t="s">
        <v>277</v>
      </c>
      <c r="AU99" s="163" t="s">
        <v>86</v>
      </c>
      <c r="AV99" s="14" t="s">
        <v>271</v>
      </c>
      <c r="AW99" s="14" t="s">
        <v>37</v>
      </c>
      <c r="AX99" s="14" t="s">
        <v>84</v>
      </c>
      <c r="AY99" s="163" t="s">
        <v>265</v>
      </c>
    </row>
    <row r="100" spans="2:65" s="1" customFormat="1" ht="16.5" customHeight="1">
      <c r="B100" s="33"/>
      <c r="C100" s="130" t="s">
        <v>86</v>
      </c>
      <c r="D100" s="130" t="s">
        <v>267</v>
      </c>
      <c r="E100" s="131" t="s">
        <v>425</v>
      </c>
      <c r="F100" s="132" t="s">
        <v>426</v>
      </c>
      <c r="G100" s="133" t="s">
        <v>427</v>
      </c>
      <c r="H100" s="134">
        <v>672</v>
      </c>
      <c r="I100" s="135"/>
      <c r="J100" s="136">
        <f>ROUND(I100*H100,2)</f>
        <v>0</v>
      </c>
      <c r="K100" s="132" t="s">
        <v>270</v>
      </c>
      <c r="L100" s="33"/>
      <c r="M100" s="137" t="s">
        <v>19</v>
      </c>
      <c r="N100" s="138" t="s">
        <v>47</v>
      </c>
      <c r="P100" s="139">
        <f>O100*H100</f>
        <v>0</v>
      </c>
      <c r="Q100" s="139">
        <v>3E-05</v>
      </c>
      <c r="R100" s="139">
        <f>Q100*H100</f>
        <v>0.02016</v>
      </c>
      <c r="S100" s="139">
        <v>0</v>
      </c>
      <c r="T100" s="140">
        <f>S100*H100</f>
        <v>0</v>
      </c>
      <c r="AR100" s="141" t="s">
        <v>271</v>
      </c>
      <c r="AT100" s="141" t="s">
        <v>267</v>
      </c>
      <c r="AU100" s="141" t="s">
        <v>86</v>
      </c>
      <c r="AY100" s="18" t="s">
        <v>265</v>
      </c>
      <c r="BE100" s="142">
        <f>IF(N100="základní",J100,0)</f>
        <v>0</v>
      </c>
      <c r="BF100" s="142">
        <f>IF(N100="snížená",J100,0)</f>
        <v>0</v>
      </c>
      <c r="BG100" s="142">
        <f>IF(N100="zákl. přenesená",J100,0)</f>
        <v>0</v>
      </c>
      <c r="BH100" s="142">
        <f>IF(N100="sníž. přenesená",J100,0)</f>
        <v>0</v>
      </c>
      <c r="BI100" s="142">
        <f>IF(N100="nulová",J100,0)</f>
        <v>0</v>
      </c>
      <c r="BJ100" s="18" t="s">
        <v>84</v>
      </c>
      <c r="BK100" s="142">
        <f>ROUND(I100*H100,2)</f>
        <v>0</v>
      </c>
      <c r="BL100" s="18" t="s">
        <v>271</v>
      </c>
      <c r="BM100" s="141" t="s">
        <v>5398</v>
      </c>
    </row>
    <row r="101" spans="2:47" s="1" customFormat="1" ht="12">
      <c r="B101" s="33"/>
      <c r="D101" s="143" t="s">
        <v>273</v>
      </c>
      <c r="F101" s="144" t="s">
        <v>429</v>
      </c>
      <c r="I101" s="145"/>
      <c r="L101" s="33"/>
      <c r="M101" s="146"/>
      <c r="T101" s="54"/>
      <c r="AT101" s="18" t="s">
        <v>273</v>
      </c>
      <c r="AU101" s="18" t="s">
        <v>86</v>
      </c>
    </row>
    <row r="102" spans="2:47" s="1" customFormat="1" ht="12">
      <c r="B102" s="33"/>
      <c r="D102" s="147" t="s">
        <v>275</v>
      </c>
      <c r="F102" s="148" t="s">
        <v>430</v>
      </c>
      <c r="I102" s="145"/>
      <c r="L102" s="33"/>
      <c r="M102" s="146"/>
      <c r="T102" s="54"/>
      <c r="AT102" s="18" t="s">
        <v>275</v>
      </c>
      <c r="AU102" s="18" t="s">
        <v>86</v>
      </c>
    </row>
    <row r="103" spans="2:51" s="13" customFormat="1" ht="12">
      <c r="B103" s="155"/>
      <c r="D103" s="143" t="s">
        <v>277</v>
      </c>
      <c r="E103" s="156" t="s">
        <v>19</v>
      </c>
      <c r="F103" s="157" t="s">
        <v>5399</v>
      </c>
      <c r="H103" s="158">
        <v>672</v>
      </c>
      <c r="I103" s="159"/>
      <c r="L103" s="155"/>
      <c r="M103" s="160"/>
      <c r="T103" s="161"/>
      <c r="AT103" s="156" t="s">
        <v>277</v>
      </c>
      <c r="AU103" s="156" t="s">
        <v>86</v>
      </c>
      <c r="AV103" s="13" t="s">
        <v>86</v>
      </c>
      <c r="AW103" s="13" t="s">
        <v>37</v>
      </c>
      <c r="AX103" s="13" t="s">
        <v>84</v>
      </c>
      <c r="AY103" s="156" t="s">
        <v>265</v>
      </c>
    </row>
    <row r="104" spans="2:65" s="1" customFormat="1" ht="16.5" customHeight="1">
      <c r="B104" s="33"/>
      <c r="C104" s="130" t="s">
        <v>287</v>
      </c>
      <c r="D104" s="130" t="s">
        <v>267</v>
      </c>
      <c r="E104" s="131" t="s">
        <v>433</v>
      </c>
      <c r="F104" s="132" t="s">
        <v>434</v>
      </c>
      <c r="G104" s="133" t="s">
        <v>435</v>
      </c>
      <c r="H104" s="134">
        <v>14</v>
      </c>
      <c r="I104" s="135"/>
      <c r="J104" s="136">
        <f>ROUND(I104*H104,2)</f>
        <v>0</v>
      </c>
      <c r="K104" s="132" t="s">
        <v>270</v>
      </c>
      <c r="L104" s="33"/>
      <c r="M104" s="137" t="s">
        <v>19</v>
      </c>
      <c r="N104" s="138" t="s">
        <v>47</v>
      </c>
      <c r="P104" s="139">
        <f>O104*H104</f>
        <v>0</v>
      </c>
      <c r="Q104" s="139">
        <v>0</v>
      </c>
      <c r="R104" s="139">
        <f>Q104*H104</f>
        <v>0</v>
      </c>
      <c r="S104" s="139">
        <v>0</v>
      </c>
      <c r="T104" s="140">
        <f>S104*H104</f>
        <v>0</v>
      </c>
      <c r="AR104" s="141" t="s">
        <v>271</v>
      </c>
      <c r="AT104" s="141" t="s">
        <v>267</v>
      </c>
      <c r="AU104" s="141" t="s">
        <v>86</v>
      </c>
      <c r="AY104" s="18" t="s">
        <v>265</v>
      </c>
      <c r="BE104" s="142">
        <f>IF(N104="základní",J104,0)</f>
        <v>0</v>
      </c>
      <c r="BF104" s="142">
        <f>IF(N104="snížená",J104,0)</f>
        <v>0</v>
      </c>
      <c r="BG104" s="142">
        <f>IF(N104="zákl. přenesená",J104,0)</f>
        <v>0</v>
      </c>
      <c r="BH104" s="142">
        <f>IF(N104="sníž. přenesená",J104,0)</f>
        <v>0</v>
      </c>
      <c r="BI104" s="142">
        <f>IF(N104="nulová",J104,0)</f>
        <v>0</v>
      </c>
      <c r="BJ104" s="18" t="s">
        <v>84</v>
      </c>
      <c r="BK104" s="142">
        <f>ROUND(I104*H104,2)</f>
        <v>0</v>
      </c>
      <c r="BL104" s="18" t="s">
        <v>271</v>
      </c>
      <c r="BM104" s="141" t="s">
        <v>5400</v>
      </c>
    </row>
    <row r="105" spans="2:47" s="1" customFormat="1" ht="12">
      <c r="B105" s="33"/>
      <c r="D105" s="143" t="s">
        <v>273</v>
      </c>
      <c r="F105" s="144" t="s">
        <v>437</v>
      </c>
      <c r="I105" s="145"/>
      <c r="L105" s="33"/>
      <c r="M105" s="146"/>
      <c r="T105" s="54"/>
      <c r="AT105" s="18" t="s">
        <v>273</v>
      </c>
      <c r="AU105" s="18" t="s">
        <v>86</v>
      </c>
    </row>
    <row r="106" spans="2:47" s="1" customFormat="1" ht="12">
      <c r="B106" s="33"/>
      <c r="D106" s="147" t="s">
        <v>275</v>
      </c>
      <c r="F106" s="148" t="s">
        <v>438</v>
      </c>
      <c r="I106" s="145"/>
      <c r="L106" s="33"/>
      <c r="M106" s="146"/>
      <c r="T106" s="54"/>
      <c r="AT106" s="18" t="s">
        <v>275</v>
      </c>
      <c r="AU106" s="18" t="s">
        <v>86</v>
      </c>
    </row>
    <row r="107" spans="2:51" s="13" customFormat="1" ht="12">
      <c r="B107" s="155"/>
      <c r="D107" s="143" t="s">
        <v>277</v>
      </c>
      <c r="E107" s="156" t="s">
        <v>19</v>
      </c>
      <c r="F107" s="157" t="s">
        <v>5401</v>
      </c>
      <c r="H107" s="158">
        <v>14</v>
      </c>
      <c r="I107" s="159"/>
      <c r="L107" s="155"/>
      <c r="M107" s="160"/>
      <c r="T107" s="161"/>
      <c r="AT107" s="156" t="s">
        <v>277</v>
      </c>
      <c r="AU107" s="156" t="s">
        <v>86</v>
      </c>
      <c r="AV107" s="13" t="s">
        <v>86</v>
      </c>
      <c r="AW107" s="13" t="s">
        <v>37</v>
      </c>
      <c r="AX107" s="13" t="s">
        <v>84</v>
      </c>
      <c r="AY107" s="156" t="s">
        <v>265</v>
      </c>
    </row>
    <row r="108" spans="2:65" s="1" customFormat="1" ht="16.5" customHeight="1">
      <c r="B108" s="33"/>
      <c r="C108" s="130" t="s">
        <v>271</v>
      </c>
      <c r="D108" s="130" t="s">
        <v>267</v>
      </c>
      <c r="E108" s="131" t="s">
        <v>5402</v>
      </c>
      <c r="F108" s="132" t="s">
        <v>5403</v>
      </c>
      <c r="G108" s="133" t="s">
        <v>115</v>
      </c>
      <c r="H108" s="134">
        <v>90</v>
      </c>
      <c r="I108" s="135"/>
      <c r="J108" s="136">
        <f>ROUND(I108*H108,2)</f>
        <v>0</v>
      </c>
      <c r="K108" s="132" t="s">
        <v>270</v>
      </c>
      <c r="L108" s="33"/>
      <c r="M108" s="137" t="s">
        <v>19</v>
      </c>
      <c r="N108" s="138" t="s">
        <v>47</v>
      </c>
      <c r="P108" s="139">
        <f>O108*H108</f>
        <v>0</v>
      </c>
      <c r="Q108" s="139">
        <v>0</v>
      </c>
      <c r="R108" s="139">
        <f>Q108*H108</f>
        <v>0</v>
      </c>
      <c r="S108" s="139">
        <v>0</v>
      </c>
      <c r="T108" s="140">
        <f>S108*H108</f>
        <v>0</v>
      </c>
      <c r="AR108" s="141" t="s">
        <v>271</v>
      </c>
      <c r="AT108" s="141" t="s">
        <v>267</v>
      </c>
      <c r="AU108" s="141" t="s">
        <v>86</v>
      </c>
      <c r="AY108" s="18" t="s">
        <v>265</v>
      </c>
      <c r="BE108" s="142">
        <f>IF(N108="základní",J108,0)</f>
        <v>0</v>
      </c>
      <c r="BF108" s="142">
        <f>IF(N108="snížená",J108,0)</f>
        <v>0</v>
      </c>
      <c r="BG108" s="142">
        <f>IF(N108="zákl. přenesená",J108,0)</f>
        <v>0</v>
      </c>
      <c r="BH108" s="142">
        <f>IF(N108="sníž. přenesená",J108,0)</f>
        <v>0</v>
      </c>
      <c r="BI108" s="142">
        <f>IF(N108="nulová",J108,0)</f>
        <v>0</v>
      </c>
      <c r="BJ108" s="18" t="s">
        <v>84</v>
      </c>
      <c r="BK108" s="142">
        <f>ROUND(I108*H108,2)</f>
        <v>0</v>
      </c>
      <c r="BL108" s="18" t="s">
        <v>271</v>
      </c>
      <c r="BM108" s="141" t="s">
        <v>5404</v>
      </c>
    </row>
    <row r="109" spans="2:47" s="1" customFormat="1" ht="12">
      <c r="B109" s="33"/>
      <c r="D109" s="143" t="s">
        <v>273</v>
      </c>
      <c r="F109" s="144" t="s">
        <v>5405</v>
      </c>
      <c r="I109" s="145"/>
      <c r="L109" s="33"/>
      <c r="M109" s="146"/>
      <c r="T109" s="54"/>
      <c r="AT109" s="18" t="s">
        <v>273</v>
      </c>
      <c r="AU109" s="18" t="s">
        <v>86</v>
      </c>
    </row>
    <row r="110" spans="2:47" s="1" customFormat="1" ht="12">
      <c r="B110" s="33"/>
      <c r="D110" s="147" t="s">
        <v>275</v>
      </c>
      <c r="F110" s="148" t="s">
        <v>5406</v>
      </c>
      <c r="I110" s="145"/>
      <c r="L110" s="33"/>
      <c r="M110" s="146"/>
      <c r="T110" s="54"/>
      <c r="AT110" s="18" t="s">
        <v>275</v>
      </c>
      <c r="AU110" s="18" t="s">
        <v>86</v>
      </c>
    </row>
    <row r="111" spans="2:51" s="12" customFormat="1" ht="12">
      <c r="B111" s="149"/>
      <c r="D111" s="143" t="s">
        <v>277</v>
      </c>
      <c r="E111" s="150" t="s">
        <v>19</v>
      </c>
      <c r="F111" s="151" t="s">
        <v>5395</v>
      </c>
      <c r="H111" s="150" t="s">
        <v>19</v>
      </c>
      <c r="I111" s="152"/>
      <c r="L111" s="149"/>
      <c r="M111" s="153"/>
      <c r="T111" s="154"/>
      <c r="AT111" s="150" t="s">
        <v>277</v>
      </c>
      <c r="AU111" s="150" t="s">
        <v>86</v>
      </c>
      <c r="AV111" s="12" t="s">
        <v>84</v>
      </c>
      <c r="AW111" s="12" t="s">
        <v>37</v>
      </c>
      <c r="AX111" s="12" t="s">
        <v>76</v>
      </c>
      <c r="AY111" s="150" t="s">
        <v>265</v>
      </c>
    </row>
    <row r="112" spans="2:51" s="13" customFormat="1" ht="12">
      <c r="B112" s="155"/>
      <c r="D112" s="143" t="s">
        <v>277</v>
      </c>
      <c r="E112" s="156" t="s">
        <v>19</v>
      </c>
      <c r="F112" s="157" t="s">
        <v>5407</v>
      </c>
      <c r="H112" s="158">
        <v>90</v>
      </c>
      <c r="I112" s="159"/>
      <c r="L112" s="155"/>
      <c r="M112" s="160"/>
      <c r="T112" s="161"/>
      <c r="AT112" s="156" t="s">
        <v>277</v>
      </c>
      <c r="AU112" s="156" t="s">
        <v>86</v>
      </c>
      <c r="AV112" s="13" t="s">
        <v>86</v>
      </c>
      <c r="AW112" s="13" t="s">
        <v>37</v>
      </c>
      <c r="AX112" s="13" t="s">
        <v>76</v>
      </c>
      <c r="AY112" s="156" t="s">
        <v>265</v>
      </c>
    </row>
    <row r="113" spans="2:51" s="14" customFormat="1" ht="12">
      <c r="B113" s="162"/>
      <c r="D113" s="143" t="s">
        <v>277</v>
      </c>
      <c r="E113" s="163" t="s">
        <v>5376</v>
      </c>
      <c r="F113" s="164" t="s">
        <v>280</v>
      </c>
      <c r="H113" s="165">
        <v>90</v>
      </c>
      <c r="I113" s="166"/>
      <c r="L113" s="162"/>
      <c r="M113" s="167"/>
      <c r="T113" s="168"/>
      <c r="AT113" s="163" t="s">
        <v>277</v>
      </c>
      <c r="AU113" s="163" t="s">
        <v>86</v>
      </c>
      <c r="AV113" s="14" t="s">
        <v>271</v>
      </c>
      <c r="AW113" s="14" t="s">
        <v>37</v>
      </c>
      <c r="AX113" s="14" t="s">
        <v>84</v>
      </c>
      <c r="AY113" s="163" t="s">
        <v>265</v>
      </c>
    </row>
    <row r="114" spans="2:65" s="1" customFormat="1" ht="16.5" customHeight="1">
      <c r="B114" s="33"/>
      <c r="C114" s="130" t="s">
        <v>302</v>
      </c>
      <c r="D114" s="130" t="s">
        <v>267</v>
      </c>
      <c r="E114" s="131" t="s">
        <v>5408</v>
      </c>
      <c r="F114" s="132" t="s">
        <v>5409</v>
      </c>
      <c r="G114" s="133" t="s">
        <v>104</v>
      </c>
      <c r="H114" s="134">
        <v>23.03</v>
      </c>
      <c r="I114" s="135"/>
      <c r="J114" s="136">
        <f>ROUND(I114*H114,2)</f>
        <v>0</v>
      </c>
      <c r="K114" s="132" t="s">
        <v>270</v>
      </c>
      <c r="L114" s="33"/>
      <c r="M114" s="137" t="s">
        <v>19</v>
      </c>
      <c r="N114" s="138" t="s">
        <v>47</v>
      </c>
      <c r="P114" s="139">
        <f>O114*H114</f>
        <v>0</v>
      </c>
      <c r="Q114" s="139">
        <v>0</v>
      </c>
      <c r="R114" s="139">
        <f>Q114*H114</f>
        <v>0</v>
      </c>
      <c r="S114" s="139">
        <v>0</v>
      </c>
      <c r="T114" s="140">
        <f>S114*H114</f>
        <v>0</v>
      </c>
      <c r="AR114" s="141" t="s">
        <v>271</v>
      </c>
      <c r="AT114" s="141" t="s">
        <v>267</v>
      </c>
      <c r="AU114" s="141" t="s">
        <v>86</v>
      </c>
      <c r="AY114" s="18" t="s">
        <v>265</v>
      </c>
      <c r="BE114" s="142">
        <f>IF(N114="základní",J114,0)</f>
        <v>0</v>
      </c>
      <c r="BF114" s="142">
        <f>IF(N114="snížená",J114,0)</f>
        <v>0</v>
      </c>
      <c r="BG114" s="142">
        <f>IF(N114="zákl. přenesená",J114,0)</f>
        <v>0</v>
      </c>
      <c r="BH114" s="142">
        <f>IF(N114="sníž. přenesená",J114,0)</f>
        <v>0</v>
      </c>
      <c r="BI114" s="142">
        <f>IF(N114="nulová",J114,0)</f>
        <v>0</v>
      </c>
      <c r="BJ114" s="18" t="s">
        <v>84</v>
      </c>
      <c r="BK114" s="142">
        <f>ROUND(I114*H114,2)</f>
        <v>0</v>
      </c>
      <c r="BL114" s="18" t="s">
        <v>271</v>
      </c>
      <c r="BM114" s="141" t="s">
        <v>5410</v>
      </c>
    </row>
    <row r="115" spans="2:47" s="1" customFormat="1" ht="12">
      <c r="B115" s="33"/>
      <c r="D115" s="143" t="s">
        <v>273</v>
      </c>
      <c r="F115" s="144" t="s">
        <v>5411</v>
      </c>
      <c r="I115" s="145"/>
      <c r="L115" s="33"/>
      <c r="M115" s="146"/>
      <c r="T115" s="54"/>
      <c r="AT115" s="18" t="s">
        <v>273</v>
      </c>
      <c r="AU115" s="18" t="s">
        <v>86</v>
      </c>
    </row>
    <row r="116" spans="2:47" s="1" customFormat="1" ht="12">
      <c r="B116" s="33"/>
      <c r="D116" s="147" t="s">
        <v>275</v>
      </c>
      <c r="F116" s="148" t="s">
        <v>5412</v>
      </c>
      <c r="I116" s="145"/>
      <c r="L116" s="33"/>
      <c r="M116" s="146"/>
      <c r="T116" s="54"/>
      <c r="AT116" s="18" t="s">
        <v>275</v>
      </c>
      <c r="AU116" s="18" t="s">
        <v>86</v>
      </c>
    </row>
    <row r="117" spans="2:51" s="12" customFormat="1" ht="12">
      <c r="B117" s="149"/>
      <c r="D117" s="143" t="s">
        <v>277</v>
      </c>
      <c r="E117" s="150" t="s">
        <v>19</v>
      </c>
      <c r="F117" s="151" t="s">
        <v>5413</v>
      </c>
      <c r="H117" s="150" t="s">
        <v>19</v>
      </c>
      <c r="I117" s="152"/>
      <c r="L117" s="149"/>
      <c r="M117" s="153"/>
      <c r="T117" s="154"/>
      <c r="AT117" s="150" t="s">
        <v>277</v>
      </c>
      <c r="AU117" s="150" t="s">
        <v>86</v>
      </c>
      <c r="AV117" s="12" t="s">
        <v>84</v>
      </c>
      <c r="AW117" s="12" t="s">
        <v>37</v>
      </c>
      <c r="AX117" s="12" t="s">
        <v>76</v>
      </c>
      <c r="AY117" s="150" t="s">
        <v>265</v>
      </c>
    </row>
    <row r="118" spans="2:51" s="12" customFormat="1" ht="12">
      <c r="B118" s="149"/>
      <c r="D118" s="143" t="s">
        <v>277</v>
      </c>
      <c r="E118" s="150" t="s">
        <v>19</v>
      </c>
      <c r="F118" s="151" t="s">
        <v>5414</v>
      </c>
      <c r="H118" s="150" t="s">
        <v>19</v>
      </c>
      <c r="I118" s="152"/>
      <c r="L118" s="149"/>
      <c r="M118" s="153"/>
      <c r="T118" s="154"/>
      <c r="AT118" s="150" t="s">
        <v>277</v>
      </c>
      <c r="AU118" s="150" t="s">
        <v>86</v>
      </c>
      <c r="AV118" s="12" t="s">
        <v>84</v>
      </c>
      <c r="AW118" s="12" t="s">
        <v>37</v>
      </c>
      <c r="AX118" s="12" t="s">
        <v>76</v>
      </c>
      <c r="AY118" s="150" t="s">
        <v>265</v>
      </c>
    </row>
    <row r="119" spans="2:51" s="13" customFormat="1" ht="12">
      <c r="B119" s="155"/>
      <c r="D119" s="143" t="s">
        <v>277</v>
      </c>
      <c r="E119" s="156" t="s">
        <v>19</v>
      </c>
      <c r="F119" s="157" t="s">
        <v>5415</v>
      </c>
      <c r="H119" s="158">
        <v>23.03</v>
      </c>
      <c r="I119" s="159"/>
      <c r="L119" s="155"/>
      <c r="M119" s="160"/>
      <c r="T119" s="161"/>
      <c r="AT119" s="156" t="s">
        <v>277</v>
      </c>
      <c r="AU119" s="156" t="s">
        <v>86</v>
      </c>
      <c r="AV119" s="13" t="s">
        <v>86</v>
      </c>
      <c r="AW119" s="13" t="s">
        <v>37</v>
      </c>
      <c r="AX119" s="13" t="s">
        <v>76</v>
      </c>
      <c r="AY119" s="156" t="s">
        <v>265</v>
      </c>
    </row>
    <row r="120" spans="2:51" s="14" customFormat="1" ht="12">
      <c r="B120" s="162"/>
      <c r="D120" s="143" t="s">
        <v>277</v>
      </c>
      <c r="E120" s="163" t="s">
        <v>5384</v>
      </c>
      <c r="F120" s="164" t="s">
        <v>280</v>
      </c>
      <c r="H120" s="165">
        <v>23.03</v>
      </c>
      <c r="I120" s="166"/>
      <c r="L120" s="162"/>
      <c r="M120" s="167"/>
      <c r="T120" s="168"/>
      <c r="AT120" s="163" t="s">
        <v>277</v>
      </c>
      <c r="AU120" s="163" t="s">
        <v>86</v>
      </c>
      <c r="AV120" s="14" t="s">
        <v>271</v>
      </c>
      <c r="AW120" s="14" t="s">
        <v>37</v>
      </c>
      <c r="AX120" s="14" t="s">
        <v>84</v>
      </c>
      <c r="AY120" s="163" t="s">
        <v>265</v>
      </c>
    </row>
    <row r="121" spans="2:65" s="1" customFormat="1" ht="16.5" customHeight="1">
      <c r="B121" s="33"/>
      <c r="C121" s="130" t="s">
        <v>309</v>
      </c>
      <c r="D121" s="130" t="s">
        <v>267</v>
      </c>
      <c r="E121" s="131" t="s">
        <v>5416</v>
      </c>
      <c r="F121" s="132" t="s">
        <v>5417</v>
      </c>
      <c r="G121" s="133" t="s">
        <v>104</v>
      </c>
      <c r="H121" s="134">
        <v>135.78</v>
      </c>
      <c r="I121" s="135"/>
      <c r="J121" s="136">
        <f>ROUND(I121*H121,2)</f>
        <v>0</v>
      </c>
      <c r="K121" s="132" t="s">
        <v>270</v>
      </c>
      <c r="L121" s="33"/>
      <c r="M121" s="137" t="s">
        <v>19</v>
      </c>
      <c r="N121" s="138" t="s">
        <v>47</v>
      </c>
      <c r="P121" s="139">
        <f>O121*H121</f>
        <v>0</v>
      </c>
      <c r="Q121" s="139">
        <v>0</v>
      </c>
      <c r="R121" s="139">
        <f>Q121*H121</f>
        <v>0</v>
      </c>
      <c r="S121" s="139">
        <v>0</v>
      </c>
      <c r="T121" s="140">
        <f>S121*H121</f>
        <v>0</v>
      </c>
      <c r="AR121" s="141" t="s">
        <v>271</v>
      </c>
      <c r="AT121" s="141" t="s">
        <v>267</v>
      </c>
      <c r="AU121" s="141" t="s">
        <v>86</v>
      </c>
      <c r="AY121" s="18" t="s">
        <v>265</v>
      </c>
      <c r="BE121" s="142">
        <f>IF(N121="základní",J121,0)</f>
        <v>0</v>
      </c>
      <c r="BF121" s="142">
        <f>IF(N121="snížená",J121,0)</f>
        <v>0</v>
      </c>
      <c r="BG121" s="142">
        <f>IF(N121="zákl. přenesená",J121,0)</f>
        <v>0</v>
      </c>
      <c r="BH121" s="142">
        <f>IF(N121="sníž. přenesená",J121,0)</f>
        <v>0</v>
      </c>
      <c r="BI121" s="142">
        <f>IF(N121="nulová",J121,0)</f>
        <v>0</v>
      </c>
      <c r="BJ121" s="18" t="s">
        <v>84</v>
      </c>
      <c r="BK121" s="142">
        <f>ROUND(I121*H121,2)</f>
        <v>0</v>
      </c>
      <c r="BL121" s="18" t="s">
        <v>271</v>
      </c>
      <c r="BM121" s="141" t="s">
        <v>5418</v>
      </c>
    </row>
    <row r="122" spans="2:47" s="1" customFormat="1" ht="12">
      <c r="B122" s="33"/>
      <c r="D122" s="143" t="s">
        <v>273</v>
      </c>
      <c r="F122" s="144" t="s">
        <v>5419</v>
      </c>
      <c r="I122" s="145"/>
      <c r="L122" s="33"/>
      <c r="M122" s="146"/>
      <c r="T122" s="54"/>
      <c r="AT122" s="18" t="s">
        <v>273</v>
      </c>
      <c r="AU122" s="18" t="s">
        <v>86</v>
      </c>
    </row>
    <row r="123" spans="2:47" s="1" customFormat="1" ht="12">
      <c r="B123" s="33"/>
      <c r="D123" s="147" t="s">
        <v>275</v>
      </c>
      <c r="F123" s="148" t="s">
        <v>5420</v>
      </c>
      <c r="I123" s="145"/>
      <c r="L123" s="33"/>
      <c r="M123" s="146"/>
      <c r="T123" s="54"/>
      <c r="AT123" s="18" t="s">
        <v>275</v>
      </c>
      <c r="AU123" s="18" t="s">
        <v>86</v>
      </c>
    </row>
    <row r="124" spans="2:51" s="12" customFormat="1" ht="12">
      <c r="B124" s="149"/>
      <c r="D124" s="143" t="s">
        <v>277</v>
      </c>
      <c r="E124" s="150" t="s">
        <v>19</v>
      </c>
      <c r="F124" s="151" t="s">
        <v>5421</v>
      </c>
      <c r="H124" s="150" t="s">
        <v>19</v>
      </c>
      <c r="I124" s="152"/>
      <c r="L124" s="149"/>
      <c r="M124" s="153"/>
      <c r="T124" s="154"/>
      <c r="AT124" s="150" t="s">
        <v>277</v>
      </c>
      <c r="AU124" s="150" t="s">
        <v>86</v>
      </c>
      <c r="AV124" s="12" t="s">
        <v>84</v>
      </c>
      <c r="AW124" s="12" t="s">
        <v>37</v>
      </c>
      <c r="AX124" s="12" t="s">
        <v>76</v>
      </c>
      <c r="AY124" s="150" t="s">
        <v>265</v>
      </c>
    </row>
    <row r="125" spans="2:51" s="12" customFormat="1" ht="12">
      <c r="B125" s="149"/>
      <c r="D125" s="143" t="s">
        <v>277</v>
      </c>
      <c r="E125" s="150" t="s">
        <v>19</v>
      </c>
      <c r="F125" s="151" t="s">
        <v>5422</v>
      </c>
      <c r="H125" s="150" t="s">
        <v>19</v>
      </c>
      <c r="I125" s="152"/>
      <c r="L125" s="149"/>
      <c r="M125" s="153"/>
      <c r="T125" s="154"/>
      <c r="AT125" s="150" t="s">
        <v>277</v>
      </c>
      <c r="AU125" s="150" t="s">
        <v>86</v>
      </c>
      <c r="AV125" s="12" t="s">
        <v>84</v>
      </c>
      <c r="AW125" s="12" t="s">
        <v>37</v>
      </c>
      <c r="AX125" s="12" t="s">
        <v>76</v>
      </c>
      <c r="AY125" s="150" t="s">
        <v>265</v>
      </c>
    </row>
    <row r="126" spans="2:51" s="13" customFormat="1" ht="12">
      <c r="B126" s="155"/>
      <c r="D126" s="143" t="s">
        <v>277</v>
      </c>
      <c r="E126" s="156" t="s">
        <v>19</v>
      </c>
      <c r="F126" s="157" t="s">
        <v>5423</v>
      </c>
      <c r="H126" s="158">
        <v>107.74</v>
      </c>
      <c r="I126" s="159"/>
      <c r="L126" s="155"/>
      <c r="M126" s="160"/>
      <c r="T126" s="161"/>
      <c r="AT126" s="156" t="s">
        <v>277</v>
      </c>
      <c r="AU126" s="156" t="s">
        <v>86</v>
      </c>
      <c r="AV126" s="13" t="s">
        <v>86</v>
      </c>
      <c r="AW126" s="13" t="s">
        <v>37</v>
      </c>
      <c r="AX126" s="13" t="s">
        <v>76</v>
      </c>
      <c r="AY126" s="156" t="s">
        <v>265</v>
      </c>
    </row>
    <row r="127" spans="2:51" s="13" customFormat="1" ht="12">
      <c r="B127" s="155"/>
      <c r="D127" s="143" t="s">
        <v>277</v>
      </c>
      <c r="E127" s="156" t="s">
        <v>19</v>
      </c>
      <c r="F127" s="157" t="s">
        <v>5424</v>
      </c>
      <c r="H127" s="158">
        <v>24.14</v>
      </c>
      <c r="I127" s="159"/>
      <c r="L127" s="155"/>
      <c r="M127" s="160"/>
      <c r="T127" s="161"/>
      <c r="AT127" s="156" t="s">
        <v>277</v>
      </c>
      <c r="AU127" s="156" t="s">
        <v>86</v>
      </c>
      <c r="AV127" s="13" t="s">
        <v>86</v>
      </c>
      <c r="AW127" s="13" t="s">
        <v>37</v>
      </c>
      <c r="AX127" s="13" t="s">
        <v>76</v>
      </c>
      <c r="AY127" s="156" t="s">
        <v>265</v>
      </c>
    </row>
    <row r="128" spans="2:51" s="13" customFormat="1" ht="12">
      <c r="B128" s="155"/>
      <c r="D128" s="143" t="s">
        <v>277</v>
      </c>
      <c r="E128" s="156" t="s">
        <v>19</v>
      </c>
      <c r="F128" s="157" t="s">
        <v>5425</v>
      </c>
      <c r="H128" s="158">
        <v>3.9</v>
      </c>
      <c r="I128" s="159"/>
      <c r="L128" s="155"/>
      <c r="M128" s="160"/>
      <c r="T128" s="161"/>
      <c r="AT128" s="156" t="s">
        <v>277</v>
      </c>
      <c r="AU128" s="156" t="s">
        <v>86</v>
      </c>
      <c r="AV128" s="13" t="s">
        <v>86</v>
      </c>
      <c r="AW128" s="13" t="s">
        <v>37</v>
      </c>
      <c r="AX128" s="13" t="s">
        <v>76</v>
      </c>
      <c r="AY128" s="156" t="s">
        <v>265</v>
      </c>
    </row>
    <row r="129" spans="2:51" s="14" customFormat="1" ht="12">
      <c r="B129" s="162"/>
      <c r="D129" s="143" t="s">
        <v>277</v>
      </c>
      <c r="E129" s="163" t="s">
        <v>5390</v>
      </c>
      <c r="F129" s="164" t="s">
        <v>280</v>
      </c>
      <c r="H129" s="165">
        <v>135.78</v>
      </c>
      <c r="I129" s="166"/>
      <c r="L129" s="162"/>
      <c r="M129" s="167"/>
      <c r="T129" s="168"/>
      <c r="AT129" s="163" t="s">
        <v>277</v>
      </c>
      <c r="AU129" s="163" t="s">
        <v>86</v>
      </c>
      <c r="AV129" s="14" t="s">
        <v>271</v>
      </c>
      <c r="AW129" s="14" t="s">
        <v>37</v>
      </c>
      <c r="AX129" s="14" t="s">
        <v>84</v>
      </c>
      <c r="AY129" s="163" t="s">
        <v>265</v>
      </c>
    </row>
    <row r="130" spans="2:65" s="1" customFormat="1" ht="21.75" customHeight="1">
      <c r="B130" s="33"/>
      <c r="C130" s="130" t="s">
        <v>316</v>
      </c>
      <c r="D130" s="130" t="s">
        <v>267</v>
      </c>
      <c r="E130" s="131" t="s">
        <v>5426</v>
      </c>
      <c r="F130" s="132" t="s">
        <v>5427</v>
      </c>
      <c r="G130" s="133" t="s">
        <v>104</v>
      </c>
      <c r="H130" s="134">
        <v>155.1</v>
      </c>
      <c r="I130" s="135"/>
      <c r="J130" s="136">
        <f>ROUND(I130*H130,2)</f>
        <v>0</v>
      </c>
      <c r="K130" s="132" t="s">
        <v>270</v>
      </c>
      <c r="L130" s="33"/>
      <c r="M130" s="137" t="s">
        <v>19</v>
      </c>
      <c r="N130" s="138" t="s">
        <v>47</v>
      </c>
      <c r="P130" s="139">
        <f>O130*H130</f>
        <v>0</v>
      </c>
      <c r="Q130" s="139">
        <v>0</v>
      </c>
      <c r="R130" s="139">
        <f>Q130*H130</f>
        <v>0</v>
      </c>
      <c r="S130" s="139">
        <v>0</v>
      </c>
      <c r="T130" s="140">
        <f>S130*H130</f>
        <v>0</v>
      </c>
      <c r="AR130" s="141" t="s">
        <v>271</v>
      </c>
      <c r="AT130" s="141" t="s">
        <v>267</v>
      </c>
      <c r="AU130" s="141" t="s">
        <v>86</v>
      </c>
      <c r="AY130" s="18" t="s">
        <v>265</v>
      </c>
      <c r="BE130" s="142">
        <f>IF(N130="základní",J130,0)</f>
        <v>0</v>
      </c>
      <c r="BF130" s="142">
        <f>IF(N130="snížená",J130,0)</f>
        <v>0</v>
      </c>
      <c r="BG130" s="142">
        <f>IF(N130="zákl. přenesená",J130,0)</f>
        <v>0</v>
      </c>
      <c r="BH130" s="142">
        <f>IF(N130="sníž. přenesená",J130,0)</f>
        <v>0</v>
      </c>
      <c r="BI130" s="142">
        <f>IF(N130="nulová",J130,0)</f>
        <v>0</v>
      </c>
      <c r="BJ130" s="18" t="s">
        <v>84</v>
      </c>
      <c r="BK130" s="142">
        <f>ROUND(I130*H130,2)</f>
        <v>0</v>
      </c>
      <c r="BL130" s="18" t="s">
        <v>271</v>
      </c>
      <c r="BM130" s="141" t="s">
        <v>5428</v>
      </c>
    </row>
    <row r="131" spans="2:47" s="1" customFormat="1" ht="19.5">
      <c r="B131" s="33"/>
      <c r="D131" s="143" t="s">
        <v>273</v>
      </c>
      <c r="F131" s="144" t="s">
        <v>5429</v>
      </c>
      <c r="I131" s="145"/>
      <c r="L131" s="33"/>
      <c r="M131" s="146"/>
      <c r="T131" s="54"/>
      <c r="AT131" s="18" t="s">
        <v>273</v>
      </c>
      <c r="AU131" s="18" t="s">
        <v>86</v>
      </c>
    </row>
    <row r="132" spans="2:47" s="1" customFormat="1" ht="12">
      <c r="B132" s="33"/>
      <c r="D132" s="147" t="s">
        <v>275</v>
      </c>
      <c r="F132" s="148" t="s">
        <v>5430</v>
      </c>
      <c r="I132" s="145"/>
      <c r="L132" s="33"/>
      <c r="M132" s="146"/>
      <c r="T132" s="54"/>
      <c r="AT132" s="18" t="s">
        <v>275</v>
      </c>
      <c r="AU132" s="18" t="s">
        <v>86</v>
      </c>
    </row>
    <row r="133" spans="2:51" s="12" customFormat="1" ht="12">
      <c r="B133" s="149"/>
      <c r="D133" s="143" t="s">
        <v>277</v>
      </c>
      <c r="E133" s="150" t="s">
        <v>19</v>
      </c>
      <c r="F133" s="151" t="s">
        <v>5413</v>
      </c>
      <c r="H133" s="150" t="s">
        <v>19</v>
      </c>
      <c r="I133" s="152"/>
      <c r="L133" s="149"/>
      <c r="M133" s="153"/>
      <c r="T133" s="154"/>
      <c r="AT133" s="150" t="s">
        <v>277</v>
      </c>
      <c r="AU133" s="150" t="s">
        <v>86</v>
      </c>
      <c r="AV133" s="12" t="s">
        <v>84</v>
      </c>
      <c r="AW133" s="12" t="s">
        <v>37</v>
      </c>
      <c r="AX133" s="12" t="s">
        <v>76</v>
      </c>
      <c r="AY133" s="150" t="s">
        <v>265</v>
      </c>
    </row>
    <row r="134" spans="2:51" s="12" customFormat="1" ht="12">
      <c r="B134" s="149"/>
      <c r="D134" s="143" t="s">
        <v>277</v>
      </c>
      <c r="E134" s="150" t="s">
        <v>19</v>
      </c>
      <c r="F134" s="151" t="s">
        <v>5431</v>
      </c>
      <c r="H134" s="150" t="s">
        <v>19</v>
      </c>
      <c r="I134" s="152"/>
      <c r="L134" s="149"/>
      <c r="M134" s="153"/>
      <c r="T134" s="154"/>
      <c r="AT134" s="150" t="s">
        <v>277</v>
      </c>
      <c r="AU134" s="150" t="s">
        <v>86</v>
      </c>
      <c r="AV134" s="12" t="s">
        <v>84</v>
      </c>
      <c r="AW134" s="12" t="s">
        <v>37</v>
      </c>
      <c r="AX134" s="12" t="s">
        <v>76</v>
      </c>
      <c r="AY134" s="150" t="s">
        <v>265</v>
      </c>
    </row>
    <row r="135" spans="2:51" s="13" customFormat="1" ht="12">
      <c r="B135" s="155"/>
      <c r="D135" s="143" t="s">
        <v>277</v>
      </c>
      <c r="E135" s="156" t="s">
        <v>19</v>
      </c>
      <c r="F135" s="157" t="s">
        <v>5432</v>
      </c>
      <c r="H135" s="158">
        <v>56</v>
      </c>
      <c r="I135" s="159"/>
      <c r="L135" s="155"/>
      <c r="M135" s="160"/>
      <c r="T135" s="161"/>
      <c r="AT135" s="156" t="s">
        <v>277</v>
      </c>
      <c r="AU135" s="156" t="s">
        <v>86</v>
      </c>
      <c r="AV135" s="13" t="s">
        <v>86</v>
      </c>
      <c r="AW135" s="13" t="s">
        <v>37</v>
      </c>
      <c r="AX135" s="13" t="s">
        <v>76</v>
      </c>
      <c r="AY135" s="156" t="s">
        <v>265</v>
      </c>
    </row>
    <row r="136" spans="2:51" s="12" customFormat="1" ht="12">
      <c r="B136" s="149"/>
      <c r="D136" s="143" t="s">
        <v>277</v>
      </c>
      <c r="E136" s="150" t="s">
        <v>19</v>
      </c>
      <c r="F136" s="151" t="s">
        <v>5433</v>
      </c>
      <c r="H136" s="150" t="s">
        <v>19</v>
      </c>
      <c r="I136" s="152"/>
      <c r="L136" s="149"/>
      <c r="M136" s="153"/>
      <c r="T136" s="154"/>
      <c r="AT136" s="150" t="s">
        <v>277</v>
      </c>
      <c r="AU136" s="150" t="s">
        <v>86</v>
      </c>
      <c r="AV136" s="12" t="s">
        <v>84</v>
      </c>
      <c r="AW136" s="12" t="s">
        <v>37</v>
      </c>
      <c r="AX136" s="12" t="s">
        <v>76</v>
      </c>
      <c r="AY136" s="150" t="s">
        <v>265</v>
      </c>
    </row>
    <row r="137" spans="2:51" s="13" customFormat="1" ht="12">
      <c r="B137" s="155"/>
      <c r="D137" s="143" t="s">
        <v>277</v>
      </c>
      <c r="E137" s="156" t="s">
        <v>19</v>
      </c>
      <c r="F137" s="157" t="s">
        <v>5434</v>
      </c>
      <c r="H137" s="158">
        <v>49.6</v>
      </c>
      <c r="I137" s="159"/>
      <c r="L137" s="155"/>
      <c r="M137" s="160"/>
      <c r="T137" s="161"/>
      <c r="AT137" s="156" t="s">
        <v>277</v>
      </c>
      <c r="AU137" s="156" t="s">
        <v>86</v>
      </c>
      <c r="AV137" s="13" t="s">
        <v>86</v>
      </c>
      <c r="AW137" s="13" t="s">
        <v>37</v>
      </c>
      <c r="AX137" s="13" t="s">
        <v>76</v>
      </c>
      <c r="AY137" s="156" t="s">
        <v>265</v>
      </c>
    </row>
    <row r="138" spans="2:51" s="12" customFormat="1" ht="12">
      <c r="B138" s="149"/>
      <c r="D138" s="143" t="s">
        <v>277</v>
      </c>
      <c r="E138" s="150" t="s">
        <v>19</v>
      </c>
      <c r="F138" s="151" t="s">
        <v>5435</v>
      </c>
      <c r="H138" s="150" t="s">
        <v>19</v>
      </c>
      <c r="I138" s="152"/>
      <c r="L138" s="149"/>
      <c r="M138" s="153"/>
      <c r="T138" s="154"/>
      <c r="AT138" s="150" t="s">
        <v>277</v>
      </c>
      <c r="AU138" s="150" t="s">
        <v>86</v>
      </c>
      <c r="AV138" s="12" t="s">
        <v>84</v>
      </c>
      <c r="AW138" s="12" t="s">
        <v>37</v>
      </c>
      <c r="AX138" s="12" t="s">
        <v>76</v>
      </c>
      <c r="AY138" s="150" t="s">
        <v>265</v>
      </c>
    </row>
    <row r="139" spans="2:51" s="13" customFormat="1" ht="12">
      <c r="B139" s="155"/>
      <c r="D139" s="143" t="s">
        <v>277</v>
      </c>
      <c r="E139" s="156" t="s">
        <v>19</v>
      </c>
      <c r="F139" s="157" t="s">
        <v>5436</v>
      </c>
      <c r="H139" s="158">
        <v>30.3</v>
      </c>
      <c r="I139" s="159"/>
      <c r="L139" s="155"/>
      <c r="M139" s="160"/>
      <c r="T139" s="161"/>
      <c r="AT139" s="156" t="s">
        <v>277</v>
      </c>
      <c r="AU139" s="156" t="s">
        <v>86</v>
      </c>
      <c r="AV139" s="13" t="s">
        <v>86</v>
      </c>
      <c r="AW139" s="13" t="s">
        <v>37</v>
      </c>
      <c r="AX139" s="13" t="s">
        <v>76</v>
      </c>
      <c r="AY139" s="156" t="s">
        <v>265</v>
      </c>
    </row>
    <row r="140" spans="2:51" s="12" customFormat="1" ht="12">
      <c r="B140" s="149"/>
      <c r="D140" s="143" t="s">
        <v>277</v>
      </c>
      <c r="E140" s="150" t="s">
        <v>19</v>
      </c>
      <c r="F140" s="151" t="s">
        <v>5437</v>
      </c>
      <c r="H140" s="150" t="s">
        <v>19</v>
      </c>
      <c r="I140" s="152"/>
      <c r="L140" s="149"/>
      <c r="M140" s="153"/>
      <c r="T140" s="154"/>
      <c r="AT140" s="150" t="s">
        <v>277</v>
      </c>
      <c r="AU140" s="150" t="s">
        <v>86</v>
      </c>
      <c r="AV140" s="12" t="s">
        <v>84</v>
      </c>
      <c r="AW140" s="12" t="s">
        <v>37</v>
      </c>
      <c r="AX140" s="12" t="s">
        <v>76</v>
      </c>
      <c r="AY140" s="150" t="s">
        <v>265</v>
      </c>
    </row>
    <row r="141" spans="2:51" s="13" customFormat="1" ht="12">
      <c r="B141" s="155"/>
      <c r="D141" s="143" t="s">
        <v>277</v>
      </c>
      <c r="E141" s="156" t="s">
        <v>19</v>
      </c>
      <c r="F141" s="157" t="s">
        <v>5438</v>
      </c>
      <c r="H141" s="158">
        <v>19.2</v>
      </c>
      <c r="I141" s="159"/>
      <c r="L141" s="155"/>
      <c r="M141" s="160"/>
      <c r="T141" s="161"/>
      <c r="AT141" s="156" t="s">
        <v>277</v>
      </c>
      <c r="AU141" s="156" t="s">
        <v>86</v>
      </c>
      <c r="AV141" s="13" t="s">
        <v>86</v>
      </c>
      <c r="AW141" s="13" t="s">
        <v>37</v>
      </c>
      <c r="AX141" s="13" t="s">
        <v>76</v>
      </c>
      <c r="AY141" s="156" t="s">
        <v>265</v>
      </c>
    </row>
    <row r="142" spans="2:51" s="14" customFormat="1" ht="12">
      <c r="B142" s="162"/>
      <c r="D142" s="143" t="s">
        <v>277</v>
      </c>
      <c r="E142" s="163" t="s">
        <v>5387</v>
      </c>
      <c r="F142" s="164" t="s">
        <v>280</v>
      </c>
      <c r="H142" s="165">
        <v>155.1</v>
      </c>
      <c r="I142" s="166"/>
      <c r="L142" s="162"/>
      <c r="M142" s="167"/>
      <c r="T142" s="168"/>
      <c r="AT142" s="163" t="s">
        <v>277</v>
      </c>
      <c r="AU142" s="163" t="s">
        <v>86</v>
      </c>
      <c r="AV142" s="14" t="s">
        <v>271</v>
      </c>
      <c r="AW142" s="14" t="s">
        <v>37</v>
      </c>
      <c r="AX142" s="14" t="s">
        <v>84</v>
      </c>
      <c r="AY142" s="163" t="s">
        <v>265</v>
      </c>
    </row>
    <row r="143" spans="2:65" s="1" customFormat="1" ht="21.75" customHeight="1">
      <c r="B143" s="33"/>
      <c r="C143" s="130" t="s">
        <v>323</v>
      </c>
      <c r="D143" s="130" t="s">
        <v>267</v>
      </c>
      <c r="E143" s="131" t="s">
        <v>2111</v>
      </c>
      <c r="F143" s="132" t="s">
        <v>2112</v>
      </c>
      <c r="G143" s="133" t="s">
        <v>104</v>
      </c>
      <c r="H143" s="134">
        <v>455.47</v>
      </c>
      <c r="I143" s="135"/>
      <c r="J143" s="136">
        <f>ROUND(I143*H143,2)</f>
        <v>0</v>
      </c>
      <c r="K143" s="132" t="s">
        <v>270</v>
      </c>
      <c r="L143" s="33"/>
      <c r="M143" s="137" t="s">
        <v>19</v>
      </c>
      <c r="N143" s="138" t="s">
        <v>47</v>
      </c>
      <c r="P143" s="139">
        <f>O143*H143</f>
        <v>0</v>
      </c>
      <c r="Q143" s="139">
        <v>0</v>
      </c>
      <c r="R143" s="139">
        <f>Q143*H143</f>
        <v>0</v>
      </c>
      <c r="S143" s="139">
        <v>0</v>
      </c>
      <c r="T143" s="140">
        <f>S143*H143</f>
        <v>0</v>
      </c>
      <c r="AR143" s="141" t="s">
        <v>271</v>
      </c>
      <c r="AT143" s="141" t="s">
        <v>267</v>
      </c>
      <c r="AU143" s="141" t="s">
        <v>86</v>
      </c>
      <c r="AY143" s="18" t="s">
        <v>265</v>
      </c>
      <c r="BE143" s="142">
        <f>IF(N143="základní",J143,0)</f>
        <v>0</v>
      </c>
      <c r="BF143" s="142">
        <f>IF(N143="snížená",J143,0)</f>
        <v>0</v>
      </c>
      <c r="BG143" s="142">
        <f>IF(N143="zákl. přenesená",J143,0)</f>
        <v>0</v>
      </c>
      <c r="BH143" s="142">
        <f>IF(N143="sníž. přenesená",J143,0)</f>
        <v>0</v>
      </c>
      <c r="BI143" s="142">
        <f>IF(N143="nulová",J143,0)</f>
        <v>0</v>
      </c>
      <c r="BJ143" s="18" t="s">
        <v>84</v>
      </c>
      <c r="BK143" s="142">
        <f>ROUND(I143*H143,2)</f>
        <v>0</v>
      </c>
      <c r="BL143" s="18" t="s">
        <v>271</v>
      </c>
      <c r="BM143" s="141" t="s">
        <v>5439</v>
      </c>
    </row>
    <row r="144" spans="2:47" s="1" customFormat="1" ht="19.5">
      <c r="B144" s="33"/>
      <c r="D144" s="143" t="s">
        <v>273</v>
      </c>
      <c r="F144" s="144" t="s">
        <v>2114</v>
      </c>
      <c r="I144" s="145"/>
      <c r="L144" s="33"/>
      <c r="M144" s="146"/>
      <c r="T144" s="54"/>
      <c r="AT144" s="18" t="s">
        <v>273</v>
      </c>
      <c r="AU144" s="18" t="s">
        <v>86</v>
      </c>
    </row>
    <row r="145" spans="2:47" s="1" customFormat="1" ht="12">
      <c r="B145" s="33"/>
      <c r="D145" s="147" t="s">
        <v>275</v>
      </c>
      <c r="F145" s="148" t="s">
        <v>2115</v>
      </c>
      <c r="I145" s="145"/>
      <c r="L145" s="33"/>
      <c r="M145" s="146"/>
      <c r="T145" s="54"/>
      <c r="AT145" s="18" t="s">
        <v>275</v>
      </c>
      <c r="AU145" s="18" t="s">
        <v>86</v>
      </c>
    </row>
    <row r="146" spans="2:51" s="12" customFormat="1" ht="12">
      <c r="B146" s="149"/>
      <c r="D146" s="143" t="s">
        <v>277</v>
      </c>
      <c r="E146" s="150" t="s">
        <v>19</v>
      </c>
      <c r="F146" s="151" t="s">
        <v>5440</v>
      </c>
      <c r="H146" s="150" t="s">
        <v>19</v>
      </c>
      <c r="I146" s="152"/>
      <c r="L146" s="149"/>
      <c r="M146" s="153"/>
      <c r="T146" s="154"/>
      <c r="AT146" s="150" t="s">
        <v>277</v>
      </c>
      <c r="AU146" s="150" t="s">
        <v>86</v>
      </c>
      <c r="AV146" s="12" t="s">
        <v>84</v>
      </c>
      <c r="AW146" s="12" t="s">
        <v>37</v>
      </c>
      <c r="AX146" s="12" t="s">
        <v>76</v>
      </c>
      <c r="AY146" s="150" t="s">
        <v>265</v>
      </c>
    </row>
    <row r="147" spans="2:51" s="13" customFormat="1" ht="12">
      <c r="B147" s="155"/>
      <c r="D147" s="143" t="s">
        <v>277</v>
      </c>
      <c r="E147" s="156" t="s">
        <v>19</v>
      </c>
      <c r="F147" s="157" t="s">
        <v>5441</v>
      </c>
      <c r="H147" s="158">
        <v>4.5</v>
      </c>
      <c r="I147" s="159"/>
      <c r="L147" s="155"/>
      <c r="M147" s="160"/>
      <c r="T147" s="161"/>
      <c r="AT147" s="156" t="s">
        <v>277</v>
      </c>
      <c r="AU147" s="156" t="s">
        <v>86</v>
      </c>
      <c r="AV147" s="13" t="s">
        <v>86</v>
      </c>
      <c r="AW147" s="13" t="s">
        <v>37</v>
      </c>
      <c r="AX147" s="13" t="s">
        <v>76</v>
      </c>
      <c r="AY147" s="156" t="s">
        <v>265</v>
      </c>
    </row>
    <row r="148" spans="2:51" s="15" customFormat="1" ht="12">
      <c r="B148" s="169"/>
      <c r="D148" s="143" t="s">
        <v>277</v>
      </c>
      <c r="E148" s="170" t="s">
        <v>19</v>
      </c>
      <c r="F148" s="171" t="s">
        <v>397</v>
      </c>
      <c r="H148" s="172">
        <v>4.5</v>
      </c>
      <c r="I148" s="173"/>
      <c r="L148" s="169"/>
      <c r="M148" s="174"/>
      <c r="T148" s="175"/>
      <c r="AT148" s="170" t="s">
        <v>277</v>
      </c>
      <c r="AU148" s="170" t="s">
        <v>86</v>
      </c>
      <c r="AV148" s="15" t="s">
        <v>287</v>
      </c>
      <c r="AW148" s="15" t="s">
        <v>37</v>
      </c>
      <c r="AX148" s="15" t="s">
        <v>76</v>
      </c>
      <c r="AY148" s="170" t="s">
        <v>265</v>
      </c>
    </row>
    <row r="149" spans="2:51" s="13" customFormat="1" ht="12">
      <c r="B149" s="155"/>
      <c r="D149" s="143" t="s">
        <v>277</v>
      </c>
      <c r="E149" s="156" t="s">
        <v>19</v>
      </c>
      <c r="F149" s="157" t="s">
        <v>5390</v>
      </c>
      <c r="H149" s="158">
        <v>135.78</v>
      </c>
      <c r="I149" s="159"/>
      <c r="L149" s="155"/>
      <c r="M149" s="160"/>
      <c r="T149" s="161"/>
      <c r="AT149" s="156" t="s">
        <v>277</v>
      </c>
      <c r="AU149" s="156" t="s">
        <v>86</v>
      </c>
      <c r="AV149" s="13" t="s">
        <v>86</v>
      </c>
      <c r="AW149" s="13" t="s">
        <v>37</v>
      </c>
      <c r="AX149" s="13" t="s">
        <v>76</v>
      </c>
      <c r="AY149" s="156" t="s">
        <v>265</v>
      </c>
    </row>
    <row r="150" spans="2:51" s="13" customFormat="1" ht="12">
      <c r="B150" s="155"/>
      <c r="D150" s="143" t="s">
        <v>277</v>
      </c>
      <c r="E150" s="156" t="s">
        <v>19</v>
      </c>
      <c r="F150" s="157" t="s">
        <v>5384</v>
      </c>
      <c r="H150" s="158">
        <v>23.03</v>
      </c>
      <c r="I150" s="159"/>
      <c r="L150" s="155"/>
      <c r="M150" s="160"/>
      <c r="T150" s="161"/>
      <c r="AT150" s="156" t="s">
        <v>277</v>
      </c>
      <c r="AU150" s="156" t="s">
        <v>86</v>
      </c>
      <c r="AV150" s="13" t="s">
        <v>86</v>
      </c>
      <c r="AW150" s="13" t="s">
        <v>37</v>
      </c>
      <c r="AX150" s="13" t="s">
        <v>76</v>
      </c>
      <c r="AY150" s="156" t="s">
        <v>265</v>
      </c>
    </row>
    <row r="151" spans="2:51" s="13" customFormat="1" ht="12">
      <c r="B151" s="155"/>
      <c r="D151" s="143" t="s">
        <v>277</v>
      </c>
      <c r="E151" s="156" t="s">
        <v>19</v>
      </c>
      <c r="F151" s="157" t="s">
        <v>5387</v>
      </c>
      <c r="H151" s="158">
        <v>155.1</v>
      </c>
      <c r="I151" s="159"/>
      <c r="L151" s="155"/>
      <c r="M151" s="160"/>
      <c r="T151" s="161"/>
      <c r="AT151" s="156" t="s">
        <v>277</v>
      </c>
      <c r="AU151" s="156" t="s">
        <v>86</v>
      </c>
      <c r="AV151" s="13" t="s">
        <v>86</v>
      </c>
      <c r="AW151" s="13" t="s">
        <v>37</v>
      </c>
      <c r="AX151" s="13" t="s">
        <v>76</v>
      </c>
      <c r="AY151" s="156" t="s">
        <v>265</v>
      </c>
    </row>
    <row r="152" spans="2:51" s="15" customFormat="1" ht="12">
      <c r="B152" s="169"/>
      <c r="D152" s="143" t="s">
        <v>277</v>
      </c>
      <c r="E152" s="170" t="s">
        <v>19</v>
      </c>
      <c r="F152" s="171" t="s">
        <v>397</v>
      </c>
      <c r="H152" s="172">
        <v>313.91</v>
      </c>
      <c r="I152" s="173"/>
      <c r="L152" s="169"/>
      <c r="M152" s="174"/>
      <c r="T152" s="175"/>
      <c r="AT152" s="170" t="s">
        <v>277</v>
      </c>
      <c r="AU152" s="170" t="s">
        <v>86</v>
      </c>
      <c r="AV152" s="15" t="s">
        <v>287</v>
      </c>
      <c r="AW152" s="15" t="s">
        <v>37</v>
      </c>
      <c r="AX152" s="15" t="s">
        <v>76</v>
      </c>
      <c r="AY152" s="170" t="s">
        <v>265</v>
      </c>
    </row>
    <row r="153" spans="2:51" s="12" customFormat="1" ht="12">
      <c r="B153" s="149"/>
      <c r="D153" s="143" t="s">
        <v>277</v>
      </c>
      <c r="E153" s="150" t="s">
        <v>19</v>
      </c>
      <c r="F153" s="151" t="s">
        <v>5442</v>
      </c>
      <c r="H153" s="150" t="s">
        <v>19</v>
      </c>
      <c r="I153" s="152"/>
      <c r="L153" s="149"/>
      <c r="M153" s="153"/>
      <c r="T153" s="154"/>
      <c r="AT153" s="150" t="s">
        <v>277</v>
      </c>
      <c r="AU153" s="150" t="s">
        <v>86</v>
      </c>
      <c r="AV153" s="12" t="s">
        <v>84</v>
      </c>
      <c r="AW153" s="12" t="s">
        <v>37</v>
      </c>
      <c r="AX153" s="12" t="s">
        <v>76</v>
      </c>
      <c r="AY153" s="150" t="s">
        <v>265</v>
      </c>
    </row>
    <row r="154" spans="2:51" s="13" customFormat="1" ht="12">
      <c r="B154" s="155"/>
      <c r="D154" s="143" t="s">
        <v>277</v>
      </c>
      <c r="E154" s="156" t="s">
        <v>19</v>
      </c>
      <c r="F154" s="157" t="s">
        <v>225</v>
      </c>
      <c r="H154" s="158">
        <v>125.26</v>
      </c>
      <c r="I154" s="159"/>
      <c r="L154" s="155"/>
      <c r="M154" s="160"/>
      <c r="T154" s="161"/>
      <c r="AT154" s="156" t="s">
        <v>277</v>
      </c>
      <c r="AU154" s="156" t="s">
        <v>86</v>
      </c>
      <c r="AV154" s="13" t="s">
        <v>86</v>
      </c>
      <c r="AW154" s="13" t="s">
        <v>37</v>
      </c>
      <c r="AX154" s="13" t="s">
        <v>76</v>
      </c>
      <c r="AY154" s="156" t="s">
        <v>265</v>
      </c>
    </row>
    <row r="155" spans="2:51" s="13" customFormat="1" ht="12">
      <c r="B155" s="155"/>
      <c r="D155" s="143" t="s">
        <v>277</v>
      </c>
      <c r="E155" s="156" t="s">
        <v>19</v>
      </c>
      <c r="F155" s="157" t="s">
        <v>5443</v>
      </c>
      <c r="H155" s="158">
        <v>6.2</v>
      </c>
      <c r="I155" s="159"/>
      <c r="L155" s="155"/>
      <c r="M155" s="160"/>
      <c r="T155" s="161"/>
      <c r="AT155" s="156" t="s">
        <v>277</v>
      </c>
      <c r="AU155" s="156" t="s">
        <v>86</v>
      </c>
      <c r="AV155" s="13" t="s">
        <v>86</v>
      </c>
      <c r="AW155" s="13" t="s">
        <v>37</v>
      </c>
      <c r="AX155" s="13" t="s">
        <v>76</v>
      </c>
      <c r="AY155" s="156" t="s">
        <v>265</v>
      </c>
    </row>
    <row r="156" spans="2:51" s="13" customFormat="1" ht="12">
      <c r="B156" s="155"/>
      <c r="D156" s="143" t="s">
        <v>277</v>
      </c>
      <c r="E156" s="156" t="s">
        <v>19</v>
      </c>
      <c r="F156" s="157" t="s">
        <v>5444</v>
      </c>
      <c r="H156" s="158">
        <v>5.6</v>
      </c>
      <c r="I156" s="159"/>
      <c r="L156" s="155"/>
      <c r="M156" s="160"/>
      <c r="T156" s="161"/>
      <c r="AT156" s="156" t="s">
        <v>277</v>
      </c>
      <c r="AU156" s="156" t="s">
        <v>86</v>
      </c>
      <c r="AV156" s="13" t="s">
        <v>86</v>
      </c>
      <c r="AW156" s="13" t="s">
        <v>37</v>
      </c>
      <c r="AX156" s="13" t="s">
        <v>76</v>
      </c>
      <c r="AY156" s="156" t="s">
        <v>265</v>
      </c>
    </row>
    <row r="157" spans="2:51" s="15" customFormat="1" ht="12">
      <c r="B157" s="169"/>
      <c r="D157" s="143" t="s">
        <v>277</v>
      </c>
      <c r="E157" s="170" t="s">
        <v>19</v>
      </c>
      <c r="F157" s="171" t="s">
        <v>397</v>
      </c>
      <c r="H157" s="172">
        <v>137.06</v>
      </c>
      <c r="I157" s="173"/>
      <c r="L157" s="169"/>
      <c r="M157" s="174"/>
      <c r="T157" s="175"/>
      <c r="AT157" s="170" t="s">
        <v>277</v>
      </c>
      <c r="AU157" s="170" t="s">
        <v>86</v>
      </c>
      <c r="AV157" s="15" t="s">
        <v>287</v>
      </c>
      <c r="AW157" s="15" t="s">
        <v>37</v>
      </c>
      <c r="AX157" s="15" t="s">
        <v>76</v>
      </c>
      <c r="AY157" s="170" t="s">
        <v>265</v>
      </c>
    </row>
    <row r="158" spans="2:51" s="14" customFormat="1" ht="12">
      <c r="B158" s="162"/>
      <c r="D158" s="143" t="s">
        <v>277</v>
      </c>
      <c r="E158" s="163" t="s">
        <v>19</v>
      </c>
      <c r="F158" s="164" t="s">
        <v>280</v>
      </c>
      <c r="H158" s="165">
        <v>455.47</v>
      </c>
      <c r="I158" s="166"/>
      <c r="L158" s="162"/>
      <c r="M158" s="167"/>
      <c r="T158" s="168"/>
      <c r="AT158" s="163" t="s">
        <v>277</v>
      </c>
      <c r="AU158" s="163" t="s">
        <v>86</v>
      </c>
      <c r="AV158" s="14" t="s">
        <v>271</v>
      </c>
      <c r="AW158" s="14" t="s">
        <v>37</v>
      </c>
      <c r="AX158" s="14" t="s">
        <v>84</v>
      </c>
      <c r="AY158" s="163" t="s">
        <v>265</v>
      </c>
    </row>
    <row r="159" spans="2:65" s="1" customFormat="1" ht="16.5" customHeight="1">
      <c r="B159" s="33"/>
      <c r="C159" s="130" t="s">
        <v>141</v>
      </c>
      <c r="D159" s="130" t="s">
        <v>267</v>
      </c>
      <c r="E159" s="131" t="s">
        <v>617</v>
      </c>
      <c r="F159" s="132" t="s">
        <v>618</v>
      </c>
      <c r="G159" s="133" t="s">
        <v>104</v>
      </c>
      <c r="H159" s="134">
        <v>137.06</v>
      </c>
      <c r="I159" s="135"/>
      <c r="J159" s="136">
        <f>ROUND(I159*H159,2)</f>
        <v>0</v>
      </c>
      <c r="K159" s="132" t="s">
        <v>270</v>
      </c>
      <c r="L159" s="33"/>
      <c r="M159" s="137" t="s">
        <v>19</v>
      </c>
      <c r="N159" s="138" t="s">
        <v>47</v>
      </c>
      <c r="P159" s="139">
        <f>O159*H159</f>
        <v>0</v>
      </c>
      <c r="Q159" s="139">
        <v>0</v>
      </c>
      <c r="R159" s="139">
        <f>Q159*H159</f>
        <v>0</v>
      </c>
      <c r="S159" s="139">
        <v>0</v>
      </c>
      <c r="T159" s="140">
        <f>S159*H159</f>
        <v>0</v>
      </c>
      <c r="AR159" s="141" t="s">
        <v>271</v>
      </c>
      <c r="AT159" s="141" t="s">
        <v>267</v>
      </c>
      <c r="AU159" s="141" t="s">
        <v>86</v>
      </c>
      <c r="AY159" s="18" t="s">
        <v>265</v>
      </c>
      <c r="BE159" s="142">
        <f>IF(N159="základní",J159,0)</f>
        <v>0</v>
      </c>
      <c r="BF159" s="142">
        <f>IF(N159="snížená",J159,0)</f>
        <v>0</v>
      </c>
      <c r="BG159" s="142">
        <f>IF(N159="zákl. přenesená",J159,0)</f>
        <v>0</v>
      </c>
      <c r="BH159" s="142">
        <f>IF(N159="sníž. přenesená",J159,0)</f>
        <v>0</v>
      </c>
      <c r="BI159" s="142">
        <f>IF(N159="nulová",J159,0)</f>
        <v>0</v>
      </c>
      <c r="BJ159" s="18" t="s">
        <v>84</v>
      </c>
      <c r="BK159" s="142">
        <f>ROUND(I159*H159,2)</f>
        <v>0</v>
      </c>
      <c r="BL159" s="18" t="s">
        <v>271</v>
      </c>
      <c r="BM159" s="141" t="s">
        <v>5445</v>
      </c>
    </row>
    <row r="160" spans="2:47" s="1" customFormat="1" ht="19.5">
      <c r="B160" s="33"/>
      <c r="D160" s="143" t="s">
        <v>273</v>
      </c>
      <c r="F160" s="144" t="s">
        <v>620</v>
      </c>
      <c r="I160" s="145"/>
      <c r="L160" s="33"/>
      <c r="M160" s="146"/>
      <c r="T160" s="54"/>
      <c r="AT160" s="18" t="s">
        <v>273</v>
      </c>
      <c r="AU160" s="18" t="s">
        <v>86</v>
      </c>
    </row>
    <row r="161" spans="2:47" s="1" customFormat="1" ht="12">
      <c r="B161" s="33"/>
      <c r="D161" s="147" t="s">
        <v>275</v>
      </c>
      <c r="F161" s="148" t="s">
        <v>621</v>
      </c>
      <c r="I161" s="145"/>
      <c r="L161" s="33"/>
      <c r="M161" s="146"/>
      <c r="T161" s="54"/>
      <c r="AT161" s="18" t="s">
        <v>275</v>
      </c>
      <c r="AU161" s="18" t="s">
        <v>86</v>
      </c>
    </row>
    <row r="162" spans="2:51" s="13" customFormat="1" ht="12">
      <c r="B162" s="155"/>
      <c r="D162" s="143" t="s">
        <v>277</v>
      </c>
      <c r="E162" s="156" t="s">
        <v>19</v>
      </c>
      <c r="F162" s="157" t="s">
        <v>634</v>
      </c>
      <c r="H162" s="158">
        <v>125.26</v>
      </c>
      <c r="I162" s="159"/>
      <c r="L162" s="155"/>
      <c r="M162" s="160"/>
      <c r="T162" s="161"/>
      <c r="AT162" s="156" t="s">
        <v>277</v>
      </c>
      <c r="AU162" s="156" t="s">
        <v>86</v>
      </c>
      <c r="AV162" s="13" t="s">
        <v>86</v>
      </c>
      <c r="AW162" s="13" t="s">
        <v>37</v>
      </c>
      <c r="AX162" s="13" t="s">
        <v>76</v>
      </c>
      <c r="AY162" s="156" t="s">
        <v>265</v>
      </c>
    </row>
    <row r="163" spans="2:51" s="13" customFormat="1" ht="12">
      <c r="B163" s="155"/>
      <c r="D163" s="143" t="s">
        <v>277</v>
      </c>
      <c r="E163" s="156" t="s">
        <v>19</v>
      </c>
      <c r="F163" s="157" t="s">
        <v>5446</v>
      </c>
      <c r="H163" s="158">
        <v>6.2</v>
      </c>
      <c r="I163" s="159"/>
      <c r="L163" s="155"/>
      <c r="M163" s="160"/>
      <c r="T163" s="161"/>
      <c r="AT163" s="156" t="s">
        <v>277</v>
      </c>
      <c r="AU163" s="156" t="s">
        <v>86</v>
      </c>
      <c r="AV163" s="13" t="s">
        <v>86</v>
      </c>
      <c r="AW163" s="13" t="s">
        <v>37</v>
      </c>
      <c r="AX163" s="13" t="s">
        <v>76</v>
      </c>
      <c r="AY163" s="156" t="s">
        <v>265</v>
      </c>
    </row>
    <row r="164" spans="2:51" s="13" customFormat="1" ht="12">
      <c r="B164" s="155"/>
      <c r="D164" s="143" t="s">
        <v>277</v>
      </c>
      <c r="E164" s="156" t="s">
        <v>19</v>
      </c>
      <c r="F164" s="157" t="s">
        <v>2166</v>
      </c>
      <c r="H164" s="158">
        <v>5.6</v>
      </c>
      <c r="I164" s="159"/>
      <c r="L164" s="155"/>
      <c r="M164" s="160"/>
      <c r="T164" s="161"/>
      <c r="AT164" s="156" t="s">
        <v>277</v>
      </c>
      <c r="AU164" s="156" t="s">
        <v>86</v>
      </c>
      <c r="AV164" s="13" t="s">
        <v>86</v>
      </c>
      <c r="AW164" s="13" t="s">
        <v>37</v>
      </c>
      <c r="AX164" s="13" t="s">
        <v>76</v>
      </c>
      <c r="AY164" s="156" t="s">
        <v>265</v>
      </c>
    </row>
    <row r="165" spans="2:51" s="14" customFormat="1" ht="12">
      <c r="B165" s="162"/>
      <c r="D165" s="143" t="s">
        <v>277</v>
      </c>
      <c r="E165" s="163" t="s">
        <v>19</v>
      </c>
      <c r="F165" s="164" t="s">
        <v>280</v>
      </c>
      <c r="H165" s="165">
        <v>137.06</v>
      </c>
      <c r="I165" s="166"/>
      <c r="L165" s="162"/>
      <c r="M165" s="167"/>
      <c r="T165" s="168"/>
      <c r="AT165" s="163" t="s">
        <v>277</v>
      </c>
      <c r="AU165" s="163" t="s">
        <v>86</v>
      </c>
      <c r="AV165" s="14" t="s">
        <v>271</v>
      </c>
      <c r="AW165" s="14" t="s">
        <v>37</v>
      </c>
      <c r="AX165" s="14" t="s">
        <v>84</v>
      </c>
      <c r="AY165" s="163" t="s">
        <v>265</v>
      </c>
    </row>
    <row r="166" spans="2:65" s="1" customFormat="1" ht="16.5" customHeight="1">
      <c r="B166" s="33"/>
      <c r="C166" s="130" t="s">
        <v>334</v>
      </c>
      <c r="D166" s="130" t="s">
        <v>267</v>
      </c>
      <c r="E166" s="131" t="s">
        <v>659</v>
      </c>
      <c r="F166" s="132" t="s">
        <v>660</v>
      </c>
      <c r="G166" s="133" t="s">
        <v>104</v>
      </c>
      <c r="H166" s="134">
        <v>313.91</v>
      </c>
      <c r="I166" s="135"/>
      <c r="J166" s="136">
        <f>ROUND(I166*H166,2)</f>
        <v>0</v>
      </c>
      <c r="K166" s="132" t="s">
        <v>270</v>
      </c>
      <c r="L166" s="33"/>
      <c r="M166" s="137" t="s">
        <v>19</v>
      </c>
      <c r="N166" s="138" t="s">
        <v>47</v>
      </c>
      <c r="P166" s="139">
        <f>O166*H166</f>
        <v>0</v>
      </c>
      <c r="Q166" s="139">
        <v>0</v>
      </c>
      <c r="R166" s="139">
        <f>Q166*H166</f>
        <v>0</v>
      </c>
      <c r="S166" s="139">
        <v>0</v>
      </c>
      <c r="T166" s="140">
        <f>S166*H166</f>
        <v>0</v>
      </c>
      <c r="AR166" s="141" t="s">
        <v>271</v>
      </c>
      <c r="AT166" s="141" t="s">
        <v>267</v>
      </c>
      <c r="AU166" s="141" t="s">
        <v>86</v>
      </c>
      <c r="AY166" s="18" t="s">
        <v>265</v>
      </c>
      <c r="BE166" s="142">
        <f>IF(N166="základní",J166,0)</f>
        <v>0</v>
      </c>
      <c r="BF166" s="142">
        <f>IF(N166="snížená",J166,0)</f>
        <v>0</v>
      </c>
      <c r="BG166" s="142">
        <f>IF(N166="zákl. přenesená",J166,0)</f>
        <v>0</v>
      </c>
      <c r="BH166" s="142">
        <f>IF(N166="sníž. přenesená",J166,0)</f>
        <v>0</v>
      </c>
      <c r="BI166" s="142">
        <f>IF(N166="nulová",J166,0)</f>
        <v>0</v>
      </c>
      <c r="BJ166" s="18" t="s">
        <v>84</v>
      </c>
      <c r="BK166" s="142">
        <f>ROUND(I166*H166,2)</f>
        <v>0</v>
      </c>
      <c r="BL166" s="18" t="s">
        <v>271</v>
      </c>
      <c r="BM166" s="141" t="s">
        <v>5447</v>
      </c>
    </row>
    <row r="167" spans="2:47" s="1" customFormat="1" ht="12">
      <c r="B167" s="33"/>
      <c r="D167" s="143" t="s">
        <v>273</v>
      </c>
      <c r="F167" s="144" t="s">
        <v>662</v>
      </c>
      <c r="I167" s="145"/>
      <c r="L167" s="33"/>
      <c r="M167" s="146"/>
      <c r="T167" s="54"/>
      <c r="AT167" s="18" t="s">
        <v>273</v>
      </c>
      <c r="AU167" s="18" t="s">
        <v>86</v>
      </c>
    </row>
    <row r="168" spans="2:47" s="1" customFormat="1" ht="12">
      <c r="B168" s="33"/>
      <c r="D168" s="147" t="s">
        <v>275</v>
      </c>
      <c r="F168" s="148" t="s">
        <v>663</v>
      </c>
      <c r="I168" s="145"/>
      <c r="L168" s="33"/>
      <c r="M168" s="146"/>
      <c r="T168" s="54"/>
      <c r="AT168" s="18" t="s">
        <v>275</v>
      </c>
      <c r="AU168" s="18" t="s">
        <v>86</v>
      </c>
    </row>
    <row r="169" spans="2:51" s="13" customFormat="1" ht="12">
      <c r="B169" s="155"/>
      <c r="D169" s="143" t="s">
        <v>277</v>
      </c>
      <c r="E169" s="156" t="s">
        <v>19</v>
      </c>
      <c r="F169" s="157" t="s">
        <v>5448</v>
      </c>
      <c r="H169" s="158">
        <v>135.78</v>
      </c>
      <c r="I169" s="159"/>
      <c r="L169" s="155"/>
      <c r="M169" s="160"/>
      <c r="T169" s="161"/>
      <c r="AT169" s="156" t="s">
        <v>277</v>
      </c>
      <c r="AU169" s="156" t="s">
        <v>86</v>
      </c>
      <c r="AV169" s="13" t="s">
        <v>86</v>
      </c>
      <c r="AW169" s="13" t="s">
        <v>37</v>
      </c>
      <c r="AX169" s="13" t="s">
        <v>76</v>
      </c>
      <c r="AY169" s="156" t="s">
        <v>265</v>
      </c>
    </row>
    <row r="170" spans="2:51" s="13" customFormat="1" ht="12">
      <c r="B170" s="155"/>
      <c r="D170" s="143" t="s">
        <v>277</v>
      </c>
      <c r="E170" s="156" t="s">
        <v>19</v>
      </c>
      <c r="F170" s="157" t="s">
        <v>5449</v>
      </c>
      <c r="H170" s="158">
        <v>23.03</v>
      </c>
      <c r="I170" s="159"/>
      <c r="L170" s="155"/>
      <c r="M170" s="160"/>
      <c r="T170" s="161"/>
      <c r="AT170" s="156" t="s">
        <v>277</v>
      </c>
      <c r="AU170" s="156" t="s">
        <v>86</v>
      </c>
      <c r="AV170" s="13" t="s">
        <v>86</v>
      </c>
      <c r="AW170" s="13" t="s">
        <v>37</v>
      </c>
      <c r="AX170" s="13" t="s">
        <v>76</v>
      </c>
      <c r="AY170" s="156" t="s">
        <v>265</v>
      </c>
    </row>
    <row r="171" spans="2:51" s="13" customFormat="1" ht="12">
      <c r="B171" s="155"/>
      <c r="D171" s="143" t="s">
        <v>277</v>
      </c>
      <c r="E171" s="156" t="s">
        <v>19</v>
      </c>
      <c r="F171" s="157" t="s">
        <v>5450</v>
      </c>
      <c r="H171" s="158">
        <v>155.1</v>
      </c>
      <c r="I171" s="159"/>
      <c r="L171" s="155"/>
      <c r="M171" s="160"/>
      <c r="T171" s="161"/>
      <c r="AT171" s="156" t="s">
        <v>277</v>
      </c>
      <c r="AU171" s="156" t="s">
        <v>86</v>
      </c>
      <c r="AV171" s="13" t="s">
        <v>86</v>
      </c>
      <c r="AW171" s="13" t="s">
        <v>37</v>
      </c>
      <c r="AX171" s="13" t="s">
        <v>76</v>
      </c>
      <c r="AY171" s="156" t="s">
        <v>265</v>
      </c>
    </row>
    <row r="172" spans="2:51" s="14" customFormat="1" ht="12">
      <c r="B172" s="162"/>
      <c r="D172" s="143" t="s">
        <v>277</v>
      </c>
      <c r="E172" s="163" t="s">
        <v>19</v>
      </c>
      <c r="F172" s="164" t="s">
        <v>280</v>
      </c>
      <c r="H172" s="165">
        <v>313.91</v>
      </c>
      <c r="I172" s="166"/>
      <c r="L172" s="162"/>
      <c r="M172" s="167"/>
      <c r="T172" s="168"/>
      <c r="AT172" s="163" t="s">
        <v>277</v>
      </c>
      <c r="AU172" s="163" t="s">
        <v>86</v>
      </c>
      <c r="AV172" s="14" t="s">
        <v>271</v>
      </c>
      <c r="AW172" s="14" t="s">
        <v>37</v>
      </c>
      <c r="AX172" s="14" t="s">
        <v>84</v>
      </c>
      <c r="AY172" s="163" t="s">
        <v>265</v>
      </c>
    </row>
    <row r="173" spans="2:65" s="1" customFormat="1" ht="16.5" customHeight="1">
      <c r="B173" s="33"/>
      <c r="C173" s="130" t="s">
        <v>340</v>
      </c>
      <c r="D173" s="130" t="s">
        <v>267</v>
      </c>
      <c r="E173" s="131" t="s">
        <v>675</v>
      </c>
      <c r="F173" s="132" t="s">
        <v>676</v>
      </c>
      <c r="G173" s="133" t="s">
        <v>104</v>
      </c>
      <c r="H173" s="134">
        <v>125.26</v>
      </c>
      <c r="I173" s="135"/>
      <c r="J173" s="136">
        <f>ROUND(I173*H173,2)</f>
        <v>0</v>
      </c>
      <c r="K173" s="132" t="s">
        <v>270</v>
      </c>
      <c r="L173" s="33"/>
      <c r="M173" s="137" t="s">
        <v>19</v>
      </c>
      <c r="N173" s="138" t="s">
        <v>47</v>
      </c>
      <c r="P173" s="139">
        <f>O173*H173</f>
        <v>0</v>
      </c>
      <c r="Q173" s="139">
        <v>0</v>
      </c>
      <c r="R173" s="139">
        <f>Q173*H173</f>
        <v>0</v>
      </c>
      <c r="S173" s="139">
        <v>0</v>
      </c>
      <c r="T173" s="140">
        <f>S173*H173</f>
        <v>0</v>
      </c>
      <c r="AR173" s="141" t="s">
        <v>271</v>
      </c>
      <c r="AT173" s="141" t="s">
        <v>267</v>
      </c>
      <c r="AU173" s="141" t="s">
        <v>86</v>
      </c>
      <c r="AY173" s="18" t="s">
        <v>265</v>
      </c>
      <c r="BE173" s="142">
        <f>IF(N173="základní",J173,0)</f>
        <v>0</v>
      </c>
      <c r="BF173" s="142">
        <f>IF(N173="snížená",J173,0)</f>
        <v>0</v>
      </c>
      <c r="BG173" s="142">
        <f>IF(N173="zákl. přenesená",J173,0)</f>
        <v>0</v>
      </c>
      <c r="BH173" s="142">
        <f>IF(N173="sníž. přenesená",J173,0)</f>
        <v>0</v>
      </c>
      <c r="BI173" s="142">
        <f>IF(N173="nulová",J173,0)</f>
        <v>0</v>
      </c>
      <c r="BJ173" s="18" t="s">
        <v>84</v>
      </c>
      <c r="BK173" s="142">
        <f>ROUND(I173*H173,2)</f>
        <v>0</v>
      </c>
      <c r="BL173" s="18" t="s">
        <v>271</v>
      </c>
      <c r="BM173" s="141" t="s">
        <v>5451</v>
      </c>
    </row>
    <row r="174" spans="2:47" s="1" customFormat="1" ht="19.5">
      <c r="B174" s="33"/>
      <c r="D174" s="143" t="s">
        <v>273</v>
      </c>
      <c r="F174" s="144" t="s">
        <v>678</v>
      </c>
      <c r="I174" s="145"/>
      <c r="L174" s="33"/>
      <c r="M174" s="146"/>
      <c r="T174" s="54"/>
      <c r="AT174" s="18" t="s">
        <v>273</v>
      </c>
      <c r="AU174" s="18" t="s">
        <v>86</v>
      </c>
    </row>
    <row r="175" spans="2:47" s="1" customFormat="1" ht="12">
      <c r="B175" s="33"/>
      <c r="D175" s="147" t="s">
        <v>275</v>
      </c>
      <c r="F175" s="148" t="s">
        <v>679</v>
      </c>
      <c r="I175" s="145"/>
      <c r="L175" s="33"/>
      <c r="M175" s="146"/>
      <c r="T175" s="54"/>
      <c r="AT175" s="18" t="s">
        <v>275</v>
      </c>
      <c r="AU175" s="18" t="s">
        <v>86</v>
      </c>
    </row>
    <row r="176" spans="2:51" s="12" customFormat="1" ht="12">
      <c r="B176" s="149"/>
      <c r="D176" s="143" t="s">
        <v>277</v>
      </c>
      <c r="E176" s="150" t="s">
        <v>19</v>
      </c>
      <c r="F176" s="151" t="s">
        <v>5421</v>
      </c>
      <c r="H176" s="150" t="s">
        <v>19</v>
      </c>
      <c r="I176" s="152"/>
      <c r="L176" s="149"/>
      <c r="M176" s="153"/>
      <c r="T176" s="154"/>
      <c r="AT176" s="150" t="s">
        <v>277</v>
      </c>
      <c r="AU176" s="150" t="s">
        <v>86</v>
      </c>
      <c r="AV176" s="12" t="s">
        <v>84</v>
      </c>
      <c r="AW176" s="12" t="s">
        <v>37</v>
      </c>
      <c r="AX176" s="12" t="s">
        <v>76</v>
      </c>
      <c r="AY176" s="150" t="s">
        <v>265</v>
      </c>
    </row>
    <row r="177" spans="2:51" s="12" customFormat="1" ht="12">
      <c r="B177" s="149"/>
      <c r="D177" s="143" t="s">
        <v>277</v>
      </c>
      <c r="E177" s="150" t="s">
        <v>19</v>
      </c>
      <c r="F177" s="151" t="s">
        <v>5452</v>
      </c>
      <c r="H177" s="150" t="s">
        <v>19</v>
      </c>
      <c r="I177" s="152"/>
      <c r="L177" s="149"/>
      <c r="M177" s="153"/>
      <c r="T177" s="154"/>
      <c r="AT177" s="150" t="s">
        <v>277</v>
      </c>
      <c r="AU177" s="150" t="s">
        <v>86</v>
      </c>
      <c r="AV177" s="12" t="s">
        <v>84</v>
      </c>
      <c r="AW177" s="12" t="s">
        <v>37</v>
      </c>
      <c r="AX177" s="12" t="s">
        <v>76</v>
      </c>
      <c r="AY177" s="150" t="s">
        <v>265</v>
      </c>
    </row>
    <row r="178" spans="2:51" s="13" customFormat="1" ht="12">
      <c r="B178" s="155"/>
      <c r="D178" s="143" t="s">
        <v>277</v>
      </c>
      <c r="E178" s="156" t="s">
        <v>19</v>
      </c>
      <c r="F178" s="157" t="s">
        <v>5453</v>
      </c>
      <c r="H178" s="158">
        <v>104.16</v>
      </c>
      <c r="I178" s="159"/>
      <c r="L178" s="155"/>
      <c r="M178" s="160"/>
      <c r="T178" s="161"/>
      <c r="AT178" s="156" t="s">
        <v>277</v>
      </c>
      <c r="AU178" s="156" t="s">
        <v>86</v>
      </c>
      <c r="AV178" s="13" t="s">
        <v>86</v>
      </c>
      <c r="AW178" s="13" t="s">
        <v>37</v>
      </c>
      <c r="AX178" s="13" t="s">
        <v>76</v>
      </c>
      <c r="AY178" s="156" t="s">
        <v>265</v>
      </c>
    </row>
    <row r="179" spans="2:51" s="12" customFormat="1" ht="12">
      <c r="B179" s="149"/>
      <c r="D179" s="143" t="s">
        <v>277</v>
      </c>
      <c r="E179" s="150" t="s">
        <v>19</v>
      </c>
      <c r="F179" s="151" t="s">
        <v>5454</v>
      </c>
      <c r="H179" s="150" t="s">
        <v>19</v>
      </c>
      <c r="I179" s="152"/>
      <c r="L179" s="149"/>
      <c r="M179" s="153"/>
      <c r="T179" s="154"/>
      <c r="AT179" s="150" t="s">
        <v>277</v>
      </c>
      <c r="AU179" s="150" t="s">
        <v>86</v>
      </c>
      <c r="AV179" s="12" t="s">
        <v>84</v>
      </c>
      <c r="AW179" s="12" t="s">
        <v>37</v>
      </c>
      <c r="AX179" s="12" t="s">
        <v>76</v>
      </c>
      <c r="AY179" s="150" t="s">
        <v>265</v>
      </c>
    </row>
    <row r="180" spans="2:51" s="13" customFormat="1" ht="12">
      <c r="B180" s="155"/>
      <c r="D180" s="143" t="s">
        <v>277</v>
      </c>
      <c r="E180" s="156" t="s">
        <v>19</v>
      </c>
      <c r="F180" s="157" t="s">
        <v>5455</v>
      </c>
      <c r="H180" s="158">
        <v>11.2</v>
      </c>
      <c r="I180" s="159"/>
      <c r="L180" s="155"/>
      <c r="M180" s="160"/>
      <c r="T180" s="161"/>
      <c r="AT180" s="156" t="s">
        <v>277</v>
      </c>
      <c r="AU180" s="156" t="s">
        <v>86</v>
      </c>
      <c r="AV180" s="13" t="s">
        <v>86</v>
      </c>
      <c r="AW180" s="13" t="s">
        <v>37</v>
      </c>
      <c r="AX180" s="13" t="s">
        <v>76</v>
      </c>
      <c r="AY180" s="156" t="s">
        <v>265</v>
      </c>
    </row>
    <row r="181" spans="2:51" s="12" customFormat="1" ht="12">
      <c r="B181" s="149"/>
      <c r="D181" s="143" t="s">
        <v>277</v>
      </c>
      <c r="E181" s="150" t="s">
        <v>19</v>
      </c>
      <c r="F181" s="151" t="s">
        <v>5456</v>
      </c>
      <c r="H181" s="150" t="s">
        <v>19</v>
      </c>
      <c r="I181" s="152"/>
      <c r="L181" s="149"/>
      <c r="M181" s="153"/>
      <c r="T181" s="154"/>
      <c r="AT181" s="150" t="s">
        <v>277</v>
      </c>
      <c r="AU181" s="150" t="s">
        <v>86</v>
      </c>
      <c r="AV181" s="12" t="s">
        <v>84</v>
      </c>
      <c r="AW181" s="12" t="s">
        <v>37</v>
      </c>
      <c r="AX181" s="12" t="s">
        <v>76</v>
      </c>
      <c r="AY181" s="150" t="s">
        <v>265</v>
      </c>
    </row>
    <row r="182" spans="2:51" s="13" customFormat="1" ht="12">
      <c r="B182" s="155"/>
      <c r="D182" s="143" t="s">
        <v>277</v>
      </c>
      <c r="E182" s="156" t="s">
        <v>19</v>
      </c>
      <c r="F182" s="157" t="s">
        <v>5457</v>
      </c>
      <c r="H182" s="158">
        <v>6.06</v>
      </c>
      <c r="I182" s="159"/>
      <c r="L182" s="155"/>
      <c r="M182" s="160"/>
      <c r="T182" s="161"/>
      <c r="AT182" s="156" t="s">
        <v>277</v>
      </c>
      <c r="AU182" s="156" t="s">
        <v>86</v>
      </c>
      <c r="AV182" s="13" t="s">
        <v>86</v>
      </c>
      <c r="AW182" s="13" t="s">
        <v>37</v>
      </c>
      <c r="AX182" s="13" t="s">
        <v>76</v>
      </c>
      <c r="AY182" s="156" t="s">
        <v>265</v>
      </c>
    </row>
    <row r="183" spans="2:51" s="12" customFormat="1" ht="12">
      <c r="B183" s="149"/>
      <c r="D183" s="143" t="s">
        <v>277</v>
      </c>
      <c r="E183" s="150" t="s">
        <v>19</v>
      </c>
      <c r="F183" s="151" t="s">
        <v>5458</v>
      </c>
      <c r="H183" s="150" t="s">
        <v>19</v>
      </c>
      <c r="I183" s="152"/>
      <c r="L183" s="149"/>
      <c r="M183" s="153"/>
      <c r="T183" s="154"/>
      <c r="AT183" s="150" t="s">
        <v>277</v>
      </c>
      <c r="AU183" s="150" t="s">
        <v>86</v>
      </c>
      <c r="AV183" s="12" t="s">
        <v>84</v>
      </c>
      <c r="AW183" s="12" t="s">
        <v>37</v>
      </c>
      <c r="AX183" s="12" t="s">
        <v>76</v>
      </c>
      <c r="AY183" s="150" t="s">
        <v>265</v>
      </c>
    </row>
    <row r="184" spans="2:51" s="13" customFormat="1" ht="12">
      <c r="B184" s="155"/>
      <c r="D184" s="143" t="s">
        <v>277</v>
      </c>
      <c r="E184" s="156" t="s">
        <v>19</v>
      </c>
      <c r="F184" s="157" t="s">
        <v>5459</v>
      </c>
      <c r="H184" s="158">
        <v>3.84</v>
      </c>
      <c r="I184" s="159"/>
      <c r="L184" s="155"/>
      <c r="M184" s="160"/>
      <c r="T184" s="161"/>
      <c r="AT184" s="156" t="s">
        <v>277</v>
      </c>
      <c r="AU184" s="156" t="s">
        <v>86</v>
      </c>
      <c r="AV184" s="13" t="s">
        <v>86</v>
      </c>
      <c r="AW184" s="13" t="s">
        <v>37</v>
      </c>
      <c r="AX184" s="13" t="s">
        <v>76</v>
      </c>
      <c r="AY184" s="156" t="s">
        <v>265</v>
      </c>
    </row>
    <row r="185" spans="2:51" s="14" customFormat="1" ht="12">
      <c r="B185" s="162"/>
      <c r="D185" s="143" t="s">
        <v>277</v>
      </c>
      <c r="E185" s="163" t="s">
        <v>225</v>
      </c>
      <c r="F185" s="164" t="s">
        <v>280</v>
      </c>
      <c r="H185" s="165">
        <v>125.26</v>
      </c>
      <c r="I185" s="166"/>
      <c r="L185" s="162"/>
      <c r="M185" s="167"/>
      <c r="T185" s="168"/>
      <c r="AT185" s="163" t="s">
        <v>277</v>
      </c>
      <c r="AU185" s="163" t="s">
        <v>86</v>
      </c>
      <c r="AV185" s="14" t="s">
        <v>271</v>
      </c>
      <c r="AW185" s="14" t="s">
        <v>37</v>
      </c>
      <c r="AX185" s="14" t="s">
        <v>84</v>
      </c>
      <c r="AY185" s="163" t="s">
        <v>265</v>
      </c>
    </row>
    <row r="186" spans="2:65" s="1" customFormat="1" ht="16.5" customHeight="1">
      <c r="B186" s="33"/>
      <c r="C186" s="130" t="s">
        <v>169</v>
      </c>
      <c r="D186" s="130" t="s">
        <v>267</v>
      </c>
      <c r="E186" s="131" t="s">
        <v>5460</v>
      </c>
      <c r="F186" s="132" t="s">
        <v>5461</v>
      </c>
      <c r="G186" s="133" t="s">
        <v>115</v>
      </c>
      <c r="H186" s="134">
        <v>62</v>
      </c>
      <c r="I186" s="135"/>
      <c r="J186" s="136">
        <f>ROUND(I186*H186,2)</f>
        <v>0</v>
      </c>
      <c r="K186" s="132" t="s">
        <v>270</v>
      </c>
      <c r="L186" s="33"/>
      <c r="M186" s="137" t="s">
        <v>19</v>
      </c>
      <c r="N186" s="138" t="s">
        <v>47</v>
      </c>
      <c r="P186" s="139">
        <f>O186*H186</f>
        <v>0</v>
      </c>
      <c r="Q186" s="139">
        <v>0</v>
      </c>
      <c r="R186" s="139">
        <f>Q186*H186</f>
        <v>0</v>
      </c>
      <c r="S186" s="139">
        <v>0</v>
      </c>
      <c r="T186" s="140">
        <f>S186*H186</f>
        <v>0</v>
      </c>
      <c r="AR186" s="141" t="s">
        <v>271</v>
      </c>
      <c r="AT186" s="141" t="s">
        <v>267</v>
      </c>
      <c r="AU186" s="141" t="s">
        <v>86</v>
      </c>
      <c r="AY186" s="18" t="s">
        <v>265</v>
      </c>
      <c r="BE186" s="142">
        <f>IF(N186="základní",J186,0)</f>
        <v>0</v>
      </c>
      <c r="BF186" s="142">
        <f>IF(N186="snížená",J186,0)</f>
        <v>0</v>
      </c>
      <c r="BG186" s="142">
        <f>IF(N186="zákl. přenesená",J186,0)</f>
        <v>0</v>
      </c>
      <c r="BH186" s="142">
        <f>IF(N186="sníž. přenesená",J186,0)</f>
        <v>0</v>
      </c>
      <c r="BI186" s="142">
        <f>IF(N186="nulová",J186,0)</f>
        <v>0</v>
      </c>
      <c r="BJ186" s="18" t="s">
        <v>84</v>
      </c>
      <c r="BK186" s="142">
        <f>ROUND(I186*H186,2)</f>
        <v>0</v>
      </c>
      <c r="BL186" s="18" t="s">
        <v>271</v>
      </c>
      <c r="BM186" s="141" t="s">
        <v>5462</v>
      </c>
    </row>
    <row r="187" spans="2:47" s="1" customFormat="1" ht="12">
      <c r="B187" s="33"/>
      <c r="D187" s="143" t="s">
        <v>273</v>
      </c>
      <c r="F187" s="144" t="s">
        <v>5463</v>
      </c>
      <c r="I187" s="145"/>
      <c r="L187" s="33"/>
      <c r="M187" s="146"/>
      <c r="T187" s="54"/>
      <c r="AT187" s="18" t="s">
        <v>273</v>
      </c>
      <c r="AU187" s="18" t="s">
        <v>86</v>
      </c>
    </row>
    <row r="188" spans="2:47" s="1" customFormat="1" ht="12">
      <c r="B188" s="33"/>
      <c r="D188" s="147" t="s">
        <v>275</v>
      </c>
      <c r="F188" s="148" t="s">
        <v>5464</v>
      </c>
      <c r="I188" s="145"/>
      <c r="L188" s="33"/>
      <c r="M188" s="146"/>
      <c r="T188" s="54"/>
      <c r="AT188" s="18" t="s">
        <v>275</v>
      </c>
      <c r="AU188" s="18" t="s">
        <v>86</v>
      </c>
    </row>
    <row r="189" spans="2:51" s="12" customFormat="1" ht="12">
      <c r="B189" s="149"/>
      <c r="D189" s="143" t="s">
        <v>277</v>
      </c>
      <c r="E189" s="150" t="s">
        <v>19</v>
      </c>
      <c r="F189" s="151" t="s">
        <v>5421</v>
      </c>
      <c r="H189" s="150" t="s">
        <v>19</v>
      </c>
      <c r="I189" s="152"/>
      <c r="L189" s="149"/>
      <c r="M189" s="153"/>
      <c r="T189" s="154"/>
      <c r="AT189" s="150" t="s">
        <v>277</v>
      </c>
      <c r="AU189" s="150" t="s">
        <v>86</v>
      </c>
      <c r="AV189" s="12" t="s">
        <v>84</v>
      </c>
      <c r="AW189" s="12" t="s">
        <v>37</v>
      </c>
      <c r="AX189" s="12" t="s">
        <v>76</v>
      </c>
      <c r="AY189" s="150" t="s">
        <v>265</v>
      </c>
    </row>
    <row r="190" spans="2:51" s="13" customFormat="1" ht="12">
      <c r="B190" s="155"/>
      <c r="D190" s="143" t="s">
        <v>277</v>
      </c>
      <c r="E190" s="156" t="s">
        <v>19</v>
      </c>
      <c r="F190" s="157" t="s">
        <v>753</v>
      </c>
      <c r="H190" s="158">
        <v>62</v>
      </c>
      <c r="I190" s="159"/>
      <c r="L190" s="155"/>
      <c r="M190" s="160"/>
      <c r="T190" s="161"/>
      <c r="AT190" s="156" t="s">
        <v>277</v>
      </c>
      <c r="AU190" s="156" t="s">
        <v>86</v>
      </c>
      <c r="AV190" s="13" t="s">
        <v>86</v>
      </c>
      <c r="AW190" s="13" t="s">
        <v>37</v>
      </c>
      <c r="AX190" s="13" t="s">
        <v>76</v>
      </c>
      <c r="AY190" s="156" t="s">
        <v>265</v>
      </c>
    </row>
    <row r="191" spans="2:51" s="14" customFormat="1" ht="12">
      <c r="B191" s="162"/>
      <c r="D191" s="143" t="s">
        <v>277</v>
      </c>
      <c r="E191" s="163" t="s">
        <v>5371</v>
      </c>
      <c r="F191" s="164" t="s">
        <v>280</v>
      </c>
      <c r="H191" s="165">
        <v>62</v>
      </c>
      <c r="I191" s="166"/>
      <c r="L191" s="162"/>
      <c r="M191" s="167"/>
      <c r="T191" s="168"/>
      <c r="AT191" s="163" t="s">
        <v>277</v>
      </c>
      <c r="AU191" s="163" t="s">
        <v>86</v>
      </c>
      <c r="AV191" s="14" t="s">
        <v>271</v>
      </c>
      <c r="AW191" s="14" t="s">
        <v>37</v>
      </c>
      <c r="AX191" s="14" t="s">
        <v>84</v>
      </c>
      <c r="AY191" s="163" t="s">
        <v>265</v>
      </c>
    </row>
    <row r="192" spans="2:65" s="1" customFormat="1" ht="16.5" customHeight="1">
      <c r="B192" s="33"/>
      <c r="C192" s="130" t="s">
        <v>159</v>
      </c>
      <c r="D192" s="130" t="s">
        <v>267</v>
      </c>
      <c r="E192" s="131" t="s">
        <v>786</v>
      </c>
      <c r="F192" s="132" t="s">
        <v>787</v>
      </c>
      <c r="G192" s="133" t="s">
        <v>115</v>
      </c>
      <c r="H192" s="134">
        <v>62</v>
      </c>
      <c r="I192" s="135"/>
      <c r="J192" s="136">
        <f>ROUND(I192*H192,2)</f>
        <v>0</v>
      </c>
      <c r="K192" s="132" t="s">
        <v>270</v>
      </c>
      <c r="L192" s="33"/>
      <c r="M192" s="137" t="s">
        <v>19</v>
      </c>
      <c r="N192" s="138" t="s">
        <v>47</v>
      </c>
      <c r="P192" s="139">
        <f>O192*H192</f>
        <v>0</v>
      </c>
      <c r="Q192" s="139">
        <v>0</v>
      </c>
      <c r="R192" s="139">
        <f>Q192*H192</f>
        <v>0</v>
      </c>
      <c r="S192" s="139">
        <v>0</v>
      </c>
      <c r="T192" s="140">
        <f>S192*H192</f>
        <v>0</v>
      </c>
      <c r="AR192" s="141" t="s">
        <v>271</v>
      </c>
      <c r="AT192" s="141" t="s">
        <v>267</v>
      </c>
      <c r="AU192" s="141" t="s">
        <v>86</v>
      </c>
      <c r="AY192" s="18" t="s">
        <v>265</v>
      </c>
      <c r="BE192" s="142">
        <f>IF(N192="základní",J192,0)</f>
        <v>0</v>
      </c>
      <c r="BF192" s="142">
        <f>IF(N192="snížená",J192,0)</f>
        <v>0</v>
      </c>
      <c r="BG192" s="142">
        <f>IF(N192="zákl. přenesená",J192,0)</f>
        <v>0</v>
      </c>
      <c r="BH192" s="142">
        <f>IF(N192="sníž. přenesená",J192,0)</f>
        <v>0</v>
      </c>
      <c r="BI192" s="142">
        <f>IF(N192="nulová",J192,0)</f>
        <v>0</v>
      </c>
      <c r="BJ192" s="18" t="s">
        <v>84</v>
      </c>
      <c r="BK192" s="142">
        <f>ROUND(I192*H192,2)</f>
        <v>0</v>
      </c>
      <c r="BL192" s="18" t="s">
        <v>271</v>
      </c>
      <c r="BM192" s="141" t="s">
        <v>5465</v>
      </c>
    </row>
    <row r="193" spans="2:47" s="1" customFormat="1" ht="12">
      <c r="B193" s="33"/>
      <c r="D193" s="143" t="s">
        <v>273</v>
      </c>
      <c r="F193" s="144" t="s">
        <v>789</v>
      </c>
      <c r="I193" s="145"/>
      <c r="L193" s="33"/>
      <c r="M193" s="146"/>
      <c r="T193" s="54"/>
      <c r="AT193" s="18" t="s">
        <v>273</v>
      </c>
      <c r="AU193" s="18" t="s">
        <v>86</v>
      </c>
    </row>
    <row r="194" spans="2:47" s="1" customFormat="1" ht="12">
      <c r="B194" s="33"/>
      <c r="D194" s="147" t="s">
        <v>275</v>
      </c>
      <c r="F194" s="148" t="s">
        <v>790</v>
      </c>
      <c r="I194" s="145"/>
      <c r="L194" s="33"/>
      <c r="M194" s="146"/>
      <c r="T194" s="54"/>
      <c r="AT194" s="18" t="s">
        <v>275</v>
      </c>
      <c r="AU194" s="18" t="s">
        <v>86</v>
      </c>
    </row>
    <row r="195" spans="2:51" s="13" customFormat="1" ht="12">
      <c r="B195" s="155"/>
      <c r="D195" s="143" t="s">
        <v>277</v>
      </c>
      <c r="E195" s="156" t="s">
        <v>19</v>
      </c>
      <c r="F195" s="157" t="s">
        <v>5371</v>
      </c>
      <c r="H195" s="158">
        <v>62</v>
      </c>
      <c r="I195" s="159"/>
      <c r="L195" s="155"/>
      <c r="M195" s="160"/>
      <c r="T195" s="161"/>
      <c r="AT195" s="156" t="s">
        <v>277</v>
      </c>
      <c r="AU195" s="156" t="s">
        <v>86</v>
      </c>
      <c r="AV195" s="13" t="s">
        <v>86</v>
      </c>
      <c r="AW195" s="13" t="s">
        <v>37</v>
      </c>
      <c r="AX195" s="13" t="s">
        <v>84</v>
      </c>
      <c r="AY195" s="156" t="s">
        <v>265</v>
      </c>
    </row>
    <row r="196" spans="2:65" s="1" customFormat="1" ht="16.5" customHeight="1">
      <c r="B196" s="33"/>
      <c r="C196" s="177" t="s">
        <v>355</v>
      </c>
      <c r="D196" s="177" t="s">
        <v>504</v>
      </c>
      <c r="E196" s="178" t="s">
        <v>792</v>
      </c>
      <c r="F196" s="179" t="s">
        <v>793</v>
      </c>
      <c r="G196" s="180" t="s">
        <v>794</v>
      </c>
      <c r="H196" s="181">
        <v>1.86</v>
      </c>
      <c r="I196" s="182"/>
      <c r="J196" s="183">
        <f>ROUND(I196*H196,2)</f>
        <v>0</v>
      </c>
      <c r="K196" s="179" t="s">
        <v>270</v>
      </c>
      <c r="L196" s="184"/>
      <c r="M196" s="185" t="s">
        <v>19</v>
      </c>
      <c r="N196" s="186" t="s">
        <v>47</v>
      </c>
      <c r="P196" s="139">
        <f>O196*H196</f>
        <v>0</v>
      </c>
      <c r="Q196" s="139">
        <v>0.001</v>
      </c>
      <c r="R196" s="139">
        <f>Q196*H196</f>
        <v>0.00186</v>
      </c>
      <c r="S196" s="139">
        <v>0</v>
      </c>
      <c r="T196" s="140">
        <f>S196*H196</f>
        <v>0</v>
      </c>
      <c r="AR196" s="141" t="s">
        <v>323</v>
      </c>
      <c r="AT196" s="141" t="s">
        <v>504</v>
      </c>
      <c r="AU196" s="141" t="s">
        <v>86</v>
      </c>
      <c r="AY196" s="18" t="s">
        <v>265</v>
      </c>
      <c r="BE196" s="142">
        <f>IF(N196="základní",J196,0)</f>
        <v>0</v>
      </c>
      <c r="BF196" s="142">
        <f>IF(N196="snížená",J196,0)</f>
        <v>0</v>
      </c>
      <c r="BG196" s="142">
        <f>IF(N196="zákl. přenesená",J196,0)</f>
        <v>0</v>
      </c>
      <c r="BH196" s="142">
        <f>IF(N196="sníž. přenesená",J196,0)</f>
        <v>0</v>
      </c>
      <c r="BI196" s="142">
        <f>IF(N196="nulová",J196,0)</f>
        <v>0</v>
      </c>
      <c r="BJ196" s="18" t="s">
        <v>84</v>
      </c>
      <c r="BK196" s="142">
        <f>ROUND(I196*H196,2)</f>
        <v>0</v>
      </c>
      <c r="BL196" s="18" t="s">
        <v>271</v>
      </c>
      <c r="BM196" s="141" t="s">
        <v>5466</v>
      </c>
    </row>
    <row r="197" spans="2:47" s="1" customFormat="1" ht="12">
      <c r="B197" s="33"/>
      <c r="D197" s="143" t="s">
        <v>273</v>
      </c>
      <c r="F197" s="144" t="s">
        <v>793</v>
      </c>
      <c r="I197" s="145"/>
      <c r="L197" s="33"/>
      <c r="M197" s="146"/>
      <c r="T197" s="54"/>
      <c r="AT197" s="18" t="s">
        <v>273</v>
      </c>
      <c r="AU197" s="18" t="s">
        <v>86</v>
      </c>
    </row>
    <row r="198" spans="2:51" s="13" customFormat="1" ht="12">
      <c r="B198" s="155"/>
      <c r="D198" s="143" t="s">
        <v>277</v>
      </c>
      <c r="E198" s="156" t="s">
        <v>19</v>
      </c>
      <c r="F198" s="157" t="s">
        <v>5467</v>
      </c>
      <c r="H198" s="158">
        <v>1.86</v>
      </c>
      <c r="I198" s="159"/>
      <c r="L198" s="155"/>
      <c r="M198" s="160"/>
      <c r="T198" s="161"/>
      <c r="AT198" s="156" t="s">
        <v>277</v>
      </c>
      <c r="AU198" s="156" t="s">
        <v>86</v>
      </c>
      <c r="AV198" s="13" t="s">
        <v>86</v>
      </c>
      <c r="AW198" s="13" t="s">
        <v>37</v>
      </c>
      <c r="AX198" s="13" t="s">
        <v>84</v>
      </c>
      <c r="AY198" s="156" t="s">
        <v>265</v>
      </c>
    </row>
    <row r="199" spans="2:65" s="1" customFormat="1" ht="16.5" customHeight="1">
      <c r="B199" s="33"/>
      <c r="C199" s="130" t="s">
        <v>8</v>
      </c>
      <c r="D199" s="130" t="s">
        <v>267</v>
      </c>
      <c r="E199" s="131" t="s">
        <v>798</v>
      </c>
      <c r="F199" s="132" t="s">
        <v>799</v>
      </c>
      <c r="G199" s="133" t="s">
        <v>115</v>
      </c>
      <c r="H199" s="134">
        <v>56</v>
      </c>
      <c r="I199" s="135"/>
      <c r="J199" s="136">
        <f>ROUND(I199*H199,2)</f>
        <v>0</v>
      </c>
      <c r="K199" s="132" t="s">
        <v>270</v>
      </c>
      <c r="L199" s="33"/>
      <c r="M199" s="137" t="s">
        <v>19</v>
      </c>
      <c r="N199" s="138" t="s">
        <v>47</v>
      </c>
      <c r="P199" s="139">
        <f>O199*H199</f>
        <v>0</v>
      </c>
      <c r="Q199" s="139">
        <v>0</v>
      </c>
      <c r="R199" s="139">
        <f>Q199*H199</f>
        <v>0</v>
      </c>
      <c r="S199" s="139">
        <v>0</v>
      </c>
      <c r="T199" s="140">
        <f>S199*H199</f>
        <v>0</v>
      </c>
      <c r="AR199" s="141" t="s">
        <v>271</v>
      </c>
      <c r="AT199" s="141" t="s">
        <v>267</v>
      </c>
      <c r="AU199" s="141" t="s">
        <v>86</v>
      </c>
      <c r="AY199" s="18" t="s">
        <v>265</v>
      </c>
      <c r="BE199" s="142">
        <f>IF(N199="základní",J199,0)</f>
        <v>0</v>
      </c>
      <c r="BF199" s="142">
        <f>IF(N199="snížená",J199,0)</f>
        <v>0</v>
      </c>
      <c r="BG199" s="142">
        <f>IF(N199="zákl. přenesená",J199,0)</f>
        <v>0</v>
      </c>
      <c r="BH199" s="142">
        <f>IF(N199="sníž. přenesená",J199,0)</f>
        <v>0</v>
      </c>
      <c r="BI199" s="142">
        <f>IF(N199="nulová",J199,0)</f>
        <v>0</v>
      </c>
      <c r="BJ199" s="18" t="s">
        <v>84</v>
      </c>
      <c r="BK199" s="142">
        <f>ROUND(I199*H199,2)</f>
        <v>0</v>
      </c>
      <c r="BL199" s="18" t="s">
        <v>271</v>
      </c>
      <c r="BM199" s="141" t="s">
        <v>5468</v>
      </c>
    </row>
    <row r="200" spans="2:47" s="1" customFormat="1" ht="12">
      <c r="B200" s="33"/>
      <c r="D200" s="143" t="s">
        <v>273</v>
      </c>
      <c r="F200" s="144" t="s">
        <v>801</v>
      </c>
      <c r="I200" s="145"/>
      <c r="L200" s="33"/>
      <c r="M200" s="146"/>
      <c r="T200" s="54"/>
      <c r="AT200" s="18" t="s">
        <v>273</v>
      </c>
      <c r="AU200" s="18" t="s">
        <v>86</v>
      </c>
    </row>
    <row r="201" spans="2:47" s="1" customFormat="1" ht="12">
      <c r="B201" s="33"/>
      <c r="D201" s="147" t="s">
        <v>275</v>
      </c>
      <c r="F201" s="148" t="s">
        <v>802</v>
      </c>
      <c r="I201" s="145"/>
      <c r="L201" s="33"/>
      <c r="M201" s="146"/>
      <c r="T201" s="54"/>
      <c r="AT201" s="18" t="s">
        <v>275</v>
      </c>
      <c r="AU201" s="18" t="s">
        <v>86</v>
      </c>
    </row>
    <row r="202" spans="2:51" s="13" customFormat="1" ht="12">
      <c r="B202" s="155"/>
      <c r="D202" s="143" t="s">
        <v>277</v>
      </c>
      <c r="E202" s="156" t="s">
        <v>19</v>
      </c>
      <c r="F202" s="157" t="s">
        <v>1693</v>
      </c>
      <c r="H202" s="158">
        <v>56</v>
      </c>
      <c r="I202" s="159"/>
      <c r="L202" s="155"/>
      <c r="M202" s="160"/>
      <c r="T202" s="161"/>
      <c r="AT202" s="156" t="s">
        <v>277</v>
      </c>
      <c r="AU202" s="156" t="s">
        <v>86</v>
      </c>
      <c r="AV202" s="13" t="s">
        <v>86</v>
      </c>
      <c r="AW202" s="13" t="s">
        <v>37</v>
      </c>
      <c r="AX202" s="13" t="s">
        <v>84</v>
      </c>
      <c r="AY202" s="156" t="s">
        <v>265</v>
      </c>
    </row>
    <row r="203" spans="2:65" s="1" customFormat="1" ht="16.5" customHeight="1">
      <c r="B203" s="33"/>
      <c r="C203" s="177" t="s">
        <v>366</v>
      </c>
      <c r="D203" s="177" t="s">
        <v>504</v>
      </c>
      <c r="E203" s="178" t="s">
        <v>804</v>
      </c>
      <c r="F203" s="179" t="s">
        <v>805</v>
      </c>
      <c r="G203" s="180" t="s">
        <v>794</v>
      </c>
      <c r="H203" s="181">
        <v>1.68</v>
      </c>
      <c r="I203" s="182"/>
      <c r="J203" s="183">
        <f>ROUND(I203*H203,2)</f>
        <v>0</v>
      </c>
      <c r="K203" s="179" t="s">
        <v>270</v>
      </c>
      <c r="L203" s="184"/>
      <c r="M203" s="185" t="s">
        <v>19</v>
      </c>
      <c r="N203" s="186" t="s">
        <v>47</v>
      </c>
      <c r="P203" s="139">
        <f>O203*H203</f>
        <v>0</v>
      </c>
      <c r="Q203" s="139">
        <v>0.001</v>
      </c>
      <c r="R203" s="139">
        <f>Q203*H203</f>
        <v>0.00168</v>
      </c>
      <c r="S203" s="139">
        <v>0</v>
      </c>
      <c r="T203" s="140">
        <f>S203*H203</f>
        <v>0</v>
      </c>
      <c r="AR203" s="141" t="s">
        <v>323</v>
      </c>
      <c r="AT203" s="141" t="s">
        <v>504</v>
      </c>
      <c r="AU203" s="141" t="s">
        <v>86</v>
      </c>
      <c r="AY203" s="18" t="s">
        <v>265</v>
      </c>
      <c r="BE203" s="142">
        <f>IF(N203="základní",J203,0)</f>
        <v>0</v>
      </c>
      <c r="BF203" s="142">
        <f>IF(N203="snížená",J203,0)</f>
        <v>0</v>
      </c>
      <c r="BG203" s="142">
        <f>IF(N203="zákl. přenesená",J203,0)</f>
        <v>0</v>
      </c>
      <c r="BH203" s="142">
        <f>IF(N203="sníž. přenesená",J203,0)</f>
        <v>0</v>
      </c>
      <c r="BI203" s="142">
        <f>IF(N203="nulová",J203,0)</f>
        <v>0</v>
      </c>
      <c r="BJ203" s="18" t="s">
        <v>84</v>
      </c>
      <c r="BK203" s="142">
        <f>ROUND(I203*H203,2)</f>
        <v>0</v>
      </c>
      <c r="BL203" s="18" t="s">
        <v>271</v>
      </c>
      <c r="BM203" s="141" t="s">
        <v>5469</v>
      </c>
    </row>
    <row r="204" spans="2:47" s="1" customFormat="1" ht="12">
      <c r="B204" s="33"/>
      <c r="D204" s="143" t="s">
        <v>273</v>
      </c>
      <c r="F204" s="144" t="s">
        <v>805</v>
      </c>
      <c r="I204" s="145"/>
      <c r="L204" s="33"/>
      <c r="M204" s="146"/>
      <c r="T204" s="54"/>
      <c r="AT204" s="18" t="s">
        <v>273</v>
      </c>
      <c r="AU204" s="18" t="s">
        <v>86</v>
      </c>
    </row>
    <row r="205" spans="2:51" s="13" customFormat="1" ht="12">
      <c r="B205" s="155"/>
      <c r="D205" s="143" t="s">
        <v>277</v>
      </c>
      <c r="E205" s="156" t="s">
        <v>19</v>
      </c>
      <c r="F205" s="157" t="s">
        <v>5470</v>
      </c>
      <c r="H205" s="158">
        <v>1.68</v>
      </c>
      <c r="I205" s="159"/>
      <c r="L205" s="155"/>
      <c r="M205" s="160"/>
      <c r="T205" s="161"/>
      <c r="AT205" s="156" t="s">
        <v>277</v>
      </c>
      <c r="AU205" s="156" t="s">
        <v>86</v>
      </c>
      <c r="AV205" s="13" t="s">
        <v>86</v>
      </c>
      <c r="AW205" s="13" t="s">
        <v>37</v>
      </c>
      <c r="AX205" s="13" t="s">
        <v>84</v>
      </c>
      <c r="AY205" s="156" t="s">
        <v>265</v>
      </c>
    </row>
    <row r="206" spans="2:65" s="1" customFormat="1" ht="16.5" customHeight="1">
      <c r="B206" s="33"/>
      <c r="C206" s="130" t="s">
        <v>372</v>
      </c>
      <c r="D206" s="130" t="s">
        <v>267</v>
      </c>
      <c r="E206" s="131" t="s">
        <v>2357</v>
      </c>
      <c r="F206" s="132" t="s">
        <v>2358</v>
      </c>
      <c r="G206" s="133" t="s">
        <v>115</v>
      </c>
      <c r="H206" s="134">
        <v>62</v>
      </c>
      <c r="I206" s="135"/>
      <c r="J206" s="136">
        <f>ROUND(I206*H206,2)</f>
        <v>0</v>
      </c>
      <c r="K206" s="132" t="s">
        <v>270</v>
      </c>
      <c r="L206" s="33"/>
      <c r="M206" s="137" t="s">
        <v>19</v>
      </c>
      <c r="N206" s="138" t="s">
        <v>47</v>
      </c>
      <c r="P206" s="139">
        <f>O206*H206</f>
        <v>0</v>
      </c>
      <c r="Q206" s="139">
        <v>0</v>
      </c>
      <c r="R206" s="139">
        <f>Q206*H206</f>
        <v>0</v>
      </c>
      <c r="S206" s="139">
        <v>0</v>
      </c>
      <c r="T206" s="140">
        <f>S206*H206</f>
        <v>0</v>
      </c>
      <c r="AR206" s="141" t="s">
        <v>271</v>
      </c>
      <c r="AT206" s="141" t="s">
        <v>267</v>
      </c>
      <c r="AU206" s="141" t="s">
        <v>86</v>
      </c>
      <c r="AY206" s="18" t="s">
        <v>265</v>
      </c>
      <c r="BE206" s="142">
        <f>IF(N206="základní",J206,0)</f>
        <v>0</v>
      </c>
      <c r="BF206" s="142">
        <f>IF(N206="snížená",J206,0)</f>
        <v>0</v>
      </c>
      <c r="BG206" s="142">
        <f>IF(N206="zákl. přenesená",J206,0)</f>
        <v>0</v>
      </c>
      <c r="BH206" s="142">
        <f>IF(N206="sníž. přenesená",J206,0)</f>
        <v>0</v>
      </c>
      <c r="BI206" s="142">
        <f>IF(N206="nulová",J206,0)</f>
        <v>0</v>
      </c>
      <c r="BJ206" s="18" t="s">
        <v>84</v>
      </c>
      <c r="BK206" s="142">
        <f>ROUND(I206*H206,2)</f>
        <v>0</v>
      </c>
      <c r="BL206" s="18" t="s">
        <v>271</v>
      </c>
      <c r="BM206" s="141" t="s">
        <v>5471</v>
      </c>
    </row>
    <row r="207" spans="2:47" s="1" customFormat="1" ht="12">
      <c r="B207" s="33"/>
      <c r="D207" s="143" t="s">
        <v>273</v>
      </c>
      <c r="F207" s="144" t="s">
        <v>2360</v>
      </c>
      <c r="I207" s="145"/>
      <c r="L207" s="33"/>
      <c r="M207" s="146"/>
      <c r="T207" s="54"/>
      <c r="AT207" s="18" t="s">
        <v>273</v>
      </c>
      <c r="AU207" s="18" t="s">
        <v>86</v>
      </c>
    </row>
    <row r="208" spans="2:47" s="1" customFormat="1" ht="12">
      <c r="B208" s="33"/>
      <c r="D208" s="147" t="s">
        <v>275</v>
      </c>
      <c r="F208" s="148" t="s">
        <v>2361</v>
      </c>
      <c r="I208" s="145"/>
      <c r="L208" s="33"/>
      <c r="M208" s="146"/>
      <c r="T208" s="54"/>
      <c r="AT208" s="18" t="s">
        <v>275</v>
      </c>
      <c r="AU208" s="18" t="s">
        <v>86</v>
      </c>
    </row>
    <row r="209" spans="2:51" s="13" customFormat="1" ht="12">
      <c r="B209" s="155"/>
      <c r="D209" s="143" t="s">
        <v>277</v>
      </c>
      <c r="E209" s="156" t="s">
        <v>19</v>
      </c>
      <c r="F209" s="157" t="s">
        <v>5371</v>
      </c>
      <c r="H209" s="158">
        <v>62</v>
      </c>
      <c r="I209" s="159"/>
      <c r="L209" s="155"/>
      <c r="M209" s="160"/>
      <c r="T209" s="161"/>
      <c r="AT209" s="156" t="s">
        <v>277</v>
      </c>
      <c r="AU209" s="156" t="s">
        <v>86</v>
      </c>
      <c r="AV209" s="13" t="s">
        <v>86</v>
      </c>
      <c r="AW209" s="13" t="s">
        <v>37</v>
      </c>
      <c r="AX209" s="13" t="s">
        <v>84</v>
      </c>
      <c r="AY209" s="156" t="s">
        <v>265</v>
      </c>
    </row>
    <row r="210" spans="2:65" s="1" customFormat="1" ht="16.5" customHeight="1">
      <c r="B210" s="33"/>
      <c r="C210" s="130" t="s">
        <v>381</v>
      </c>
      <c r="D210" s="130" t="s">
        <v>267</v>
      </c>
      <c r="E210" s="131" t="s">
        <v>2376</v>
      </c>
      <c r="F210" s="132" t="s">
        <v>2377</v>
      </c>
      <c r="G210" s="133" t="s">
        <v>115</v>
      </c>
      <c r="H210" s="134">
        <v>56</v>
      </c>
      <c r="I210" s="135"/>
      <c r="J210" s="136">
        <f>ROUND(I210*H210,2)</f>
        <v>0</v>
      </c>
      <c r="K210" s="132" t="s">
        <v>270</v>
      </c>
      <c r="L210" s="33"/>
      <c r="M210" s="137" t="s">
        <v>19</v>
      </c>
      <c r="N210" s="138" t="s">
        <v>47</v>
      </c>
      <c r="P210" s="139">
        <f>O210*H210</f>
        <v>0</v>
      </c>
      <c r="Q210" s="139">
        <v>0</v>
      </c>
      <c r="R210" s="139">
        <f>Q210*H210</f>
        <v>0</v>
      </c>
      <c r="S210" s="139">
        <v>0</v>
      </c>
      <c r="T210" s="140">
        <f>S210*H210</f>
        <v>0</v>
      </c>
      <c r="AR210" s="141" t="s">
        <v>271</v>
      </c>
      <c r="AT210" s="141" t="s">
        <v>267</v>
      </c>
      <c r="AU210" s="141" t="s">
        <v>86</v>
      </c>
      <c r="AY210" s="18" t="s">
        <v>265</v>
      </c>
      <c r="BE210" s="142">
        <f>IF(N210="základní",J210,0)</f>
        <v>0</v>
      </c>
      <c r="BF210" s="142">
        <f>IF(N210="snížená",J210,0)</f>
        <v>0</v>
      </c>
      <c r="BG210" s="142">
        <f>IF(N210="zákl. přenesená",J210,0)</f>
        <v>0</v>
      </c>
      <c r="BH210" s="142">
        <f>IF(N210="sníž. přenesená",J210,0)</f>
        <v>0</v>
      </c>
      <c r="BI210" s="142">
        <f>IF(N210="nulová",J210,0)</f>
        <v>0</v>
      </c>
      <c r="BJ210" s="18" t="s">
        <v>84</v>
      </c>
      <c r="BK210" s="142">
        <f>ROUND(I210*H210,2)</f>
        <v>0</v>
      </c>
      <c r="BL210" s="18" t="s">
        <v>271</v>
      </c>
      <c r="BM210" s="141" t="s">
        <v>5472</v>
      </c>
    </row>
    <row r="211" spans="2:47" s="1" customFormat="1" ht="19.5">
      <c r="B211" s="33"/>
      <c r="D211" s="143" t="s">
        <v>273</v>
      </c>
      <c r="F211" s="144" t="s">
        <v>2379</v>
      </c>
      <c r="I211" s="145"/>
      <c r="L211" s="33"/>
      <c r="M211" s="146"/>
      <c r="T211" s="54"/>
      <c r="AT211" s="18" t="s">
        <v>273</v>
      </c>
      <c r="AU211" s="18" t="s">
        <v>86</v>
      </c>
    </row>
    <row r="212" spans="2:47" s="1" customFormat="1" ht="12">
      <c r="B212" s="33"/>
      <c r="D212" s="147" t="s">
        <v>275</v>
      </c>
      <c r="F212" s="148" t="s">
        <v>2380</v>
      </c>
      <c r="I212" s="145"/>
      <c r="L212" s="33"/>
      <c r="M212" s="146"/>
      <c r="T212" s="54"/>
      <c r="AT212" s="18" t="s">
        <v>275</v>
      </c>
      <c r="AU212" s="18" t="s">
        <v>86</v>
      </c>
    </row>
    <row r="213" spans="2:51" s="13" customFormat="1" ht="12">
      <c r="B213" s="155"/>
      <c r="D213" s="143" t="s">
        <v>277</v>
      </c>
      <c r="E213" s="156" t="s">
        <v>19</v>
      </c>
      <c r="F213" s="157" t="s">
        <v>1693</v>
      </c>
      <c r="H213" s="158">
        <v>56</v>
      </c>
      <c r="I213" s="159"/>
      <c r="L213" s="155"/>
      <c r="M213" s="160"/>
      <c r="T213" s="161"/>
      <c r="AT213" s="156" t="s">
        <v>277</v>
      </c>
      <c r="AU213" s="156" t="s">
        <v>86</v>
      </c>
      <c r="AV213" s="13" t="s">
        <v>86</v>
      </c>
      <c r="AW213" s="13" t="s">
        <v>37</v>
      </c>
      <c r="AX213" s="13" t="s">
        <v>84</v>
      </c>
      <c r="AY213" s="156" t="s">
        <v>265</v>
      </c>
    </row>
    <row r="214" spans="2:65" s="1" customFormat="1" ht="16.5" customHeight="1">
      <c r="B214" s="33"/>
      <c r="C214" s="130" t="s">
        <v>388</v>
      </c>
      <c r="D214" s="130" t="s">
        <v>267</v>
      </c>
      <c r="E214" s="131" t="s">
        <v>5473</v>
      </c>
      <c r="F214" s="132" t="s">
        <v>5474</v>
      </c>
      <c r="G214" s="133" t="s">
        <v>115</v>
      </c>
      <c r="H214" s="134">
        <v>56</v>
      </c>
      <c r="I214" s="135"/>
      <c r="J214" s="136">
        <f>ROUND(I214*H214,2)</f>
        <v>0</v>
      </c>
      <c r="K214" s="132" t="s">
        <v>270</v>
      </c>
      <c r="L214" s="33"/>
      <c r="M214" s="137" t="s">
        <v>19</v>
      </c>
      <c r="N214" s="138" t="s">
        <v>47</v>
      </c>
      <c r="P214" s="139">
        <f>O214*H214</f>
        <v>0</v>
      </c>
      <c r="Q214" s="139">
        <v>0</v>
      </c>
      <c r="R214" s="139">
        <f>Q214*H214</f>
        <v>0</v>
      </c>
      <c r="S214" s="139">
        <v>0</v>
      </c>
      <c r="T214" s="140">
        <f>S214*H214</f>
        <v>0</v>
      </c>
      <c r="AR214" s="141" t="s">
        <v>271</v>
      </c>
      <c r="AT214" s="141" t="s">
        <v>267</v>
      </c>
      <c r="AU214" s="141" t="s">
        <v>86</v>
      </c>
      <c r="AY214" s="18" t="s">
        <v>265</v>
      </c>
      <c r="BE214" s="142">
        <f>IF(N214="základní",J214,0)</f>
        <v>0</v>
      </c>
      <c r="BF214" s="142">
        <f>IF(N214="snížená",J214,0)</f>
        <v>0</v>
      </c>
      <c r="BG214" s="142">
        <f>IF(N214="zákl. přenesená",J214,0)</f>
        <v>0</v>
      </c>
      <c r="BH214" s="142">
        <f>IF(N214="sníž. přenesená",J214,0)</f>
        <v>0</v>
      </c>
      <c r="BI214" s="142">
        <f>IF(N214="nulová",J214,0)</f>
        <v>0</v>
      </c>
      <c r="BJ214" s="18" t="s">
        <v>84</v>
      </c>
      <c r="BK214" s="142">
        <f>ROUND(I214*H214,2)</f>
        <v>0</v>
      </c>
      <c r="BL214" s="18" t="s">
        <v>271</v>
      </c>
      <c r="BM214" s="141" t="s">
        <v>5475</v>
      </c>
    </row>
    <row r="215" spans="2:47" s="1" customFormat="1" ht="12">
      <c r="B215" s="33"/>
      <c r="D215" s="143" t="s">
        <v>273</v>
      </c>
      <c r="F215" s="144" t="s">
        <v>5476</v>
      </c>
      <c r="I215" s="145"/>
      <c r="L215" s="33"/>
      <c r="M215" s="146"/>
      <c r="T215" s="54"/>
      <c r="AT215" s="18" t="s">
        <v>273</v>
      </c>
      <c r="AU215" s="18" t="s">
        <v>86</v>
      </c>
    </row>
    <row r="216" spans="2:47" s="1" customFormat="1" ht="12">
      <c r="B216" s="33"/>
      <c r="D216" s="147" t="s">
        <v>275</v>
      </c>
      <c r="F216" s="148" t="s">
        <v>5477</v>
      </c>
      <c r="I216" s="145"/>
      <c r="L216" s="33"/>
      <c r="M216" s="146"/>
      <c r="T216" s="54"/>
      <c r="AT216" s="18" t="s">
        <v>275</v>
      </c>
      <c r="AU216" s="18" t="s">
        <v>86</v>
      </c>
    </row>
    <row r="217" spans="2:51" s="12" customFormat="1" ht="12">
      <c r="B217" s="149"/>
      <c r="D217" s="143" t="s">
        <v>277</v>
      </c>
      <c r="E217" s="150" t="s">
        <v>19</v>
      </c>
      <c r="F217" s="151" t="s">
        <v>5421</v>
      </c>
      <c r="H217" s="150" t="s">
        <v>19</v>
      </c>
      <c r="I217" s="152"/>
      <c r="L217" s="149"/>
      <c r="M217" s="153"/>
      <c r="T217" s="154"/>
      <c r="AT217" s="150" t="s">
        <v>277</v>
      </c>
      <c r="AU217" s="150" t="s">
        <v>86</v>
      </c>
      <c r="AV217" s="12" t="s">
        <v>84</v>
      </c>
      <c r="AW217" s="12" t="s">
        <v>37</v>
      </c>
      <c r="AX217" s="12" t="s">
        <v>76</v>
      </c>
      <c r="AY217" s="150" t="s">
        <v>265</v>
      </c>
    </row>
    <row r="218" spans="2:51" s="13" customFormat="1" ht="12">
      <c r="B218" s="155"/>
      <c r="D218" s="143" t="s">
        <v>277</v>
      </c>
      <c r="E218" s="156" t="s">
        <v>19</v>
      </c>
      <c r="F218" s="157" t="s">
        <v>708</v>
      </c>
      <c r="H218" s="158">
        <v>56</v>
      </c>
      <c r="I218" s="159"/>
      <c r="L218" s="155"/>
      <c r="M218" s="160"/>
      <c r="T218" s="161"/>
      <c r="AT218" s="156" t="s">
        <v>277</v>
      </c>
      <c r="AU218" s="156" t="s">
        <v>86</v>
      </c>
      <c r="AV218" s="13" t="s">
        <v>86</v>
      </c>
      <c r="AW218" s="13" t="s">
        <v>37</v>
      </c>
      <c r="AX218" s="13" t="s">
        <v>76</v>
      </c>
      <c r="AY218" s="156" t="s">
        <v>265</v>
      </c>
    </row>
    <row r="219" spans="2:51" s="14" customFormat="1" ht="12">
      <c r="B219" s="162"/>
      <c r="D219" s="143" t="s">
        <v>277</v>
      </c>
      <c r="E219" s="163" t="s">
        <v>1693</v>
      </c>
      <c r="F219" s="164" t="s">
        <v>280</v>
      </c>
      <c r="H219" s="165">
        <v>56</v>
      </c>
      <c r="I219" s="166"/>
      <c r="L219" s="162"/>
      <c r="M219" s="167"/>
      <c r="T219" s="168"/>
      <c r="AT219" s="163" t="s">
        <v>277</v>
      </c>
      <c r="AU219" s="163" t="s">
        <v>86</v>
      </c>
      <c r="AV219" s="14" t="s">
        <v>271</v>
      </c>
      <c r="AW219" s="14" t="s">
        <v>37</v>
      </c>
      <c r="AX219" s="14" t="s">
        <v>84</v>
      </c>
      <c r="AY219" s="163" t="s">
        <v>265</v>
      </c>
    </row>
    <row r="220" spans="2:65" s="1" customFormat="1" ht="16.5" customHeight="1">
      <c r="B220" s="33"/>
      <c r="C220" s="130" t="s">
        <v>400</v>
      </c>
      <c r="D220" s="130" t="s">
        <v>267</v>
      </c>
      <c r="E220" s="131" t="s">
        <v>993</v>
      </c>
      <c r="F220" s="132" t="s">
        <v>994</v>
      </c>
      <c r="G220" s="133" t="s">
        <v>115</v>
      </c>
      <c r="H220" s="134">
        <v>62</v>
      </c>
      <c r="I220" s="135"/>
      <c r="J220" s="136">
        <f>ROUND(I220*H220,2)</f>
        <v>0</v>
      </c>
      <c r="K220" s="132" t="s">
        <v>270</v>
      </c>
      <c r="L220" s="33"/>
      <c r="M220" s="137" t="s">
        <v>19</v>
      </c>
      <c r="N220" s="138" t="s">
        <v>47</v>
      </c>
      <c r="P220" s="139">
        <f>O220*H220</f>
        <v>0</v>
      </c>
      <c r="Q220" s="139">
        <v>0</v>
      </c>
      <c r="R220" s="139">
        <f>Q220*H220</f>
        <v>0</v>
      </c>
      <c r="S220" s="139">
        <v>0</v>
      </c>
      <c r="T220" s="140">
        <f>S220*H220</f>
        <v>0</v>
      </c>
      <c r="AR220" s="141" t="s">
        <v>271</v>
      </c>
      <c r="AT220" s="141" t="s">
        <v>267</v>
      </c>
      <c r="AU220" s="141" t="s">
        <v>86</v>
      </c>
      <c r="AY220" s="18" t="s">
        <v>265</v>
      </c>
      <c r="BE220" s="142">
        <f>IF(N220="základní",J220,0)</f>
        <v>0</v>
      </c>
      <c r="BF220" s="142">
        <f>IF(N220="snížená",J220,0)</f>
        <v>0</v>
      </c>
      <c r="BG220" s="142">
        <f>IF(N220="zákl. přenesená",J220,0)</f>
        <v>0</v>
      </c>
      <c r="BH220" s="142">
        <f>IF(N220="sníž. přenesená",J220,0)</f>
        <v>0</v>
      </c>
      <c r="BI220" s="142">
        <f>IF(N220="nulová",J220,0)</f>
        <v>0</v>
      </c>
      <c r="BJ220" s="18" t="s">
        <v>84</v>
      </c>
      <c r="BK220" s="142">
        <f>ROUND(I220*H220,2)</f>
        <v>0</v>
      </c>
      <c r="BL220" s="18" t="s">
        <v>271</v>
      </c>
      <c r="BM220" s="141" t="s">
        <v>5478</v>
      </c>
    </row>
    <row r="221" spans="2:47" s="1" customFormat="1" ht="12">
      <c r="B221" s="33"/>
      <c r="D221" s="143" t="s">
        <v>273</v>
      </c>
      <c r="F221" s="144" t="s">
        <v>996</v>
      </c>
      <c r="I221" s="145"/>
      <c r="L221" s="33"/>
      <c r="M221" s="146"/>
      <c r="T221" s="54"/>
      <c r="AT221" s="18" t="s">
        <v>273</v>
      </c>
      <c r="AU221" s="18" t="s">
        <v>86</v>
      </c>
    </row>
    <row r="222" spans="2:47" s="1" customFormat="1" ht="12">
      <c r="B222" s="33"/>
      <c r="D222" s="147" t="s">
        <v>275</v>
      </c>
      <c r="F222" s="148" t="s">
        <v>997</v>
      </c>
      <c r="I222" s="145"/>
      <c r="L222" s="33"/>
      <c r="M222" s="146"/>
      <c r="T222" s="54"/>
      <c r="AT222" s="18" t="s">
        <v>275</v>
      </c>
      <c r="AU222" s="18" t="s">
        <v>86</v>
      </c>
    </row>
    <row r="223" spans="2:51" s="13" customFormat="1" ht="12">
      <c r="B223" s="155"/>
      <c r="D223" s="143" t="s">
        <v>277</v>
      </c>
      <c r="E223" s="156" t="s">
        <v>19</v>
      </c>
      <c r="F223" s="157" t="s">
        <v>5371</v>
      </c>
      <c r="H223" s="158">
        <v>62</v>
      </c>
      <c r="I223" s="159"/>
      <c r="L223" s="155"/>
      <c r="M223" s="160"/>
      <c r="T223" s="161"/>
      <c r="AT223" s="156" t="s">
        <v>277</v>
      </c>
      <c r="AU223" s="156" t="s">
        <v>86</v>
      </c>
      <c r="AV223" s="13" t="s">
        <v>86</v>
      </c>
      <c r="AW223" s="13" t="s">
        <v>37</v>
      </c>
      <c r="AX223" s="13" t="s">
        <v>84</v>
      </c>
      <c r="AY223" s="156" t="s">
        <v>265</v>
      </c>
    </row>
    <row r="224" spans="2:65" s="1" customFormat="1" ht="16.5" customHeight="1">
      <c r="B224" s="33"/>
      <c r="C224" s="130" t="s">
        <v>7</v>
      </c>
      <c r="D224" s="130" t="s">
        <v>267</v>
      </c>
      <c r="E224" s="131" t="s">
        <v>999</v>
      </c>
      <c r="F224" s="132" t="s">
        <v>1000</v>
      </c>
      <c r="G224" s="133" t="s">
        <v>115</v>
      </c>
      <c r="H224" s="134">
        <v>56</v>
      </c>
      <c r="I224" s="135"/>
      <c r="J224" s="136">
        <f>ROUND(I224*H224,2)</f>
        <v>0</v>
      </c>
      <c r="K224" s="132" t="s">
        <v>270</v>
      </c>
      <c r="L224" s="33"/>
      <c r="M224" s="137" t="s">
        <v>19</v>
      </c>
      <c r="N224" s="138" t="s">
        <v>47</v>
      </c>
      <c r="P224" s="139">
        <f>O224*H224</f>
        <v>0</v>
      </c>
      <c r="Q224" s="139">
        <v>0</v>
      </c>
      <c r="R224" s="139">
        <f>Q224*H224</f>
        <v>0</v>
      </c>
      <c r="S224" s="139">
        <v>0</v>
      </c>
      <c r="T224" s="140">
        <f>S224*H224</f>
        <v>0</v>
      </c>
      <c r="AR224" s="141" t="s">
        <v>271</v>
      </c>
      <c r="AT224" s="141" t="s">
        <v>267</v>
      </c>
      <c r="AU224" s="141" t="s">
        <v>86</v>
      </c>
      <c r="AY224" s="18" t="s">
        <v>265</v>
      </c>
      <c r="BE224" s="142">
        <f>IF(N224="základní",J224,0)</f>
        <v>0</v>
      </c>
      <c r="BF224" s="142">
        <f>IF(N224="snížená",J224,0)</f>
        <v>0</v>
      </c>
      <c r="BG224" s="142">
        <f>IF(N224="zákl. přenesená",J224,0)</f>
        <v>0</v>
      </c>
      <c r="BH224" s="142">
        <f>IF(N224="sníž. přenesená",J224,0)</f>
        <v>0</v>
      </c>
      <c r="BI224" s="142">
        <f>IF(N224="nulová",J224,0)</f>
        <v>0</v>
      </c>
      <c r="BJ224" s="18" t="s">
        <v>84</v>
      </c>
      <c r="BK224" s="142">
        <f>ROUND(I224*H224,2)</f>
        <v>0</v>
      </c>
      <c r="BL224" s="18" t="s">
        <v>271</v>
      </c>
      <c r="BM224" s="141" t="s">
        <v>5479</v>
      </c>
    </row>
    <row r="225" spans="2:47" s="1" customFormat="1" ht="12">
      <c r="B225" s="33"/>
      <c r="D225" s="143" t="s">
        <v>273</v>
      </c>
      <c r="F225" s="144" t="s">
        <v>1002</v>
      </c>
      <c r="I225" s="145"/>
      <c r="L225" s="33"/>
      <c r="M225" s="146"/>
      <c r="T225" s="54"/>
      <c r="AT225" s="18" t="s">
        <v>273</v>
      </c>
      <c r="AU225" s="18" t="s">
        <v>86</v>
      </c>
    </row>
    <row r="226" spans="2:47" s="1" customFormat="1" ht="12">
      <c r="B226" s="33"/>
      <c r="D226" s="147" t="s">
        <v>275</v>
      </c>
      <c r="F226" s="148" t="s">
        <v>1003</v>
      </c>
      <c r="I226" s="145"/>
      <c r="L226" s="33"/>
      <c r="M226" s="146"/>
      <c r="T226" s="54"/>
      <c r="AT226" s="18" t="s">
        <v>275</v>
      </c>
      <c r="AU226" s="18" t="s">
        <v>86</v>
      </c>
    </row>
    <row r="227" spans="2:51" s="13" customFormat="1" ht="12">
      <c r="B227" s="155"/>
      <c r="D227" s="143" t="s">
        <v>277</v>
      </c>
      <c r="E227" s="156" t="s">
        <v>19</v>
      </c>
      <c r="F227" s="157" t="s">
        <v>1693</v>
      </c>
      <c r="H227" s="158">
        <v>56</v>
      </c>
      <c r="I227" s="159"/>
      <c r="L227" s="155"/>
      <c r="M227" s="160"/>
      <c r="T227" s="161"/>
      <c r="AT227" s="156" t="s">
        <v>277</v>
      </c>
      <c r="AU227" s="156" t="s">
        <v>86</v>
      </c>
      <c r="AV227" s="13" t="s">
        <v>86</v>
      </c>
      <c r="AW227" s="13" t="s">
        <v>37</v>
      </c>
      <c r="AX227" s="13" t="s">
        <v>84</v>
      </c>
      <c r="AY227" s="156" t="s">
        <v>265</v>
      </c>
    </row>
    <row r="228" spans="2:65" s="1" customFormat="1" ht="16.5" customHeight="1">
      <c r="B228" s="33"/>
      <c r="C228" s="130" t="s">
        <v>122</v>
      </c>
      <c r="D228" s="130" t="s">
        <v>267</v>
      </c>
      <c r="E228" s="131" t="s">
        <v>1005</v>
      </c>
      <c r="F228" s="132" t="s">
        <v>1006</v>
      </c>
      <c r="G228" s="133" t="s">
        <v>104</v>
      </c>
      <c r="H228" s="134">
        <v>3.54</v>
      </c>
      <c r="I228" s="135"/>
      <c r="J228" s="136">
        <f>ROUND(I228*H228,2)</f>
        <v>0</v>
      </c>
      <c r="K228" s="132" t="s">
        <v>270</v>
      </c>
      <c r="L228" s="33"/>
      <c r="M228" s="137" t="s">
        <v>19</v>
      </c>
      <c r="N228" s="138" t="s">
        <v>47</v>
      </c>
      <c r="P228" s="139">
        <f>O228*H228</f>
        <v>0</v>
      </c>
      <c r="Q228" s="139">
        <v>0</v>
      </c>
      <c r="R228" s="139">
        <f>Q228*H228</f>
        <v>0</v>
      </c>
      <c r="S228" s="139">
        <v>0</v>
      </c>
      <c r="T228" s="140">
        <f>S228*H228</f>
        <v>0</v>
      </c>
      <c r="AR228" s="141" t="s">
        <v>271</v>
      </c>
      <c r="AT228" s="141" t="s">
        <v>267</v>
      </c>
      <c r="AU228" s="141" t="s">
        <v>86</v>
      </c>
      <c r="AY228" s="18" t="s">
        <v>265</v>
      </c>
      <c r="BE228" s="142">
        <f>IF(N228="základní",J228,0)</f>
        <v>0</v>
      </c>
      <c r="BF228" s="142">
        <f>IF(N228="snížená",J228,0)</f>
        <v>0</v>
      </c>
      <c r="BG228" s="142">
        <f>IF(N228="zákl. přenesená",J228,0)</f>
        <v>0</v>
      </c>
      <c r="BH228" s="142">
        <f>IF(N228="sníž. přenesená",J228,0)</f>
        <v>0</v>
      </c>
      <c r="BI228" s="142">
        <f>IF(N228="nulová",J228,0)</f>
        <v>0</v>
      </c>
      <c r="BJ228" s="18" t="s">
        <v>84</v>
      </c>
      <c r="BK228" s="142">
        <f>ROUND(I228*H228,2)</f>
        <v>0</v>
      </c>
      <c r="BL228" s="18" t="s">
        <v>271</v>
      </c>
      <c r="BM228" s="141" t="s">
        <v>5480</v>
      </c>
    </row>
    <row r="229" spans="2:47" s="1" customFormat="1" ht="12">
      <c r="B229" s="33"/>
      <c r="D229" s="143" t="s">
        <v>273</v>
      </c>
      <c r="F229" s="144" t="s">
        <v>1008</v>
      </c>
      <c r="I229" s="145"/>
      <c r="L229" s="33"/>
      <c r="M229" s="146"/>
      <c r="T229" s="54"/>
      <c r="AT229" s="18" t="s">
        <v>273</v>
      </c>
      <c r="AU229" s="18" t="s">
        <v>86</v>
      </c>
    </row>
    <row r="230" spans="2:47" s="1" customFormat="1" ht="12">
      <c r="B230" s="33"/>
      <c r="D230" s="147" t="s">
        <v>275</v>
      </c>
      <c r="F230" s="148" t="s">
        <v>1009</v>
      </c>
      <c r="I230" s="145"/>
      <c r="L230" s="33"/>
      <c r="M230" s="146"/>
      <c r="T230" s="54"/>
      <c r="AT230" s="18" t="s">
        <v>275</v>
      </c>
      <c r="AU230" s="18" t="s">
        <v>86</v>
      </c>
    </row>
    <row r="231" spans="2:51" s="13" customFormat="1" ht="12">
      <c r="B231" s="155"/>
      <c r="D231" s="143" t="s">
        <v>277</v>
      </c>
      <c r="E231" s="156" t="s">
        <v>19</v>
      </c>
      <c r="F231" s="157" t="s">
        <v>5481</v>
      </c>
      <c r="H231" s="158">
        <v>1.86</v>
      </c>
      <c r="I231" s="159"/>
      <c r="L231" s="155"/>
      <c r="M231" s="160"/>
      <c r="T231" s="161"/>
      <c r="AT231" s="156" t="s">
        <v>277</v>
      </c>
      <c r="AU231" s="156" t="s">
        <v>86</v>
      </c>
      <c r="AV231" s="13" t="s">
        <v>86</v>
      </c>
      <c r="AW231" s="13" t="s">
        <v>37</v>
      </c>
      <c r="AX231" s="13" t="s">
        <v>76</v>
      </c>
      <c r="AY231" s="156" t="s">
        <v>265</v>
      </c>
    </row>
    <row r="232" spans="2:51" s="13" customFormat="1" ht="12">
      <c r="B232" s="155"/>
      <c r="D232" s="143" t="s">
        <v>277</v>
      </c>
      <c r="E232" s="156" t="s">
        <v>19</v>
      </c>
      <c r="F232" s="157" t="s">
        <v>2395</v>
      </c>
      <c r="H232" s="158">
        <v>1.68</v>
      </c>
      <c r="I232" s="159"/>
      <c r="L232" s="155"/>
      <c r="M232" s="160"/>
      <c r="T232" s="161"/>
      <c r="AT232" s="156" t="s">
        <v>277</v>
      </c>
      <c r="AU232" s="156" t="s">
        <v>86</v>
      </c>
      <c r="AV232" s="13" t="s">
        <v>86</v>
      </c>
      <c r="AW232" s="13" t="s">
        <v>37</v>
      </c>
      <c r="AX232" s="13" t="s">
        <v>76</v>
      </c>
      <c r="AY232" s="156" t="s">
        <v>265</v>
      </c>
    </row>
    <row r="233" spans="2:51" s="14" customFormat="1" ht="12">
      <c r="B233" s="162"/>
      <c r="D233" s="143" t="s">
        <v>277</v>
      </c>
      <c r="E233" s="163" t="s">
        <v>216</v>
      </c>
      <c r="F233" s="164" t="s">
        <v>280</v>
      </c>
      <c r="H233" s="165">
        <v>3.54</v>
      </c>
      <c r="I233" s="166"/>
      <c r="L233" s="162"/>
      <c r="M233" s="167"/>
      <c r="T233" s="168"/>
      <c r="AT233" s="163" t="s">
        <v>277</v>
      </c>
      <c r="AU233" s="163" t="s">
        <v>86</v>
      </c>
      <c r="AV233" s="14" t="s">
        <v>271</v>
      </c>
      <c r="AW233" s="14" t="s">
        <v>37</v>
      </c>
      <c r="AX233" s="14" t="s">
        <v>84</v>
      </c>
      <c r="AY233" s="163" t="s">
        <v>265</v>
      </c>
    </row>
    <row r="234" spans="2:65" s="1" customFormat="1" ht="16.5" customHeight="1">
      <c r="B234" s="33"/>
      <c r="C234" s="130" t="s">
        <v>418</v>
      </c>
      <c r="D234" s="130" t="s">
        <v>267</v>
      </c>
      <c r="E234" s="131" t="s">
        <v>1015</v>
      </c>
      <c r="F234" s="132" t="s">
        <v>1016</v>
      </c>
      <c r="G234" s="133" t="s">
        <v>104</v>
      </c>
      <c r="H234" s="134">
        <v>3.54</v>
      </c>
      <c r="I234" s="135"/>
      <c r="J234" s="136">
        <f>ROUND(I234*H234,2)</f>
        <v>0</v>
      </c>
      <c r="K234" s="132" t="s">
        <v>270</v>
      </c>
      <c r="L234" s="33"/>
      <c r="M234" s="137" t="s">
        <v>19</v>
      </c>
      <c r="N234" s="138" t="s">
        <v>47</v>
      </c>
      <c r="P234" s="139">
        <f>O234*H234</f>
        <v>0</v>
      </c>
      <c r="Q234" s="139">
        <v>0</v>
      </c>
      <c r="R234" s="139">
        <f>Q234*H234</f>
        <v>0</v>
      </c>
      <c r="S234" s="139">
        <v>0</v>
      </c>
      <c r="T234" s="140">
        <f>S234*H234</f>
        <v>0</v>
      </c>
      <c r="AR234" s="141" t="s">
        <v>271</v>
      </c>
      <c r="AT234" s="141" t="s">
        <v>267</v>
      </c>
      <c r="AU234" s="141" t="s">
        <v>86</v>
      </c>
      <c r="AY234" s="18" t="s">
        <v>265</v>
      </c>
      <c r="BE234" s="142">
        <f>IF(N234="základní",J234,0)</f>
        <v>0</v>
      </c>
      <c r="BF234" s="142">
        <f>IF(N234="snížená",J234,0)</f>
        <v>0</v>
      </c>
      <c r="BG234" s="142">
        <f>IF(N234="zákl. přenesená",J234,0)</f>
        <v>0</v>
      </c>
      <c r="BH234" s="142">
        <f>IF(N234="sníž. přenesená",J234,0)</f>
        <v>0</v>
      </c>
      <c r="BI234" s="142">
        <f>IF(N234="nulová",J234,0)</f>
        <v>0</v>
      </c>
      <c r="BJ234" s="18" t="s">
        <v>84</v>
      </c>
      <c r="BK234" s="142">
        <f>ROUND(I234*H234,2)</f>
        <v>0</v>
      </c>
      <c r="BL234" s="18" t="s">
        <v>271</v>
      </c>
      <c r="BM234" s="141" t="s">
        <v>5482</v>
      </c>
    </row>
    <row r="235" spans="2:47" s="1" customFormat="1" ht="12">
      <c r="B235" s="33"/>
      <c r="D235" s="143" t="s">
        <v>273</v>
      </c>
      <c r="F235" s="144" t="s">
        <v>1018</v>
      </c>
      <c r="I235" s="145"/>
      <c r="L235" s="33"/>
      <c r="M235" s="146"/>
      <c r="T235" s="54"/>
      <c r="AT235" s="18" t="s">
        <v>273</v>
      </c>
      <c r="AU235" s="18" t="s">
        <v>86</v>
      </c>
    </row>
    <row r="236" spans="2:47" s="1" customFormat="1" ht="12">
      <c r="B236" s="33"/>
      <c r="D236" s="147" t="s">
        <v>275</v>
      </c>
      <c r="F236" s="148" t="s">
        <v>1019</v>
      </c>
      <c r="I236" s="145"/>
      <c r="L236" s="33"/>
      <c r="M236" s="146"/>
      <c r="T236" s="54"/>
      <c r="AT236" s="18" t="s">
        <v>275</v>
      </c>
      <c r="AU236" s="18" t="s">
        <v>86</v>
      </c>
    </row>
    <row r="237" spans="2:51" s="13" customFormat="1" ht="12">
      <c r="B237" s="155"/>
      <c r="D237" s="143" t="s">
        <v>277</v>
      </c>
      <c r="E237" s="156" t="s">
        <v>19</v>
      </c>
      <c r="F237" s="157" t="s">
        <v>216</v>
      </c>
      <c r="H237" s="158">
        <v>3.54</v>
      </c>
      <c r="I237" s="159"/>
      <c r="L237" s="155"/>
      <c r="M237" s="160"/>
      <c r="T237" s="161"/>
      <c r="AT237" s="156" t="s">
        <v>277</v>
      </c>
      <c r="AU237" s="156" t="s">
        <v>86</v>
      </c>
      <c r="AV237" s="13" t="s">
        <v>86</v>
      </c>
      <c r="AW237" s="13" t="s">
        <v>37</v>
      </c>
      <c r="AX237" s="13" t="s">
        <v>84</v>
      </c>
      <c r="AY237" s="156" t="s">
        <v>265</v>
      </c>
    </row>
    <row r="238" spans="2:65" s="1" customFormat="1" ht="16.5" customHeight="1">
      <c r="B238" s="33"/>
      <c r="C238" s="130" t="s">
        <v>424</v>
      </c>
      <c r="D238" s="130" t="s">
        <v>267</v>
      </c>
      <c r="E238" s="131" t="s">
        <v>1021</v>
      </c>
      <c r="F238" s="132" t="s">
        <v>1022</v>
      </c>
      <c r="G238" s="133" t="s">
        <v>104</v>
      </c>
      <c r="H238" s="134">
        <v>3.54</v>
      </c>
      <c r="I238" s="135"/>
      <c r="J238" s="136">
        <f>ROUND(I238*H238,2)</f>
        <v>0</v>
      </c>
      <c r="K238" s="132" t="s">
        <v>270</v>
      </c>
      <c r="L238" s="33"/>
      <c r="M238" s="137" t="s">
        <v>19</v>
      </c>
      <c r="N238" s="138" t="s">
        <v>47</v>
      </c>
      <c r="P238" s="139">
        <f>O238*H238</f>
        <v>0</v>
      </c>
      <c r="Q238" s="139">
        <v>0</v>
      </c>
      <c r="R238" s="139">
        <f>Q238*H238</f>
        <v>0</v>
      </c>
      <c r="S238" s="139">
        <v>0</v>
      </c>
      <c r="T238" s="140">
        <f>S238*H238</f>
        <v>0</v>
      </c>
      <c r="AR238" s="141" t="s">
        <v>271</v>
      </c>
      <c r="AT238" s="141" t="s">
        <v>267</v>
      </c>
      <c r="AU238" s="141" t="s">
        <v>86</v>
      </c>
      <c r="AY238" s="18" t="s">
        <v>265</v>
      </c>
      <c r="BE238" s="142">
        <f>IF(N238="základní",J238,0)</f>
        <v>0</v>
      </c>
      <c r="BF238" s="142">
        <f>IF(N238="snížená",J238,0)</f>
        <v>0</v>
      </c>
      <c r="BG238" s="142">
        <f>IF(N238="zákl. přenesená",J238,0)</f>
        <v>0</v>
      </c>
      <c r="BH238" s="142">
        <f>IF(N238="sníž. přenesená",J238,0)</f>
        <v>0</v>
      </c>
      <c r="BI238" s="142">
        <f>IF(N238="nulová",J238,0)</f>
        <v>0</v>
      </c>
      <c r="BJ238" s="18" t="s">
        <v>84</v>
      </c>
      <c r="BK238" s="142">
        <f>ROUND(I238*H238,2)</f>
        <v>0</v>
      </c>
      <c r="BL238" s="18" t="s">
        <v>271</v>
      </c>
      <c r="BM238" s="141" t="s">
        <v>5483</v>
      </c>
    </row>
    <row r="239" spans="2:47" s="1" customFormat="1" ht="12">
      <c r="B239" s="33"/>
      <c r="D239" s="143" t="s">
        <v>273</v>
      </c>
      <c r="F239" s="144" t="s">
        <v>1024</v>
      </c>
      <c r="I239" s="145"/>
      <c r="L239" s="33"/>
      <c r="M239" s="146"/>
      <c r="T239" s="54"/>
      <c r="AT239" s="18" t="s">
        <v>273</v>
      </c>
      <c r="AU239" s="18" t="s">
        <v>86</v>
      </c>
    </row>
    <row r="240" spans="2:47" s="1" customFormat="1" ht="12">
      <c r="B240" s="33"/>
      <c r="D240" s="147" t="s">
        <v>275</v>
      </c>
      <c r="F240" s="148" t="s">
        <v>1025</v>
      </c>
      <c r="I240" s="145"/>
      <c r="L240" s="33"/>
      <c r="M240" s="146"/>
      <c r="T240" s="54"/>
      <c r="AT240" s="18" t="s">
        <v>275</v>
      </c>
      <c r="AU240" s="18" t="s">
        <v>86</v>
      </c>
    </row>
    <row r="241" spans="2:51" s="13" customFormat="1" ht="12">
      <c r="B241" s="155"/>
      <c r="D241" s="143" t="s">
        <v>277</v>
      </c>
      <c r="E241" s="156" t="s">
        <v>19</v>
      </c>
      <c r="F241" s="157" t="s">
        <v>216</v>
      </c>
      <c r="H241" s="158">
        <v>3.54</v>
      </c>
      <c r="I241" s="159"/>
      <c r="L241" s="155"/>
      <c r="M241" s="160"/>
      <c r="T241" s="161"/>
      <c r="AT241" s="156" t="s">
        <v>277</v>
      </c>
      <c r="AU241" s="156" t="s">
        <v>86</v>
      </c>
      <c r="AV241" s="13" t="s">
        <v>86</v>
      </c>
      <c r="AW241" s="13" t="s">
        <v>37</v>
      </c>
      <c r="AX241" s="13" t="s">
        <v>84</v>
      </c>
      <c r="AY241" s="156" t="s">
        <v>265</v>
      </c>
    </row>
    <row r="242" spans="2:63" s="11" customFormat="1" ht="22.9" customHeight="1">
      <c r="B242" s="118"/>
      <c r="D242" s="119" t="s">
        <v>75</v>
      </c>
      <c r="E242" s="128" t="s">
        <v>86</v>
      </c>
      <c r="F242" s="128" t="s">
        <v>1036</v>
      </c>
      <c r="I242" s="121"/>
      <c r="J242" s="129">
        <f>BK242</f>
        <v>0</v>
      </c>
      <c r="L242" s="118"/>
      <c r="M242" s="123"/>
      <c r="P242" s="124">
        <f>SUM(P243:P257)</f>
        <v>0</v>
      </c>
      <c r="R242" s="124">
        <f>SUM(R243:R257)</f>
        <v>0.21025979999999997</v>
      </c>
      <c r="T242" s="125">
        <f>SUM(T243:T257)</f>
        <v>0</v>
      </c>
      <c r="AR242" s="119" t="s">
        <v>84</v>
      </c>
      <c r="AT242" s="126" t="s">
        <v>75</v>
      </c>
      <c r="AU242" s="126" t="s">
        <v>84</v>
      </c>
      <c r="AY242" s="119" t="s">
        <v>265</v>
      </c>
      <c r="BK242" s="127">
        <f>SUM(BK243:BK257)</f>
        <v>0</v>
      </c>
    </row>
    <row r="243" spans="2:65" s="1" customFormat="1" ht="16.5" customHeight="1">
      <c r="B243" s="33"/>
      <c r="C243" s="130" t="s">
        <v>432</v>
      </c>
      <c r="D243" s="130" t="s">
        <v>267</v>
      </c>
      <c r="E243" s="131" t="s">
        <v>5484</v>
      </c>
      <c r="F243" s="132" t="s">
        <v>5485</v>
      </c>
      <c r="G243" s="133" t="s">
        <v>104</v>
      </c>
      <c r="H243" s="134">
        <v>0.09</v>
      </c>
      <c r="I243" s="135"/>
      <c r="J243" s="136">
        <f>ROUND(I243*H243,2)</f>
        <v>0</v>
      </c>
      <c r="K243" s="132" t="s">
        <v>270</v>
      </c>
      <c r="L243" s="33"/>
      <c r="M243" s="137" t="s">
        <v>19</v>
      </c>
      <c r="N243" s="138" t="s">
        <v>47</v>
      </c>
      <c r="P243" s="139">
        <f>O243*H243</f>
        <v>0</v>
      </c>
      <c r="Q243" s="139">
        <v>2.30102</v>
      </c>
      <c r="R243" s="139">
        <f>Q243*H243</f>
        <v>0.20709179999999996</v>
      </c>
      <c r="S243" s="139">
        <v>0</v>
      </c>
      <c r="T243" s="140">
        <f>S243*H243</f>
        <v>0</v>
      </c>
      <c r="AR243" s="141" t="s">
        <v>271</v>
      </c>
      <c r="AT243" s="141" t="s">
        <v>267</v>
      </c>
      <c r="AU243" s="141" t="s">
        <v>86</v>
      </c>
      <c r="AY243" s="18" t="s">
        <v>265</v>
      </c>
      <c r="BE243" s="142">
        <f>IF(N243="základní",J243,0)</f>
        <v>0</v>
      </c>
      <c r="BF243" s="142">
        <f>IF(N243="snížená",J243,0)</f>
        <v>0</v>
      </c>
      <c r="BG243" s="142">
        <f>IF(N243="zákl. přenesená",J243,0)</f>
        <v>0</v>
      </c>
      <c r="BH243" s="142">
        <f>IF(N243="sníž. přenesená",J243,0)</f>
        <v>0</v>
      </c>
      <c r="BI243" s="142">
        <f>IF(N243="nulová",J243,0)</f>
        <v>0</v>
      </c>
      <c r="BJ243" s="18" t="s">
        <v>84</v>
      </c>
      <c r="BK243" s="142">
        <f>ROUND(I243*H243,2)</f>
        <v>0</v>
      </c>
      <c r="BL243" s="18" t="s">
        <v>271</v>
      </c>
      <c r="BM243" s="141" t="s">
        <v>5486</v>
      </c>
    </row>
    <row r="244" spans="2:47" s="1" customFormat="1" ht="12">
      <c r="B244" s="33"/>
      <c r="D244" s="143" t="s">
        <v>273</v>
      </c>
      <c r="F244" s="144" t="s">
        <v>5487</v>
      </c>
      <c r="I244" s="145"/>
      <c r="L244" s="33"/>
      <c r="M244" s="146"/>
      <c r="T244" s="54"/>
      <c r="AT244" s="18" t="s">
        <v>273</v>
      </c>
      <c r="AU244" s="18" t="s">
        <v>86</v>
      </c>
    </row>
    <row r="245" spans="2:47" s="1" customFormat="1" ht="12">
      <c r="B245" s="33"/>
      <c r="D245" s="147" t="s">
        <v>275</v>
      </c>
      <c r="F245" s="148" t="s">
        <v>5488</v>
      </c>
      <c r="I245" s="145"/>
      <c r="L245" s="33"/>
      <c r="M245" s="146"/>
      <c r="T245" s="54"/>
      <c r="AT245" s="18" t="s">
        <v>275</v>
      </c>
      <c r="AU245" s="18" t="s">
        <v>86</v>
      </c>
    </row>
    <row r="246" spans="2:51" s="12" customFormat="1" ht="12">
      <c r="B246" s="149"/>
      <c r="D246" s="143" t="s">
        <v>277</v>
      </c>
      <c r="E246" s="150" t="s">
        <v>19</v>
      </c>
      <c r="F246" s="151" t="s">
        <v>5489</v>
      </c>
      <c r="H246" s="150" t="s">
        <v>19</v>
      </c>
      <c r="I246" s="152"/>
      <c r="L246" s="149"/>
      <c r="M246" s="153"/>
      <c r="T246" s="154"/>
      <c r="AT246" s="150" t="s">
        <v>277</v>
      </c>
      <c r="AU246" s="150" t="s">
        <v>86</v>
      </c>
      <c r="AV246" s="12" t="s">
        <v>84</v>
      </c>
      <c r="AW246" s="12" t="s">
        <v>37</v>
      </c>
      <c r="AX246" s="12" t="s">
        <v>76</v>
      </c>
      <c r="AY246" s="150" t="s">
        <v>265</v>
      </c>
    </row>
    <row r="247" spans="2:51" s="13" customFormat="1" ht="12">
      <c r="B247" s="155"/>
      <c r="D247" s="143" t="s">
        <v>277</v>
      </c>
      <c r="E247" s="156" t="s">
        <v>19</v>
      </c>
      <c r="F247" s="157" t="s">
        <v>5490</v>
      </c>
      <c r="H247" s="158">
        <v>0.09</v>
      </c>
      <c r="I247" s="159"/>
      <c r="L247" s="155"/>
      <c r="M247" s="160"/>
      <c r="T247" s="161"/>
      <c r="AT247" s="156" t="s">
        <v>277</v>
      </c>
      <c r="AU247" s="156" t="s">
        <v>86</v>
      </c>
      <c r="AV247" s="13" t="s">
        <v>86</v>
      </c>
      <c r="AW247" s="13" t="s">
        <v>37</v>
      </c>
      <c r="AX247" s="13" t="s">
        <v>84</v>
      </c>
      <c r="AY247" s="156" t="s">
        <v>265</v>
      </c>
    </row>
    <row r="248" spans="2:65" s="1" customFormat="1" ht="16.5" customHeight="1">
      <c r="B248" s="33"/>
      <c r="C248" s="130" t="s">
        <v>138</v>
      </c>
      <c r="D248" s="130" t="s">
        <v>267</v>
      </c>
      <c r="E248" s="131" t="s">
        <v>2557</v>
      </c>
      <c r="F248" s="132" t="s">
        <v>2558</v>
      </c>
      <c r="G248" s="133" t="s">
        <v>115</v>
      </c>
      <c r="H248" s="134">
        <v>1.2</v>
      </c>
      <c r="I248" s="135"/>
      <c r="J248" s="136">
        <f>ROUND(I248*H248,2)</f>
        <v>0</v>
      </c>
      <c r="K248" s="132" t="s">
        <v>270</v>
      </c>
      <c r="L248" s="33"/>
      <c r="M248" s="137" t="s">
        <v>19</v>
      </c>
      <c r="N248" s="138" t="s">
        <v>47</v>
      </c>
      <c r="P248" s="139">
        <f>O248*H248</f>
        <v>0</v>
      </c>
      <c r="Q248" s="139">
        <v>0.00264</v>
      </c>
      <c r="R248" s="139">
        <f>Q248*H248</f>
        <v>0.003168</v>
      </c>
      <c r="S248" s="139">
        <v>0</v>
      </c>
      <c r="T248" s="140">
        <f>S248*H248</f>
        <v>0</v>
      </c>
      <c r="AR248" s="141" t="s">
        <v>271</v>
      </c>
      <c r="AT248" s="141" t="s">
        <v>267</v>
      </c>
      <c r="AU248" s="141" t="s">
        <v>86</v>
      </c>
      <c r="AY248" s="18" t="s">
        <v>265</v>
      </c>
      <c r="BE248" s="142">
        <f>IF(N248="základní",J248,0)</f>
        <v>0</v>
      </c>
      <c r="BF248" s="142">
        <f>IF(N248="snížená",J248,0)</f>
        <v>0</v>
      </c>
      <c r="BG248" s="142">
        <f>IF(N248="zákl. přenesená",J248,0)</f>
        <v>0</v>
      </c>
      <c r="BH248" s="142">
        <f>IF(N248="sníž. přenesená",J248,0)</f>
        <v>0</v>
      </c>
      <c r="BI248" s="142">
        <f>IF(N248="nulová",J248,0)</f>
        <v>0</v>
      </c>
      <c r="BJ248" s="18" t="s">
        <v>84</v>
      </c>
      <c r="BK248" s="142">
        <f>ROUND(I248*H248,2)</f>
        <v>0</v>
      </c>
      <c r="BL248" s="18" t="s">
        <v>271</v>
      </c>
      <c r="BM248" s="141" t="s">
        <v>5491</v>
      </c>
    </row>
    <row r="249" spans="2:47" s="1" customFormat="1" ht="12">
      <c r="B249" s="33"/>
      <c r="D249" s="143" t="s">
        <v>273</v>
      </c>
      <c r="F249" s="144" t="s">
        <v>2560</v>
      </c>
      <c r="I249" s="145"/>
      <c r="L249" s="33"/>
      <c r="M249" s="146"/>
      <c r="T249" s="54"/>
      <c r="AT249" s="18" t="s">
        <v>273</v>
      </c>
      <c r="AU249" s="18" t="s">
        <v>86</v>
      </c>
    </row>
    <row r="250" spans="2:47" s="1" customFormat="1" ht="12">
      <c r="B250" s="33"/>
      <c r="D250" s="147" t="s">
        <v>275</v>
      </c>
      <c r="F250" s="148" t="s">
        <v>2561</v>
      </c>
      <c r="I250" s="145"/>
      <c r="L250" s="33"/>
      <c r="M250" s="146"/>
      <c r="T250" s="54"/>
      <c r="AT250" s="18" t="s">
        <v>275</v>
      </c>
      <c r="AU250" s="18" t="s">
        <v>86</v>
      </c>
    </row>
    <row r="251" spans="2:51" s="12" customFormat="1" ht="12">
      <c r="B251" s="149"/>
      <c r="D251" s="143" t="s">
        <v>277</v>
      </c>
      <c r="E251" s="150" t="s">
        <v>19</v>
      </c>
      <c r="F251" s="151" t="s">
        <v>5492</v>
      </c>
      <c r="H251" s="150" t="s">
        <v>19</v>
      </c>
      <c r="I251" s="152"/>
      <c r="L251" s="149"/>
      <c r="M251" s="153"/>
      <c r="T251" s="154"/>
      <c r="AT251" s="150" t="s">
        <v>277</v>
      </c>
      <c r="AU251" s="150" t="s">
        <v>86</v>
      </c>
      <c r="AV251" s="12" t="s">
        <v>84</v>
      </c>
      <c r="AW251" s="12" t="s">
        <v>37</v>
      </c>
      <c r="AX251" s="12" t="s">
        <v>76</v>
      </c>
      <c r="AY251" s="150" t="s">
        <v>265</v>
      </c>
    </row>
    <row r="252" spans="2:51" s="13" customFormat="1" ht="12">
      <c r="B252" s="155"/>
      <c r="D252" s="143" t="s">
        <v>277</v>
      </c>
      <c r="E252" s="156" t="s">
        <v>19</v>
      </c>
      <c r="F252" s="157" t="s">
        <v>5493</v>
      </c>
      <c r="H252" s="158">
        <v>1.2</v>
      </c>
      <c r="I252" s="159"/>
      <c r="L252" s="155"/>
      <c r="M252" s="160"/>
      <c r="T252" s="161"/>
      <c r="AT252" s="156" t="s">
        <v>277</v>
      </c>
      <c r="AU252" s="156" t="s">
        <v>86</v>
      </c>
      <c r="AV252" s="13" t="s">
        <v>86</v>
      </c>
      <c r="AW252" s="13" t="s">
        <v>37</v>
      </c>
      <c r="AX252" s="13" t="s">
        <v>76</v>
      </c>
      <c r="AY252" s="156" t="s">
        <v>265</v>
      </c>
    </row>
    <row r="253" spans="2:51" s="14" customFormat="1" ht="12">
      <c r="B253" s="162"/>
      <c r="D253" s="143" t="s">
        <v>277</v>
      </c>
      <c r="E253" s="163" t="s">
        <v>5364</v>
      </c>
      <c r="F253" s="164" t="s">
        <v>280</v>
      </c>
      <c r="H253" s="165">
        <v>1.2</v>
      </c>
      <c r="I253" s="166"/>
      <c r="L253" s="162"/>
      <c r="M253" s="167"/>
      <c r="T253" s="168"/>
      <c r="AT253" s="163" t="s">
        <v>277</v>
      </c>
      <c r="AU253" s="163" t="s">
        <v>86</v>
      </c>
      <c r="AV253" s="14" t="s">
        <v>271</v>
      </c>
      <c r="AW253" s="14" t="s">
        <v>37</v>
      </c>
      <c r="AX253" s="14" t="s">
        <v>84</v>
      </c>
      <c r="AY253" s="163" t="s">
        <v>265</v>
      </c>
    </row>
    <row r="254" spans="2:65" s="1" customFormat="1" ht="16.5" customHeight="1">
      <c r="B254" s="33"/>
      <c r="C254" s="130" t="s">
        <v>450</v>
      </c>
      <c r="D254" s="130" t="s">
        <v>267</v>
      </c>
      <c r="E254" s="131" t="s">
        <v>2567</v>
      </c>
      <c r="F254" s="132" t="s">
        <v>2568</v>
      </c>
      <c r="G254" s="133" t="s">
        <v>115</v>
      </c>
      <c r="H254" s="134">
        <v>1.2</v>
      </c>
      <c r="I254" s="135"/>
      <c r="J254" s="136">
        <f>ROUND(I254*H254,2)</f>
        <v>0</v>
      </c>
      <c r="K254" s="132" t="s">
        <v>270</v>
      </c>
      <c r="L254" s="33"/>
      <c r="M254" s="137" t="s">
        <v>19</v>
      </c>
      <c r="N254" s="138" t="s">
        <v>47</v>
      </c>
      <c r="P254" s="139">
        <f>O254*H254</f>
        <v>0</v>
      </c>
      <c r="Q254" s="139">
        <v>0</v>
      </c>
      <c r="R254" s="139">
        <f>Q254*H254</f>
        <v>0</v>
      </c>
      <c r="S254" s="139">
        <v>0</v>
      </c>
      <c r="T254" s="140">
        <f>S254*H254</f>
        <v>0</v>
      </c>
      <c r="AR254" s="141" t="s">
        <v>271</v>
      </c>
      <c r="AT254" s="141" t="s">
        <v>267</v>
      </c>
      <c r="AU254" s="141" t="s">
        <v>86</v>
      </c>
      <c r="AY254" s="18" t="s">
        <v>265</v>
      </c>
      <c r="BE254" s="142">
        <f>IF(N254="základní",J254,0)</f>
        <v>0</v>
      </c>
      <c r="BF254" s="142">
        <f>IF(N254="snížená",J254,0)</f>
        <v>0</v>
      </c>
      <c r="BG254" s="142">
        <f>IF(N254="zákl. přenesená",J254,0)</f>
        <v>0</v>
      </c>
      <c r="BH254" s="142">
        <f>IF(N254="sníž. přenesená",J254,0)</f>
        <v>0</v>
      </c>
      <c r="BI254" s="142">
        <f>IF(N254="nulová",J254,0)</f>
        <v>0</v>
      </c>
      <c r="BJ254" s="18" t="s">
        <v>84</v>
      </c>
      <c r="BK254" s="142">
        <f>ROUND(I254*H254,2)</f>
        <v>0</v>
      </c>
      <c r="BL254" s="18" t="s">
        <v>271</v>
      </c>
      <c r="BM254" s="141" t="s">
        <v>5494</v>
      </c>
    </row>
    <row r="255" spans="2:47" s="1" customFormat="1" ht="12">
      <c r="B255" s="33"/>
      <c r="D255" s="143" t="s">
        <v>273</v>
      </c>
      <c r="F255" s="144" t="s">
        <v>2570</v>
      </c>
      <c r="I255" s="145"/>
      <c r="L255" s="33"/>
      <c r="M255" s="146"/>
      <c r="T255" s="54"/>
      <c r="AT255" s="18" t="s">
        <v>273</v>
      </c>
      <c r="AU255" s="18" t="s">
        <v>86</v>
      </c>
    </row>
    <row r="256" spans="2:47" s="1" customFormat="1" ht="12">
      <c r="B256" s="33"/>
      <c r="D256" s="147" t="s">
        <v>275</v>
      </c>
      <c r="F256" s="148" t="s">
        <v>2571</v>
      </c>
      <c r="I256" s="145"/>
      <c r="L256" s="33"/>
      <c r="M256" s="146"/>
      <c r="T256" s="54"/>
      <c r="AT256" s="18" t="s">
        <v>275</v>
      </c>
      <c r="AU256" s="18" t="s">
        <v>86</v>
      </c>
    </row>
    <row r="257" spans="2:51" s="13" customFormat="1" ht="12">
      <c r="B257" s="155"/>
      <c r="D257" s="143" t="s">
        <v>277</v>
      </c>
      <c r="E257" s="156" t="s">
        <v>19</v>
      </c>
      <c r="F257" s="157" t="s">
        <v>5364</v>
      </c>
      <c r="H257" s="158">
        <v>1.2</v>
      </c>
      <c r="I257" s="159"/>
      <c r="L257" s="155"/>
      <c r="M257" s="160"/>
      <c r="T257" s="161"/>
      <c r="AT257" s="156" t="s">
        <v>277</v>
      </c>
      <c r="AU257" s="156" t="s">
        <v>86</v>
      </c>
      <c r="AV257" s="13" t="s">
        <v>86</v>
      </c>
      <c r="AW257" s="13" t="s">
        <v>37</v>
      </c>
      <c r="AX257" s="13" t="s">
        <v>84</v>
      </c>
      <c r="AY257" s="156" t="s">
        <v>265</v>
      </c>
    </row>
    <row r="258" spans="2:63" s="11" customFormat="1" ht="22.9" customHeight="1">
      <c r="B258" s="118"/>
      <c r="D258" s="119" t="s">
        <v>75</v>
      </c>
      <c r="E258" s="128" t="s">
        <v>287</v>
      </c>
      <c r="F258" s="128" t="s">
        <v>1058</v>
      </c>
      <c r="I258" s="121"/>
      <c r="J258" s="129">
        <f>BK258</f>
        <v>0</v>
      </c>
      <c r="L258" s="118"/>
      <c r="M258" s="123"/>
      <c r="P258" s="124">
        <f>SUM(P259:P314)</f>
        <v>0</v>
      </c>
      <c r="R258" s="124">
        <f>SUM(R259:R314)</f>
        <v>29.47852245</v>
      </c>
      <c r="T258" s="125">
        <f>SUM(T259:T314)</f>
        <v>0</v>
      </c>
      <c r="AR258" s="119" t="s">
        <v>84</v>
      </c>
      <c r="AT258" s="126" t="s">
        <v>75</v>
      </c>
      <c r="AU258" s="126" t="s">
        <v>84</v>
      </c>
      <c r="AY258" s="119" t="s">
        <v>265</v>
      </c>
      <c r="BK258" s="127">
        <f>SUM(BK259:BK314)</f>
        <v>0</v>
      </c>
    </row>
    <row r="259" spans="2:65" s="1" customFormat="1" ht="16.5" customHeight="1">
      <c r="B259" s="33"/>
      <c r="C259" s="130" t="s">
        <v>460</v>
      </c>
      <c r="D259" s="130" t="s">
        <v>267</v>
      </c>
      <c r="E259" s="131" t="s">
        <v>5495</v>
      </c>
      <c r="F259" s="132" t="s">
        <v>5496</v>
      </c>
      <c r="G259" s="133" t="s">
        <v>104</v>
      </c>
      <c r="H259" s="134">
        <v>8.681</v>
      </c>
      <c r="I259" s="135"/>
      <c r="J259" s="136">
        <f>ROUND(I259*H259,2)</f>
        <v>0</v>
      </c>
      <c r="K259" s="132" t="s">
        <v>270</v>
      </c>
      <c r="L259" s="33"/>
      <c r="M259" s="137" t="s">
        <v>19</v>
      </c>
      <c r="N259" s="138" t="s">
        <v>47</v>
      </c>
      <c r="P259" s="139">
        <f>O259*H259</f>
        <v>0</v>
      </c>
      <c r="Q259" s="139">
        <v>3.11388</v>
      </c>
      <c r="R259" s="139">
        <f>Q259*H259</f>
        <v>27.031592279999998</v>
      </c>
      <c r="S259" s="139">
        <v>0</v>
      </c>
      <c r="T259" s="140">
        <f>S259*H259</f>
        <v>0</v>
      </c>
      <c r="AR259" s="141" t="s">
        <v>271</v>
      </c>
      <c r="AT259" s="141" t="s">
        <v>267</v>
      </c>
      <c r="AU259" s="141" t="s">
        <v>86</v>
      </c>
      <c r="AY259" s="18" t="s">
        <v>265</v>
      </c>
      <c r="BE259" s="142">
        <f>IF(N259="základní",J259,0)</f>
        <v>0</v>
      </c>
      <c r="BF259" s="142">
        <f>IF(N259="snížená",J259,0)</f>
        <v>0</v>
      </c>
      <c r="BG259" s="142">
        <f>IF(N259="zákl. přenesená",J259,0)</f>
        <v>0</v>
      </c>
      <c r="BH259" s="142">
        <f>IF(N259="sníž. přenesená",J259,0)</f>
        <v>0</v>
      </c>
      <c r="BI259" s="142">
        <f>IF(N259="nulová",J259,0)</f>
        <v>0</v>
      </c>
      <c r="BJ259" s="18" t="s">
        <v>84</v>
      </c>
      <c r="BK259" s="142">
        <f>ROUND(I259*H259,2)</f>
        <v>0</v>
      </c>
      <c r="BL259" s="18" t="s">
        <v>271</v>
      </c>
      <c r="BM259" s="141" t="s">
        <v>5497</v>
      </c>
    </row>
    <row r="260" spans="2:47" s="1" customFormat="1" ht="29.25">
      <c r="B260" s="33"/>
      <c r="D260" s="143" t="s">
        <v>273</v>
      </c>
      <c r="F260" s="144" t="s">
        <v>5498</v>
      </c>
      <c r="I260" s="145"/>
      <c r="L260" s="33"/>
      <c r="M260" s="146"/>
      <c r="T260" s="54"/>
      <c r="AT260" s="18" t="s">
        <v>273</v>
      </c>
      <c r="AU260" s="18" t="s">
        <v>86</v>
      </c>
    </row>
    <row r="261" spans="2:47" s="1" customFormat="1" ht="12">
      <c r="B261" s="33"/>
      <c r="D261" s="147" t="s">
        <v>275</v>
      </c>
      <c r="F261" s="148" t="s">
        <v>5499</v>
      </c>
      <c r="I261" s="145"/>
      <c r="L261" s="33"/>
      <c r="M261" s="146"/>
      <c r="T261" s="54"/>
      <c r="AT261" s="18" t="s">
        <v>275</v>
      </c>
      <c r="AU261" s="18" t="s">
        <v>86</v>
      </c>
    </row>
    <row r="262" spans="2:47" s="1" customFormat="1" ht="29.25">
      <c r="B262" s="33"/>
      <c r="D262" s="143" t="s">
        <v>501</v>
      </c>
      <c r="F262" s="176" t="s">
        <v>5500</v>
      </c>
      <c r="I262" s="145"/>
      <c r="L262" s="33"/>
      <c r="M262" s="146"/>
      <c r="T262" s="54"/>
      <c r="AT262" s="18" t="s">
        <v>501</v>
      </c>
      <c r="AU262" s="18" t="s">
        <v>86</v>
      </c>
    </row>
    <row r="263" spans="2:51" s="12" customFormat="1" ht="12">
      <c r="B263" s="149"/>
      <c r="D263" s="143" t="s">
        <v>277</v>
      </c>
      <c r="E263" s="150" t="s">
        <v>19</v>
      </c>
      <c r="F263" s="151" t="s">
        <v>5501</v>
      </c>
      <c r="H263" s="150" t="s">
        <v>19</v>
      </c>
      <c r="I263" s="152"/>
      <c r="L263" s="149"/>
      <c r="M263" s="153"/>
      <c r="T263" s="154"/>
      <c r="AT263" s="150" t="s">
        <v>277</v>
      </c>
      <c r="AU263" s="150" t="s">
        <v>86</v>
      </c>
      <c r="AV263" s="12" t="s">
        <v>84</v>
      </c>
      <c r="AW263" s="12" t="s">
        <v>37</v>
      </c>
      <c r="AX263" s="12" t="s">
        <v>76</v>
      </c>
      <c r="AY263" s="150" t="s">
        <v>265</v>
      </c>
    </row>
    <row r="264" spans="2:51" s="12" customFormat="1" ht="12">
      <c r="B264" s="149"/>
      <c r="D264" s="143" t="s">
        <v>277</v>
      </c>
      <c r="E264" s="150" t="s">
        <v>19</v>
      </c>
      <c r="F264" s="151" t="s">
        <v>5502</v>
      </c>
      <c r="H264" s="150" t="s">
        <v>19</v>
      </c>
      <c r="I264" s="152"/>
      <c r="L264" s="149"/>
      <c r="M264" s="153"/>
      <c r="T264" s="154"/>
      <c r="AT264" s="150" t="s">
        <v>277</v>
      </c>
      <c r="AU264" s="150" t="s">
        <v>86</v>
      </c>
      <c r="AV264" s="12" t="s">
        <v>84</v>
      </c>
      <c r="AW264" s="12" t="s">
        <v>37</v>
      </c>
      <c r="AX264" s="12" t="s">
        <v>76</v>
      </c>
      <c r="AY264" s="150" t="s">
        <v>265</v>
      </c>
    </row>
    <row r="265" spans="2:51" s="13" customFormat="1" ht="12">
      <c r="B265" s="155"/>
      <c r="D265" s="143" t="s">
        <v>277</v>
      </c>
      <c r="E265" s="156" t="s">
        <v>19</v>
      </c>
      <c r="F265" s="157" t="s">
        <v>5503</v>
      </c>
      <c r="H265" s="158">
        <v>4.541</v>
      </c>
      <c r="I265" s="159"/>
      <c r="L265" s="155"/>
      <c r="M265" s="160"/>
      <c r="T265" s="161"/>
      <c r="AT265" s="156" t="s">
        <v>277</v>
      </c>
      <c r="AU265" s="156" t="s">
        <v>86</v>
      </c>
      <c r="AV265" s="13" t="s">
        <v>86</v>
      </c>
      <c r="AW265" s="13" t="s">
        <v>37</v>
      </c>
      <c r="AX265" s="13" t="s">
        <v>76</v>
      </c>
      <c r="AY265" s="156" t="s">
        <v>265</v>
      </c>
    </row>
    <row r="266" spans="2:51" s="12" customFormat="1" ht="12">
      <c r="B266" s="149"/>
      <c r="D266" s="143" t="s">
        <v>277</v>
      </c>
      <c r="E266" s="150" t="s">
        <v>19</v>
      </c>
      <c r="F266" s="151" t="s">
        <v>5504</v>
      </c>
      <c r="H266" s="150" t="s">
        <v>19</v>
      </c>
      <c r="I266" s="152"/>
      <c r="L266" s="149"/>
      <c r="M266" s="153"/>
      <c r="T266" s="154"/>
      <c r="AT266" s="150" t="s">
        <v>277</v>
      </c>
      <c r="AU266" s="150" t="s">
        <v>86</v>
      </c>
      <c r="AV266" s="12" t="s">
        <v>84</v>
      </c>
      <c r="AW266" s="12" t="s">
        <v>37</v>
      </c>
      <c r="AX266" s="12" t="s">
        <v>76</v>
      </c>
      <c r="AY266" s="150" t="s">
        <v>265</v>
      </c>
    </row>
    <row r="267" spans="2:51" s="13" customFormat="1" ht="12">
      <c r="B267" s="155"/>
      <c r="D267" s="143" t="s">
        <v>277</v>
      </c>
      <c r="E267" s="156" t="s">
        <v>19</v>
      </c>
      <c r="F267" s="157" t="s">
        <v>5505</v>
      </c>
      <c r="H267" s="158">
        <v>4.14</v>
      </c>
      <c r="I267" s="159"/>
      <c r="L267" s="155"/>
      <c r="M267" s="160"/>
      <c r="T267" s="161"/>
      <c r="AT267" s="156" t="s">
        <v>277</v>
      </c>
      <c r="AU267" s="156" t="s">
        <v>86</v>
      </c>
      <c r="AV267" s="13" t="s">
        <v>86</v>
      </c>
      <c r="AW267" s="13" t="s">
        <v>37</v>
      </c>
      <c r="AX267" s="13" t="s">
        <v>76</v>
      </c>
      <c r="AY267" s="156" t="s">
        <v>265</v>
      </c>
    </row>
    <row r="268" spans="2:51" s="14" customFormat="1" ht="12">
      <c r="B268" s="162"/>
      <c r="D268" s="143" t="s">
        <v>277</v>
      </c>
      <c r="E268" s="163" t="s">
        <v>19</v>
      </c>
      <c r="F268" s="164" t="s">
        <v>280</v>
      </c>
      <c r="H268" s="165">
        <v>8.681</v>
      </c>
      <c r="I268" s="166"/>
      <c r="L268" s="162"/>
      <c r="M268" s="167"/>
      <c r="T268" s="168"/>
      <c r="AT268" s="163" t="s">
        <v>277</v>
      </c>
      <c r="AU268" s="163" t="s">
        <v>86</v>
      </c>
      <c r="AV268" s="14" t="s">
        <v>271</v>
      </c>
      <c r="AW268" s="14" t="s">
        <v>37</v>
      </c>
      <c r="AX268" s="14" t="s">
        <v>84</v>
      </c>
      <c r="AY268" s="163" t="s">
        <v>265</v>
      </c>
    </row>
    <row r="269" spans="2:65" s="1" customFormat="1" ht="16.5" customHeight="1">
      <c r="B269" s="33"/>
      <c r="C269" s="130" t="s">
        <v>468</v>
      </c>
      <c r="D269" s="130" t="s">
        <v>267</v>
      </c>
      <c r="E269" s="131" t="s">
        <v>2639</v>
      </c>
      <c r="F269" s="132" t="s">
        <v>2640</v>
      </c>
      <c r="G269" s="133" t="s">
        <v>104</v>
      </c>
      <c r="H269" s="134">
        <v>22.843</v>
      </c>
      <c r="I269" s="135"/>
      <c r="J269" s="136">
        <f>ROUND(I269*H269,2)</f>
        <v>0</v>
      </c>
      <c r="K269" s="132" t="s">
        <v>270</v>
      </c>
      <c r="L269" s="33"/>
      <c r="M269" s="137" t="s">
        <v>19</v>
      </c>
      <c r="N269" s="138" t="s">
        <v>47</v>
      </c>
      <c r="P269" s="139">
        <f>O269*H269</f>
        <v>0</v>
      </c>
      <c r="Q269" s="139">
        <v>0</v>
      </c>
      <c r="R269" s="139">
        <f>Q269*H269</f>
        <v>0</v>
      </c>
      <c r="S269" s="139">
        <v>0</v>
      </c>
      <c r="T269" s="140">
        <f>S269*H269</f>
        <v>0</v>
      </c>
      <c r="AR269" s="141" t="s">
        <v>271</v>
      </c>
      <c r="AT269" s="141" t="s">
        <v>267</v>
      </c>
      <c r="AU269" s="141" t="s">
        <v>86</v>
      </c>
      <c r="AY269" s="18" t="s">
        <v>265</v>
      </c>
      <c r="BE269" s="142">
        <f>IF(N269="základní",J269,0)</f>
        <v>0</v>
      </c>
      <c r="BF269" s="142">
        <f>IF(N269="snížená",J269,0)</f>
        <v>0</v>
      </c>
      <c r="BG269" s="142">
        <f>IF(N269="zákl. přenesená",J269,0)</f>
        <v>0</v>
      </c>
      <c r="BH269" s="142">
        <f>IF(N269="sníž. přenesená",J269,0)</f>
        <v>0</v>
      </c>
      <c r="BI269" s="142">
        <f>IF(N269="nulová",J269,0)</f>
        <v>0</v>
      </c>
      <c r="BJ269" s="18" t="s">
        <v>84</v>
      </c>
      <c r="BK269" s="142">
        <f>ROUND(I269*H269,2)</f>
        <v>0</v>
      </c>
      <c r="BL269" s="18" t="s">
        <v>271</v>
      </c>
      <c r="BM269" s="141" t="s">
        <v>5506</v>
      </c>
    </row>
    <row r="270" spans="2:47" s="1" customFormat="1" ht="19.5">
      <c r="B270" s="33"/>
      <c r="D270" s="143" t="s">
        <v>273</v>
      </c>
      <c r="F270" s="144" t="s">
        <v>2642</v>
      </c>
      <c r="I270" s="145"/>
      <c r="L270" s="33"/>
      <c r="M270" s="146"/>
      <c r="T270" s="54"/>
      <c r="AT270" s="18" t="s">
        <v>273</v>
      </c>
      <c r="AU270" s="18" t="s">
        <v>86</v>
      </c>
    </row>
    <row r="271" spans="2:47" s="1" customFormat="1" ht="12">
      <c r="B271" s="33"/>
      <c r="D271" s="147" t="s">
        <v>275</v>
      </c>
      <c r="F271" s="148" t="s">
        <v>2643</v>
      </c>
      <c r="I271" s="145"/>
      <c r="L271" s="33"/>
      <c r="M271" s="146"/>
      <c r="T271" s="54"/>
      <c r="AT271" s="18" t="s">
        <v>275</v>
      </c>
      <c r="AU271" s="18" t="s">
        <v>86</v>
      </c>
    </row>
    <row r="272" spans="2:47" s="1" customFormat="1" ht="19.5">
      <c r="B272" s="33"/>
      <c r="D272" s="143" t="s">
        <v>501</v>
      </c>
      <c r="F272" s="176" t="s">
        <v>5507</v>
      </c>
      <c r="I272" s="145"/>
      <c r="L272" s="33"/>
      <c r="M272" s="146"/>
      <c r="T272" s="54"/>
      <c r="AT272" s="18" t="s">
        <v>501</v>
      </c>
      <c r="AU272" s="18" t="s">
        <v>86</v>
      </c>
    </row>
    <row r="273" spans="2:51" s="12" customFormat="1" ht="12">
      <c r="B273" s="149"/>
      <c r="D273" s="143" t="s">
        <v>277</v>
      </c>
      <c r="E273" s="150" t="s">
        <v>19</v>
      </c>
      <c r="F273" s="151" t="s">
        <v>5501</v>
      </c>
      <c r="H273" s="150" t="s">
        <v>19</v>
      </c>
      <c r="I273" s="152"/>
      <c r="L273" s="149"/>
      <c r="M273" s="153"/>
      <c r="T273" s="154"/>
      <c r="AT273" s="150" t="s">
        <v>277</v>
      </c>
      <c r="AU273" s="150" t="s">
        <v>86</v>
      </c>
      <c r="AV273" s="12" t="s">
        <v>84</v>
      </c>
      <c r="AW273" s="12" t="s">
        <v>37</v>
      </c>
      <c r="AX273" s="12" t="s">
        <v>76</v>
      </c>
      <c r="AY273" s="150" t="s">
        <v>265</v>
      </c>
    </row>
    <row r="274" spans="2:51" s="13" customFormat="1" ht="12">
      <c r="B274" s="155"/>
      <c r="D274" s="143" t="s">
        <v>277</v>
      </c>
      <c r="E274" s="156" t="s">
        <v>19</v>
      </c>
      <c r="F274" s="157" t="s">
        <v>5508</v>
      </c>
      <c r="H274" s="158">
        <v>3.154</v>
      </c>
      <c r="I274" s="159"/>
      <c r="L274" s="155"/>
      <c r="M274" s="160"/>
      <c r="T274" s="161"/>
      <c r="AT274" s="156" t="s">
        <v>277</v>
      </c>
      <c r="AU274" s="156" t="s">
        <v>86</v>
      </c>
      <c r="AV274" s="13" t="s">
        <v>86</v>
      </c>
      <c r="AW274" s="13" t="s">
        <v>37</v>
      </c>
      <c r="AX274" s="13" t="s">
        <v>76</v>
      </c>
      <c r="AY274" s="156" t="s">
        <v>265</v>
      </c>
    </row>
    <row r="275" spans="2:51" s="13" customFormat="1" ht="12">
      <c r="B275" s="155"/>
      <c r="D275" s="143" t="s">
        <v>277</v>
      </c>
      <c r="E275" s="156" t="s">
        <v>19</v>
      </c>
      <c r="F275" s="157" t="s">
        <v>5509</v>
      </c>
      <c r="H275" s="158">
        <v>3.049</v>
      </c>
      <c r="I275" s="159"/>
      <c r="L275" s="155"/>
      <c r="M275" s="160"/>
      <c r="T275" s="161"/>
      <c r="AT275" s="156" t="s">
        <v>277</v>
      </c>
      <c r="AU275" s="156" t="s">
        <v>86</v>
      </c>
      <c r="AV275" s="13" t="s">
        <v>86</v>
      </c>
      <c r="AW275" s="13" t="s">
        <v>37</v>
      </c>
      <c r="AX275" s="13" t="s">
        <v>76</v>
      </c>
      <c r="AY275" s="156" t="s">
        <v>265</v>
      </c>
    </row>
    <row r="276" spans="2:51" s="15" customFormat="1" ht="12">
      <c r="B276" s="169"/>
      <c r="D276" s="143" t="s">
        <v>277</v>
      </c>
      <c r="E276" s="170" t="s">
        <v>19</v>
      </c>
      <c r="F276" s="171" t="s">
        <v>397</v>
      </c>
      <c r="H276" s="172">
        <v>6.203</v>
      </c>
      <c r="I276" s="173"/>
      <c r="L276" s="169"/>
      <c r="M276" s="174"/>
      <c r="T276" s="175"/>
      <c r="AT276" s="170" t="s">
        <v>277</v>
      </c>
      <c r="AU276" s="170" t="s">
        <v>86</v>
      </c>
      <c r="AV276" s="15" t="s">
        <v>287</v>
      </c>
      <c r="AW276" s="15" t="s">
        <v>37</v>
      </c>
      <c r="AX276" s="15" t="s">
        <v>76</v>
      </c>
      <c r="AY276" s="170" t="s">
        <v>265</v>
      </c>
    </row>
    <row r="277" spans="2:51" s="13" customFormat="1" ht="12">
      <c r="B277" s="155"/>
      <c r="D277" s="143" t="s">
        <v>277</v>
      </c>
      <c r="E277" s="156" t="s">
        <v>19</v>
      </c>
      <c r="F277" s="157" t="s">
        <v>5510</v>
      </c>
      <c r="H277" s="158">
        <v>9.44</v>
      </c>
      <c r="I277" s="159"/>
      <c r="L277" s="155"/>
      <c r="M277" s="160"/>
      <c r="T277" s="161"/>
      <c r="AT277" s="156" t="s">
        <v>277</v>
      </c>
      <c r="AU277" s="156" t="s">
        <v>86</v>
      </c>
      <c r="AV277" s="13" t="s">
        <v>86</v>
      </c>
      <c r="AW277" s="13" t="s">
        <v>37</v>
      </c>
      <c r="AX277" s="13" t="s">
        <v>76</v>
      </c>
      <c r="AY277" s="156" t="s">
        <v>265</v>
      </c>
    </row>
    <row r="278" spans="2:51" s="13" customFormat="1" ht="12">
      <c r="B278" s="155"/>
      <c r="D278" s="143" t="s">
        <v>277</v>
      </c>
      <c r="E278" s="156" t="s">
        <v>19</v>
      </c>
      <c r="F278" s="157" t="s">
        <v>5511</v>
      </c>
      <c r="H278" s="158">
        <v>7.2</v>
      </c>
      <c r="I278" s="159"/>
      <c r="L278" s="155"/>
      <c r="M278" s="160"/>
      <c r="T278" s="161"/>
      <c r="AT278" s="156" t="s">
        <v>277</v>
      </c>
      <c r="AU278" s="156" t="s">
        <v>86</v>
      </c>
      <c r="AV278" s="13" t="s">
        <v>86</v>
      </c>
      <c r="AW278" s="13" t="s">
        <v>37</v>
      </c>
      <c r="AX278" s="13" t="s">
        <v>76</v>
      </c>
      <c r="AY278" s="156" t="s">
        <v>265</v>
      </c>
    </row>
    <row r="279" spans="2:51" s="15" customFormat="1" ht="12">
      <c r="B279" s="169"/>
      <c r="D279" s="143" t="s">
        <v>277</v>
      </c>
      <c r="E279" s="170" t="s">
        <v>5512</v>
      </c>
      <c r="F279" s="171" t="s">
        <v>397</v>
      </c>
      <c r="H279" s="172">
        <v>16.64</v>
      </c>
      <c r="I279" s="173"/>
      <c r="L279" s="169"/>
      <c r="M279" s="174"/>
      <c r="T279" s="175"/>
      <c r="AT279" s="170" t="s">
        <v>277</v>
      </c>
      <c r="AU279" s="170" t="s">
        <v>86</v>
      </c>
      <c r="AV279" s="15" t="s">
        <v>287</v>
      </c>
      <c r="AW279" s="15" t="s">
        <v>37</v>
      </c>
      <c r="AX279" s="15" t="s">
        <v>76</v>
      </c>
      <c r="AY279" s="170" t="s">
        <v>265</v>
      </c>
    </row>
    <row r="280" spans="2:51" s="14" customFormat="1" ht="12">
      <c r="B280" s="162"/>
      <c r="D280" s="143" t="s">
        <v>277</v>
      </c>
      <c r="E280" s="163" t="s">
        <v>19</v>
      </c>
      <c r="F280" s="164" t="s">
        <v>280</v>
      </c>
      <c r="H280" s="165">
        <v>22.843</v>
      </c>
      <c r="I280" s="166"/>
      <c r="L280" s="162"/>
      <c r="M280" s="167"/>
      <c r="T280" s="168"/>
      <c r="AT280" s="163" t="s">
        <v>277</v>
      </c>
      <c r="AU280" s="163" t="s">
        <v>86</v>
      </c>
      <c r="AV280" s="14" t="s">
        <v>271</v>
      </c>
      <c r="AW280" s="14" t="s">
        <v>37</v>
      </c>
      <c r="AX280" s="14" t="s">
        <v>84</v>
      </c>
      <c r="AY280" s="163" t="s">
        <v>265</v>
      </c>
    </row>
    <row r="281" spans="2:65" s="1" customFormat="1" ht="16.5" customHeight="1">
      <c r="B281" s="33"/>
      <c r="C281" s="130" t="s">
        <v>487</v>
      </c>
      <c r="D281" s="130" t="s">
        <v>267</v>
      </c>
      <c r="E281" s="131" t="s">
        <v>2729</v>
      </c>
      <c r="F281" s="132" t="s">
        <v>2730</v>
      </c>
      <c r="G281" s="133" t="s">
        <v>115</v>
      </c>
      <c r="H281" s="134">
        <v>91.05</v>
      </c>
      <c r="I281" s="135"/>
      <c r="J281" s="136">
        <f>ROUND(I281*H281,2)</f>
        <v>0</v>
      </c>
      <c r="K281" s="132" t="s">
        <v>270</v>
      </c>
      <c r="L281" s="33"/>
      <c r="M281" s="137" t="s">
        <v>19</v>
      </c>
      <c r="N281" s="138" t="s">
        <v>47</v>
      </c>
      <c r="P281" s="139">
        <f>O281*H281</f>
        <v>0</v>
      </c>
      <c r="Q281" s="139">
        <v>0.00726</v>
      </c>
      <c r="R281" s="139">
        <f>Q281*H281</f>
        <v>0.661023</v>
      </c>
      <c r="S281" s="139">
        <v>0</v>
      </c>
      <c r="T281" s="140">
        <f>S281*H281</f>
        <v>0</v>
      </c>
      <c r="AR281" s="141" t="s">
        <v>271</v>
      </c>
      <c r="AT281" s="141" t="s">
        <v>267</v>
      </c>
      <c r="AU281" s="141" t="s">
        <v>86</v>
      </c>
      <c r="AY281" s="18" t="s">
        <v>265</v>
      </c>
      <c r="BE281" s="142">
        <f>IF(N281="základní",J281,0)</f>
        <v>0</v>
      </c>
      <c r="BF281" s="142">
        <f>IF(N281="snížená",J281,0)</f>
        <v>0</v>
      </c>
      <c r="BG281" s="142">
        <f>IF(N281="zákl. přenesená",J281,0)</f>
        <v>0</v>
      </c>
      <c r="BH281" s="142">
        <f>IF(N281="sníž. přenesená",J281,0)</f>
        <v>0</v>
      </c>
      <c r="BI281" s="142">
        <f>IF(N281="nulová",J281,0)</f>
        <v>0</v>
      </c>
      <c r="BJ281" s="18" t="s">
        <v>84</v>
      </c>
      <c r="BK281" s="142">
        <f>ROUND(I281*H281,2)</f>
        <v>0</v>
      </c>
      <c r="BL281" s="18" t="s">
        <v>271</v>
      </c>
      <c r="BM281" s="141" t="s">
        <v>5513</v>
      </c>
    </row>
    <row r="282" spans="2:47" s="1" customFormat="1" ht="29.25">
      <c r="B282" s="33"/>
      <c r="D282" s="143" t="s">
        <v>273</v>
      </c>
      <c r="F282" s="144" t="s">
        <v>2732</v>
      </c>
      <c r="I282" s="145"/>
      <c r="L282" s="33"/>
      <c r="M282" s="146"/>
      <c r="T282" s="54"/>
      <c r="AT282" s="18" t="s">
        <v>273</v>
      </c>
      <c r="AU282" s="18" t="s">
        <v>86</v>
      </c>
    </row>
    <row r="283" spans="2:47" s="1" customFormat="1" ht="12">
      <c r="B283" s="33"/>
      <c r="D283" s="147" t="s">
        <v>275</v>
      </c>
      <c r="F283" s="148" t="s">
        <v>2733</v>
      </c>
      <c r="I283" s="145"/>
      <c r="L283" s="33"/>
      <c r="M283" s="146"/>
      <c r="T283" s="54"/>
      <c r="AT283" s="18" t="s">
        <v>275</v>
      </c>
      <c r="AU283" s="18" t="s">
        <v>86</v>
      </c>
    </row>
    <row r="284" spans="2:51" s="12" customFormat="1" ht="12">
      <c r="B284" s="149"/>
      <c r="D284" s="143" t="s">
        <v>277</v>
      </c>
      <c r="E284" s="150" t="s">
        <v>19</v>
      </c>
      <c r="F284" s="151" t="s">
        <v>5501</v>
      </c>
      <c r="H284" s="150" t="s">
        <v>19</v>
      </c>
      <c r="I284" s="152"/>
      <c r="L284" s="149"/>
      <c r="M284" s="153"/>
      <c r="T284" s="154"/>
      <c r="AT284" s="150" t="s">
        <v>277</v>
      </c>
      <c r="AU284" s="150" t="s">
        <v>86</v>
      </c>
      <c r="AV284" s="12" t="s">
        <v>84</v>
      </c>
      <c r="AW284" s="12" t="s">
        <v>37</v>
      </c>
      <c r="AX284" s="12" t="s">
        <v>76</v>
      </c>
      <c r="AY284" s="150" t="s">
        <v>265</v>
      </c>
    </row>
    <row r="285" spans="2:51" s="13" customFormat="1" ht="12">
      <c r="B285" s="155"/>
      <c r="D285" s="143" t="s">
        <v>277</v>
      </c>
      <c r="E285" s="156" t="s">
        <v>19</v>
      </c>
      <c r="F285" s="157" t="s">
        <v>5514</v>
      </c>
      <c r="H285" s="158">
        <v>9.31</v>
      </c>
      <c r="I285" s="159"/>
      <c r="L285" s="155"/>
      <c r="M285" s="160"/>
      <c r="T285" s="161"/>
      <c r="AT285" s="156" t="s">
        <v>277</v>
      </c>
      <c r="AU285" s="156" t="s">
        <v>86</v>
      </c>
      <c r="AV285" s="13" t="s">
        <v>86</v>
      </c>
      <c r="AW285" s="13" t="s">
        <v>37</v>
      </c>
      <c r="AX285" s="13" t="s">
        <v>76</v>
      </c>
      <c r="AY285" s="156" t="s">
        <v>265</v>
      </c>
    </row>
    <row r="286" spans="2:51" s="13" customFormat="1" ht="12">
      <c r="B286" s="155"/>
      <c r="D286" s="143" t="s">
        <v>277</v>
      </c>
      <c r="E286" s="156" t="s">
        <v>19</v>
      </c>
      <c r="F286" s="157" t="s">
        <v>5515</v>
      </c>
      <c r="H286" s="158">
        <v>8.22</v>
      </c>
      <c r="I286" s="159"/>
      <c r="L286" s="155"/>
      <c r="M286" s="160"/>
      <c r="T286" s="161"/>
      <c r="AT286" s="156" t="s">
        <v>277</v>
      </c>
      <c r="AU286" s="156" t="s">
        <v>86</v>
      </c>
      <c r="AV286" s="13" t="s">
        <v>86</v>
      </c>
      <c r="AW286" s="13" t="s">
        <v>37</v>
      </c>
      <c r="AX286" s="13" t="s">
        <v>76</v>
      </c>
      <c r="AY286" s="156" t="s">
        <v>265</v>
      </c>
    </row>
    <row r="287" spans="2:51" s="13" customFormat="1" ht="12">
      <c r="B287" s="155"/>
      <c r="D287" s="143" t="s">
        <v>277</v>
      </c>
      <c r="E287" s="156" t="s">
        <v>19</v>
      </c>
      <c r="F287" s="157" t="s">
        <v>5516</v>
      </c>
      <c r="H287" s="158">
        <v>41.92</v>
      </c>
      <c r="I287" s="159"/>
      <c r="L287" s="155"/>
      <c r="M287" s="160"/>
      <c r="T287" s="161"/>
      <c r="AT287" s="156" t="s">
        <v>277</v>
      </c>
      <c r="AU287" s="156" t="s">
        <v>86</v>
      </c>
      <c r="AV287" s="13" t="s">
        <v>86</v>
      </c>
      <c r="AW287" s="13" t="s">
        <v>37</v>
      </c>
      <c r="AX287" s="13" t="s">
        <v>76</v>
      </c>
      <c r="AY287" s="156" t="s">
        <v>265</v>
      </c>
    </row>
    <row r="288" spans="2:51" s="13" customFormat="1" ht="12">
      <c r="B288" s="155"/>
      <c r="D288" s="143" t="s">
        <v>277</v>
      </c>
      <c r="E288" s="156" t="s">
        <v>19</v>
      </c>
      <c r="F288" s="157" t="s">
        <v>5517</v>
      </c>
      <c r="H288" s="158">
        <v>31.6</v>
      </c>
      <c r="I288" s="159"/>
      <c r="L288" s="155"/>
      <c r="M288" s="160"/>
      <c r="T288" s="161"/>
      <c r="AT288" s="156" t="s">
        <v>277</v>
      </c>
      <c r="AU288" s="156" t="s">
        <v>86</v>
      </c>
      <c r="AV288" s="13" t="s">
        <v>86</v>
      </c>
      <c r="AW288" s="13" t="s">
        <v>37</v>
      </c>
      <c r="AX288" s="13" t="s">
        <v>76</v>
      </c>
      <c r="AY288" s="156" t="s">
        <v>265</v>
      </c>
    </row>
    <row r="289" spans="2:51" s="14" customFormat="1" ht="12">
      <c r="B289" s="162"/>
      <c r="D289" s="143" t="s">
        <v>277</v>
      </c>
      <c r="E289" s="163" t="s">
        <v>1559</v>
      </c>
      <c r="F289" s="164" t="s">
        <v>280</v>
      </c>
      <c r="H289" s="165">
        <v>91.05</v>
      </c>
      <c r="I289" s="166"/>
      <c r="L289" s="162"/>
      <c r="M289" s="167"/>
      <c r="T289" s="168"/>
      <c r="AT289" s="163" t="s">
        <v>277</v>
      </c>
      <c r="AU289" s="163" t="s">
        <v>86</v>
      </c>
      <c r="AV289" s="14" t="s">
        <v>271</v>
      </c>
      <c r="AW289" s="14" t="s">
        <v>37</v>
      </c>
      <c r="AX289" s="14" t="s">
        <v>84</v>
      </c>
      <c r="AY289" s="163" t="s">
        <v>265</v>
      </c>
    </row>
    <row r="290" spans="2:65" s="1" customFormat="1" ht="16.5" customHeight="1">
      <c r="B290" s="33"/>
      <c r="C290" s="130" t="s">
        <v>496</v>
      </c>
      <c r="D290" s="130" t="s">
        <v>267</v>
      </c>
      <c r="E290" s="131" t="s">
        <v>2802</v>
      </c>
      <c r="F290" s="132" t="s">
        <v>2803</v>
      </c>
      <c r="G290" s="133" t="s">
        <v>115</v>
      </c>
      <c r="H290" s="134">
        <v>91.05</v>
      </c>
      <c r="I290" s="135"/>
      <c r="J290" s="136">
        <f>ROUND(I290*H290,2)</f>
        <v>0</v>
      </c>
      <c r="K290" s="132" t="s">
        <v>270</v>
      </c>
      <c r="L290" s="33"/>
      <c r="M290" s="137" t="s">
        <v>19</v>
      </c>
      <c r="N290" s="138" t="s">
        <v>47</v>
      </c>
      <c r="P290" s="139">
        <f>O290*H290</f>
        <v>0</v>
      </c>
      <c r="Q290" s="139">
        <v>0.00086</v>
      </c>
      <c r="R290" s="139">
        <f>Q290*H290</f>
        <v>0.078303</v>
      </c>
      <c r="S290" s="139">
        <v>0</v>
      </c>
      <c r="T290" s="140">
        <f>S290*H290</f>
        <v>0</v>
      </c>
      <c r="AR290" s="141" t="s">
        <v>271</v>
      </c>
      <c r="AT290" s="141" t="s">
        <v>267</v>
      </c>
      <c r="AU290" s="141" t="s">
        <v>86</v>
      </c>
      <c r="AY290" s="18" t="s">
        <v>265</v>
      </c>
      <c r="BE290" s="142">
        <f>IF(N290="základní",J290,0)</f>
        <v>0</v>
      </c>
      <c r="BF290" s="142">
        <f>IF(N290="snížená",J290,0)</f>
        <v>0</v>
      </c>
      <c r="BG290" s="142">
        <f>IF(N290="zákl. přenesená",J290,0)</f>
        <v>0</v>
      </c>
      <c r="BH290" s="142">
        <f>IF(N290="sníž. přenesená",J290,0)</f>
        <v>0</v>
      </c>
      <c r="BI290" s="142">
        <f>IF(N290="nulová",J290,0)</f>
        <v>0</v>
      </c>
      <c r="BJ290" s="18" t="s">
        <v>84</v>
      </c>
      <c r="BK290" s="142">
        <f>ROUND(I290*H290,2)</f>
        <v>0</v>
      </c>
      <c r="BL290" s="18" t="s">
        <v>271</v>
      </c>
      <c r="BM290" s="141" t="s">
        <v>5518</v>
      </c>
    </row>
    <row r="291" spans="2:47" s="1" customFormat="1" ht="29.25">
      <c r="B291" s="33"/>
      <c r="D291" s="143" t="s">
        <v>273</v>
      </c>
      <c r="F291" s="144" t="s">
        <v>2805</v>
      </c>
      <c r="I291" s="145"/>
      <c r="L291" s="33"/>
      <c r="M291" s="146"/>
      <c r="T291" s="54"/>
      <c r="AT291" s="18" t="s">
        <v>273</v>
      </c>
      <c r="AU291" s="18" t="s">
        <v>86</v>
      </c>
    </row>
    <row r="292" spans="2:47" s="1" customFormat="1" ht="12">
      <c r="B292" s="33"/>
      <c r="D292" s="147" t="s">
        <v>275</v>
      </c>
      <c r="F292" s="148" t="s">
        <v>2806</v>
      </c>
      <c r="I292" s="145"/>
      <c r="L292" s="33"/>
      <c r="M292" s="146"/>
      <c r="T292" s="54"/>
      <c r="AT292" s="18" t="s">
        <v>275</v>
      </c>
      <c r="AU292" s="18" t="s">
        <v>86</v>
      </c>
    </row>
    <row r="293" spans="2:51" s="13" customFormat="1" ht="12">
      <c r="B293" s="155"/>
      <c r="D293" s="143" t="s">
        <v>277</v>
      </c>
      <c r="E293" s="156" t="s">
        <v>19</v>
      </c>
      <c r="F293" s="157" t="s">
        <v>1559</v>
      </c>
      <c r="H293" s="158">
        <v>91.05</v>
      </c>
      <c r="I293" s="159"/>
      <c r="L293" s="155"/>
      <c r="M293" s="160"/>
      <c r="T293" s="161"/>
      <c r="AT293" s="156" t="s">
        <v>277</v>
      </c>
      <c r="AU293" s="156" t="s">
        <v>86</v>
      </c>
      <c r="AV293" s="13" t="s">
        <v>86</v>
      </c>
      <c r="AW293" s="13" t="s">
        <v>37</v>
      </c>
      <c r="AX293" s="13" t="s">
        <v>84</v>
      </c>
      <c r="AY293" s="156" t="s">
        <v>265</v>
      </c>
    </row>
    <row r="294" spans="2:65" s="1" customFormat="1" ht="16.5" customHeight="1">
      <c r="B294" s="33"/>
      <c r="C294" s="130" t="s">
        <v>503</v>
      </c>
      <c r="D294" s="130" t="s">
        <v>267</v>
      </c>
      <c r="E294" s="131" t="s">
        <v>2857</v>
      </c>
      <c r="F294" s="132" t="s">
        <v>2858</v>
      </c>
      <c r="G294" s="133" t="s">
        <v>130</v>
      </c>
      <c r="H294" s="134">
        <v>0.259</v>
      </c>
      <c r="I294" s="135"/>
      <c r="J294" s="136">
        <f>ROUND(I294*H294,2)</f>
        <v>0</v>
      </c>
      <c r="K294" s="132" t="s">
        <v>270</v>
      </c>
      <c r="L294" s="33"/>
      <c r="M294" s="137" t="s">
        <v>19</v>
      </c>
      <c r="N294" s="138" t="s">
        <v>47</v>
      </c>
      <c r="P294" s="139">
        <f>O294*H294</f>
        <v>0</v>
      </c>
      <c r="Q294" s="139">
        <v>1.09528</v>
      </c>
      <c r="R294" s="139">
        <f>Q294*H294</f>
        <v>0.28367752</v>
      </c>
      <c r="S294" s="139">
        <v>0</v>
      </c>
      <c r="T294" s="140">
        <f>S294*H294</f>
        <v>0</v>
      </c>
      <c r="AR294" s="141" t="s">
        <v>271</v>
      </c>
      <c r="AT294" s="141" t="s">
        <v>267</v>
      </c>
      <c r="AU294" s="141" t="s">
        <v>86</v>
      </c>
      <c r="AY294" s="18" t="s">
        <v>265</v>
      </c>
      <c r="BE294" s="142">
        <f>IF(N294="základní",J294,0)</f>
        <v>0</v>
      </c>
      <c r="BF294" s="142">
        <f>IF(N294="snížená",J294,0)</f>
        <v>0</v>
      </c>
      <c r="BG294" s="142">
        <f>IF(N294="zákl. přenesená",J294,0)</f>
        <v>0</v>
      </c>
      <c r="BH294" s="142">
        <f>IF(N294="sníž. přenesená",J294,0)</f>
        <v>0</v>
      </c>
      <c r="BI294" s="142">
        <f>IF(N294="nulová",J294,0)</f>
        <v>0</v>
      </c>
      <c r="BJ294" s="18" t="s">
        <v>84</v>
      </c>
      <c r="BK294" s="142">
        <f>ROUND(I294*H294,2)</f>
        <v>0</v>
      </c>
      <c r="BL294" s="18" t="s">
        <v>271</v>
      </c>
      <c r="BM294" s="141" t="s">
        <v>5519</v>
      </c>
    </row>
    <row r="295" spans="2:47" s="1" customFormat="1" ht="29.25">
      <c r="B295" s="33"/>
      <c r="D295" s="143" t="s">
        <v>273</v>
      </c>
      <c r="F295" s="144" t="s">
        <v>2860</v>
      </c>
      <c r="I295" s="145"/>
      <c r="L295" s="33"/>
      <c r="M295" s="146"/>
      <c r="T295" s="54"/>
      <c r="AT295" s="18" t="s">
        <v>273</v>
      </c>
      <c r="AU295" s="18" t="s">
        <v>86</v>
      </c>
    </row>
    <row r="296" spans="2:47" s="1" customFormat="1" ht="12">
      <c r="B296" s="33"/>
      <c r="D296" s="147" t="s">
        <v>275</v>
      </c>
      <c r="F296" s="148" t="s">
        <v>2861</v>
      </c>
      <c r="I296" s="145"/>
      <c r="L296" s="33"/>
      <c r="M296" s="146"/>
      <c r="T296" s="54"/>
      <c r="AT296" s="18" t="s">
        <v>275</v>
      </c>
      <c r="AU296" s="18" t="s">
        <v>86</v>
      </c>
    </row>
    <row r="297" spans="2:51" s="13" customFormat="1" ht="12">
      <c r="B297" s="155"/>
      <c r="D297" s="143" t="s">
        <v>277</v>
      </c>
      <c r="E297" s="156" t="s">
        <v>19</v>
      </c>
      <c r="F297" s="157" t="s">
        <v>5520</v>
      </c>
      <c r="H297" s="158">
        <v>0.035</v>
      </c>
      <c r="I297" s="159"/>
      <c r="L297" s="155"/>
      <c r="M297" s="160"/>
      <c r="T297" s="161"/>
      <c r="AT297" s="156" t="s">
        <v>277</v>
      </c>
      <c r="AU297" s="156" t="s">
        <v>86</v>
      </c>
      <c r="AV297" s="13" t="s">
        <v>86</v>
      </c>
      <c r="AW297" s="13" t="s">
        <v>37</v>
      </c>
      <c r="AX297" s="13" t="s">
        <v>76</v>
      </c>
      <c r="AY297" s="156" t="s">
        <v>265</v>
      </c>
    </row>
    <row r="298" spans="2:51" s="13" customFormat="1" ht="12">
      <c r="B298" s="155"/>
      <c r="D298" s="143" t="s">
        <v>277</v>
      </c>
      <c r="E298" s="156" t="s">
        <v>19</v>
      </c>
      <c r="F298" s="157" t="s">
        <v>5521</v>
      </c>
      <c r="H298" s="158">
        <v>0.064</v>
      </c>
      <c r="I298" s="159"/>
      <c r="L298" s="155"/>
      <c r="M298" s="160"/>
      <c r="T298" s="161"/>
      <c r="AT298" s="156" t="s">
        <v>277</v>
      </c>
      <c r="AU298" s="156" t="s">
        <v>86</v>
      </c>
      <c r="AV298" s="13" t="s">
        <v>86</v>
      </c>
      <c r="AW298" s="13" t="s">
        <v>37</v>
      </c>
      <c r="AX298" s="13" t="s">
        <v>76</v>
      </c>
      <c r="AY298" s="156" t="s">
        <v>265</v>
      </c>
    </row>
    <row r="299" spans="2:51" s="13" customFormat="1" ht="12">
      <c r="B299" s="155"/>
      <c r="D299" s="143" t="s">
        <v>277</v>
      </c>
      <c r="E299" s="156" t="s">
        <v>19</v>
      </c>
      <c r="F299" s="157" t="s">
        <v>5522</v>
      </c>
      <c r="H299" s="158">
        <v>0.16</v>
      </c>
      <c r="I299" s="159"/>
      <c r="L299" s="155"/>
      <c r="M299" s="160"/>
      <c r="T299" s="161"/>
      <c r="AT299" s="156" t="s">
        <v>277</v>
      </c>
      <c r="AU299" s="156" t="s">
        <v>86</v>
      </c>
      <c r="AV299" s="13" t="s">
        <v>86</v>
      </c>
      <c r="AW299" s="13" t="s">
        <v>37</v>
      </c>
      <c r="AX299" s="13" t="s">
        <v>76</v>
      </c>
      <c r="AY299" s="156" t="s">
        <v>265</v>
      </c>
    </row>
    <row r="300" spans="2:51" s="14" customFormat="1" ht="12">
      <c r="B300" s="162"/>
      <c r="D300" s="143" t="s">
        <v>277</v>
      </c>
      <c r="E300" s="163" t="s">
        <v>19</v>
      </c>
      <c r="F300" s="164" t="s">
        <v>280</v>
      </c>
      <c r="H300" s="165">
        <v>0.259</v>
      </c>
      <c r="I300" s="166"/>
      <c r="L300" s="162"/>
      <c r="M300" s="167"/>
      <c r="T300" s="168"/>
      <c r="AT300" s="163" t="s">
        <v>277</v>
      </c>
      <c r="AU300" s="163" t="s">
        <v>86</v>
      </c>
      <c r="AV300" s="14" t="s">
        <v>271</v>
      </c>
      <c r="AW300" s="14" t="s">
        <v>37</v>
      </c>
      <c r="AX300" s="14" t="s">
        <v>84</v>
      </c>
      <c r="AY300" s="163" t="s">
        <v>265</v>
      </c>
    </row>
    <row r="301" spans="2:65" s="1" customFormat="1" ht="16.5" customHeight="1">
      <c r="B301" s="33"/>
      <c r="C301" s="130" t="s">
        <v>509</v>
      </c>
      <c r="D301" s="130" t="s">
        <v>267</v>
      </c>
      <c r="E301" s="131" t="s">
        <v>2874</v>
      </c>
      <c r="F301" s="132" t="s">
        <v>2875</v>
      </c>
      <c r="G301" s="133" t="s">
        <v>130</v>
      </c>
      <c r="H301" s="134">
        <v>0.826</v>
      </c>
      <c r="I301" s="135"/>
      <c r="J301" s="136">
        <f>ROUND(I301*H301,2)</f>
        <v>0</v>
      </c>
      <c r="K301" s="132" t="s">
        <v>270</v>
      </c>
      <c r="L301" s="33"/>
      <c r="M301" s="137" t="s">
        <v>19</v>
      </c>
      <c r="N301" s="138" t="s">
        <v>47</v>
      </c>
      <c r="P301" s="139">
        <f>O301*H301</f>
        <v>0</v>
      </c>
      <c r="Q301" s="139">
        <v>1.0556</v>
      </c>
      <c r="R301" s="139">
        <f>Q301*H301</f>
        <v>0.8719256000000001</v>
      </c>
      <c r="S301" s="139">
        <v>0</v>
      </c>
      <c r="T301" s="140">
        <f>S301*H301</f>
        <v>0</v>
      </c>
      <c r="AR301" s="141" t="s">
        <v>271</v>
      </c>
      <c r="AT301" s="141" t="s">
        <v>267</v>
      </c>
      <c r="AU301" s="141" t="s">
        <v>86</v>
      </c>
      <c r="AY301" s="18" t="s">
        <v>265</v>
      </c>
      <c r="BE301" s="142">
        <f>IF(N301="základní",J301,0)</f>
        <v>0</v>
      </c>
      <c r="BF301" s="142">
        <f>IF(N301="snížená",J301,0)</f>
        <v>0</v>
      </c>
      <c r="BG301" s="142">
        <f>IF(N301="zákl. přenesená",J301,0)</f>
        <v>0</v>
      </c>
      <c r="BH301" s="142">
        <f>IF(N301="sníž. přenesená",J301,0)</f>
        <v>0</v>
      </c>
      <c r="BI301" s="142">
        <f>IF(N301="nulová",J301,0)</f>
        <v>0</v>
      </c>
      <c r="BJ301" s="18" t="s">
        <v>84</v>
      </c>
      <c r="BK301" s="142">
        <f>ROUND(I301*H301,2)</f>
        <v>0</v>
      </c>
      <c r="BL301" s="18" t="s">
        <v>271</v>
      </c>
      <c r="BM301" s="141" t="s">
        <v>5523</v>
      </c>
    </row>
    <row r="302" spans="2:47" s="1" customFormat="1" ht="29.25">
      <c r="B302" s="33"/>
      <c r="D302" s="143" t="s">
        <v>273</v>
      </c>
      <c r="F302" s="144" t="s">
        <v>2877</v>
      </c>
      <c r="I302" s="145"/>
      <c r="L302" s="33"/>
      <c r="M302" s="146"/>
      <c r="T302" s="54"/>
      <c r="AT302" s="18" t="s">
        <v>273</v>
      </c>
      <c r="AU302" s="18" t="s">
        <v>86</v>
      </c>
    </row>
    <row r="303" spans="2:47" s="1" customFormat="1" ht="12">
      <c r="B303" s="33"/>
      <c r="D303" s="147" t="s">
        <v>275</v>
      </c>
      <c r="F303" s="148" t="s">
        <v>2878</v>
      </c>
      <c r="I303" s="145"/>
      <c r="L303" s="33"/>
      <c r="M303" s="146"/>
      <c r="T303" s="54"/>
      <c r="AT303" s="18" t="s">
        <v>275</v>
      </c>
      <c r="AU303" s="18" t="s">
        <v>86</v>
      </c>
    </row>
    <row r="304" spans="2:51" s="13" customFormat="1" ht="12">
      <c r="B304" s="155"/>
      <c r="D304" s="143" t="s">
        <v>277</v>
      </c>
      <c r="E304" s="156" t="s">
        <v>19</v>
      </c>
      <c r="F304" s="157" t="s">
        <v>5524</v>
      </c>
      <c r="H304" s="158">
        <v>0.236</v>
      </c>
      <c r="I304" s="159"/>
      <c r="L304" s="155"/>
      <c r="M304" s="160"/>
      <c r="T304" s="161"/>
      <c r="AT304" s="156" t="s">
        <v>277</v>
      </c>
      <c r="AU304" s="156" t="s">
        <v>86</v>
      </c>
      <c r="AV304" s="13" t="s">
        <v>86</v>
      </c>
      <c r="AW304" s="13" t="s">
        <v>37</v>
      </c>
      <c r="AX304" s="13" t="s">
        <v>76</v>
      </c>
      <c r="AY304" s="156" t="s">
        <v>265</v>
      </c>
    </row>
    <row r="305" spans="2:51" s="13" customFormat="1" ht="12">
      <c r="B305" s="155"/>
      <c r="D305" s="143" t="s">
        <v>277</v>
      </c>
      <c r="E305" s="156" t="s">
        <v>19</v>
      </c>
      <c r="F305" s="157" t="s">
        <v>5525</v>
      </c>
      <c r="H305" s="158">
        <v>0.59</v>
      </c>
      <c r="I305" s="159"/>
      <c r="L305" s="155"/>
      <c r="M305" s="160"/>
      <c r="T305" s="161"/>
      <c r="AT305" s="156" t="s">
        <v>277</v>
      </c>
      <c r="AU305" s="156" t="s">
        <v>86</v>
      </c>
      <c r="AV305" s="13" t="s">
        <v>86</v>
      </c>
      <c r="AW305" s="13" t="s">
        <v>37</v>
      </c>
      <c r="AX305" s="13" t="s">
        <v>76</v>
      </c>
      <c r="AY305" s="156" t="s">
        <v>265</v>
      </c>
    </row>
    <row r="306" spans="2:51" s="14" customFormat="1" ht="12">
      <c r="B306" s="162"/>
      <c r="D306" s="143" t="s">
        <v>277</v>
      </c>
      <c r="E306" s="163" t="s">
        <v>19</v>
      </c>
      <c r="F306" s="164" t="s">
        <v>280</v>
      </c>
      <c r="H306" s="165">
        <v>0.826</v>
      </c>
      <c r="I306" s="166"/>
      <c r="L306" s="162"/>
      <c r="M306" s="167"/>
      <c r="T306" s="168"/>
      <c r="AT306" s="163" t="s">
        <v>277</v>
      </c>
      <c r="AU306" s="163" t="s">
        <v>86</v>
      </c>
      <c r="AV306" s="14" t="s">
        <v>271</v>
      </c>
      <c r="AW306" s="14" t="s">
        <v>37</v>
      </c>
      <c r="AX306" s="14" t="s">
        <v>84</v>
      </c>
      <c r="AY306" s="163" t="s">
        <v>265</v>
      </c>
    </row>
    <row r="307" spans="2:65" s="1" customFormat="1" ht="16.5" customHeight="1">
      <c r="B307" s="33"/>
      <c r="C307" s="130" t="s">
        <v>515</v>
      </c>
      <c r="D307" s="130" t="s">
        <v>267</v>
      </c>
      <c r="E307" s="131" t="s">
        <v>2891</v>
      </c>
      <c r="F307" s="132" t="s">
        <v>2892</v>
      </c>
      <c r="G307" s="133" t="s">
        <v>130</v>
      </c>
      <c r="H307" s="134">
        <v>0.531</v>
      </c>
      <c r="I307" s="135"/>
      <c r="J307" s="136">
        <f>ROUND(I307*H307,2)</f>
        <v>0</v>
      </c>
      <c r="K307" s="132" t="s">
        <v>270</v>
      </c>
      <c r="L307" s="33"/>
      <c r="M307" s="137" t="s">
        <v>19</v>
      </c>
      <c r="N307" s="138" t="s">
        <v>47</v>
      </c>
      <c r="P307" s="139">
        <f>O307*H307</f>
        <v>0</v>
      </c>
      <c r="Q307" s="139">
        <v>1.03955</v>
      </c>
      <c r="R307" s="139">
        <f>Q307*H307</f>
        <v>0.55200105</v>
      </c>
      <c r="S307" s="139">
        <v>0</v>
      </c>
      <c r="T307" s="140">
        <f>S307*H307</f>
        <v>0</v>
      </c>
      <c r="AR307" s="141" t="s">
        <v>271</v>
      </c>
      <c r="AT307" s="141" t="s">
        <v>267</v>
      </c>
      <c r="AU307" s="141" t="s">
        <v>86</v>
      </c>
      <c r="AY307" s="18" t="s">
        <v>265</v>
      </c>
      <c r="BE307" s="142">
        <f>IF(N307="základní",J307,0)</f>
        <v>0</v>
      </c>
      <c r="BF307" s="142">
        <f>IF(N307="snížená",J307,0)</f>
        <v>0</v>
      </c>
      <c r="BG307" s="142">
        <f>IF(N307="zákl. přenesená",J307,0)</f>
        <v>0</v>
      </c>
      <c r="BH307" s="142">
        <f>IF(N307="sníž. přenesená",J307,0)</f>
        <v>0</v>
      </c>
      <c r="BI307" s="142">
        <f>IF(N307="nulová",J307,0)</f>
        <v>0</v>
      </c>
      <c r="BJ307" s="18" t="s">
        <v>84</v>
      </c>
      <c r="BK307" s="142">
        <f>ROUND(I307*H307,2)</f>
        <v>0</v>
      </c>
      <c r="BL307" s="18" t="s">
        <v>271</v>
      </c>
      <c r="BM307" s="141" t="s">
        <v>5526</v>
      </c>
    </row>
    <row r="308" spans="2:47" s="1" customFormat="1" ht="29.25">
      <c r="B308" s="33"/>
      <c r="D308" s="143" t="s">
        <v>273</v>
      </c>
      <c r="F308" s="144" t="s">
        <v>2894</v>
      </c>
      <c r="I308" s="145"/>
      <c r="L308" s="33"/>
      <c r="M308" s="146"/>
      <c r="T308" s="54"/>
      <c r="AT308" s="18" t="s">
        <v>273</v>
      </c>
      <c r="AU308" s="18" t="s">
        <v>86</v>
      </c>
    </row>
    <row r="309" spans="2:47" s="1" customFormat="1" ht="12">
      <c r="B309" s="33"/>
      <c r="D309" s="147" t="s">
        <v>275</v>
      </c>
      <c r="F309" s="148" t="s">
        <v>2895</v>
      </c>
      <c r="I309" s="145"/>
      <c r="L309" s="33"/>
      <c r="M309" s="146"/>
      <c r="T309" s="54"/>
      <c r="AT309" s="18" t="s">
        <v>275</v>
      </c>
      <c r="AU309" s="18" t="s">
        <v>86</v>
      </c>
    </row>
    <row r="310" spans="2:51" s="12" customFormat="1" ht="12">
      <c r="B310" s="149"/>
      <c r="D310" s="143" t="s">
        <v>277</v>
      </c>
      <c r="E310" s="150" t="s">
        <v>19</v>
      </c>
      <c r="F310" s="151" t="s">
        <v>5527</v>
      </c>
      <c r="H310" s="150" t="s">
        <v>19</v>
      </c>
      <c r="I310" s="152"/>
      <c r="L310" s="149"/>
      <c r="M310" s="153"/>
      <c r="T310" s="154"/>
      <c r="AT310" s="150" t="s">
        <v>277</v>
      </c>
      <c r="AU310" s="150" t="s">
        <v>86</v>
      </c>
      <c r="AV310" s="12" t="s">
        <v>84</v>
      </c>
      <c r="AW310" s="12" t="s">
        <v>37</v>
      </c>
      <c r="AX310" s="12" t="s">
        <v>76</v>
      </c>
      <c r="AY310" s="150" t="s">
        <v>265</v>
      </c>
    </row>
    <row r="311" spans="2:51" s="13" customFormat="1" ht="12">
      <c r="B311" s="155"/>
      <c r="D311" s="143" t="s">
        <v>277</v>
      </c>
      <c r="E311" s="156" t="s">
        <v>19</v>
      </c>
      <c r="F311" s="157" t="s">
        <v>5528</v>
      </c>
      <c r="H311" s="158">
        <v>0.268</v>
      </c>
      <c r="I311" s="159"/>
      <c r="L311" s="155"/>
      <c r="M311" s="160"/>
      <c r="T311" s="161"/>
      <c r="AT311" s="156" t="s">
        <v>277</v>
      </c>
      <c r="AU311" s="156" t="s">
        <v>86</v>
      </c>
      <c r="AV311" s="13" t="s">
        <v>86</v>
      </c>
      <c r="AW311" s="13" t="s">
        <v>37</v>
      </c>
      <c r="AX311" s="13" t="s">
        <v>76</v>
      </c>
      <c r="AY311" s="156" t="s">
        <v>265</v>
      </c>
    </row>
    <row r="312" spans="2:51" s="12" customFormat="1" ht="12">
      <c r="B312" s="149"/>
      <c r="D312" s="143" t="s">
        <v>277</v>
      </c>
      <c r="E312" s="150" t="s">
        <v>19</v>
      </c>
      <c r="F312" s="151" t="s">
        <v>5529</v>
      </c>
      <c r="H312" s="150" t="s">
        <v>19</v>
      </c>
      <c r="I312" s="152"/>
      <c r="L312" s="149"/>
      <c r="M312" s="153"/>
      <c r="T312" s="154"/>
      <c r="AT312" s="150" t="s">
        <v>277</v>
      </c>
      <c r="AU312" s="150" t="s">
        <v>86</v>
      </c>
      <c r="AV312" s="12" t="s">
        <v>84</v>
      </c>
      <c r="AW312" s="12" t="s">
        <v>37</v>
      </c>
      <c r="AX312" s="12" t="s">
        <v>76</v>
      </c>
      <c r="AY312" s="150" t="s">
        <v>265</v>
      </c>
    </row>
    <row r="313" spans="2:51" s="13" customFormat="1" ht="12">
      <c r="B313" s="155"/>
      <c r="D313" s="143" t="s">
        <v>277</v>
      </c>
      <c r="E313" s="156" t="s">
        <v>19</v>
      </c>
      <c r="F313" s="157" t="s">
        <v>5530</v>
      </c>
      <c r="H313" s="158">
        <v>0.263</v>
      </c>
      <c r="I313" s="159"/>
      <c r="L313" s="155"/>
      <c r="M313" s="160"/>
      <c r="T313" s="161"/>
      <c r="AT313" s="156" t="s">
        <v>277</v>
      </c>
      <c r="AU313" s="156" t="s">
        <v>86</v>
      </c>
      <c r="AV313" s="13" t="s">
        <v>86</v>
      </c>
      <c r="AW313" s="13" t="s">
        <v>37</v>
      </c>
      <c r="AX313" s="13" t="s">
        <v>76</v>
      </c>
      <c r="AY313" s="156" t="s">
        <v>265</v>
      </c>
    </row>
    <row r="314" spans="2:51" s="14" customFormat="1" ht="12">
      <c r="B314" s="162"/>
      <c r="D314" s="143" t="s">
        <v>277</v>
      </c>
      <c r="E314" s="163" t="s">
        <v>19</v>
      </c>
      <c r="F314" s="164" t="s">
        <v>280</v>
      </c>
      <c r="H314" s="165">
        <v>0.531</v>
      </c>
      <c r="I314" s="166"/>
      <c r="L314" s="162"/>
      <c r="M314" s="167"/>
      <c r="T314" s="168"/>
      <c r="AT314" s="163" t="s">
        <v>277</v>
      </c>
      <c r="AU314" s="163" t="s">
        <v>86</v>
      </c>
      <c r="AV314" s="14" t="s">
        <v>271</v>
      </c>
      <c r="AW314" s="14" t="s">
        <v>37</v>
      </c>
      <c r="AX314" s="14" t="s">
        <v>84</v>
      </c>
      <c r="AY314" s="163" t="s">
        <v>265</v>
      </c>
    </row>
    <row r="315" spans="2:63" s="11" customFormat="1" ht="22.9" customHeight="1">
      <c r="B315" s="118"/>
      <c r="D315" s="119" t="s">
        <v>75</v>
      </c>
      <c r="E315" s="128" t="s">
        <v>271</v>
      </c>
      <c r="F315" s="128" t="s">
        <v>1070</v>
      </c>
      <c r="I315" s="121"/>
      <c r="J315" s="129">
        <f>BK315</f>
        <v>0</v>
      </c>
      <c r="L315" s="118"/>
      <c r="M315" s="123"/>
      <c r="P315" s="124">
        <f>SUM(P316:P409)</f>
        <v>0</v>
      </c>
      <c r="R315" s="124">
        <f>SUM(R316:R409)</f>
        <v>732.7088786499999</v>
      </c>
      <c r="T315" s="125">
        <f>SUM(T316:T409)</f>
        <v>0</v>
      </c>
      <c r="AR315" s="119" t="s">
        <v>84</v>
      </c>
      <c r="AT315" s="126" t="s">
        <v>75</v>
      </c>
      <c r="AU315" s="126" t="s">
        <v>84</v>
      </c>
      <c r="AY315" s="119" t="s">
        <v>265</v>
      </c>
      <c r="BK315" s="127">
        <f>SUM(BK316:BK409)</f>
        <v>0</v>
      </c>
    </row>
    <row r="316" spans="2:65" s="1" customFormat="1" ht="16.5" customHeight="1">
      <c r="B316" s="33"/>
      <c r="C316" s="130" t="s">
        <v>521</v>
      </c>
      <c r="D316" s="130" t="s">
        <v>267</v>
      </c>
      <c r="E316" s="131" t="s">
        <v>5531</v>
      </c>
      <c r="F316" s="132" t="s">
        <v>5532</v>
      </c>
      <c r="G316" s="133" t="s">
        <v>115</v>
      </c>
      <c r="H316" s="134">
        <v>35.8</v>
      </c>
      <c r="I316" s="135"/>
      <c r="J316" s="136">
        <f>ROUND(I316*H316,2)</f>
        <v>0</v>
      </c>
      <c r="K316" s="132" t="s">
        <v>270</v>
      </c>
      <c r="L316" s="33"/>
      <c r="M316" s="137" t="s">
        <v>19</v>
      </c>
      <c r="N316" s="138" t="s">
        <v>47</v>
      </c>
      <c r="P316" s="139">
        <f>O316*H316</f>
        <v>0</v>
      </c>
      <c r="Q316" s="139">
        <v>0</v>
      </c>
      <c r="R316" s="139">
        <f>Q316*H316</f>
        <v>0</v>
      </c>
      <c r="S316" s="139">
        <v>0</v>
      </c>
      <c r="T316" s="140">
        <f>S316*H316</f>
        <v>0</v>
      </c>
      <c r="AR316" s="141" t="s">
        <v>271</v>
      </c>
      <c r="AT316" s="141" t="s">
        <v>267</v>
      </c>
      <c r="AU316" s="141" t="s">
        <v>86</v>
      </c>
      <c r="AY316" s="18" t="s">
        <v>265</v>
      </c>
      <c r="BE316" s="142">
        <f>IF(N316="základní",J316,0)</f>
        <v>0</v>
      </c>
      <c r="BF316" s="142">
        <f>IF(N316="snížená",J316,0)</f>
        <v>0</v>
      </c>
      <c r="BG316" s="142">
        <f>IF(N316="zákl. přenesená",J316,0)</f>
        <v>0</v>
      </c>
      <c r="BH316" s="142">
        <f>IF(N316="sníž. přenesená",J316,0)</f>
        <v>0</v>
      </c>
      <c r="BI316" s="142">
        <f>IF(N316="nulová",J316,0)</f>
        <v>0</v>
      </c>
      <c r="BJ316" s="18" t="s">
        <v>84</v>
      </c>
      <c r="BK316" s="142">
        <f>ROUND(I316*H316,2)</f>
        <v>0</v>
      </c>
      <c r="BL316" s="18" t="s">
        <v>271</v>
      </c>
      <c r="BM316" s="141" t="s">
        <v>5533</v>
      </c>
    </row>
    <row r="317" spans="2:47" s="1" customFormat="1" ht="12">
      <c r="B317" s="33"/>
      <c r="D317" s="143" t="s">
        <v>273</v>
      </c>
      <c r="F317" s="144" t="s">
        <v>5534</v>
      </c>
      <c r="I317" s="145"/>
      <c r="L317" s="33"/>
      <c r="M317" s="146"/>
      <c r="T317" s="54"/>
      <c r="AT317" s="18" t="s">
        <v>273</v>
      </c>
      <c r="AU317" s="18" t="s">
        <v>86</v>
      </c>
    </row>
    <row r="318" spans="2:47" s="1" customFormat="1" ht="12">
      <c r="B318" s="33"/>
      <c r="D318" s="147" t="s">
        <v>275</v>
      </c>
      <c r="F318" s="148" t="s">
        <v>5535</v>
      </c>
      <c r="I318" s="145"/>
      <c r="L318" s="33"/>
      <c r="M318" s="146"/>
      <c r="T318" s="54"/>
      <c r="AT318" s="18" t="s">
        <v>275</v>
      </c>
      <c r="AU318" s="18" t="s">
        <v>86</v>
      </c>
    </row>
    <row r="319" spans="2:51" s="12" customFormat="1" ht="12">
      <c r="B319" s="149"/>
      <c r="D319" s="143" t="s">
        <v>277</v>
      </c>
      <c r="E319" s="150" t="s">
        <v>19</v>
      </c>
      <c r="F319" s="151" t="s">
        <v>5501</v>
      </c>
      <c r="H319" s="150" t="s">
        <v>19</v>
      </c>
      <c r="I319" s="152"/>
      <c r="L319" s="149"/>
      <c r="M319" s="153"/>
      <c r="T319" s="154"/>
      <c r="AT319" s="150" t="s">
        <v>277</v>
      </c>
      <c r="AU319" s="150" t="s">
        <v>86</v>
      </c>
      <c r="AV319" s="12" t="s">
        <v>84</v>
      </c>
      <c r="AW319" s="12" t="s">
        <v>37</v>
      </c>
      <c r="AX319" s="12" t="s">
        <v>76</v>
      </c>
      <c r="AY319" s="150" t="s">
        <v>265</v>
      </c>
    </row>
    <row r="320" spans="2:51" s="12" customFormat="1" ht="12">
      <c r="B320" s="149"/>
      <c r="D320" s="143" t="s">
        <v>277</v>
      </c>
      <c r="E320" s="150" t="s">
        <v>19</v>
      </c>
      <c r="F320" s="151" t="s">
        <v>5536</v>
      </c>
      <c r="H320" s="150" t="s">
        <v>19</v>
      </c>
      <c r="I320" s="152"/>
      <c r="L320" s="149"/>
      <c r="M320" s="153"/>
      <c r="T320" s="154"/>
      <c r="AT320" s="150" t="s">
        <v>277</v>
      </c>
      <c r="AU320" s="150" t="s">
        <v>86</v>
      </c>
      <c r="AV320" s="12" t="s">
        <v>84</v>
      </c>
      <c r="AW320" s="12" t="s">
        <v>37</v>
      </c>
      <c r="AX320" s="12" t="s">
        <v>76</v>
      </c>
      <c r="AY320" s="150" t="s">
        <v>265</v>
      </c>
    </row>
    <row r="321" spans="2:51" s="13" customFormat="1" ht="12">
      <c r="B321" s="155"/>
      <c r="D321" s="143" t="s">
        <v>277</v>
      </c>
      <c r="E321" s="156" t="s">
        <v>19</v>
      </c>
      <c r="F321" s="157" t="s">
        <v>5537</v>
      </c>
      <c r="H321" s="158">
        <v>35.8</v>
      </c>
      <c r="I321" s="159"/>
      <c r="L321" s="155"/>
      <c r="M321" s="160"/>
      <c r="T321" s="161"/>
      <c r="AT321" s="156" t="s">
        <v>277</v>
      </c>
      <c r="AU321" s="156" t="s">
        <v>86</v>
      </c>
      <c r="AV321" s="13" t="s">
        <v>86</v>
      </c>
      <c r="AW321" s="13" t="s">
        <v>37</v>
      </c>
      <c r="AX321" s="13" t="s">
        <v>84</v>
      </c>
      <c r="AY321" s="156" t="s">
        <v>265</v>
      </c>
    </row>
    <row r="322" spans="2:65" s="1" customFormat="1" ht="16.5" customHeight="1">
      <c r="B322" s="33"/>
      <c r="C322" s="130" t="s">
        <v>126</v>
      </c>
      <c r="D322" s="130" t="s">
        <v>267</v>
      </c>
      <c r="E322" s="131" t="s">
        <v>5538</v>
      </c>
      <c r="F322" s="132" t="s">
        <v>5539</v>
      </c>
      <c r="G322" s="133" t="s">
        <v>115</v>
      </c>
      <c r="H322" s="134">
        <v>16.739</v>
      </c>
      <c r="I322" s="135"/>
      <c r="J322" s="136">
        <f>ROUND(I322*H322,2)</f>
        <v>0</v>
      </c>
      <c r="K322" s="132" t="s">
        <v>19</v>
      </c>
      <c r="L322" s="33"/>
      <c r="M322" s="137" t="s">
        <v>19</v>
      </c>
      <c r="N322" s="138" t="s">
        <v>47</v>
      </c>
      <c r="P322" s="139">
        <f>O322*H322</f>
        <v>0</v>
      </c>
      <c r="Q322" s="139">
        <v>0</v>
      </c>
      <c r="R322" s="139">
        <f>Q322*H322</f>
        <v>0</v>
      </c>
      <c r="S322" s="139">
        <v>0</v>
      </c>
      <c r="T322" s="140">
        <f>S322*H322</f>
        <v>0</v>
      </c>
      <c r="AR322" s="141" t="s">
        <v>271</v>
      </c>
      <c r="AT322" s="141" t="s">
        <v>267</v>
      </c>
      <c r="AU322" s="141" t="s">
        <v>86</v>
      </c>
      <c r="AY322" s="18" t="s">
        <v>265</v>
      </c>
      <c r="BE322" s="142">
        <f>IF(N322="základní",J322,0)</f>
        <v>0</v>
      </c>
      <c r="BF322" s="142">
        <f>IF(N322="snížená",J322,0)</f>
        <v>0</v>
      </c>
      <c r="BG322" s="142">
        <f>IF(N322="zákl. přenesená",J322,0)</f>
        <v>0</v>
      </c>
      <c r="BH322" s="142">
        <f>IF(N322="sníž. přenesená",J322,0)</f>
        <v>0</v>
      </c>
      <c r="BI322" s="142">
        <f>IF(N322="nulová",J322,0)</f>
        <v>0</v>
      </c>
      <c r="BJ322" s="18" t="s">
        <v>84</v>
      </c>
      <c r="BK322" s="142">
        <f>ROUND(I322*H322,2)</f>
        <v>0</v>
      </c>
      <c r="BL322" s="18" t="s">
        <v>271</v>
      </c>
      <c r="BM322" s="141" t="s">
        <v>5540</v>
      </c>
    </row>
    <row r="323" spans="2:47" s="1" customFormat="1" ht="12">
      <c r="B323" s="33"/>
      <c r="D323" s="143" t="s">
        <v>273</v>
      </c>
      <c r="F323" s="144" t="s">
        <v>5541</v>
      </c>
      <c r="I323" s="145"/>
      <c r="L323" s="33"/>
      <c r="M323" s="146"/>
      <c r="T323" s="54"/>
      <c r="AT323" s="18" t="s">
        <v>273</v>
      </c>
      <c r="AU323" s="18" t="s">
        <v>86</v>
      </c>
    </row>
    <row r="324" spans="2:51" s="12" customFormat="1" ht="12">
      <c r="B324" s="149"/>
      <c r="D324" s="143" t="s">
        <v>277</v>
      </c>
      <c r="E324" s="150" t="s">
        <v>19</v>
      </c>
      <c r="F324" s="151" t="s">
        <v>5542</v>
      </c>
      <c r="H324" s="150" t="s">
        <v>19</v>
      </c>
      <c r="I324" s="152"/>
      <c r="L324" s="149"/>
      <c r="M324" s="153"/>
      <c r="T324" s="154"/>
      <c r="AT324" s="150" t="s">
        <v>277</v>
      </c>
      <c r="AU324" s="150" t="s">
        <v>86</v>
      </c>
      <c r="AV324" s="12" t="s">
        <v>84</v>
      </c>
      <c r="AW324" s="12" t="s">
        <v>37</v>
      </c>
      <c r="AX324" s="12" t="s">
        <v>76</v>
      </c>
      <c r="AY324" s="150" t="s">
        <v>265</v>
      </c>
    </row>
    <row r="325" spans="2:51" s="13" customFormat="1" ht="12">
      <c r="B325" s="155"/>
      <c r="D325" s="143" t="s">
        <v>277</v>
      </c>
      <c r="E325" s="156" t="s">
        <v>19</v>
      </c>
      <c r="F325" s="157" t="s">
        <v>5543</v>
      </c>
      <c r="H325" s="158">
        <v>8.251</v>
      </c>
      <c r="I325" s="159"/>
      <c r="L325" s="155"/>
      <c r="M325" s="160"/>
      <c r="T325" s="161"/>
      <c r="AT325" s="156" t="s">
        <v>277</v>
      </c>
      <c r="AU325" s="156" t="s">
        <v>86</v>
      </c>
      <c r="AV325" s="13" t="s">
        <v>86</v>
      </c>
      <c r="AW325" s="13" t="s">
        <v>37</v>
      </c>
      <c r="AX325" s="13" t="s">
        <v>76</v>
      </c>
      <c r="AY325" s="156" t="s">
        <v>265</v>
      </c>
    </row>
    <row r="326" spans="2:51" s="13" customFormat="1" ht="12">
      <c r="B326" s="155"/>
      <c r="D326" s="143" t="s">
        <v>277</v>
      </c>
      <c r="E326" s="156" t="s">
        <v>19</v>
      </c>
      <c r="F326" s="157" t="s">
        <v>5544</v>
      </c>
      <c r="H326" s="158">
        <v>8.488</v>
      </c>
      <c r="I326" s="159"/>
      <c r="L326" s="155"/>
      <c r="M326" s="160"/>
      <c r="T326" s="161"/>
      <c r="AT326" s="156" t="s">
        <v>277</v>
      </c>
      <c r="AU326" s="156" t="s">
        <v>86</v>
      </c>
      <c r="AV326" s="13" t="s">
        <v>86</v>
      </c>
      <c r="AW326" s="13" t="s">
        <v>37</v>
      </c>
      <c r="AX326" s="13" t="s">
        <v>76</v>
      </c>
      <c r="AY326" s="156" t="s">
        <v>265</v>
      </c>
    </row>
    <row r="327" spans="2:51" s="14" customFormat="1" ht="12">
      <c r="B327" s="162"/>
      <c r="D327" s="143" t="s">
        <v>277</v>
      </c>
      <c r="E327" s="163" t="s">
        <v>19</v>
      </c>
      <c r="F327" s="164" t="s">
        <v>280</v>
      </c>
      <c r="H327" s="165">
        <v>16.739</v>
      </c>
      <c r="I327" s="166"/>
      <c r="L327" s="162"/>
      <c r="M327" s="167"/>
      <c r="T327" s="168"/>
      <c r="AT327" s="163" t="s">
        <v>277</v>
      </c>
      <c r="AU327" s="163" t="s">
        <v>86</v>
      </c>
      <c r="AV327" s="14" t="s">
        <v>271</v>
      </c>
      <c r="AW327" s="14" t="s">
        <v>37</v>
      </c>
      <c r="AX327" s="14" t="s">
        <v>84</v>
      </c>
      <c r="AY327" s="163" t="s">
        <v>265</v>
      </c>
    </row>
    <row r="328" spans="2:65" s="1" customFormat="1" ht="16.5" customHeight="1">
      <c r="B328" s="33"/>
      <c r="C328" s="130" t="s">
        <v>532</v>
      </c>
      <c r="D328" s="130" t="s">
        <v>267</v>
      </c>
      <c r="E328" s="131" t="s">
        <v>5545</v>
      </c>
      <c r="F328" s="132" t="s">
        <v>5546</v>
      </c>
      <c r="G328" s="133" t="s">
        <v>115</v>
      </c>
      <c r="H328" s="134">
        <v>0.154</v>
      </c>
      <c r="I328" s="135"/>
      <c r="J328" s="136">
        <f>ROUND(I328*H328,2)</f>
        <v>0</v>
      </c>
      <c r="K328" s="132" t="s">
        <v>19</v>
      </c>
      <c r="L328" s="33"/>
      <c r="M328" s="137" t="s">
        <v>19</v>
      </c>
      <c r="N328" s="138" t="s">
        <v>47</v>
      </c>
      <c r="P328" s="139">
        <f>O328*H328</f>
        <v>0</v>
      </c>
      <c r="Q328" s="139">
        <v>0.0397</v>
      </c>
      <c r="R328" s="139">
        <f>Q328*H328</f>
        <v>0.0061138</v>
      </c>
      <c r="S328" s="139">
        <v>0</v>
      </c>
      <c r="T328" s="140">
        <f>S328*H328</f>
        <v>0</v>
      </c>
      <c r="AR328" s="141" t="s">
        <v>271</v>
      </c>
      <c r="AT328" s="141" t="s">
        <v>267</v>
      </c>
      <c r="AU328" s="141" t="s">
        <v>86</v>
      </c>
      <c r="AY328" s="18" t="s">
        <v>265</v>
      </c>
      <c r="BE328" s="142">
        <f>IF(N328="základní",J328,0)</f>
        <v>0</v>
      </c>
      <c r="BF328" s="142">
        <f>IF(N328="snížená",J328,0)</f>
        <v>0</v>
      </c>
      <c r="BG328" s="142">
        <f>IF(N328="zákl. přenesená",J328,0)</f>
        <v>0</v>
      </c>
      <c r="BH328" s="142">
        <f>IF(N328="sníž. přenesená",J328,0)</f>
        <v>0</v>
      </c>
      <c r="BI328" s="142">
        <f>IF(N328="nulová",J328,0)</f>
        <v>0</v>
      </c>
      <c r="BJ328" s="18" t="s">
        <v>84</v>
      </c>
      <c r="BK328" s="142">
        <f>ROUND(I328*H328,2)</f>
        <v>0</v>
      </c>
      <c r="BL328" s="18" t="s">
        <v>271</v>
      </c>
      <c r="BM328" s="141" t="s">
        <v>5547</v>
      </c>
    </row>
    <row r="329" spans="2:47" s="1" customFormat="1" ht="12">
      <c r="B329" s="33"/>
      <c r="D329" s="143" t="s">
        <v>273</v>
      </c>
      <c r="F329" s="144" t="s">
        <v>5546</v>
      </c>
      <c r="I329" s="145"/>
      <c r="L329" s="33"/>
      <c r="M329" s="146"/>
      <c r="T329" s="54"/>
      <c r="AT329" s="18" t="s">
        <v>273</v>
      </c>
      <c r="AU329" s="18" t="s">
        <v>86</v>
      </c>
    </row>
    <row r="330" spans="2:51" s="12" customFormat="1" ht="12">
      <c r="B330" s="149"/>
      <c r="D330" s="143" t="s">
        <v>277</v>
      </c>
      <c r="E330" s="150" t="s">
        <v>19</v>
      </c>
      <c r="F330" s="151" t="s">
        <v>5548</v>
      </c>
      <c r="H330" s="150" t="s">
        <v>19</v>
      </c>
      <c r="I330" s="152"/>
      <c r="L330" s="149"/>
      <c r="M330" s="153"/>
      <c r="T330" s="154"/>
      <c r="AT330" s="150" t="s">
        <v>277</v>
      </c>
      <c r="AU330" s="150" t="s">
        <v>86</v>
      </c>
      <c r="AV330" s="12" t="s">
        <v>84</v>
      </c>
      <c r="AW330" s="12" t="s">
        <v>37</v>
      </c>
      <c r="AX330" s="12" t="s">
        <v>76</v>
      </c>
      <c r="AY330" s="150" t="s">
        <v>265</v>
      </c>
    </row>
    <row r="331" spans="2:51" s="12" customFormat="1" ht="12">
      <c r="B331" s="149"/>
      <c r="D331" s="143" t="s">
        <v>277</v>
      </c>
      <c r="E331" s="150" t="s">
        <v>19</v>
      </c>
      <c r="F331" s="151" t="s">
        <v>5549</v>
      </c>
      <c r="H331" s="150" t="s">
        <v>19</v>
      </c>
      <c r="I331" s="152"/>
      <c r="L331" s="149"/>
      <c r="M331" s="153"/>
      <c r="T331" s="154"/>
      <c r="AT331" s="150" t="s">
        <v>277</v>
      </c>
      <c r="AU331" s="150" t="s">
        <v>86</v>
      </c>
      <c r="AV331" s="12" t="s">
        <v>84</v>
      </c>
      <c r="AW331" s="12" t="s">
        <v>37</v>
      </c>
      <c r="AX331" s="12" t="s">
        <v>76</v>
      </c>
      <c r="AY331" s="150" t="s">
        <v>265</v>
      </c>
    </row>
    <row r="332" spans="2:51" s="13" customFormat="1" ht="12">
      <c r="B332" s="155"/>
      <c r="D332" s="143" t="s">
        <v>277</v>
      </c>
      <c r="E332" s="156" t="s">
        <v>19</v>
      </c>
      <c r="F332" s="157" t="s">
        <v>5550</v>
      </c>
      <c r="H332" s="158">
        <v>0.154</v>
      </c>
      <c r="I332" s="159"/>
      <c r="L332" s="155"/>
      <c r="M332" s="160"/>
      <c r="T332" s="161"/>
      <c r="AT332" s="156" t="s">
        <v>277</v>
      </c>
      <c r="AU332" s="156" t="s">
        <v>86</v>
      </c>
      <c r="AV332" s="13" t="s">
        <v>86</v>
      </c>
      <c r="AW332" s="13" t="s">
        <v>37</v>
      </c>
      <c r="AX332" s="13" t="s">
        <v>84</v>
      </c>
      <c r="AY332" s="156" t="s">
        <v>265</v>
      </c>
    </row>
    <row r="333" spans="2:65" s="1" customFormat="1" ht="21.75" customHeight="1">
      <c r="B333" s="33"/>
      <c r="C333" s="130" t="s">
        <v>538</v>
      </c>
      <c r="D333" s="130" t="s">
        <v>267</v>
      </c>
      <c r="E333" s="131" t="s">
        <v>1093</v>
      </c>
      <c r="F333" s="132" t="s">
        <v>1094</v>
      </c>
      <c r="G333" s="133" t="s">
        <v>104</v>
      </c>
      <c r="H333" s="134">
        <v>63.645</v>
      </c>
      <c r="I333" s="135"/>
      <c r="J333" s="136">
        <f>ROUND(I333*H333,2)</f>
        <v>0</v>
      </c>
      <c r="K333" s="132" t="s">
        <v>270</v>
      </c>
      <c r="L333" s="33"/>
      <c r="M333" s="137" t="s">
        <v>19</v>
      </c>
      <c r="N333" s="138" t="s">
        <v>47</v>
      </c>
      <c r="P333" s="139">
        <f>O333*H333</f>
        <v>0</v>
      </c>
      <c r="Q333" s="139">
        <v>2.25</v>
      </c>
      <c r="R333" s="139">
        <f>Q333*H333</f>
        <v>143.20125000000002</v>
      </c>
      <c r="S333" s="139">
        <v>0</v>
      </c>
      <c r="T333" s="140">
        <f>S333*H333</f>
        <v>0</v>
      </c>
      <c r="AR333" s="141" t="s">
        <v>271</v>
      </c>
      <c r="AT333" s="141" t="s">
        <v>267</v>
      </c>
      <c r="AU333" s="141" t="s">
        <v>86</v>
      </c>
      <c r="AY333" s="18" t="s">
        <v>265</v>
      </c>
      <c r="BE333" s="142">
        <f>IF(N333="základní",J333,0)</f>
        <v>0</v>
      </c>
      <c r="BF333" s="142">
        <f>IF(N333="snížená",J333,0)</f>
        <v>0</v>
      </c>
      <c r="BG333" s="142">
        <f>IF(N333="zákl. přenesená",J333,0)</f>
        <v>0</v>
      </c>
      <c r="BH333" s="142">
        <f>IF(N333="sníž. přenesená",J333,0)</f>
        <v>0</v>
      </c>
      <c r="BI333" s="142">
        <f>IF(N333="nulová",J333,0)</f>
        <v>0</v>
      </c>
      <c r="BJ333" s="18" t="s">
        <v>84</v>
      </c>
      <c r="BK333" s="142">
        <f>ROUND(I333*H333,2)</f>
        <v>0</v>
      </c>
      <c r="BL333" s="18" t="s">
        <v>271</v>
      </c>
      <c r="BM333" s="141" t="s">
        <v>5551</v>
      </c>
    </row>
    <row r="334" spans="2:47" s="1" customFormat="1" ht="12">
      <c r="B334" s="33"/>
      <c r="D334" s="143" t="s">
        <v>273</v>
      </c>
      <c r="F334" s="144" t="s">
        <v>1096</v>
      </c>
      <c r="I334" s="145"/>
      <c r="L334" s="33"/>
      <c r="M334" s="146"/>
      <c r="T334" s="54"/>
      <c r="AT334" s="18" t="s">
        <v>273</v>
      </c>
      <c r="AU334" s="18" t="s">
        <v>86</v>
      </c>
    </row>
    <row r="335" spans="2:47" s="1" customFormat="1" ht="12">
      <c r="B335" s="33"/>
      <c r="D335" s="147" t="s">
        <v>275</v>
      </c>
      <c r="F335" s="148" t="s">
        <v>1097</v>
      </c>
      <c r="I335" s="145"/>
      <c r="L335" s="33"/>
      <c r="M335" s="146"/>
      <c r="T335" s="54"/>
      <c r="AT335" s="18" t="s">
        <v>275</v>
      </c>
      <c r="AU335" s="18" t="s">
        <v>86</v>
      </c>
    </row>
    <row r="336" spans="2:51" s="12" customFormat="1" ht="12">
      <c r="B336" s="149"/>
      <c r="D336" s="143" t="s">
        <v>277</v>
      </c>
      <c r="E336" s="150" t="s">
        <v>19</v>
      </c>
      <c r="F336" s="151" t="s">
        <v>5421</v>
      </c>
      <c r="H336" s="150" t="s">
        <v>19</v>
      </c>
      <c r="I336" s="152"/>
      <c r="L336" s="149"/>
      <c r="M336" s="153"/>
      <c r="T336" s="154"/>
      <c r="AT336" s="150" t="s">
        <v>277</v>
      </c>
      <c r="AU336" s="150" t="s">
        <v>86</v>
      </c>
      <c r="AV336" s="12" t="s">
        <v>84</v>
      </c>
      <c r="AW336" s="12" t="s">
        <v>37</v>
      </c>
      <c r="AX336" s="12" t="s">
        <v>76</v>
      </c>
      <c r="AY336" s="150" t="s">
        <v>265</v>
      </c>
    </row>
    <row r="337" spans="2:51" s="12" customFormat="1" ht="12">
      <c r="B337" s="149"/>
      <c r="D337" s="143" t="s">
        <v>277</v>
      </c>
      <c r="E337" s="150" t="s">
        <v>19</v>
      </c>
      <c r="F337" s="151" t="s">
        <v>5552</v>
      </c>
      <c r="H337" s="150" t="s">
        <v>19</v>
      </c>
      <c r="I337" s="152"/>
      <c r="L337" s="149"/>
      <c r="M337" s="153"/>
      <c r="T337" s="154"/>
      <c r="AT337" s="150" t="s">
        <v>277</v>
      </c>
      <c r="AU337" s="150" t="s">
        <v>86</v>
      </c>
      <c r="AV337" s="12" t="s">
        <v>84</v>
      </c>
      <c r="AW337" s="12" t="s">
        <v>37</v>
      </c>
      <c r="AX337" s="12" t="s">
        <v>76</v>
      </c>
      <c r="AY337" s="150" t="s">
        <v>265</v>
      </c>
    </row>
    <row r="338" spans="2:51" s="13" customFormat="1" ht="12">
      <c r="B338" s="155"/>
      <c r="D338" s="143" t="s">
        <v>277</v>
      </c>
      <c r="E338" s="156" t="s">
        <v>19</v>
      </c>
      <c r="F338" s="157" t="s">
        <v>5553</v>
      </c>
      <c r="H338" s="158">
        <v>29.745</v>
      </c>
      <c r="I338" s="159"/>
      <c r="L338" s="155"/>
      <c r="M338" s="160"/>
      <c r="T338" s="161"/>
      <c r="AT338" s="156" t="s">
        <v>277</v>
      </c>
      <c r="AU338" s="156" t="s">
        <v>86</v>
      </c>
      <c r="AV338" s="13" t="s">
        <v>86</v>
      </c>
      <c r="AW338" s="13" t="s">
        <v>37</v>
      </c>
      <c r="AX338" s="13" t="s">
        <v>76</v>
      </c>
      <c r="AY338" s="156" t="s">
        <v>265</v>
      </c>
    </row>
    <row r="339" spans="2:51" s="12" customFormat="1" ht="12">
      <c r="B339" s="149"/>
      <c r="D339" s="143" t="s">
        <v>277</v>
      </c>
      <c r="E339" s="150" t="s">
        <v>19</v>
      </c>
      <c r="F339" s="151" t="s">
        <v>5554</v>
      </c>
      <c r="H339" s="150" t="s">
        <v>19</v>
      </c>
      <c r="I339" s="152"/>
      <c r="L339" s="149"/>
      <c r="M339" s="153"/>
      <c r="T339" s="154"/>
      <c r="AT339" s="150" t="s">
        <v>277</v>
      </c>
      <c r="AU339" s="150" t="s">
        <v>86</v>
      </c>
      <c r="AV339" s="12" t="s">
        <v>84</v>
      </c>
      <c r="AW339" s="12" t="s">
        <v>37</v>
      </c>
      <c r="AX339" s="12" t="s">
        <v>76</v>
      </c>
      <c r="AY339" s="150" t="s">
        <v>265</v>
      </c>
    </row>
    <row r="340" spans="2:51" s="13" customFormat="1" ht="12">
      <c r="B340" s="155"/>
      <c r="D340" s="143" t="s">
        <v>277</v>
      </c>
      <c r="E340" s="156" t="s">
        <v>19</v>
      </c>
      <c r="F340" s="157" t="s">
        <v>5555</v>
      </c>
      <c r="H340" s="158">
        <v>15.5</v>
      </c>
      <c r="I340" s="159"/>
      <c r="L340" s="155"/>
      <c r="M340" s="160"/>
      <c r="T340" s="161"/>
      <c r="AT340" s="156" t="s">
        <v>277</v>
      </c>
      <c r="AU340" s="156" t="s">
        <v>86</v>
      </c>
      <c r="AV340" s="13" t="s">
        <v>86</v>
      </c>
      <c r="AW340" s="13" t="s">
        <v>37</v>
      </c>
      <c r="AX340" s="13" t="s">
        <v>76</v>
      </c>
      <c r="AY340" s="156" t="s">
        <v>265</v>
      </c>
    </row>
    <row r="341" spans="2:51" s="12" customFormat="1" ht="12">
      <c r="B341" s="149"/>
      <c r="D341" s="143" t="s">
        <v>277</v>
      </c>
      <c r="E341" s="150" t="s">
        <v>19</v>
      </c>
      <c r="F341" s="151" t="s">
        <v>5556</v>
      </c>
      <c r="H341" s="150" t="s">
        <v>19</v>
      </c>
      <c r="I341" s="152"/>
      <c r="L341" s="149"/>
      <c r="M341" s="153"/>
      <c r="T341" s="154"/>
      <c r="AT341" s="150" t="s">
        <v>277</v>
      </c>
      <c r="AU341" s="150" t="s">
        <v>86</v>
      </c>
      <c r="AV341" s="12" t="s">
        <v>84</v>
      </c>
      <c r="AW341" s="12" t="s">
        <v>37</v>
      </c>
      <c r="AX341" s="12" t="s">
        <v>76</v>
      </c>
      <c r="AY341" s="150" t="s">
        <v>265</v>
      </c>
    </row>
    <row r="342" spans="2:51" s="13" customFormat="1" ht="12">
      <c r="B342" s="155"/>
      <c r="D342" s="143" t="s">
        <v>277</v>
      </c>
      <c r="E342" s="156" t="s">
        <v>19</v>
      </c>
      <c r="F342" s="157" t="s">
        <v>5557</v>
      </c>
      <c r="H342" s="158">
        <v>18.4</v>
      </c>
      <c r="I342" s="159"/>
      <c r="L342" s="155"/>
      <c r="M342" s="160"/>
      <c r="T342" s="161"/>
      <c r="AT342" s="156" t="s">
        <v>277</v>
      </c>
      <c r="AU342" s="156" t="s">
        <v>86</v>
      </c>
      <c r="AV342" s="13" t="s">
        <v>86</v>
      </c>
      <c r="AW342" s="13" t="s">
        <v>37</v>
      </c>
      <c r="AX342" s="13" t="s">
        <v>76</v>
      </c>
      <c r="AY342" s="156" t="s">
        <v>265</v>
      </c>
    </row>
    <row r="343" spans="2:51" s="14" customFormat="1" ht="12">
      <c r="B343" s="162"/>
      <c r="D343" s="143" t="s">
        <v>277</v>
      </c>
      <c r="E343" s="163" t="s">
        <v>19</v>
      </c>
      <c r="F343" s="164" t="s">
        <v>280</v>
      </c>
      <c r="H343" s="165">
        <v>63.645</v>
      </c>
      <c r="I343" s="166"/>
      <c r="L343" s="162"/>
      <c r="M343" s="167"/>
      <c r="T343" s="168"/>
      <c r="AT343" s="163" t="s">
        <v>277</v>
      </c>
      <c r="AU343" s="163" t="s">
        <v>86</v>
      </c>
      <c r="AV343" s="14" t="s">
        <v>271</v>
      </c>
      <c r="AW343" s="14" t="s">
        <v>37</v>
      </c>
      <c r="AX343" s="14" t="s">
        <v>84</v>
      </c>
      <c r="AY343" s="163" t="s">
        <v>265</v>
      </c>
    </row>
    <row r="344" spans="2:65" s="1" customFormat="1" ht="16.5" customHeight="1">
      <c r="B344" s="33"/>
      <c r="C344" s="130" t="s">
        <v>545</v>
      </c>
      <c r="D344" s="130" t="s">
        <v>267</v>
      </c>
      <c r="E344" s="131" t="s">
        <v>5558</v>
      </c>
      <c r="F344" s="132" t="s">
        <v>5559</v>
      </c>
      <c r="G344" s="133" t="s">
        <v>104</v>
      </c>
      <c r="H344" s="134">
        <v>2.795</v>
      </c>
      <c r="I344" s="135"/>
      <c r="J344" s="136">
        <f>ROUND(I344*H344,2)</f>
        <v>0</v>
      </c>
      <c r="K344" s="132" t="s">
        <v>19</v>
      </c>
      <c r="L344" s="33"/>
      <c r="M344" s="137" t="s">
        <v>19</v>
      </c>
      <c r="N344" s="138" t="s">
        <v>47</v>
      </c>
      <c r="P344" s="139">
        <f>O344*H344</f>
        <v>0</v>
      </c>
      <c r="Q344" s="139">
        <v>2.43279</v>
      </c>
      <c r="R344" s="139">
        <f>Q344*H344</f>
        <v>6.799648049999999</v>
      </c>
      <c r="S344" s="139">
        <v>0</v>
      </c>
      <c r="T344" s="140">
        <f>S344*H344</f>
        <v>0</v>
      </c>
      <c r="AR344" s="141" t="s">
        <v>271</v>
      </c>
      <c r="AT344" s="141" t="s">
        <v>267</v>
      </c>
      <c r="AU344" s="141" t="s">
        <v>86</v>
      </c>
      <c r="AY344" s="18" t="s">
        <v>265</v>
      </c>
      <c r="BE344" s="142">
        <f>IF(N344="základní",J344,0)</f>
        <v>0</v>
      </c>
      <c r="BF344" s="142">
        <f>IF(N344="snížená",J344,0)</f>
        <v>0</v>
      </c>
      <c r="BG344" s="142">
        <f>IF(N344="zákl. přenesená",J344,0)</f>
        <v>0</v>
      </c>
      <c r="BH344" s="142">
        <f>IF(N344="sníž. přenesená",J344,0)</f>
        <v>0</v>
      </c>
      <c r="BI344" s="142">
        <f>IF(N344="nulová",J344,0)</f>
        <v>0</v>
      </c>
      <c r="BJ344" s="18" t="s">
        <v>84</v>
      </c>
      <c r="BK344" s="142">
        <f>ROUND(I344*H344,2)</f>
        <v>0</v>
      </c>
      <c r="BL344" s="18" t="s">
        <v>271</v>
      </c>
      <c r="BM344" s="141" t="s">
        <v>5560</v>
      </c>
    </row>
    <row r="345" spans="2:47" s="1" customFormat="1" ht="12">
      <c r="B345" s="33"/>
      <c r="D345" s="143" t="s">
        <v>273</v>
      </c>
      <c r="F345" s="144" t="s">
        <v>5559</v>
      </c>
      <c r="I345" s="145"/>
      <c r="L345" s="33"/>
      <c r="M345" s="146"/>
      <c r="T345" s="54"/>
      <c r="AT345" s="18" t="s">
        <v>273</v>
      </c>
      <c r="AU345" s="18" t="s">
        <v>86</v>
      </c>
    </row>
    <row r="346" spans="2:51" s="12" customFormat="1" ht="12">
      <c r="B346" s="149"/>
      <c r="D346" s="143" t="s">
        <v>277</v>
      </c>
      <c r="E346" s="150" t="s">
        <v>19</v>
      </c>
      <c r="F346" s="151" t="s">
        <v>5421</v>
      </c>
      <c r="H346" s="150" t="s">
        <v>19</v>
      </c>
      <c r="I346" s="152"/>
      <c r="L346" s="149"/>
      <c r="M346" s="153"/>
      <c r="T346" s="154"/>
      <c r="AT346" s="150" t="s">
        <v>277</v>
      </c>
      <c r="AU346" s="150" t="s">
        <v>86</v>
      </c>
      <c r="AV346" s="12" t="s">
        <v>84</v>
      </c>
      <c r="AW346" s="12" t="s">
        <v>37</v>
      </c>
      <c r="AX346" s="12" t="s">
        <v>76</v>
      </c>
      <c r="AY346" s="150" t="s">
        <v>265</v>
      </c>
    </row>
    <row r="347" spans="2:51" s="13" customFormat="1" ht="12">
      <c r="B347" s="155"/>
      <c r="D347" s="143" t="s">
        <v>277</v>
      </c>
      <c r="E347" s="156" t="s">
        <v>19</v>
      </c>
      <c r="F347" s="157" t="s">
        <v>5561</v>
      </c>
      <c r="H347" s="158">
        <v>2.795</v>
      </c>
      <c r="I347" s="159"/>
      <c r="L347" s="155"/>
      <c r="M347" s="160"/>
      <c r="T347" s="161"/>
      <c r="AT347" s="156" t="s">
        <v>277</v>
      </c>
      <c r="AU347" s="156" t="s">
        <v>86</v>
      </c>
      <c r="AV347" s="13" t="s">
        <v>86</v>
      </c>
      <c r="AW347" s="13" t="s">
        <v>37</v>
      </c>
      <c r="AX347" s="13" t="s">
        <v>84</v>
      </c>
      <c r="AY347" s="156" t="s">
        <v>265</v>
      </c>
    </row>
    <row r="348" spans="2:65" s="1" customFormat="1" ht="16.5" customHeight="1">
      <c r="B348" s="33"/>
      <c r="C348" s="130" t="s">
        <v>552</v>
      </c>
      <c r="D348" s="130" t="s">
        <v>267</v>
      </c>
      <c r="E348" s="131" t="s">
        <v>5562</v>
      </c>
      <c r="F348" s="132" t="s">
        <v>5563</v>
      </c>
      <c r="G348" s="133" t="s">
        <v>104</v>
      </c>
      <c r="H348" s="134">
        <v>95.71</v>
      </c>
      <c r="I348" s="135"/>
      <c r="J348" s="136">
        <f>ROUND(I348*H348,2)</f>
        <v>0</v>
      </c>
      <c r="K348" s="132" t="s">
        <v>270</v>
      </c>
      <c r="L348" s="33"/>
      <c r="M348" s="137" t="s">
        <v>19</v>
      </c>
      <c r="N348" s="138" t="s">
        <v>47</v>
      </c>
      <c r="P348" s="139">
        <f>O348*H348</f>
        <v>0</v>
      </c>
      <c r="Q348" s="139">
        <v>2.13408</v>
      </c>
      <c r="R348" s="139">
        <f>Q348*H348</f>
        <v>204.25279679999997</v>
      </c>
      <c r="S348" s="139">
        <v>0</v>
      </c>
      <c r="T348" s="140">
        <f>S348*H348</f>
        <v>0</v>
      </c>
      <c r="AR348" s="141" t="s">
        <v>271</v>
      </c>
      <c r="AT348" s="141" t="s">
        <v>267</v>
      </c>
      <c r="AU348" s="141" t="s">
        <v>86</v>
      </c>
      <c r="AY348" s="18" t="s">
        <v>265</v>
      </c>
      <c r="BE348" s="142">
        <f>IF(N348="základní",J348,0)</f>
        <v>0</v>
      </c>
      <c r="BF348" s="142">
        <f>IF(N348="snížená",J348,0)</f>
        <v>0</v>
      </c>
      <c r="BG348" s="142">
        <f>IF(N348="zákl. přenesená",J348,0)</f>
        <v>0</v>
      </c>
      <c r="BH348" s="142">
        <f>IF(N348="sníž. přenesená",J348,0)</f>
        <v>0</v>
      </c>
      <c r="BI348" s="142">
        <f>IF(N348="nulová",J348,0)</f>
        <v>0</v>
      </c>
      <c r="BJ348" s="18" t="s">
        <v>84</v>
      </c>
      <c r="BK348" s="142">
        <f>ROUND(I348*H348,2)</f>
        <v>0</v>
      </c>
      <c r="BL348" s="18" t="s">
        <v>271</v>
      </c>
      <c r="BM348" s="141" t="s">
        <v>5564</v>
      </c>
    </row>
    <row r="349" spans="2:47" s="1" customFormat="1" ht="12">
      <c r="B349" s="33"/>
      <c r="D349" s="143" t="s">
        <v>273</v>
      </c>
      <c r="F349" s="144" t="s">
        <v>5565</v>
      </c>
      <c r="I349" s="145"/>
      <c r="L349" s="33"/>
      <c r="M349" s="146"/>
      <c r="T349" s="54"/>
      <c r="AT349" s="18" t="s">
        <v>273</v>
      </c>
      <c r="AU349" s="18" t="s">
        <v>86</v>
      </c>
    </row>
    <row r="350" spans="2:47" s="1" customFormat="1" ht="12">
      <c r="B350" s="33"/>
      <c r="D350" s="147" t="s">
        <v>275</v>
      </c>
      <c r="F350" s="148" t="s">
        <v>5566</v>
      </c>
      <c r="I350" s="145"/>
      <c r="L350" s="33"/>
      <c r="M350" s="146"/>
      <c r="T350" s="54"/>
      <c r="AT350" s="18" t="s">
        <v>275</v>
      </c>
      <c r="AU350" s="18" t="s">
        <v>86</v>
      </c>
    </row>
    <row r="351" spans="2:47" s="1" customFormat="1" ht="19.5">
      <c r="B351" s="33"/>
      <c r="D351" s="143" t="s">
        <v>501</v>
      </c>
      <c r="F351" s="176" t="s">
        <v>5567</v>
      </c>
      <c r="I351" s="145"/>
      <c r="L351" s="33"/>
      <c r="M351" s="146"/>
      <c r="T351" s="54"/>
      <c r="AT351" s="18" t="s">
        <v>501</v>
      </c>
      <c r="AU351" s="18" t="s">
        <v>86</v>
      </c>
    </row>
    <row r="352" spans="2:51" s="12" customFormat="1" ht="12">
      <c r="B352" s="149"/>
      <c r="D352" s="143" t="s">
        <v>277</v>
      </c>
      <c r="E352" s="150" t="s">
        <v>19</v>
      </c>
      <c r="F352" s="151" t="s">
        <v>5421</v>
      </c>
      <c r="H352" s="150" t="s">
        <v>19</v>
      </c>
      <c r="I352" s="152"/>
      <c r="L352" s="149"/>
      <c r="M352" s="153"/>
      <c r="T352" s="154"/>
      <c r="AT352" s="150" t="s">
        <v>277</v>
      </c>
      <c r="AU352" s="150" t="s">
        <v>86</v>
      </c>
      <c r="AV352" s="12" t="s">
        <v>84</v>
      </c>
      <c r="AW352" s="12" t="s">
        <v>37</v>
      </c>
      <c r="AX352" s="12" t="s">
        <v>76</v>
      </c>
      <c r="AY352" s="150" t="s">
        <v>265</v>
      </c>
    </row>
    <row r="353" spans="2:51" s="12" customFormat="1" ht="12">
      <c r="B353" s="149"/>
      <c r="D353" s="143" t="s">
        <v>277</v>
      </c>
      <c r="E353" s="150" t="s">
        <v>19</v>
      </c>
      <c r="F353" s="151" t="s">
        <v>5568</v>
      </c>
      <c r="H353" s="150" t="s">
        <v>19</v>
      </c>
      <c r="I353" s="152"/>
      <c r="L353" s="149"/>
      <c r="M353" s="153"/>
      <c r="T353" s="154"/>
      <c r="AT353" s="150" t="s">
        <v>277</v>
      </c>
      <c r="AU353" s="150" t="s">
        <v>86</v>
      </c>
      <c r="AV353" s="12" t="s">
        <v>84</v>
      </c>
      <c r="AW353" s="12" t="s">
        <v>37</v>
      </c>
      <c r="AX353" s="12" t="s">
        <v>76</v>
      </c>
      <c r="AY353" s="150" t="s">
        <v>265</v>
      </c>
    </row>
    <row r="354" spans="2:51" s="13" customFormat="1" ht="12">
      <c r="B354" s="155"/>
      <c r="D354" s="143" t="s">
        <v>277</v>
      </c>
      <c r="E354" s="156" t="s">
        <v>19</v>
      </c>
      <c r="F354" s="157" t="s">
        <v>5569</v>
      </c>
      <c r="H354" s="158">
        <v>61.76</v>
      </c>
      <c r="I354" s="159"/>
      <c r="L354" s="155"/>
      <c r="M354" s="160"/>
      <c r="T354" s="161"/>
      <c r="AT354" s="156" t="s">
        <v>277</v>
      </c>
      <c r="AU354" s="156" t="s">
        <v>86</v>
      </c>
      <c r="AV354" s="13" t="s">
        <v>86</v>
      </c>
      <c r="AW354" s="13" t="s">
        <v>37</v>
      </c>
      <c r="AX354" s="13" t="s">
        <v>76</v>
      </c>
      <c r="AY354" s="156" t="s">
        <v>265</v>
      </c>
    </row>
    <row r="355" spans="2:51" s="12" customFormat="1" ht="12">
      <c r="B355" s="149"/>
      <c r="D355" s="143" t="s">
        <v>277</v>
      </c>
      <c r="E355" s="150" t="s">
        <v>19</v>
      </c>
      <c r="F355" s="151" t="s">
        <v>5570</v>
      </c>
      <c r="H355" s="150" t="s">
        <v>19</v>
      </c>
      <c r="I355" s="152"/>
      <c r="L355" s="149"/>
      <c r="M355" s="153"/>
      <c r="T355" s="154"/>
      <c r="AT355" s="150" t="s">
        <v>277</v>
      </c>
      <c r="AU355" s="150" t="s">
        <v>86</v>
      </c>
      <c r="AV355" s="12" t="s">
        <v>84</v>
      </c>
      <c r="AW355" s="12" t="s">
        <v>37</v>
      </c>
      <c r="AX355" s="12" t="s">
        <v>76</v>
      </c>
      <c r="AY355" s="150" t="s">
        <v>265</v>
      </c>
    </row>
    <row r="356" spans="2:51" s="13" customFormat="1" ht="12">
      <c r="B356" s="155"/>
      <c r="D356" s="143" t="s">
        <v>277</v>
      </c>
      <c r="E356" s="156" t="s">
        <v>19</v>
      </c>
      <c r="F356" s="157" t="s">
        <v>5571</v>
      </c>
      <c r="H356" s="158">
        <v>13.95</v>
      </c>
      <c r="I356" s="159"/>
      <c r="L356" s="155"/>
      <c r="M356" s="160"/>
      <c r="T356" s="161"/>
      <c r="AT356" s="156" t="s">
        <v>277</v>
      </c>
      <c r="AU356" s="156" t="s">
        <v>86</v>
      </c>
      <c r="AV356" s="13" t="s">
        <v>86</v>
      </c>
      <c r="AW356" s="13" t="s">
        <v>37</v>
      </c>
      <c r="AX356" s="13" t="s">
        <v>76</v>
      </c>
      <c r="AY356" s="156" t="s">
        <v>265</v>
      </c>
    </row>
    <row r="357" spans="2:51" s="12" customFormat="1" ht="12">
      <c r="B357" s="149"/>
      <c r="D357" s="143" t="s">
        <v>277</v>
      </c>
      <c r="E357" s="150" t="s">
        <v>19</v>
      </c>
      <c r="F357" s="151" t="s">
        <v>5572</v>
      </c>
      <c r="H357" s="150" t="s">
        <v>19</v>
      </c>
      <c r="I357" s="152"/>
      <c r="L357" s="149"/>
      <c r="M357" s="153"/>
      <c r="T357" s="154"/>
      <c r="AT357" s="150" t="s">
        <v>277</v>
      </c>
      <c r="AU357" s="150" t="s">
        <v>86</v>
      </c>
      <c r="AV357" s="12" t="s">
        <v>84</v>
      </c>
      <c r="AW357" s="12" t="s">
        <v>37</v>
      </c>
      <c r="AX357" s="12" t="s">
        <v>76</v>
      </c>
      <c r="AY357" s="150" t="s">
        <v>265</v>
      </c>
    </row>
    <row r="358" spans="2:51" s="13" customFormat="1" ht="12">
      <c r="B358" s="155"/>
      <c r="D358" s="143" t="s">
        <v>277</v>
      </c>
      <c r="E358" s="156" t="s">
        <v>19</v>
      </c>
      <c r="F358" s="157" t="s">
        <v>5573</v>
      </c>
      <c r="H358" s="158">
        <v>20</v>
      </c>
      <c r="I358" s="159"/>
      <c r="L358" s="155"/>
      <c r="M358" s="160"/>
      <c r="T358" s="161"/>
      <c r="AT358" s="156" t="s">
        <v>277</v>
      </c>
      <c r="AU358" s="156" t="s">
        <v>86</v>
      </c>
      <c r="AV358" s="13" t="s">
        <v>86</v>
      </c>
      <c r="AW358" s="13" t="s">
        <v>37</v>
      </c>
      <c r="AX358" s="13" t="s">
        <v>76</v>
      </c>
      <c r="AY358" s="156" t="s">
        <v>265</v>
      </c>
    </row>
    <row r="359" spans="2:51" s="14" customFormat="1" ht="12">
      <c r="B359" s="162"/>
      <c r="D359" s="143" t="s">
        <v>277</v>
      </c>
      <c r="E359" s="163" t="s">
        <v>19</v>
      </c>
      <c r="F359" s="164" t="s">
        <v>280</v>
      </c>
      <c r="H359" s="165">
        <v>95.71</v>
      </c>
      <c r="I359" s="166"/>
      <c r="L359" s="162"/>
      <c r="M359" s="167"/>
      <c r="T359" s="168"/>
      <c r="AT359" s="163" t="s">
        <v>277</v>
      </c>
      <c r="AU359" s="163" t="s">
        <v>86</v>
      </c>
      <c r="AV359" s="14" t="s">
        <v>271</v>
      </c>
      <c r="AW359" s="14" t="s">
        <v>37</v>
      </c>
      <c r="AX359" s="14" t="s">
        <v>84</v>
      </c>
      <c r="AY359" s="163" t="s">
        <v>265</v>
      </c>
    </row>
    <row r="360" spans="2:65" s="1" customFormat="1" ht="16.5" customHeight="1">
      <c r="B360" s="33"/>
      <c r="C360" s="130" t="s">
        <v>559</v>
      </c>
      <c r="D360" s="130" t="s">
        <v>267</v>
      </c>
      <c r="E360" s="131" t="s">
        <v>1145</v>
      </c>
      <c r="F360" s="132" t="s">
        <v>1146</v>
      </c>
      <c r="G360" s="133" t="s">
        <v>115</v>
      </c>
      <c r="H360" s="134">
        <v>118.08</v>
      </c>
      <c r="I360" s="135"/>
      <c r="J360" s="136">
        <f>ROUND(I360*H360,2)</f>
        <v>0</v>
      </c>
      <c r="K360" s="132" t="s">
        <v>270</v>
      </c>
      <c r="L360" s="33"/>
      <c r="M360" s="137" t="s">
        <v>19</v>
      </c>
      <c r="N360" s="138" t="s">
        <v>47</v>
      </c>
      <c r="P360" s="139">
        <f>O360*H360</f>
        <v>0</v>
      </c>
      <c r="Q360" s="139">
        <v>0</v>
      </c>
      <c r="R360" s="139">
        <f>Q360*H360</f>
        <v>0</v>
      </c>
      <c r="S360" s="139">
        <v>0</v>
      </c>
      <c r="T360" s="140">
        <f>S360*H360</f>
        <v>0</v>
      </c>
      <c r="AR360" s="141" t="s">
        <v>271</v>
      </c>
      <c r="AT360" s="141" t="s">
        <v>267</v>
      </c>
      <c r="AU360" s="141" t="s">
        <v>86</v>
      </c>
      <c r="AY360" s="18" t="s">
        <v>265</v>
      </c>
      <c r="BE360" s="142">
        <f>IF(N360="základní",J360,0)</f>
        <v>0</v>
      </c>
      <c r="BF360" s="142">
        <f>IF(N360="snížená",J360,0)</f>
        <v>0</v>
      </c>
      <c r="BG360" s="142">
        <f>IF(N360="zákl. přenesená",J360,0)</f>
        <v>0</v>
      </c>
      <c r="BH360" s="142">
        <f>IF(N360="sníž. přenesená",J360,0)</f>
        <v>0</v>
      </c>
      <c r="BI360" s="142">
        <f>IF(N360="nulová",J360,0)</f>
        <v>0</v>
      </c>
      <c r="BJ360" s="18" t="s">
        <v>84</v>
      </c>
      <c r="BK360" s="142">
        <f>ROUND(I360*H360,2)</f>
        <v>0</v>
      </c>
      <c r="BL360" s="18" t="s">
        <v>271</v>
      </c>
      <c r="BM360" s="141" t="s">
        <v>5574</v>
      </c>
    </row>
    <row r="361" spans="2:47" s="1" customFormat="1" ht="19.5">
      <c r="B361" s="33"/>
      <c r="D361" s="143" t="s">
        <v>273</v>
      </c>
      <c r="F361" s="144" t="s">
        <v>1148</v>
      </c>
      <c r="I361" s="145"/>
      <c r="L361" s="33"/>
      <c r="M361" s="146"/>
      <c r="T361" s="54"/>
      <c r="AT361" s="18" t="s">
        <v>273</v>
      </c>
      <c r="AU361" s="18" t="s">
        <v>86</v>
      </c>
    </row>
    <row r="362" spans="2:47" s="1" customFormat="1" ht="12">
      <c r="B362" s="33"/>
      <c r="D362" s="147" t="s">
        <v>275</v>
      </c>
      <c r="F362" s="148" t="s">
        <v>1149</v>
      </c>
      <c r="I362" s="145"/>
      <c r="L362" s="33"/>
      <c r="M362" s="146"/>
      <c r="T362" s="54"/>
      <c r="AT362" s="18" t="s">
        <v>275</v>
      </c>
      <c r="AU362" s="18" t="s">
        <v>86</v>
      </c>
    </row>
    <row r="363" spans="2:51" s="12" customFormat="1" ht="12">
      <c r="B363" s="149"/>
      <c r="D363" s="143" t="s">
        <v>277</v>
      </c>
      <c r="E363" s="150" t="s">
        <v>19</v>
      </c>
      <c r="F363" s="151" t="s">
        <v>5421</v>
      </c>
      <c r="H363" s="150" t="s">
        <v>19</v>
      </c>
      <c r="I363" s="152"/>
      <c r="L363" s="149"/>
      <c r="M363" s="153"/>
      <c r="T363" s="154"/>
      <c r="AT363" s="150" t="s">
        <v>277</v>
      </c>
      <c r="AU363" s="150" t="s">
        <v>86</v>
      </c>
      <c r="AV363" s="12" t="s">
        <v>84</v>
      </c>
      <c r="AW363" s="12" t="s">
        <v>37</v>
      </c>
      <c r="AX363" s="12" t="s">
        <v>76</v>
      </c>
      <c r="AY363" s="150" t="s">
        <v>265</v>
      </c>
    </row>
    <row r="364" spans="2:51" s="12" customFormat="1" ht="12">
      <c r="B364" s="149"/>
      <c r="D364" s="143" t="s">
        <v>277</v>
      </c>
      <c r="E364" s="150" t="s">
        <v>19</v>
      </c>
      <c r="F364" s="151" t="s">
        <v>5575</v>
      </c>
      <c r="H364" s="150" t="s">
        <v>19</v>
      </c>
      <c r="I364" s="152"/>
      <c r="L364" s="149"/>
      <c r="M364" s="153"/>
      <c r="T364" s="154"/>
      <c r="AT364" s="150" t="s">
        <v>277</v>
      </c>
      <c r="AU364" s="150" t="s">
        <v>86</v>
      </c>
      <c r="AV364" s="12" t="s">
        <v>84</v>
      </c>
      <c r="AW364" s="12" t="s">
        <v>37</v>
      </c>
      <c r="AX364" s="12" t="s">
        <v>76</v>
      </c>
      <c r="AY364" s="150" t="s">
        <v>265</v>
      </c>
    </row>
    <row r="365" spans="2:51" s="13" customFormat="1" ht="12">
      <c r="B365" s="155"/>
      <c r="D365" s="143" t="s">
        <v>277</v>
      </c>
      <c r="E365" s="156" t="s">
        <v>19</v>
      </c>
      <c r="F365" s="157" t="s">
        <v>5576</v>
      </c>
      <c r="H365" s="158">
        <v>94.08</v>
      </c>
      <c r="I365" s="159"/>
      <c r="L365" s="155"/>
      <c r="M365" s="160"/>
      <c r="T365" s="161"/>
      <c r="AT365" s="156" t="s">
        <v>277</v>
      </c>
      <c r="AU365" s="156" t="s">
        <v>86</v>
      </c>
      <c r="AV365" s="13" t="s">
        <v>86</v>
      </c>
      <c r="AW365" s="13" t="s">
        <v>37</v>
      </c>
      <c r="AX365" s="13" t="s">
        <v>76</v>
      </c>
      <c r="AY365" s="156" t="s">
        <v>265</v>
      </c>
    </row>
    <row r="366" spans="2:51" s="12" customFormat="1" ht="12">
      <c r="B366" s="149"/>
      <c r="D366" s="143" t="s">
        <v>277</v>
      </c>
      <c r="E366" s="150" t="s">
        <v>19</v>
      </c>
      <c r="F366" s="151" t="s">
        <v>5577</v>
      </c>
      <c r="H366" s="150" t="s">
        <v>19</v>
      </c>
      <c r="I366" s="152"/>
      <c r="L366" s="149"/>
      <c r="M366" s="153"/>
      <c r="T366" s="154"/>
      <c r="AT366" s="150" t="s">
        <v>277</v>
      </c>
      <c r="AU366" s="150" t="s">
        <v>86</v>
      </c>
      <c r="AV366" s="12" t="s">
        <v>84</v>
      </c>
      <c r="AW366" s="12" t="s">
        <v>37</v>
      </c>
      <c r="AX366" s="12" t="s">
        <v>76</v>
      </c>
      <c r="AY366" s="150" t="s">
        <v>265</v>
      </c>
    </row>
    <row r="367" spans="2:51" s="13" customFormat="1" ht="12">
      <c r="B367" s="155"/>
      <c r="D367" s="143" t="s">
        <v>277</v>
      </c>
      <c r="E367" s="156" t="s">
        <v>19</v>
      </c>
      <c r="F367" s="157" t="s">
        <v>424</v>
      </c>
      <c r="H367" s="158">
        <v>24</v>
      </c>
      <c r="I367" s="159"/>
      <c r="L367" s="155"/>
      <c r="M367" s="160"/>
      <c r="T367" s="161"/>
      <c r="AT367" s="156" t="s">
        <v>277</v>
      </c>
      <c r="AU367" s="156" t="s">
        <v>86</v>
      </c>
      <c r="AV367" s="13" t="s">
        <v>86</v>
      </c>
      <c r="AW367" s="13" t="s">
        <v>37</v>
      </c>
      <c r="AX367" s="13" t="s">
        <v>76</v>
      </c>
      <c r="AY367" s="156" t="s">
        <v>265</v>
      </c>
    </row>
    <row r="368" spans="2:51" s="14" customFormat="1" ht="12">
      <c r="B368" s="162"/>
      <c r="D368" s="143" t="s">
        <v>277</v>
      </c>
      <c r="E368" s="163" t="s">
        <v>19</v>
      </c>
      <c r="F368" s="164" t="s">
        <v>280</v>
      </c>
      <c r="H368" s="165">
        <v>118.08</v>
      </c>
      <c r="I368" s="166"/>
      <c r="L368" s="162"/>
      <c r="M368" s="167"/>
      <c r="T368" s="168"/>
      <c r="AT368" s="163" t="s">
        <v>277</v>
      </c>
      <c r="AU368" s="163" t="s">
        <v>86</v>
      </c>
      <c r="AV368" s="14" t="s">
        <v>271</v>
      </c>
      <c r="AW368" s="14" t="s">
        <v>37</v>
      </c>
      <c r="AX368" s="14" t="s">
        <v>84</v>
      </c>
      <c r="AY368" s="163" t="s">
        <v>265</v>
      </c>
    </row>
    <row r="369" spans="2:65" s="1" customFormat="1" ht="16.5" customHeight="1">
      <c r="B369" s="33"/>
      <c r="C369" s="130" t="s">
        <v>566</v>
      </c>
      <c r="D369" s="130" t="s">
        <v>267</v>
      </c>
      <c r="E369" s="131" t="s">
        <v>3114</v>
      </c>
      <c r="F369" s="132" t="s">
        <v>3115</v>
      </c>
      <c r="G369" s="133" t="s">
        <v>104</v>
      </c>
      <c r="H369" s="134">
        <v>3.05</v>
      </c>
      <c r="I369" s="135"/>
      <c r="J369" s="136">
        <f>ROUND(I369*H369,2)</f>
        <v>0</v>
      </c>
      <c r="K369" s="132" t="s">
        <v>270</v>
      </c>
      <c r="L369" s="33"/>
      <c r="M369" s="137" t="s">
        <v>19</v>
      </c>
      <c r="N369" s="138" t="s">
        <v>47</v>
      </c>
      <c r="P369" s="139">
        <f>O369*H369</f>
        <v>0</v>
      </c>
      <c r="Q369" s="139">
        <v>0.8424</v>
      </c>
      <c r="R369" s="139">
        <f>Q369*H369</f>
        <v>2.56932</v>
      </c>
      <c r="S369" s="139">
        <v>0</v>
      </c>
      <c r="T369" s="140">
        <f>S369*H369</f>
        <v>0</v>
      </c>
      <c r="AR369" s="141" t="s">
        <v>271</v>
      </c>
      <c r="AT369" s="141" t="s">
        <v>267</v>
      </c>
      <c r="AU369" s="141" t="s">
        <v>86</v>
      </c>
      <c r="AY369" s="18" t="s">
        <v>265</v>
      </c>
      <c r="BE369" s="142">
        <f>IF(N369="základní",J369,0)</f>
        <v>0</v>
      </c>
      <c r="BF369" s="142">
        <f>IF(N369="snížená",J369,0)</f>
        <v>0</v>
      </c>
      <c r="BG369" s="142">
        <f>IF(N369="zákl. přenesená",J369,0)</f>
        <v>0</v>
      </c>
      <c r="BH369" s="142">
        <f>IF(N369="sníž. přenesená",J369,0)</f>
        <v>0</v>
      </c>
      <c r="BI369" s="142">
        <f>IF(N369="nulová",J369,0)</f>
        <v>0</v>
      </c>
      <c r="BJ369" s="18" t="s">
        <v>84</v>
      </c>
      <c r="BK369" s="142">
        <f>ROUND(I369*H369,2)</f>
        <v>0</v>
      </c>
      <c r="BL369" s="18" t="s">
        <v>271</v>
      </c>
      <c r="BM369" s="141" t="s">
        <v>5578</v>
      </c>
    </row>
    <row r="370" spans="2:47" s="1" customFormat="1" ht="12">
      <c r="B370" s="33"/>
      <c r="D370" s="143" t="s">
        <v>273</v>
      </c>
      <c r="F370" s="144" t="s">
        <v>3117</v>
      </c>
      <c r="I370" s="145"/>
      <c r="L370" s="33"/>
      <c r="M370" s="146"/>
      <c r="T370" s="54"/>
      <c r="AT370" s="18" t="s">
        <v>273</v>
      </c>
      <c r="AU370" s="18" t="s">
        <v>86</v>
      </c>
    </row>
    <row r="371" spans="2:47" s="1" customFormat="1" ht="12">
      <c r="B371" s="33"/>
      <c r="D371" s="147" t="s">
        <v>275</v>
      </c>
      <c r="F371" s="148" t="s">
        <v>3118</v>
      </c>
      <c r="I371" s="145"/>
      <c r="L371" s="33"/>
      <c r="M371" s="146"/>
      <c r="T371" s="54"/>
      <c r="AT371" s="18" t="s">
        <v>275</v>
      </c>
      <c r="AU371" s="18" t="s">
        <v>86</v>
      </c>
    </row>
    <row r="372" spans="2:47" s="1" customFormat="1" ht="19.5">
      <c r="B372" s="33"/>
      <c r="D372" s="143" t="s">
        <v>501</v>
      </c>
      <c r="F372" s="176" t="s">
        <v>1177</v>
      </c>
      <c r="I372" s="145"/>
      <c r="L372" s="33"/>
      <c r="M372" s="146"/>
      <c r="T372" s="54"/>
      <c r="AT372" s="18" t="s">
        <v>501</v>
      </c>
      <c r="AU372" s="18" t="s">
        <v>86</v>
      </c>
    </row>
    <row r="373" spans="2:51" s="12" customFormat="1" ht="12">
      <c r="B373" s="149"/>
      <c r="D373" s="143" t="s">
        <v>277</v>
      </c>
      <c r="E373" s="150" t="s">
        <v>19</v>
      </c>
      <c r="F373" s="151" t="s">
        <v>5421</v>
      </c>
      <c r="H373" s="150" t="s">
        <v>19</v>
      </c>
      <c r="I373" s="152"/>
      <c r="L373" s="149"/>
      <c r="M373" s="153"/>
      <c r="T373" s="154"/>
      <c r="AT373" s="150" t="s">
        <v>277</v>
      </c>
      <c r="AU373" s="150" t="s">
        <v>86</v>
      </c>
      <c r="AV373" s="12" t="s">
        <v>84</v>
      </c>
      <c r="AW373" s="12" t="s">
        <v>37</v>
      </c>
      <c r="AX373" s="12" t="s">
        <v>76</v>
      </c>
      <c r="AY373" s="150" t="s">
        <v>265</v>
      </c>
    </row>
    <row r="374" spans="2:51" s="13" customFormat="1" ht="12">
      <c r="B374" s="155"/>
      <c r="D374" s="143" t="s">
        <v>277</v>
      </c>
      <c r="E374" s="156" t="s">
        <v>19</v>
      </c>
      <c r="F374" s="157" t="s">
        <v>5579</v>
      </c>
      <c r="H374" s="158">
        <v>1.55</v>
      </c>
      <c r="I374" s="159"/>
      <c r="L374" s="155"/>
      <c r="M374" s="160"/>
      <c r="T374" s="161"/>
      <c r="AT374" s="156" t="s">
        <v>277</v>
      </c>
      <c r="AU374" s="156" t="s">
        <v>86</v>
      </c>
      <c r="AV374" s="13" t="s">
        <v>86</v>
      </c>
      <c r="AW374" s="13" t="s">
        <v>37</v>
      </c>
      <c r="AX374" s="13" t="s">
        <v>76</v>
      </c>
      <c r="AY374" s="156" t="s">
        <v>265</v>
      </c>
    </row>
    <row r="375" spans="2:51" s="13" customFormat="1" ht="12">
      <c r="B375" s="155"/>
      <c r="D375" s="143" t="s">
        <v>277</v>
      </c>
      <c r="E375" s="156" t="s">
        <v>19</v>
      </c>
      <c r="F375" s="157" t="s">
        <v>5580</v>
      </c>
      <c r="H375" s="158">
        <v>1.5</v>
      </c>
      <c r="I375" s="159"/>
      <c r="L375" s="155"/>
      <c r="M375" s="160"/>
      <c r="T375" s="161"/>
      <c r="AT375" s="156" t="s">
        <v>277</v>
      </c>
      <c r="AU375" s="156" t="s">
        <v>86</v>
      </c>
      <c r="AV375" s="13" t="s">
        <v>86</v>
      </c>
      <c r="AW375" s="13" t="s">
        <v>37</v>
      </c>
      <c r="AX375" s="13" t="s">
        <v>76</v>
      </c>
      <c r="AY375" s="156" t="s">
        <v>265</v>
      </c>
    </row>
    <row r="376" spans="2:51" s="14" customFormat="1" ht="12">
      <c r="B376" s="162"/>
      <c r="D376" s="143" t="s">
        <v>277</v>
      </c>
      <c r="E376" s="163" t="s">
        <v>5378</v>
      </c>
      <c r="F376" s="164" t="s">
        <v>280</v>
      </c>
      <c r="H376" s="165">
        <v>3.05</v>
      </c>
      <c r="I376" s="166"/>
      <c r="L376" s="162"/>
      <c r="M376" s="167"/>
      <c r="T376" s="168"/>
      <c r="AT376" s="163" t="s">
        <v>277</v>
      </c>
      <c r="AU376" s="163" t="s">
        <v>86</v>
      </c>
      <c r="AV376" s="14" t="s">
        <v>271</v>
      </c>
      <c r="AW376" s="14" t="s">
        <v>37</v>
      </c>
      <c r="AX376" s="14" t="s">
        <v>84</v>
      </c>
      <c r="AY376" s="163" t="s">
        <v>265</v>
      </c>
    </row>
    <row r="377" spans="2:65" s="1" customFormat="1" ht="16.5" customHeight="1">
      <c r="B377" s="33"/>
      <c r="C377" s="177" t="s">
        <v>572</v>
      </c>
      <c r="D377" s="177" t="s">
        <v>504</v>
      </c>
      <c r="E377" s="178" t="s">
        <v>5581</v>
      </c>
      <c r="F377" s="179" t="s">
        <v>5582</v>
      </c>
      <c r="G377" s="180" t="s">
        <v>115</v>
      </c>
      <c r="H377" s="181">
        <v>10.675</v>
      </c>
      <c r="I377" s="182"/>
      <c r="J377" s="183">
        <f>ROUND(I377*H377,2)</f>
        <v>0</v>
      </c>
      <c r="K377" s="179" t="s">
        <v>19</v>
      </c>
      <c r="L377" s="184"/>
      <c r="M377" s="185" t="s">
        <v>19</v>
      </c>
      <c r="N377" s="186" t="s">
        <v>47</v>
      </c>
      <c r="P377" s="139">
        <f>O377*H377</f>
        <v>0</v>
      </c>
      <c r="Q377" s="139">
        <v>0.77</v>
      </c>
      <c r="R377" s="139">
        <f>Q377*H377</f>
        <v>8.219750000000001</v>
      </c>
      <c r="S377" s="139">
        <v>0</v>
      </c>
      <c r="T377" s="140">
        <f>S377*H377</f>
        <v>0</v>
      </c>
      <c r="AR377" s="141" t="s">
        <v>323</v>
      </c>
      <c r="AT377" s="141" t="s">
        <v>504</v>
      </c>
      <c r="AU377" s="141" t="s">
        <v>86</v>
      </c>
      <c r="AY377" s="18" t="s">
        <v>265</v>
      </c>
      <c r="BE377" s="142">
        <f>IF(N377="základní",J377,0)</f>
        <v>0</v>
      </c>
      <c r="BF377" s="142">
        <f>IF(N377="snížená",J377,0)</f>
        <v>0</v>
      </c>
      <c r="BG377" s="142">
        <f>IF(N377="zákl. přenesená",J377,0)</f>
        <v>0</v>
      </c>
      <c r="BH377" s="142">
        <f>IF(N377="sníž. přenesená",J377,0)</f>
        <v>0</v>
      </c>
      <c r="BI377" s="142">
        <f>IF(N377="nulová",J377,0)</f>
        <v>0</v>
      </c>
      <c r="BJ377" s="18" t="s">
        <v>84</v>
      </c>
      <c r="BK377" s="142">
        <f>ROUND(I377*H377,2)</f>
        <v>0</v>
      </c>
      <c r="BL377" s="18" t="s">
        <v>271</v>
      </c>
      <c r="BM377" s="141" t="s">
        <v>5583</v>
      </c>
    </row>
    <row r="378" spans="2:47" s="1" customFormat="1" ht="12">
      <c r="B378" s="33"/>
      <c r="D378" s="143" t="s">
        <v>273</v>
      </c>
      <c r="F378" s="144" t="s">
        <v>5582</v>
      </c>
      <c r="I378" s="145"/>
      <c r="L378" s="33"/>
      <c r="M378" s="146"/>
      <c r="T378" s="54"/>
      <c r="AT378" s="18" t="s">
        <v>273</v>
      </c>
      <c r="AU378" s="18" t="s">
        <v>86</v>
      </c>
    </row>
    <row r="379" spans="2:47" s="1" customFormat="1" ht="19.5">
      <c r="B379" s="33"/>
      <c r="D379" s="143" t="s">
        <v>501</v>
      </c>
      <c r="F379" s="176" t="s">
        <v>5584</v>
      </c>
      <c r="I379" s="145"/>
      <c r="L379" s="33"/>
      <c r="M379" s="146"/>
      <c r="T379" s="54"/>
      <c r="AT379" s="18" t="s">
        <v>501</v>
      </c>
      <c r="AU379" s="18" t="s">
        <v>86</v>
      </c>
    </row>
    <row r="380" spans="2:51" s="13" customFormat="1" ht="12">
      <c r="B380" s="155"/>
      <c r="D380" s="143" t="s">
        <v>277</v>
      </c>
      <c r="E380" s="156" t="s">
        <v>19</v>
      </c>
      <c r="F380" s="157" t="s">
        <v>5585</v>
      </c>
      <c r="H380" s="158">
        <v>10.675</v>
      </c>
      <c r="I380" s="159"/>
      <c r="L380" s="155"/>
      <c r="M380" s="160"/>
      <c r="T380" s="161"/>
      <c r="AT380" s="156" t="s">
        <v>277</v>
      </c>
      <c r="AU380" s="156" t="s">
        <v>86</v>
      </c>
      <c r="AV380" s="13" t="s">
        <v>86</v>
      </c>
      <c r="AW380" s="13" t="s">
        <v>37</v>
      </c>
      <c r="AX380" s="13" t="s">
        <v>84</v>
      </c>
      <c r="AY380" s="156" t="s">
        <v>265</v>
      </c>
    </row>
    <row r="381" spans="2:65" s="1" customFormat="1" ht="16.5" customHeight="1">
      <c r="B381" s="33"/>
      <c r="C381" s="130" t="s">
        <v>586</v>
      </c>
      <c r="D381" s="130" t="s">
        <v>267</v>
      </c>
      <c r="E381" s="131" t="s">
        <v>5586</v>
      </c>
      <c r="F381" s="132" t="s">
        <v>5587</v>
      </c>
      <c r="G381" s="133" t="s">
        <v>104</v>
      </c>
      <c r="H381" s="134">
        <v>38.75</v>
      </c>
      <c r="I381" s="135"/>
      <c r="J381" s="136">
        <f>ROUND(I381*H381,2)</f>
        <v>0</v>
      </c>
      <c r="K381" s="132" t="s">
        <v>270</v>
      </c>
      <c r="L381" s="33"/>
      <c r="M381" s="137" t="s">
        <v>19</v>
      </c>
      <c r="N381" s="138" t="s">
        <v>47</v>
      </c>
      <c r="P381" s="139">
        <f>O381*H381</f>
        <v>0</v>
      </c>
      <c r="Q381" s="139">
        <v>2.32</v>
      </c>
      <c r="R381" s="139">
        <f>Q381*H381</f>
        <v>89.89999999999999</v>
      </c>
      <c r="S381" s="139">
        <v>0</v>
      </c>
      <c r="T381" s="140">
        <f>S381*H381</f>
        <v>0</v>
      </c>
      <c r="AR381" s="141" t="s">
        <v>271</v>
      </c>
      <c r="AT381" s="141" t="s">
        <v>267</v>
      </c>
      <c r="AU381" s="141" t="s">
        <v>86</v>
      </c>
      <c r="AY381" s="18" t="s">
        <v>265</v>
      </c>
      <c r="BE381" s="142">
        <f>IF(N381="základní",J381,0)</f>
        <v>0</v>
      </c>
      <c r="BF381" s="142">
        <f>IF(N381="snížená",J381,0)</f>
        <v>0</v>
      </c>
      <c r="BG381" s="142">
        <f>IF(N381="zákl. přenesená",J381,0)</f>
        <v>0</v>
      </c>
      <c r="BH381" s="142">
        <f>IF(N381="sníž. přenesená",J381,0)</f>
        <v>0</v>
      </c>
      <c r="BI381" s="142">
        <f>IF(N381="nulová",J381,0)</f>
        <v>0</v>
      </c>
      <c r="BJ381" s="18" t="s">
        <v>84</v>
      </c>
      <c r="BK381" s="142">
        <f>ROUND(I381*H381,2)</f>
        <v>0</v>
      </c>
      <c r="BL381" s="18" t="s">
        <v>271</v>
      </c>
      <c r="BM381" s="141" t="s">
        <v>5588</v>
      </c>
    </row>
    <row r="382" spans="2:47" s="1" customFormat="1" ht="12">
      <c r="B382" s="33"/>
      <c r="D382" s="143" t="s">
        <v>273</v>
      </c>
      <c r="F382" s="144" t="s">
        <v>5589</v>
      </c>
      <c r="I382" s="145"/>
      <c r="L382" s="33"/>
      <c r="M382" s="146"/>
      <c r="T382" s="54"/>
      <c r="AT382" s="18" t="s">
        <v>273</v>
      </c>
      <c r="AU382" s="18" t="s">
        <v>86</v>
      </c>
    </row>
    <row r="383" spans="2:47" s="1" customFormat="1" ht="12">
      <c r="B383" s="33"/>
      <c r="D383" s="147" t="s">
        <v>275</v>
      </c>
      <c r="F383" s="148" t="s">
        <v>5590</v>
      </c>
      <c r="I383" s="145"/>
      <c r="L383" s="33"/>
      <c r="M383" s="146"/>
      <c r="T383" s="54"/>
      <c r="AT383" s="18" t="s">
        <v>275</v>
      </c>
      <c r="AU383" s="18" t="s">
        <v>86</v>
      </c>
    </row>
    <row r="384" spans="2:47" s="1" customFormat="1" ht="19.5">
      <c r="B384" s="33"/>
      <c r="D384" s="143" t="s">
        <v>501</v>
      </c>
      <c r="F384" s="176" t="s">
        <v>5591</v>
      </c>
      <c r="I384" s="145"/>
      <c r="L384" s="33"/>
      <c r="M384" s="146"/>
      <c r="T384" s="54"/>
      <c r="AT384" s="18" t="s">
        <v>501</v>
      </c>
      <c r="AU384" s="18" t="s">
        <v>86</v>
      </c>
    </row>
    <row r="385" spans="2:51" s="12" customFormat="1" ht="12">
      <c r="B385" s="149"/>
      <c r="D385" s="143" t="s">
        <v>277</v>
      </c>
      <c r="E385" s="150" t="s">
        <v>19</v>
      </c>
      <c r="F385" s="151" t="s">
        <v>5421</v>
      </c>
      <c r="H385" s="150" t="s">
        <v>19</v>
      </c>
      <c r="I385" s="152"/>
      <c r="L385" s="149"/>
      <c r="M385" s="153"/>
      <c r="T385" s="154"/>
      <c r="AT385" s="150" t="s">
        <v>277</v>
      </c>
      <c r="AU385" s="150" t="s">
        <v>86</v>
      </c>
      <c r="AV385" s="12" t="s">
        <v>84</v>
      </c>
      <c r="AW385" s="12" t="s">
        <v>37</v>
      </c>
      <c r="AX385" s="12" t="s">
        <v>76</v>
      </c>
      <c r="AY385" s="150" t="s">
        <v>265</v>
      </c>
    </row>
    <row r="386" spans="2:51" s="12" customFormat="1" ht="12">
      <c r="B386" s="149"/>
      <c r="D386" s="143" t="s">
        <v>277</v>
      </c>
      <c r="E386" s="150" t="s">
        <v>19</v>
      </c>
      <c r="F386" s="151" t="s">
        <v>5592</v>
      </c>
      <c r="H386" s="150" t="s">
        <v>19</v>
      </c>
      <c r="I386" s="152"/>
      <c r="L386" s="149"/>
      <c r="M386" s="153"/>
      <c r="T386" s="154"/>
      <c r="AT386" s="150" t="s">
        <v>277</v>
      </c>
      <c r="AU386" s="150" t="s">
        <v>86</v>
      </c>
      <c r="AV386" s="12" t="s">
        <v>84</v>
      </c>
      <c r="AW386" s="12" t="s">
        <v>37</v>
      </c>
      <c r="AX386" s="12" t="s">
        <v>76</v>
      </c>
      <c r="AY386" s="150" t="s">
        <v>265</v>
      </c>
    </row>
    <row r="387" spans="2:51" s="12" customFormat="1" ht="12">
      <c r="B387" s="149"/>
      <c r="D387" s="143" t="s">
        <v>277</v>
      </c>
      <c r="E387" s="150" t="s">
        <v>19</v>
      </c>
      <c r="F387" s="151" t="s">
        <v>5593</v>
      </c>
      <c r="H387" s="150" t="s">
        <v>19</v>
      </c>
      <c r="I387" s="152"/>
      <c r="L387" s="149"/>
      <c r="M387" s="153"/>
      <c r="T387" s="154"/>
      <c r="AT387" s="150" t="s">
        <v>277</v>
      </c>
      <c r="AU387" s="150" t="s">
        <v>86</v>
      </c>
      <c r="AV387" s="12" t="s">
        <v>84</v>
      </c>
      <c r="AW387" s="12" t="s">
        <v>37</v>
      </c>
      <c r="AX387" s="12" t="s">
        <v>76</v>
      </c>
      <c r="AY387" s="150" t="s">
        <v>265</v>
      </c>
    </row>
    <row r="388" spans="2:51" s="13" customFormat="1" ht="12">
      <c r="B388" s="155"/>
      <c r="D388" s="143" t="s">
        <v>277</v>
      </c>
      <c r="E388" s="156" t="s">
        <v>19</v>
      </c>
      <c r="F388" s="157" t="s">
        <v>5594</v>
      </c>
      <c r="H388" s="158">
        <v>38.75</v>
      </c>
      <c r="I388" s="159"/>
      <c r="L388" s="155"/>
      <c r="M388" s="160"/>
      <c r="T388" s="161"/>
      <c r="AT388" s="156" t="s">
        <v>277</v>
      </c>
      <c r="AU388" s="156" t="s">
        <v>86</v>
      </c>
      <c r="AV388" s="13" t="s">
        <v>86</v>
      </c>
      <c r="AW388" s="13" t="s">
        <v>37</v>
      </c>
      <c r="AX388" s="13" t="s">
        <v>84</v>
      </c>
      <c r="AY388" s="156" t="s">
        <v>265</v>
      </c>
    </row>
    <row r="389" spans="2:65" s="1" customFormat="1" ht="16.5" customHeight="1">
      <c r="B389" s="33"/>
      <c r="C389" s="130" t="s">
        <v>599</v>
      </c>
      <c r="D389" s="130" t="s">
        <v>267</v>
      </c>
      <c r="E389" s="131" t="s">
        <v>5595</v>
      </c>
      <c r="F389" s="132" t="s">
        <v>5596</v>
      </c>
      <c r="G389" s="133" t="s">
        <v>104</v>
      </c>
      <c r="H389" s="134">
        <v>107</v>
      </c>
      <c r="I389" s="135"/>
      <c r="J389" s="136">
        <f>ROUND(I389*H389,2)</f>
        <v>0</v>
      </c>
      <c r="K389" s="132" t="s">
        <v>19</v>
      </c>
      <c r="L389" s="33"/>
      <c r="M389" s="137" t="s">
        <v>19</v>
      </c>
      <c r="N389" s="138" t="s">
        <v>47</v>
      </c>
      <c r="P389" s="139">
        <f>O389*H389</f>
        <v>0</v>
      </c>
      <c r="Q389" s="139">
        <v>2.32</v>
      </c>
      <c r="R389" s="139">
        <f>Q389*H389</f>
        <v>248.23999999999998</v>
      </c>
      <c r="S389" s="139">
        <v>0</v>
      </c>
      <c r="T389" s="140">
        <f>S389*H389</f>
        <v>0</v>
      </c>
      <c r="AR389" s="141" t="s">
        <v>271</v>
      </c>
      <c r="AT389" s="141" t="s">
        <v>267</v>
      </c>
      <c r="AU389" s="141" t="s">
        <v>86</v>
      </c>
      <c r="AY389" s="18" t="s">
        <v>265</v>
      </c>
      <c r="BE389" s="142">
        <f>IF(N389="základní",J389,0)</f>
        <v>0</v>
      </c>
      <c r="BF389" s="142">
        <f>IF(N389="snížená",J389,0)</f>
        <v>0</v>
      </c>
      <c r="BG389" s="142">
        <f>IF(N389="zákl. přenesená",J389,0)</f>
        <v>0</v>
      </c>
      <c r="BH389" s="142">
        <f>IF(N389="sníž. přenesená",J389,0)</f>
        <v>0</v>
      </c>
      <c r="BI389" s="142">
        <f>IF(N389="nulová",J389,0)</f>
        <v>0</v>
      </c>
      <c r="BJ389" s="18" t="s">
        <v>84</v>
      </c>
      <c r="BK389" s="142">
        <f>ROUND(I389*H389,2)</f>
        <v>0</v>
      </c>
      <c r="BL389" s="18" t="s">
        <v>271</v>
      </c>
      <c r="BM389" s="141" t="s">
        <v>5597</v>
      </c>
    </row>
    <row r="390" spans="2:47" s="1" customFormat="1" ht="12">
      <c r="B390" s="33"/>
      <c r="D390" s="143" t="s">
        <v>273</v>
      </c>
      <c r="F390" s="144" t="s">
        <v>5596</v>
      </c>
      <c r="I390" s="145"/>
      <c r="L390" s="33"/>
      <c r="M390" s="146"/>
      <c r="T390" s="54"/>
      <c r="AT390" s="18" t="s">
        <v>273</v>
      </c>
      <c r="AU390" s="18" t="s">
        <v>86</v>
      </c>
    </row>
    <row r="391" spans="2:47" s="1" customFormat="1" ht="19.5">
      <c r="B391" s="33"/>
      <c r="D391" s="143" t="s">
        <v>501</v>
      </c>
      <c r="F391" s="176" t="s">
        <v>5598</v>
      </c>
      <c r="I391" s="145"/>
      <c r="L391" s="33"/>
      <c r="M391" s="146"/>
      <c r="T391" s="54"/>
      <c r="AT391" s="18" t="s">
        <v>501</v>
      </c>
      <c r="AU391" s="18" t="s">
        <v>86</v>
      </c>
    </row>
    <row r="392" spans="2:51" s="12" customFormat="1" ht="12">
      <c r="B392" s="149"/>
      <c r="D392" s="143" t="s">
        <v>277</v>
      </c>
      <c r="E392" s="150" t="s">
        <v>19</v>
      </c>
      <c r="F392" s="151" t="s">
        <v>5421</v>
      </c>
      <c r="H392" s="150" t="s">
        <v>19</v>
      </c>
      <c r="I392" s="152"/>
      <c r="L392" s="149"/>
      <c r="M392" s="153"/>
      <c r="T392" s="154"/>
      <c r="AT392" s="150" t="s">
        <v>277</v>
      </c>
      <c r="AU392" s="150" t="s">
        <v>86</v>
      </c>
      <c r="AV392" s="12" t="s">
        <v>84</v>
      </c>
      <c r="AW392" s="12" t="s">
        <v>37</v>
      </c>
      <c r="AX392" s="12" t="s">
        <v>76</v>
      </c>
      <c r="AY392" s="150" t="s">
        <v>265</v>
      </c>
    </row>
    <row r="393" spans="2:51" s="12" customFormat="1" ht="12">
      <c r="B393" s="149"/>
      <c r="D393" s="143" t="s">
        <v>277</v>
      </c>
      <c r="E393" s="150" t="s">
        <v>19</v>
      </c>
      <c r="F393" s="151" t="s">
        <v>5599</v>
      </c>
      <c r="H393" s="150" t="s">
        <v>19</v>
      </c>
      <c r="I393" s="152"/>
      <c r="L393" s="149"/>
      <c r="M393" s="153"/>
      <c r="T393" s="154"/>
      <c r="AT393" s="150" t="s">
        <v>277</v>
      </c>
      <c r="AU393" s="150" t="s">
        <v>86</v>
      </c>
      <c r="AV393" s="12" t="s">
        <v>84</v>
      </c>
      <c r="AW393" s="12" t="s">
        <v>37</v>
      </c>
      <c r="AX393" s="12" t="s">
        <v>76</v>
      </c>
      <c r="AY393" s="150" t="s">
        <v>265</v>
      </c>
    </row>
    <row r="394" spans="2:51" s="13" customFormat="1" ht="12">
      <c r="B394" s="155"/>
      <c r="D394" s="143" t="s">
        <v>277</v>
      </c>
      <c r="E394" s="156" t="s">
        <v>19</v>
      </c>
      <c r="F394" s="157" t="s">
        <v>5600</v>
      </c>
      <c r="H394" s="158">
        <v>70</v>
      </c>
      <c r="I394" s="159"/>
      <c r="L394" s="155"/>
      <c r="M394" s="160"/>
      <c r="T394" s="161"/>
      <c r="AT394" s="156" t="s">
        <v>277</v>
      </c>
      <c r="AU394" s="156" t="s">
        <v>86</v>
      </c>
      <c r="AV394" s="13" t="s">
        <v>86</v>
      </c>
      <c r="AW394" s="13" t="s">
        <v>37</v>
      </c>
      <c r="AX394" s="13" t="s">
        <v>76</v>
      </c>
      <c r="AY394" s="156" t="s">
        <v>265</v>
      </c>
    </row>
    <row r="395" spans="2:51" s="12" customFormat="1" ht="12">
      <c r="B395" s="149"/>
      <c r="D395" s="143" t="s">
        <v>277</v>
      </c>
      <c r="E395" s="150" t="s">
        <v>19</v>
      </c>
      <c r="F395" s="151" t="s">
        <v>5601</v>
      </c>
      <c r="H395" s="150" t="s">
        <v>19</v>
      </c>
      <c r="I395" s="152"/>
      <c r="L395" s="149"/>
      <c r="M395" s="153"/>
      <c r="T395" s="154"/>
      <c r="AT395" s="150" t="s">
        <v>277</v>
      </c>
      <c r="AU395" s="150" t="s">
        <v>86</v>
      </c>
      <c r="AV395" s="12" t="s">
        <v>84</v>
      </c>
      <c r="AW395" s="12" t="s">
        <v>37</v>
      </c>
      <c r="AX395" s="12" t="s">
        <v>76</v>
      </c>
      <c r="AY395" s="150" t="s">
        <v>265</v>
      </c>
    </row>
    <row r="396" spans="2:51" s="13" customFormat="1" ht="12">
      <c r="B396" s="155"/>
      <c r="D396" s="143" t="s">
        <v>277</v>
      </c>
      <c r="E396" s="156" t="s">
        <v>19</v>
      </c>
      <c r="F396" s="157" t="s">
        <v>5602</v>
      </c>
      <c r="H396" s="158">
        <v>13</v>
      </c>
      <c r="I396" s="159"/>
      <c r="L396" s="155"/>
      <c r="M396" s="160"/>
      <c r="T396" s="161"/>
      <c r="AT396" s="156" t="s">
        <v>277</v>
      </c>
      <c r="AU396" s="156" t="s">
        <v>86</v>
      </c>
      <c r="AV396" s="13" t="s">
        <v>86</v>
      </c>
      <c r="AW396" s="13" t="s">
        <v>37</v>
      </c>
      <c r="AX396" s="13" t="s">
        <v>76</v>
      </c>
      <c r="AY396" s="156" t="s">
        <v>265</v>
      </c>
    </row>
    <row r="397" spans="2:51" s="12" customFormat="1" ht="12">
      <c r="B397" s="149"/>
      <c r="D397" s="143" t="s">
        <v>277</v>
      </c>
      <c r="E397" s="150" t="s">
        <v>19</v>
      </c>
      <c r="F397" s="151" t="s">
        <v>5603</v>
      </c>
      <c r="H397" s="150" t="s">
        <v>19</v>
      </c>
      <c r="I397" s="152"/>
      <c r="L397" s="149"/>
      <c r="M397" s="153"/>
      <c r="T397" s="154"/>
      <c r="AT397" s="150" t="s">
        <v>277</v>
      </c>
      <c r="AU397" s="150" t="s">
        <v>86</v>
      </c>
      <c r="AV397" s="12" t="s">
        <v>84</v>
      </c>
      <c r="AW397" s="12" t="s">
        <v>37</v>
      </c>
      <c r="AX397" s="12" t="s">
        <v>76</v>
      </c>
      <c r="AY397" s="150" t="s">
        <v>265</v>
      </c>
    </row>
    <row r="398" spans="2:51" s="13" customFormat="1" ht="12">
      <c r="B398" s="155"/>
      <c r="D398" s="143" t="s">
        <v>277</v>
      </c>
      <c r="E398" s="156" t="s">
        <v>19</v>
      </c>
      <c r="F398" s="157" t="s">
        <v>5604</v>
      </c>
      <c r="H398" s="158">
        <v>24</v>
      </c>
      <c r="I398" s="159"/>
      <c r="L398" s="155"/>
      <c r="M398" s="160"/>
      <c r="T398" s="161"/>
      <c r="AT398" s="156" t="s">
        <v>277</v>
      </c>
      <c r="AU398" s="156" t="s">
        <v>86</v>
      </c>
      <c r="AV398" s="13" t="s">
        <v>86</v>
      </c>
      <c r="AW398" s="13" t="s">
        <v>37</v>
      </c>
      <c r="AX398" s="13" t="s">
        <v>76</v>
      </c>
      <c r="AY398" s="156" t="s">
        <v>265</v>
      </c>
    </row>
    <row r="399" spans="2:51" s="14" customFormat="1" ht="12">
      <c r="B399" s="162"/>
      <c r="D399" s="143" t="s">
        <v>277</v>
      </c>
      <c r="E399" s="163" t="s">
        <v>19</v>
      </c>
      <c r="F399" s="164" t="s">
        <v>280</v>
      </c>
      <c r="H399" s="165">
        <v>107</v>
      </c>
      <c r="I399" s="166"/>
      <c r="L399" s="162"/>
      <c r="M399" s="167"/>
      <c r="T399" s="168"/>
      <c r="AT399" s="163" t="s">
        <v>277</v>
      </c>
      <c r="AU399" s="163" t="s">
        <v>86</v>
      </c>
      <c r="AV399" s="14" t="s">
        <v>271</v>
      </c>
      <c r="AW399" s="14" t="s">
        <v>37</v>
      </c>
      <c r="AX399" s="14" t="s">
        <v>84</v>
      </c>
      <c r="AY399" s="163" t="s">
        <v>265</v>
      </c>
    </row>
    <row r="400" spans="2:65" s="1" customFormat="1" ht="16.5" customHeight="1">
      <c r="B400" s="33"/>
      <c r="C400" s="130" t="s">
        <v>607</v>
      </c>
      <c r="D400" s="130" t="s">
        <v>267</v>
      </c>
      <c r="E400" s="131" t="s">
        <v>5605</v>
      </c>
      <c r="F400" s="132" t="s">
        <v>5606</v>
      </c>
      <c r="G400" s="133" t="s">
        <v>104</v>
      </c>
      <c r="H400" s="134">
        <v>16.4</v>
      </c>
      <c r="I400" s="135"/>
      <c r="J400" s="136">
        <f>ROUND(I400*H400,2)</f>
        <v>0</v>
      </c>
      <c r="K400" s="132" t="s">
        <v>270</v>
      </c>
      <c r="L400" s="33"/>
      <c r="M400" s="137" t="s">
        <v>19</v>
      </c>
      <c r="N400" s="138" t="s">
        <v>47</v>
      </c>
      <c r="P400" s="139">
        <f>O400*H400</f>
        <v>0</v>
      </c>
      <c r="Q400" s="139">
        <v>1.8</v>
      </c>
      <c r="R400" s="139">
        <f>Q400*H400</f>
        <v>29.52</v>
      </c>
      <c r="S400" s="139">
        <v>0</v>
      </c>
      <c r="T400" s="140">
        <f>S400*H400</f>
        <v>0</v>
      </c>
      <c r="AR400" s="141" t="s">
        <v>271</v>
      </c>
      <c r="AT400" s="141" t="s">
        <v>267</v>
      </c>
      <c r="AU400" s="141" t="s">
        <v>86</v>
      </c>
      <c r="AY400" s="18" t="s">
        <v>265</v>
      </c>
      <c r="BE400" s="142">
        <f>IF(N400="základní",J400,0)</f>
        <v>0</v>
      </c>
      <c r="BF400" s="142">
        <f>IF(N400="snížená",J400,0)</f>
        <v>0</v>
      </c>
      <c r="BG400" s="142">
        <f>IF(N400="zákl. přenesená",J400,0)</f>
        <v>0</v>
      </c>
      <c r="BH400" s="142">
        <f>IF(N400="sníž. přenesená",J400,0)</f>
        <v>0</v>
      </c>
      <c r="BI400" s="142">
        <f>IF(N400="nulová",J400,0)</f>
        <v>0</v>
      </c>
      <c r="BJ400" s="18" t="s">
        <v>84</v>
      </c>
      <c r="BK400" s="142">
        <f>ROUND(I400*H400,2)</f>
        <v>0</v>
      </c>
      <c r="BL400" s="18" t="s">
        <v>271</v>
      </c>
      <c r="BM400" s="141" t="s">
        <v>5607</v>
      </c>
    </row>
    <row r="401" spans="2:47" s="1" customFormat="1" ht="12">
      <c r="B401" s="33"/>
      <c r="D401" s="143" t="s">
        <v>273</v>
      </c>
      <c r="F401" s="144" t="s">
        <v>5608</v>
      </c>
      <c r="I401" s="145"/>
      <c r="L401" s="33"/>
      <c r="M401" s="146"/>
      <c r="T401" s="54"/>
      <c r="AT401" s="18" t="s">
        <v>273</v>
      </c>
      <c r="AU401" s="18" t="s">
        <v>86</v>
      </c>
    </row>
    <row r="402" spans="2:47" s="1" customFormat="1" ht="12">
      <c r="B402" s="33"/>
      <c r="D402" s="147" t="s">
        <v>275</v>
      </c>
      <c r="F402" s="148" t="s">
        <v>5609</v>
      </c>
      <c r="I402" s="145"/>
      <c r="L402" s="33"/>
      <c r="M402" s="146"/>
      <c r="T402" s="54"/>
      <c r="AT402" s="18" t="s">
        <v>275</v>
      </c>
      <c r="AU402" s="18" t="s">
        <v>86</v>
      </c>
    </row>
    <row r="403" spans="2:51" s="12" customFormat="1" ht="12">
      <c r="B403" s="149"/>
      <c r="D403" s="143" t="s">
        <v>277</v>
      </c>
      <c r="E403" s="150" t="s">
        <v>19</v>
      </c>
      <c r="F403" s="151" t="s">
        <v>5421</v>
      </c>
      <c r="H403" s="150" t="s">
        <v>19</v>
      </c>
      <c r="I403" s="152"/>
      <c r="L403" s="149"/>
      <c r="M403" s="153"/>
      <c r="T403" s="154"/>
      <c r="AT403" s="150" t="s">
        <v>277</v>
      </c>
      <c r="AU403" s="150" t="s">
        <v>86</v>
      </c>
      <c r="AV403" s="12" t="s">
        <v>84</v>
      </c>
      <c r="AW403" s="12" t="s">
        <v>37</v>
      </c>
      <c r="AX403" s="12" t="s">
        <v>76</v>
      </c>
      <c r="AY403" s="150" t="s">
        <v>265</v>
      </c>
    </row>
    <row r="404" spans="2:51" s="12" customFormat="1" ht="12">
      <c r="B404" s="149"/>
      <c r="D404" s="143" t="s">
        <v>277</v>
      </c>
      <c r="E404" s="150" t="s">
        <v>19</v>
      </c>
      <c r="F404" s="151" t="s">
        <v>5610</v>
      </c>
      <c r="H404" s="150" t="s">
        <v>19</v>
      </c>
      <c r="I404" s="152"/>
      <c r="L404" s="149"/>
      <c r="M404" s="153"/>
      <c r="T404" s="154"/>
      <c r="AT404" s="150" t="s">
        <v>277</v>
      </c>
      <c r="AU404" s="150" t="s">
        <v>86</v>
      </c>
      <c r="AV404" s="12" t="s">
        <v>84</v>
      </c>
      <c r="AW404" s="12" t="s">
        <v>37</v>
      </c>
      <c r="AX404" s="12" t="s">
        <v>76</v>
      </c>
      <c r="AY404" s="150" t="s">
        <v>265</v>
      </c>
    </row>
    <row r="405" spans="2:51" s="12" customFormat="1" ht="12">
      <c r="B405" s="149"/>
      <c r="D405" s="143" t="s">
        <v>277</v>
      </c>
      <c r="E405" s="150" t="s">
        <v>19</v>
      </c>
      <c r="F405" s="151" t="s">
        <v>5611</v>
      </c>
      <c r="H405" s="150" t="s">
        <v>19</v>
      </c>
      <c r="I405" s="152"/>
      <c r="L405" s="149"/>
      <c r="M405" s="153"/>
      <c r="T405" s="154"/>
      <c r="AT405" s="150" t="s">
        <v>277</v>
      </c>
      <c r="AU405" s="150" t="s">
        <v>86</v>
      </c>
      <c r="AV405" s="12" t="s">
        <v>84</v>
      </c>
      <c r="AW405" s="12" t="s">
        <v>37</v>
      </c>
      <c r="AX405" s="12" t="s">
        <v>76</v>
      </c>
      <c r="AY405" s="150" t="s">
        <v>265</v>
      </c>
    </row>
    <row r="406" spans="2:51" s="13" customFormat="1" ht="12">
      <c r="B406" s="155"/>
      <c r="D406" s="143" t="s">
        <v>277</v>
      </c>
      <c r="E406" s="156" t="s">
        <v>19</v>
      </c>
      <c r="F406" s="157" t="s">
        <v>5612</v>
      </c>
      <c r="H406" s="158">
        <v>14</v>
      </c>
      <c r="I406" s="159"/>
      <c r="L406" s="155"/>
      <c r="M406" s="160"/>
      <c r="T406" s="161"/>
      <c r="AT406" s="156" t="s">
        <v>277</v>
      </c>
      <c r="AU406" s="156" t="s">
        <v>86</v>
      </c>
      <c r="AV406" s="13" t="s">
        <v>86</v>
      </c>
      <c r="AW406" s="13" t="s">
        <v>37</v>
      </c>
      <c r="AX406" s="13" t="s">
        <v>76</v>
      </c>
      <c r="AY406" s="156" t="s">
        <v>265</v>
      </c>
    </row>
    <row r="407" spans="2:51" s="12" customFormat="1" ht="12">
      <c r="B407" s="149"/>
      <c r="D407" s="143" t="s">
        <v>277</v>
      </c>
      <c r="E407" s="150" t="s">
        <v>19</v>
      </c>
      <c r="F407" s="151" t="s">
        <v>5613</v>
      </c>
      <c r="H407" s="150" t="s">
        <v>19</v>
      </c>
      <c r="I407" s="152"/>
      <c r="L407" s="149"/>
      <c r="M407" s="153"/>
      <c r="T407" s="154"/>
      <c r="AT407" s="150" t="s">
        <v>277</v>
      </c>
      <c r="AU407" s="150" t="s">
        <v>86</v>
      </c>
      <c r="AV407" s="12" t="s">
        <v>84</v>
      </c>
      <c r="AW407" s="12" t="s">
        <v>37</v>
      </c>
      <c r="AX407" s="12" t="s">
        <v>76</v>
      </c>
      <c r="AY407" s="150" t="s">
        <v>265</v>
      </c>
    </row>
    <row r="408" spans="2:51" s="13" customFormat="1" ht="12">
      <c r="B408" s="155"/>
      <c r="D408" s="143" t="s">
        <v>277</v>
      </c>
      <c r="E408" s="156" t="s">
        <v>19</v>
      </c>
      <c r="F408" s="157" t="s">
        <v>5614</v>
      </c>
      <c r="H408" s="158">
        <v>2.4</v>
      </c>
      <c r="I408" s="159"/>
      <c r="L408" s="155"/>
      <c r="M408" s="160"/>
      <c r="T408" s="161"/>
      <c r="AT408" s="156" t="s">
        <v>277</v>
      </c>
      <c r="AU408" s="156" t="s">
        <v>86</v>
      </c>
      <c r="AV408" s="13" t="s">
        <v>86</v>
      </c>
      <c r="AW408" s="13" t="s">
        <v>37</v>
      </c>
      <c r="AX408" s="13" t="s">
        <v>76</v>
      </c>
      <c r="AY408" s="156" t="s">
        <v>265</v>
      </c>
    </row>
    <row r="409" spans="2:51" s="14" customFormat="1" ht="12">
      <c r="B409" s="162"/>
      <c r="D409" s="143" t="s">
        <v>277</v>
      </c>
      <c r="E409" s="163" t="s">
        <v>19</v>
      </c>
      <c r="F409" s="164" t="s">
        <v>280</v>
      </c>
      <c r="H409" s="165">
        <v>16.4</v>
      </c>
      <c r="I409" s="166"/>
      <c r="L409" s="162"/>
      <c r="M409" s="167"/>
      <c r="T409" s="168"/>
      <c r="AT409" s="163" t="s">
        <v>277</v>
      </c>
      <c r="AU409" s="163" t="s">
        <v>86</v>
      </c>
      <c r="AV409" s="14" t="s">
        <v>271</v>
      </c>
      <c r="AW409" s="14" t="s">
        <v>37</v>
      </c>
      <c r="AX409" s="14" t="s">
        <v>84</v>
      </c>
      <c r="AY409" s="163" t="s">
        <v>265</v>
      </c>
    </row>
    <row r="410" spans="2:63" s="11" customFormat="1" ht="22.9" customHeight="1">
      <c r="B410" s="118"/>
      <c r="D410" s="119" t="s">
        <v>75</v>
      </c>
      <c r="E410" s="128" t="s">
        <v>323</v>
      </c>
      <c r="F410" s="128" t="s">
        <v>1238</v>
      </c>
      <c r="I410" s="121"/>
      <c r="J410" s="129">
        <f>BK410</f>
        <v>0</v>
      </c>
      <c r="L410" s="118"/>
      <c r="M410" s="123"/>
      <c r="P410" s="124">
        <f>SUM(P411:P413)</f>
        <v>0</v>
      </c>
      <c r="R410" s="124">
        <f>SUM(R411:R413)</f>
        <v>0.0324</v>
      </c>
      <c r="T410" s="125">
        <f>SUM(T411:T413)</f>
        <v>0</v>
      </c>
      <c r="AR410" s="119" t="s">
        <v>84</v>
      </c>
      <c r="AT410" s="126" t="s">
        <v>75</v>
      </c>
      <c r="AU410" s="126" t="s">
        <v>84</v>
      </c>
      <c r="AY410" s="119" t="s">
        <v>265</v>
      </c>
      <c r="BK410" s="127">
        <f>SUM(BK411:BK413)</f>
        <v>0</v>
      </c>
    </row>
    <row r="411" spans="2:65" s="1" customFormat="1" ht="21.75" customHeight="1">
      <c r="B411" s="33"/>
      <c r="C411" s="130" t="s">
        <v>616</v>
      </c>
      <c r="D411" s="130" t="s">
        <v>267</v>
      </c>
      <c r="E411" s="131" t="s">
        <v>5615</v>
      </c>
      <c r="F411" s="132" t="s">
        <v>5616</v>
      </c>
      <c r="G411" s="133" t="s">
        <v>134</v>
      </c>
      <c r="H411" s="134">
        <v>8</v>
      </c>
      <c r="I411" s="135"/>
      <c r="J411" s="136">
        <f>ROUND(I411*H411,2)</f>
        <v>0</v>
      </c>
      <c r="K411" s="132" t="s">
        <v>19</v>
      </c>
      <c r="L411" s="33"/>
      <c r="M411" s="137" t="s">
        <v>19</v>
      </c>
      <c r="N411" s="138" t="s">
        <v>47</v>
      </c>
      <c r="P411" s="139">
        <f>O411*H411</f>
        <v>0</v>
      </c>
      <c r="Q411" s="139">
        <v>0.00405</v>
      </c>
      <c r="R411" s="139">
        <f>Q411*H411</f>
        <v>0.0324</v>
      </c>
      <c r="S411" s="139">
        <v>0</v>
      </c>
      <c r="T411" s="140">
        <f>S411*H411</f>
        <v>0</v>
      </c>
      <c r="AR411" s="141" t="s">
        <v>271</v>
      </c>
      <c r="AT411" s="141" t="s">
        <v>267</v>
      </c>
      <c r="AU411" s="141" t="s">
        <v>86</v>
      </c>
      <c r="AY411" s="18" t="s">
        <v>265</v>
      </c>
      <c r="BE411" s="142">
        <f>IF(N411="základní",J411,0)</f>
        <v>0</v>
      </c>
      <c r="BF411" s="142">
        <f>IF(N411="snížená",J411,0)</f>
        <v>0</v>
      </c>
      <c r="BG411" s="142">
        <f>IF(N411="zákl. přenesená",J411,0)</f>
        <v>0</v>
      </c>
      <c r="BH411" s="142">
        <f>IF(N411="sníž. přenesená",J411,0)</f>
        <v>0</v>
      </c>
      <c r="BI411" s="142">
        <f>IF(N411="nulová",J411,0)</f>
        <v>0</v>
      </c>
      <c r="BJ411" s="18" t="s">
        <v>84</v>
      </c>
      <c r="BK411" s="142">
        <f>ROUND(I411*H411,2)</f>
        <v>0</v>
      </c>
      <c r="BL411" s="18" t="s">
        <v>271</v>
      </c>
      <c r="BM411" s="141" t="s">
        <v>5617</v>
      </c>
    </row>
    <row r="412" spans="2:47" s="1" customFormat="1" ht="29.25">
      <c r="B412" s="33"/>
      <c r="D412" s="143" t="s">
        <v>273</v>
      </c>
      <c r="F412" s="144" t="s">
        <v>5618</v>
      </c>
      <c r="I412" s="145"/>
      <c r="L412" s="33"/>
      <c r="M412" s="146"/>
      <c r="T412" s="54"/>
      <c r="AT412" s="18" t="s">
        <v>273</v>
      </c>
      <c r="AU412" s="18" t="s">
        <v>86</v>
      </c>
    </row>
    <row r="413" spans="2:51" s="13" customFormat="1" ht="12">
      <c r="B413" s="155"/>
      <c r="D413" s="143" t="s">
        <v>277</v>
      </c>
      <c r="E413" s="156" t="s">
        <v>19</v>
      </c>
      <c r="F413" s="157" t="s">
        <v>5619</v>
      </c>
      <c r="H413" s="158">
        <v>8</v>
      </c>
      <c r="I413" s="159"/>
      <c r="L413" s="155"/>
      <c r="M413" s="160"/>
      <c r="T413" s="161"/>
      <c r="AT413" s="156" t="s">
        <v>277</v>
      </c>
      <c r="AU413" s="156" t="s">
        <v>86</v>
      </c>
      <c r="AV413" s="13" t="s">
        <v>86</v>
      </c>
      <c r="AW413" s="13" t="s">
        <v>37</v>
      </c>
      <c r="AX413" s="13" t="s">
        <v>84</v>
      </c>
      <c r="AY413" s="156" t="s">
        <v>265</v>
      </c>
    </row>
    <row r="414" spans="2:63" s="11" customFormat="1" ht="22.9" customHeight="1">
      <c r="B414" s="118"/>
      <c r="D414" s="119" t="s">
        <v>75</v>
      </c>
      <c r="E414" s="128" t="s">
        <v>141</v>
      </c>
      <c r="F414" s="128" t="s">
        <v>1299</v>
      </c>
      <c r="I414" s="121"/>
      <c r="J414" s="129">
        <f>BK414</f>
        <v>0</v>
      </c>
      <c r="L414" s="118"/>
      <c r="M414" s="123"/>
      <c r="P414" s="124">
        <f>SUM(P415:P475)</f>
        <v>0</v>
      </c>
      <c r="R414" s="124">
        <f>SUM(R415:R475)</f>
        <v>0.23054899999999998</v>
      </c>
      <c r="T414" s="125">
        <f>SUM(T415:T475)</f>
        <v>136.95648</v>
      </c>
      <c r="AR414" s="119" t="s">
        <v>84</v>
      </c>
      <c r="AT414" s="126" t="s">
        <v>75</v>
      </c>
      <c r="AU414" s="126" t="s">
        <v>84</v>
      </c>
      <c r="AY414" s="119" t="s">
        <v>265</v>
      </c>
      <c r="BK414" s="127">
        <f>SUM(BK415:BK475)</f>
        <v>0</v>
      </c>
    </row>
    <row r="415" spans="2:65" s="1" customFormat="1" ht="16.5" customHeight="1">
      <c r="B415" s="33"/>
      <c r="C415" s="130" t="s">
        <v>626</v>
      </c>
      <c r="D415" s="130" t="s">
        <v>267</v>
      </c>
      <c r="E415" s="131" t="s">
        <v>3585</v>
      </c>
      <c r="F415" s="132" t="s">
        <v>3586</v>
      </c>
      <c r="G415" s="133" t="s">
        <v>162</v>
      </c>
      <c r="H415" s="134">
        <v>6.6</v>
      </c>
      <c r="I415" s="135"/>
      <c r="J415" s="136">
        <f>ROUND(I415*H415,2)</f>
        <v>0</v>
      </c>
      <c r="K415" s="132" t="s">
        <v>270</v>
      </c>
      <c r="L415" s="33"/>
      <c r="M415" s="137" t="s">
        <v>19</v>
      </c>
      <c r="N415" s="138" t="s">
        <v>47</v>
      </c>
      <c r="P415" s="139">
        <f>O415*H415</f>
        <v>0</v>
      </c>
      <c r="Q415" s="139">
        <v>0.0003</v>
      </c>
      <c r="R415" s="139">
        <f>Q415*H415</f>
        <v>0.0019799999999999996</v>
      </c>
      <c r="S415" s="139">
        <v>0</v>
      </c>
      <c r="T415" s="140">
        <f>S415*H415</f>
        <v>0</v>
      </c>
      <c r="AR415" s="141" t="s">
        <v>271</v>
      </c>
      <c r="AT415" s="141" t="s">
        <v>267</v>
      </c>
      <c r="AU415" s="141" t="s">
        <v>86</v>
      </c>
      <c r="AY415" s="18" t="s">
        <v>265</v>
      </c>
      <c r="BE415" s="142">
        <f>IF(N415="základní",J415,0)</f>
        <v>0</v>
      </c>
      <c r="BF415" s="142">
        <f>IF(N415="snížená",J415,0)</f>
        <v>0</v>
      </c>
      <c r="BG415" s="142">
        <f>IF(N415="zákl. přenesená",J415,0)</f>
        <v>0</v>
      </c>
      <c r="BH415" s="142">
        <f>IF(N415="sníž. přenesená",J415,0)</f>
        <v>0</v>
      </c>
      <c r="BI415" s="142">
        <f>IF(N415="nulová",J415,0)</f>
        <v>0</v>
      </c>
      <c r="BJ415" s="18" t="s">
        <v>84</v>
      </c>
      <c r="BK415" s="142">
        <f>ROUND(I415*H415,2)</f>
        <v>0</v>
      </c>
      <c r="BL415" s="18" t="s">
        <v>271</v>
      </c>
      <c r="BM415" s="141" t="s">
        <v>5620</v>
      </c>
    </row>
    <row r="416" spans="2:47" s="1" customFormat="1" ht="12">
      <c r="B416" s="33"/>
      <c r="D416" s="143" t="s">
        <v>273</v>
      </c>
      <c r="F416" s="144" t="s">
        <v>3586</v>
      </c>
      <c r="I416" s="145"/>
      <c r="L416" s="33"/>
      <c r="M416" s="146"/>
      <c r="T416" s="54"/>
      <c r="AT416" s="18" t="s">
        <v>273</v>
      </c>
      <c r="AU416" s="18" t="s">
        <v>86</v>
      </c>
    </row>
    <row r="417" spans="2:47" s="1" customFormat="1" ht="12">
      <c r="B417" s="33"/>
      <c r="D417" s="147" t="s">
        <v>275</v>
      </c>
      <c r="F417" s="148" t="s">
        <v>3588</v>
      </c>
      <c r="I417" s="145"/>
      <c r="L417" s="33"/>
      <c r="M417" s="146"/>
      <c r="T417" s="54"/>
      <c r="AT417" s="18" t="s">
        <v>275</v>
      </c>
      <c r="AU417" s="18" t="s">
        <v>86</v>
      </c>
    </row>
    <row r="418" spans="2:51" s="12" customFormat="1" ht="12">
      <c r="B418" s="149"/>
      <c r="D418" s="143" t="s">
        <v>277</v>
      </c>
      <c r="E418" s="150" t="s">
        <v>19</v>
      </c>
      <c r="F418" s="151" t="s">
        <v>5621</v>
      </c>
      <c r="H418" s="150" t="s">
        <v>19</v>
      </c>
      <c r="I418" s="152"/>
      <c r="L418" s="149"/>
      <c r="M418" s="153"/>
      <c r="T418" s="154"/>
      <c r="AT418" s="150" t="s">
        <v>277</v>
      </c>
      <c r="AU418" s="150" t="s">
        <v>86</v>
      </c>
      <c r="AV418" s="12" t="s">
        <v>84</v>
      </c>
      <c r="AW418" s="12" t="s">
        <v>37</v>
      </c>
      <c r="AX418" s="12" t="s">
        <v>76</v>
      </c>
      <c r="AY418" s="150" t="s">
        <v>265</v>
      </c>
    </row>
    <row r="419" spans="2:51" s="13" customFormat="1" ht="12">
      <c r="B419" s="155"/>
      <c r="D419" s="143" t="s">
        <v>277</v>
      </c>
      <c r="E419" s="156" t="s">
        <v>19</v>
      </c>
      <c r="F419" s="157" t="s">
        <v>5622</v>
      </c>
      <c r="H419" s="158">
        <v>3.1</v>
      </c>
      <c r="I419" s="159"/>
      <c r="L419" s="155"/>
      <c r="M419" s="160"/>
      <c r="T419" s="161"/>
      <c r="AT419" s="156" t="s">
        <v>277</v>
      </c>
      <c r="AU419" s="156" t="s">
        <v>86</v>
      </c>
      <c r="AV419" s="13" t="s">
        <v>86</v>
      </c>
      <c r="AW419" s="13" t="s">
        <v>37</v>
      </c>
      <c r="AX419" s="13" t="s">
        <v>76</v>
      </c>
      <c r="AY419" s="156" t="s">
        <v>265</v>
      </c>
    </row>
    <row r="420" spans="2:51" s="13" customFormat="1" ht="12">
      <c r="B420" s="155"/>
      <c r="D420" s="143" t="s">
        <v>277</v>
      </c>
      <c r="E420" s="156" t="s">
        <v>19</v>
      </c>
      <c r="F420" s="157" t="s">
        <v>5623</v>
      </c>
      <c r="H420" s="158">
        <v>3.5</v>
      </c>
      <c r="I420" s="159"/>
      <c r="L420" s="155"/>
      <c r="M420" s="160"/>
      <c r="T420" s="161"/>
      <c r="AT420" s="156" t="s">
        <v>277</v>
      </c>
      <c r="AU420" s="156" t="s">
        <v>86</v>
      </c>
      <c r="AV420" s="13" t="s">
        <v>86</v>
      </c>
      <c r="AW420" s="13" t="s">
        <v>37</v>
      </c>
      <c r="AX420" s="13" t="s">
        <v>76</v>
      </c>
      <c r="AY420" s="156" t="s">
        <v>265</v>
      </c>
    </row>
    <row r="421" spans="2:51" s="14" customFormat="1" ht="12">
      <c r="B421" s="162"/>
      <c r="D421" s="143" t="s">
        <v>277</v>
      </c>
      <c r="E421" s="163" t="s">
        <v>19</v>
      </c>
      <c r="F421" s="164" t="s">
        <v>280</v>
      </c>
      <c r="H421" s="165">
        <v>6.6</v>
      </c>
      <c r="I421" s="166"/>
      <c r="L421" s="162"/>
      <c r="M421" s="167"/>
      <c r="T421" s="168"/>
      <c r="AT421" s="163" t="s">
        <v>277</v>
      </c>
      <c r="AU421" s="163" t="s">
        <v>86</v>
      </c>
      <c r="AV421" s="14" t="s">
        <v>271</v>
      </c>
      <c r="AW421" s="14" t="s">
        <v>37</v>
      </c>
      <c r="AX421" s="14" t="s">
        <v>84</v>
      </c>
      <c r="AY421" s="163" t="s">
        <v>265</v>
      </c>
    </row>
    <row r="422" spans="2:65" s="1" customFormat="1" ht="16.5" customHeight="1">
      <c r="B422" s="33"/>
      <c r="C422" s="177" t="s">
        <v>635</v>
      </c>
      <c r="D422" s="177" t="s">
        <v>504</v>
      </c>
      <c r="E422" s="178" t="s">
        <v>5624</v>
      </c>
      <c r="F422" s="179" t="s">
        <v>5625</v>
      </c>
      <c r="G422" s="180" t="s">
        <v>794</v>
      </c>
      <c r="H422" s="181">
        <v>124.1</v>
      </c>
      <c r="I422" s="182"/>
      <c r="J422" s="183">
        <f>ROUND(I422*H422,2)</f>
        <v>0</v>
      </c>
      <c r="K422" s="179" t="s">
        <v>19</v>
      </c>
      <c r="L422" s="184"/>
      <c r="M422" s="185" t="s">
        <v>19</v>
      </c>
      <c r="N422" s="186" t="s">
        <v>47</v>
      </c>
      <c r="P422" s="139">
        <f>O422*H422</f>
        <v>0</v>
      </c>
      <c r="Q422" s="139">
        <v>0.001</v>
      </c>
      <c r="R422" s="139">
        <f>Q422*H422</f>
        <v>0.1241</v>
      </c>
      <c r="S422" s="139">
        <v>0</v>
      </c>
      <c r="T422" s="140">
        <f>S422*H422</f>
        <v>0</v>
      </c>
      <c r="AR422" s="141" t="s">
        <v>323</v>
      </c>
      <c r="AT422" s="141" t="s">
        <v>504</v>
      </c>
      <c r="AU422" s="141" t="s">
        <v>86</v>
      </c>
      <c r="AY422" s="18" t="s">
        <v>265</v>
      </c>
      <c r="BE422" s="142">
        <f>IF(N422="základní",J422,0)</f>
        <v>0</v>
      </c>
      <c r="BF422" s="142">
        <f>IF(N422="snížená",J422,0)</f>
        <v>0</v>
      </c>
      <c r="BG422" s="142">
        <f>IF(N422="zákl. přenesená",J422,0)</f>
        <v>0</v>
      </c>
      <c r="BH422" s="142">
        <f>IF(N422="sníž. přenesená",J422,0)</f>
        <v>0</v>
      </c>
      <c r="BI422" s="142">
        <f>IF(N422="nulová",J422,0)</f>
        <v>0</v>
      </c>
      <c r="BJ422" s="18" t="s">
        <v>84</v>
      </c>
      <c r="BK422" s="142">
        <f>ROUND(I422*H422,2)</f>
        <v>0</v>
      </c>
      <c r="BL422" s="18" t="s">
        <v>271</v>
      </c>
      <c r="BM422" s="141" t="s">
        <v>5626</v>
      </c>
    </row>
    <row r="423" spans="2:47" s="1" customFormat="1" ht="12">
      <c r="B423" s="33"/>
      <c r="D423" s="143" t="s">
        <v>273</v>
      </c>
      <c r="F423" s="144" t="s">
        <v>5627</v>
      </c>
      <c r="I423" s="145"/>
      <c r="L423" s="33"/>
      <c r="M423" s="146"/>
      <c r="T423" s="54"/>
      <c r="AT423" s="18" t="s">
        <v>273</v>
      </c>
      <c r="AU423" s="18" t="s">
        <v>86</v>
      </c>
    </row>
    <row r="424" spans="2:47" s="1" customFormat="1" ht="19.5">
      <c r="B424" s="33"/>
      <c r="D424" s="143" t="s">
        <v>501</v>
      </c>
      <c r="F424" s="176" t="s">
        <v>5628</v>
      </c>
      <c r="I424" s="145"/>
      <c r="L424" s="33"/>
      <c r="M424" s="146"/>
      <c r="T424" s="54"/>
      <c r="AT424" s="18" t="s">
        <v>501</v>
      </c>
      <c r="AU424" s="18" t="s">
        <v>86</v>
      </c>
    </row>
    <row r="425" spans="2:51" s="12" customFormat="1" ht="12">
      <c r="B425" s="149"/>
      <c r="D425" s="143" t="s">
        <v>277</v>
      </c>
      <c r="E425" s="150" t="s">
        <v>19</v>
      </c>
      <c r="F425" s="151" t="s">
        <v>5621</v>
      </c>
      <c r="H425" s="150" t="s">
        <v>19</v>
      </c>
      <c r="I425" s="152"/>
      <c r="L425" s="149"/>
      <c r="M425" s="153"/>
      <c r="T425" s="154"/>
      <c r="AT425" s="150" t="s">
        <v>277</v>
      </c>
      <c r="AU425" s="150" t="s">
        <v>86</v>
      </c>
      <c r="AV425" s="12" t="s">
        <v>84</v>
      </c>
      <c r="AW425" s="12" t="s">
        <v>37</v>
      </c>
      <c r="AX425" s="12" t="s">
        <v>76</v>
      </c>
      <c r="AY425" s="150" t="s">
        <v>265</v>
      </c>
    </row>
    <row r="426" spans="2:51" s="13" customFormat="1" ht="12">
      <c r="B426" s="155"/>
      <c r="D426" s="143" t="s">
        <v>277</v>
      </c>
      <c r="E426" s="156" t="s">
        <v>19</v>
      </c>
      <c r="F426" s="157" t="s">
        <v>5629</v>
      </c>
      <c r="H426" s="158">
        <v>60.4</v>
      </c>
      <c r="I426" s="159"/>
      <c r="L426" s="155"/>
      <c r="M426" s="160"/>
      <c r="T426" s="161"/>
      <c r="AT426" s="156" t="s">
        <v>277</v>
      </c>
      <c r="AU426" s="156" t="s">
        <v>86</v>
      </c>
      <c r="AV426" s="13" t="s">
        <v>86</v>
      </c>
      <c r="AW426" s="13" t="s">
        <v>37</v>
      </c>
      <c r="AX426" s="13" t="s">
        <v>76</v>
      </c>
      <c r="AY426" s="156" t="s">
        <v>265</v>
      </c>
    </row>
    <row r="427" spans="2:51" s="13" customFormat="1" ht="12">
      <c r="B427" s="155"/>
      <c r="D427" s="143" t="s">
        <v>277</v>
      </c>
      <c r="E427" s="156" t="s">
        <v>19</v>
      </c>
      <c r="F427" s="157" t="s">
        <v>5630</v>
      </c>
      <c r="H427" s="158">
        <v>63.7</v>
      </c>
      <c r="I427" s="159"/>
      <c r="L427" s="155"/>
      <c r="M427" s="160"/>
      <c r="T427" s="161"/>
      <c r="AT427" s="156" t="s">
        <v>277</v>
      </c>
      <c r="AU427" s="156" t="s">
        <v>86</v>
      </c>
      <c r="AV427" s="13" t="s">
        <v>86</v>
      </c>
      <c r="AW427" s="13" t="s">
        <v>37</v>
      </c>
      <c r="AX427" s="13" t="s">
        <v>76</v>
      </c>
      <c r="AY427" s="156" t="s">
        <v>265</v>
      </c>
    </row>
    <row r="428" spans="2:51" s="14" customFormat="1" ht="12">
      <c r="B428" s="162"/>
      <c r="D428" s="143" t="s">
        <v>277</v>
      </c>
      <c r="E428" s="163" t="s">
        <v>19</v>
      </c>
      <c r="F428" s="164" t="s">
        <v>280</v>
      </c>
      <c r="H428" s="165">
        <v>124.1</v>
      </c>
      <c r="I428" s="166"/>
      <c r="L428" s="162"/>
      <c r="M428" s="167"/>
      <c r="T428" s="168"/>
      <c r="AT428" s="163" t="s">
        <v>277</v>
      </c>
      <c r="AU428" s="163" t="s">
        <v>86</v>
      </c>
      <c r="AV428" s="14" t="s">
        <v>271</v>
      </c>
      <c r="AW428" s="14" t="s">
        <v>37</v>
      </c>
      <c r="AX428" s="14" t="s">
        <v>84</v>
      </c>
      <c r="AY428" s="163" t="s">
        <v>265</v>
      </c>
    </row>
    <row r="429" spans="2:65" s="1" customFormat="1" ht="16.5" customHeight="1">
      <c r="B429" s="33"/>
      <c r="C429" s="130" t="s">
        <v>643</v>
      </c>
      <c r="D429" s="130" t="s">
        <v>267</v>
      </c>
      <c r="E429" s="131" t="s">
        <v>3633</v>
      </c>
      <c r="F429" s="132" t="s">
        <v>3634</v>
      </c>
      <c r="G429" s="133" t="s">
        <v>115</v>
      </c>
      <c r="H429" s="134">
        <v>4.34</v>
      </c>
      <c r="I429" s="135"/>
      <c r="J429" s="136">
        <f>ROUND(I429*H429,2)</f>
        <v>0</v>
      </c>
      <c r="K429" s="132" t="s">
        <v>270</v>
      </c>
      <c r="L429" s="33"/>
      <c r="M429" s="137" t="s">
        <v>19</v>
      </c>
      <c r="N429" s="138" t="s">
        <v>47</v>
      </c>
      <c r="P429" s="139">
        <f>O429*H429</f>
        <v>0</v>
      </c>
      <c r="Q429" s="139">
        <v>0.00063</v>
      </c>
      <c r="R429" s="139">
        <f>Q429*H429</f>
        <v>0.0027342</v>
      </c>
      <c r="S429" s="139">
        <v>0</v>
      </c>
      <c r="T429" s="140">
        <f>S429*H429</f>
        <v>0</v>
      </c>
      <c r="AR429" s="141" t="s">
        <v>271</v>
      </c>
      <c r="AT429" s="141" t="s">
        <v>267</v>
      </c>
      <c r="AU429" s="141" t="s">
        <v>86</v>
      </c>
      <c r="AY429" s="18" t="s">
        <v>265</v>
      </c>
      <c r="BE429" s="142">
        <f>IF(N429="základní",J429,0)</f>
        <v>0</v>
      </c>
      <c r="BF429" s="142">
        <f>IF(N429="snížená",J429,0)</f>
        <v>0</v>
      </c>
      <c r="BG429" s="142">
        <f>IF(N429="zákl. přenesená",J429,0)</f>
        <v>0</v>
      </c>
      <c r="BH429" s="142">
        <f>IF(N429="sníž. přenesená",J429,0)</f>
        <v>0</v>
      </c>
      <c r="BI429" s="142">
        <f>IF(N429="nulová",J429,0)</f>
        <v>0</v>
      </c>
      <c r="BJ429" s="18" t="s">
        <v>84</v>
      </c>
      <c r="BK429" s="142">
        <f>ROUND(I429*H429,2)</f>
        <v>0</v>
      </c>
      <c r="BL429" s="18" t="s">
        <v>271</v>
      </c>
      <c r="BM429" s="141" t="s">
        <v>5631</v>
      </c>
    </row>
    <row r="430" spans="2:47" s="1" customFormat="1" ht="12">
      <c r="B430" s="33"/>
      <c r="D430" s="143" t="s">
        <v>273</v>
      </c>
      <c r="F430" s="144" t="s">
        <v>3636</v>
      </c>
      <c r="I430" s="145"/>
      <c r="L430" s="33"/>
      <c r="M430" s="146"/>
      <c r="T430" s="54"/>
      <c r="AT430" s="18" t="s">
        <v>273</v>
      </c>
      <c r="AU430" s="18" t="s">
        <v>86</v>
      </c>
    </row>
    <row r="431" spans="2:47" s="1" customFormat="1" ht="12">
      <c r="B431" s="33"/>
      <c r="D431" s="147" t="s">
        <v>275</v>
      </c>
      <c r="F431" s="148" t="s">
        <v>3637</v>
      </c>
      <c r="I431" s="145"/>
      <c r="L431" s="33"/>
      <c r="M431" s="146"/>
      <c r="T431" s="54"/>
      <c r="AT431" s="18" t="s">
        <v>275</v>
      </c>
      <c r="AU431" s="18" t="s">
        <v>86</v>
      </c>
    </row>
    <row r="432" spans="2:51" s="12" customFormat="1" ht="12">
      <c r="B432" s="149"/>
      <c r="D432" s="143" t="s">
        <v>277</v>
      </c>
      <c r="E432" s="150" t="s">
        <v>19</v>
      </c>
      <c r="F432" s="151" t="s">
        <v>5632</v>
      </c>
      <c r="H432" s="150" t="s">
        <v>19</v>
      </c>
      <c r="I432" s="152"/>
      <c r="L432" s="149"/>
      <c r="M432" s="153"/>
      <c r="T432" s="154"/>
      <c r="AT432" s="150" t="s">
        <v>277</v>
      </c>
      <c r="AU432" s="150" t="s">
        <v>86</v>
      </c>
      <c r="AV432" s="12" t="s">
        <v>84</v>
      </c>
      <c r="AW432" s="12" t="s">
        <v>37</v>
      </c>
      <c r="AX432" s="12" t="s">
        <v>76</v>
      </c>
      <c r="AY432" s="150" t="s">
        <v>265</v>
      </c>
    </row>
    <row r="433" spans="2:51" s="12" customFormat="1" ht="12">
      <c r="B433" s="149"/>
      <c r="D433" s="143" t="s">
        <v>277</v>
      </c>
      <c r="E433" s="150" t="s">
        <v>19</v>
      </c>
      <c r="F433" s="151" t="s">
        <v>5633</v>
      </c>
      <c r="H433" s="150" t="s">
        <v>19</v>
      </c>
      <c r="I433" s="152"/>
      <c r="L433" s="149"/>
      <c r="M433" s="153"/>
      <c r="T433" s="154"/>
      <c r="AT433" s="150" t="s">
        <v>277</v>
      </c>
      <c r="AU433" s="150" t="s">
        <v>86</v>
      </c>
      <c r="AV433" s="12" t="s">
        <v>84</v>
      </c>
      <c r="AW433" s="12" t="s">
        <v>37</v>
      </c>
      <c r="AX433" s="12" t="s">
        <v>76</v>
      </c>
      <c r="AY433" s="150" t="s">
        <v>265</v>
      </c>
    </row>
    <row r="434" spans="2:51" s="13" customFormat="1" ht="12">
      <c r="B434" s="155"/>
      <c r="D434" s="143" t="s">
        <v>277</v>
      </c>
      <c r="E434" s="156" t="s">
        <v>19</v>
      </c>
      <c r="F434" s="157" t="s">
        <v>5634</v>
      </c>
      <c r="H434" s="158">
        <v>4.34</v>
      </c>
      <c r="I434" s="159"/>
      <c r="L434" s="155"/>
      <c r="M434" s="160"/>
      <c r="T434" s="161"/>
      <c r="AT434" s="156" t="s">
        <v>277</v>
      </c>
      <c r="AU434" s="156" t="s">
        <v>86</v>
      </c>
      <c r="AV434" s="13" t="s">
        <v>86</v>
      </c>
      <c r="AW434" s="13" t="s">
        <v>37</v>
      </c>
      <c r="AX434" s="13" t="s">
        <v>84</v>
      </c>
      <c r="AY434" s="156" t="s">
        <v>265</v>
      </c>
    </row>
    <row r="435" spans="2:65" s="1" customFormat="1" ht="16.5" customHeight="1">
      <c r="B435" s="33"/>
      <c r="C435" s="130" t="s">
        <v>658</v>
      </c>
      <c r="D435" s="130" t="s">
        <v>267</v>
      </c>
      <c r="E435" s="131" t="s">
        <v>3695</v>
      </c>
      <c r="F435" s="132" t="s">
        <v>3696</v>
      </c>
      <c r="G435" s="133" t="s">
        <v>162</v>
      </c>
      <c r="H435" s="134">
        <v>10.5</v>
      </c>
      <c r="I435" s="135"/>
      <c r="J435" s="136">
        <f>ROUND(I435*H435,2)</f>
        <v>0</v>
      </c>
      <c r="K435" s="132" t="s">
        <v>270</v>
      </c>
      <c r="L435" s="33"/>
      <c r="M435" s="137" t="s">
        <v>19</v>
      </c>
      <c r="N435" s="138" t="s">
        <v>47</v>
      </c>
      <c r="P435" s="139">
        <f>O435*H435</f>
        <v>0</v>
      </c>
      <c r="Q435" s="139">
        <v>0.00017</v>
      </c>
      <c r="R435" s="139">
        <f>Q435*H435</f>
        <v>0.0017850000000000001</v>
      </c>
      <c r="S435" s="139">
        <v>0</v>
      </c>
      <c r="T435" s="140">
        <f>S435*H435</f>
        <v>0</v>
      </c>
      <c r="AR435" s="141" t="s">
        <v>271</v>
      </c>
      <c r="AT435" s="141" t="s">
        <v>267</v>
      </c>
      <c r="AU435" s="141" t="s">
        <v>86</v>
      </c>
      <c r="AY435" s="18" t="s">
        <v>265</v>
      </c>
      <c r="BE435" s="142">
        <f>IF(N435="základní",J435,0)</f>
        <v>0</v>
      </c>
      <c r="BF435" s="142">
        <f>IF(N435="snížená",J435,0)</f>
        <v>0</v>
      </c>
      <c r="BG435" s="142">
        <f>IF(N435="zákl. přenesená",J435,0)</f>
        <v>0</v>
      </c>
      <c r="BH435" s="142">
        <f>IF(N435="sníž. přenesená",J435,0)</f>
        <v>0</v>
      </c>
      <c r="BI435" s="142">
        <f>IF(N435="nulová",J435,0)</f>
        <v>0</v>
      </c>
      <c r="BJ435" s="18" t="s">
        <v>84</v>
      </c>
      <c r="BK435" s="142">
        <f>ROUND(I435*H435,2)</f>
        <v>0</v>
      </c>
      <c r="BL435" s="18" t="s">
        <v>271</v>
      </c>
      <c r="BM435" s="141" t="s">
        <v>5635</v>
      </c>
    </row>
    <row r="436" spans="2:47" s="1" customFormat="1" ht="12">
      <c r="B436" s="33"/>
      <c r="D436" s="143" t="s">
        <v>273</v>
      </c>
      <c r="F436" s="144" t="s">
        <v>3698</v>
      </c>
      <c r="I436" s="145"/>
      <c r="L436" s="33"/>
      <c r="M436" s="146"/>
      <c r="T436" s="54"/>
      <c r="AT436" s="18" t="s">
        <v>273</v>
      </c>
      <c r="AU436" s="18" t="s">
        <v>86</v>
      </c>
    </row>
    <row r="437" spans="2:47" s="1" customFormat="1" ht="12">
      <c r="B437" s="33"/>
      <c r="D437" s="147" t="s">
        <v>275</v>
      </c>
      <c r="F437" s="148" t="s">
        <v>3699</v>
      </c>
      <c r="I437" s="145"/>
      <c r="L437" s="33"/>
      <c r="M437" s="146"/>
      <c r="T437" s="54"/>
      <c r="AT437" s="18" t="s">
        <v>275</v>
      </c>
      <c r="AU437" s="18" t="s">
        <v>86</v>
      </c>
    </row>
    <row r="438" spans="2:47" s="1" customFormat="1" ht="19.5">
      <c r="B438" s="33"/>
      <c r="D438" s="143" t="s">
        <v>501</v>
      </c>
      <c r="F438" s="176" t="s">
        <v>5636</v>
      </c>
      <c r="I438" s="145"/>
      <c r="L438" s="33"/>
      <c r="M438" s="146"/>
      <c r="T438" s="54"/>
      <c r="AT438" s="18" t="s">
        <v>501</v>
      </c>
      <c r="AU438" s="18" t="s">
        <v>86</v>
      </c>
    </row>
    <row r="439" spans="2:51" s="12" customFormat="1" ht="12">
      <c r="B439" s="149"/>
      <c r="D439" s="143" t="s">
        <v>277</v>
      </c>
      <c r="E439" s="150" t="s">
        <v>19</v>
      </c>
      <c r="F439" s="151" t="s">
        <v>5632</v>
      </c>
      <c r="H439" s="150" t="s">
        <v>19</v>
      </c>
      <c r="I439" s="152"/>
      <c r="L439" s="149"/>
      <c r="M439" s="153"/>
      <c r="T439" s="154"/>
      <c r="AT439" s="150" t="s">
        <v>277</v>
      </c>
      <c r="AU439" s="150" t="s">
        <v>86</v>
      </c>
      <c r="AV439" s="12" t="s">
        <v>84</v>
      </c>
      <c r="AW439" s="12" t="s">
        <v>37</v>
      </c>
      <c r="AX439" s="12" t="s">
        <v>76</v>
      </c>
      <c r="AY439" s="150" t="s">
        <v>265</v>
      </c>
    </row>
    <row r="440" spans="2:51" s="12" customFormat="1" ht="12">
      <c r="B440" s="149"/>
      <c r="D440" s="143" t="s">
        <v>277</v>
      </c>
      <c r="E440" s="150" t="s">
        <v>19</v>
      </c>
      <c r="F440" s="151" t="s">
        <v>5637</v>
      </c>
      <c r="H440" s="150" t="s">
        <v>19</v>
      </c>
      <c r="I440" s="152"/>
      <c r="L440" s="149"/>
      <c r="M440" s="153"/>
      <c r="T440" s="154"/>
      <c r="AT440" s="150" t="s">
        <v>277</v>
      </c>
      <c r="AU440" s="150" t="s">
        <v>86</v>
      </c>
      <c r="AV440" s="12" t="s">
        <v>84</v>
      </c>
      <c r="AW440" s="12" t="s">
        <v>37</v>
      </c>
      <c r="AX440" s="12" t="s">
        <v>76</v>
      </c>
      <c r="AY440" s="150" t="s">
        <v>265</v>
      </c>
    </row>
    <row r="441" spans="2:51" s="13" customFormat="1" ht="12">
      <c r="B441" s="155"/>
      <c r="D441" s="143" t="s">
        <v>277</v>
      </c>
      <c r="E441" s="156" t="s">
        <v>19</v>
      </c>
      <c r="F441" s="157" t="s">
        <v>5638</v>
      </c>
      <c r="H441" s="158">
        <v>10.5</v>
      </c>
      <c r="I441" s="159"/>
      <c r="L441" s="155"/>
      <c r="M441" s="160"/>
      <c r="T441" s="161"/>
      <c r="AT441" s="156" t="s">
        <v>277</v>
      </c>
      <c r="AU441" s="156" t="s">
        <v>86</v>
      </c>
      <c r="AV441" s="13" t="s">
        <v>86</v>
      </c>
      <c r="AW441" s="13" t="s">
        <v>37</v>
      </c>
      <c r="AX441" s="13" t="s">
        <v>84</v>
      </c>
      <c r="AY441" s="156" t="s">
        <v>265</v>
      </c>
    </row>
    <row r="442" spans="2:65" s="1" customFormat="1" ht="16.5" customHeight="1">
      <c r="B442" s="33"/>
      <c r="C442" s="130" t="s">
        <v>135</v>
      </c>
      <c r="D442" s="130" t="s">
        <v>267</v>
      </c>
      <c r="E442" s="131" t="s">
        <v>5639</v>
      </c>
      <c r="F442" s="132" t="s">
        <v>3712</v>
      </c>
      <c r="G442" s="133" t="s">
        <v>162</v>
      </c>
      <c r="H442" s="134">
        <v>10.5</v>
      </c>
      <c r="I442" s="135"/>
      <c r="J442" s="136">
        <f>ROUND(I442*H442,2)</f>
        <v>0</v>
      </c>
      <c r="K442" s="132" t="s">
        <v>19</v>
      </c>
      <c r="L442" s="33"/>
      <c r="M442" s="137" t="s">
        <v>19</v>
      </c>
      <c r="N442" s="138" t="s">
        <v>47</v>
      </c>
      <c r="P442" s="139">
        <f>O442*H442</f>
        <v>0</v>
      </c>
      <c r="Q442" s="139">
        <v>1E-05</v>
      </c>
      <c r="R442" s="139">
        <f>Q442*H442</f>
        <v>0.000105</v>
      </c>
      <c r="S442" s="139">
        <v>0</v>
      </c>
      <c r="T442" s="140">
        <f>S442*H442</f>
        <v>0</v>
      </c>
      <c r="AR442" s="141" t="s">
        <v>271</v>
      </c>
      <c r="AT442" s="141" t="s">
        <v>267</v>
      </c>
      <c r="AU442" s="141" t="s">
        <v>86</v>
      </c>
      <c r="AY442" s="18" t="s">
        <v>265</v>
      </c>
      <c r="BE442" s="142">
        <f>IF(N442="základní",J442,0)</f>
        <v>0</v>
      </c>
      <c r="BF442" s="142">
        <f>IF(N442="snížená",J442,0)</f>
        <v>0</v>
      </c>
      <c r="BG442" s="142">
        <f>IF(N442="zákl. přenesená",J442,0)</f>
        <v>0</v>
      </c>
      <c r="BH442" s="142">
        <f>IF(N442="sníž. přenesená",J442,0)</f>
        <v>0</v>
      </c>
      <c r="BI442" s="142">
        <f>IF(N442="nulová",J442,0)</f>
        <v>0</v>
      </c>
      <c r="BJ442" s="18" t="s">
        <v>84</v>
      </c>
      <c r="BK442" s="142">
        <f>ROUND(I442*H442,2)</f>
        <v>0</v>
      </c>
      <c r="BL442" s="18" t="s">
        <v>271</v>
      </c>
      <c r="BM442" s="141" t="s">
        <v>5640</v>
      </c>
    </row>
    <row r="443" spans="2:47" s="1" customFormat="1" ht="12">
      <c r="B443" s="33"/>
      <c r="D443" s="143" t="s">
        <v>273</v>
      </c>
      <c r="F443" s="144" t="s">
        <v>3712</v>
      </c>
      <c r="I443" s="145"/>
      <c r="L443" s="33"/>
      <c r="M443" s="146"/>
      <c r="T443" s="54"/>
      <c r="AT443" s="18" t="s">
        <v>273</v>
      </c>
      <c r="AU443" s="18" t="s">
        <v>86</v>
      </c>
    </row>
    <row r="444" spans="2:51" s="12" customFormat="1" ht="12">
      <c r="B444" s="149"/>
      <c r="D444" s="143" t="s">
        <v>277</v>
      </c>
      <c r="E444" s="150" t="s">
        <v>19</v>
      </c>
      <c r="F444" s="151" t="s">
        <v>5632</v>
      </c>
      <c r="H444" s="150" t="s">
        <v>19</v>
      </c>
      <c r="I444" s="152"/>
      <c r="L444" s="149"/>
      <c r="M444" s="153"/>
      <c r="T444" s="154"/>
      <c r="AT444" s="150" t="s">
        <v>277</v>
      </c>
      <c r="AU444" s="150" t="s">
        <v>86</v>
      </c>
      <c r="AV444" s="12" t="s">
        <v>84</v>
      </c>
      <c r="AW444" s="12" t="s">
        <v>37</v>
      </c>
      <c r="AX444" s="12" t="s">
        <v>76</v>
      </c>
      <c r="AY444" s="150" t="s">
        <v>265</v>
      </c>
    </row>
    <row r="445" spans="2:51" s="12" customFormat="1" ht="12">
      <c r="B445" s="149"/>
      <c r="D445" s="143" t="s">
        <v>277</v>
      </c>
      <c r="E445" s="150" t="s">
        <v>19</v>
      </c>
      <c r="F445" s="151" t="s">
        <v>5641</v>
      </c>
      <c r="H445" s="150" t="s">
        <v>19</v>
      </c>
      <c r="I445" s="152"/>
      <c r="L445" s="149"/>
      <c r="M445" s="153"/>
      <c r="T445" s="154"/>
      <c r="AT445" s="150" t="s">
        <v>277</v>
      </c>
      <c r="AU445" s="150" t="s">
        <v>86</v>
      </c>
      <c r="AV445" s="12" t="s">
        <v>84</v>
      </c>
      <c r="AW445" s="12" t="s">
        <v>37</v>
      </c>
      <c r="AX445" s="12" t="s">
        <v>76</v>
      </c>
      <c r="AY445" s="150" t="s">
        <v>265</v>
      </c>
    </row>
    <row r="446" spans="2:51" s="13" customFormat="1" ht="12">
      <c r="B446" s="155"/>
      <c r="D446" s="143" t="s">
        <v>277</v>
      </c>
      <c r="E446" s="156" t="s">
        <v>19</v>
      </c>
      <c r="F446" s="157" t="s">
        <v>5638</v>
      </c>
      <c r="H446" s="158">
        <v>10.5</v>
      </c>
      <c r="I446" s="159"/>
      <c r="L446" s="155"/>
      <c r="M446" s="160"/>
      <c r="T446" s="161"/>
      <c r="AT446" s="156" t="s">
        <v>277</v>
      </c>
      <c r="AU446" s="156" t="s">
        <v>86</v>
      </c>
      <c r="AV446" s="13" t="s">
        <v>86</v>
      </c>
      <c r="AW446" s="13" t="s">
        <v>37</v>
      </c>
      <c r="AX446" s="13" t="s">
        <v>84</v>
      </c>
      <c r="AY446" s="156" t="s">
        <v>265</v>
      </c>
    </row>
    <row r="447" spans="2:65" s="1" customFormat="1" ht="16.5" customHeight="1">
      <c r="B447" s="33"/>
      <c r="C447" s="130" t="s">
        <v>674</v>
      </c>
      <c r="D447" s="130" t="s">
        <v>267</v>
      </c>
      <c r="E447" s="131" t="s">
        <v>5642</v>
      </c>
      <c r="F447" s="132" t="s">
        <v>5643</v>
      </c>
      <c r="G447" s="133" t="s">
        <v>134</v>
      </c>
      <c r="H447" s="134">
        <v>30</v>
      </c>
      <c r="I447" s="135"/>
      <c r="J447" s="136">
        <f>ROUND(I447*H447,2)</f>
        <v>0</v>
      </c>
      <c r="K447" s="132" t="s">
        <v>270</v>
      </c>
      <c r="L447" s="33"/>
      <c r="M447" s="137" t="s">
        <v>19</v>
      </c>
      <c r="N447" s="138" t="s">
        <v>47</v>
      </c>
      <c r="P447" s="139">
        <f>O447*H447</f>
        <v>0</v>
      </c>
      <c r="Q447" s="139">
        <v>0</v>
      </c>
      <c r="R447" s="139">
        <f>Q447*H447</f>
        <v>0</v>
      </c>
      <c r="S447" s="139">
        <v>0</v>
      </c>
      <c r="T447" s="140">
        <f>S447*H447</f>
        <v>0</v>
      </c>
      <c r="AR447" s="141" t="s">
        <v>271</v>
      </c>
      <c r="AT447" s="141" t="s">
        <v>267</v>
      </c>
      <c r="AU447" s="141" t="s">
        <v>86</v>
      </c>
      <c r="AY447" s="18" t="s">
        <v>265</v>
      </c>
      <c r="BE447" s="142">
        <f>IF(N447="základní",J447,0)</f>
        <v>0</v>
      </c>
      <c r="BF447" s="142">
        <f>IF(N447="snížená",J447,0)</f>
        <v>0</v>
      </c>
      <c r="BG447" s="142">
        <f>IF(N447="zákl. přenesená",J447,0)</f>
        <v>0</v>
      </c>
      <c r="BH447" s="142">
        <f>IF(N447="sníž. přenesená",J447,0)</f>
        <v>0</v>
      </c>
      <c r="BI447" s="142">
        <f>IF(N447="nulová",J447,0)</f>
        <v>0</v>
      </c>
      <c r="BJ447" s="18" t="s">
        <v>84</v>
      </c>
      <c r="BK447" s="142">
        <f>ROUND(I447*H447,2)</f>
        <v>0</v>
      </c>
      <c r="BL447" s="18" t="s">
        <v>271</v>
      </c>
      <c r="BM447" s="141" t="s">
        <v>5644</v>
      </c>
    </row>
    <row r="448" spans="2:47" s="1" customFormat="1" ht="19.5">
      <c r="B448" s="33"/>
      <c r="D448" s="143" t="s">
        <v>273</v>
      </c>
      <c r="F448" s="144" t="s">
        <v>5645</v>
      </c>
      <c r="I448" s="145"/>
      <c r="L448" s="33"/>
      <c r="M448" s="146"/>
      <c r="T448" s="54"/>
      <c r="AT448" s="18" t="s">
        <v>273</v>
      </c>
      <c r="AU448" s="18" t="s">
        <v>86</v>
      </c>
    </row>
    <row r="449" spans="2:47" s="1" customFormat="1" ht="12">
      <c r="B449" s="33"/>
      <c r="D449" s="147" t="s">
        <v>275</v>
      </c>
      <c r="F449" s="148" t="s">
        <v>5646</v>
      </c>
      <c r="I449" s="145"/>
      <c r="L449" s="33"/>
      <c r="M449" s="146"/>
      <c r="T449" s="54"/>
      <c r="AT449" s="18" t="s">
        <v>275</v>
      </c>
      <c r="AU449" s="18" t="s">
        <v>86</v>
      </c>
    </row>
    <row r="450" spans="2:51" s="12" customFormat="1" ht="12">
      <c r="B450" s="149"/>
      <c r="D450" s="143" t="s">
        <v>277</v>
      </c>
      <c r="E450" s="150" t="s">
        <v>19</v>
      </c>
      <c r="F450" s="151" t="s">
        <v>5632</v>
      </c>
      <c r="H450" s="150" t="s">
        <v>19</v>
      </c>
      <c r="I450" s="152"/>
      <c r="L450" s="149"/>
      <c r="M450" s="153"/>
      <c r="T450" s="154"/>
      <c r="AT450" s="150" t="s">
        <v>277</v>
      </c>
      <c r="AU450" s="150" t="s">
        <v>86</v>
      </c>
      <c r="AV450" s="12" t="s">
        <v>84</v>
      </c>
      <c r="AW450" s="12" t="s">
        <v>37</v>
      </c>
      <c r="AX450" s="12" t="s">
        <v>76</v>
      </c>
      <c r="AY450" s="150" t="s">
        <v>265</v>
      </c>
    </row>
    <row r="451" spans="2:51" s="12" customFormat="1" ht="12">
      <c r="B451" s="149"/>
      <c r="D451" s="143" t="s">
        <v>277</v>
      </c>
      <c r="E451" s="150" t="s">
        <v>19</v>
      </c>
      <c r="F451" s="151" t="s">
        <v>5647</v>
      </c>
      <c r="H451" s="150" t="s">
        <v>19</v>
      </c>
      <c r="I451" s="152"/>
      <c r="L451" s="149"/>
      <c r="M451" s="153"/>
      <c r="T451" s="154"/>
      <c r="AT451" s="150" t="s">
        <v>277</v>
      </c>
      <c r="AU451" s="150" t="s">
        <v>86</v>
      </c>
      <c r="AV451" s="12" t="s">
        <v>84</v>
      </c>
      <c r="AW451" s="12" t="s">
        <v>37</v>
      </c>
      <c r="AX451" s="12" t="s">
        <v>76</v>
      </c>
      <c r="AY451" s="150" t="s">
        <v>265</v>
      </c>
    </row>
    <row r="452" spans="2:51" s="13" customFormat="1" ht="12">
      <c r="B452" s="155"/>
      <c r="D452" s="143" t="s">
        <v>277</v>
      </c>
      <c r="E452" s="156" t="s">
        <v>19</v>
      </c>
      <c r="F452" s="157" t="s">
        <v>5648</v>
      </c>
      <c r="H452" s="158">
        <v>30</v>
      </c>
      <c r="I452" s="159"/>
      <c r="L452" s="155"/>
      <c r="M452" s="160"/>
      <c r="T452" s="161"/>
      <c r="AT452" s="156" t="s">
        <v>277</v>
      </c>
      <c r="AU452" s="156" t="s">
        <v>86</v>
      </c>
      <c r="AV452" s="13" t="s">
        <v>86</v>
      </c>
      <c r="AW452" s="13" t="s">
        <v>37</v>
      </c>
      <c r="AX452" s="13" t="s">
        <v>76</v>
      </c>
      <c r="AY452" s="156" t="s">
        <v>265</v>
      </c>
    </row>
    <row r="453" spans="2:51" s="14" customFormat="1" ht="12">
      <c r="B453" s="162"/>
      <c r="D453" s="143" t="s">
        <v>277</v>
      </c>
      <c r="E453" s="163" t="s">
        <v>5381</v>
      </c>
      <c r="F453" s="164" t="s">
        <v>280</v>
      </c>
      <c r="H453" s="165">
        <v>30</v>
      </c>
      <c r="I453" s="166"/>
      <c r="L453" s="162"/>
      <c r="M453" s="167"/>
      <c r="T453" s="168"/>
      <c r="AT453" s="163" t="s">
        <v>277</v>
      </c>
      <c r="AU453" s="163" t="s">
        <v>86</v>
      </c>
      <c r="AV453" s="14" t="s">
        <v>271</v>
      </c>
      <c r="AW453" s="14" t="s">
        <v>37</v>
      </c>
      <c r="AX453" s="14" t="s">
        <v>84</v>
      </c>
      <c r="AY453" s="163" t="s">
        <v>265</v>
      </c>
    </row>
    <row r="454" spans="2:65" s="1" customFormat="1" ht="16.5" customHeight="1">
      <c r="B454" s="33"/>
      <c r="C454" s="177" t="s">
        <v>696</v>
      </c>
      <c r="D454" s="177" t="s">
        <v>504</v>
      </c>
      <c r="E454" s="178" t="s">
        <v>5649</v>
      </c>
      <c r="F454" s="179" t="s">
        <v>5650</v>
      </c>
      <c r="G454" s="180" t="s">
        <v>134</v>
      </c>
      <c r="H454" s="181">
        <v>30</v>
      </c>
      <c r="I454" s="182"/>
      <c r="J454" s="183">
        <f>ROUND(I454*H454,2)</f>
        <v>0</v>
      </c>
      <c r="K454" s="179" t="s">
        <v>19</v>
      </c>
      <c r="L454" s="184"/>
      <c r="M454" s="185" t="s">
        <v>19</v>
      </c>
      <c r="N454" s="186" t="s">
        <v>47</v>
      </c>
      <c r="P454" s="139">
        <f>O454*H454</f>
        <v>0</v>
      </c>
      <c r="Q454" s="139">
        <v>0.00118</v>
      </c>
      <c r="R454" s="139">
        <f>Q454*H454</f>
        <v>0.0354</v>
      </c>
      <c r="S454" s="139">
        <v>0</v>
      </c>
      <c r="T454" s="140">
        <f>S454*H454</f>
        <v>0</v>
      </c>
      <c r="AR454" s="141" t="s">
        <v>323</v>
      </c>
      <c r="AT454" s="141" t="s">
        <v>504</v>
      </c>
      <c r="AU454" s="141" t="s">
        <v>86</v>
      </c>
      <c r="AY454" s="18" t="s">
        <v>265</v>
      </c>
      <c r="BE454" s="142">
        <f>IF(N454="základní",J454,0)</f>
        <v>0</v>
      </c>
      <c r="BF454" s="142">
        <f>IF(N454="snížená",J454,0)</f>
        <v>0</v>
      </c>
      <c r="BG454" s="142">
        <f>IF(N454="zákl. přenesená",J454,0)</f>
        <v>0</v>
      </c>
      <c r="BH454" s="142">
        <f>IF(N454="sníž. přenesená",J454,0)</f>
        <v>0</v>
      </c>
      <c r="BI454" s="142">
        <f>IF(N454="nulová",J454,0)</f>
        <v>0</v>
      </c>
      <c r="BJ454" s="18" t="s">
        <v>84</v>
      </c>
      <c r="BK454" s="142">
        <f>ROUND(I454*H454,2)</f>
        <v>0</v>
      </c>
      <c r="BL454" s="18" t="s">
        <v>271</v>
      </c>
      <c r="BM454" s="141" t="s">
        <v>5651</v>
      </c>
    </row>
    <row r="455" spans="2:47" s="1" customFormat="1" ht="12">
      <c r="B455" s="33"/>
      <c r="D455" s="143" t="s">
        <v>273</v>
      </c>
      <c r="F455" s="144" t="s">
        <v>5650</v>
      </c>
      <c r="I455" s="145"/>
      <c r="L455" s="33"/>
      <c r="M455" s="146"/>
      <c r="T455" s="54"/>
      <c r="AT455" s="18" t="s">
        <v>273</v>
      </c>
      <c r="AU455" s="18" t="s">
        <v>86</v>
      </c>
    </row>
    <row r="456" spans="2:51" s="13" customFormat="1" ht="12">
      <c r="B456" s="155"/>
      <c r="D456" s="143" t="s">
        <v>277</v>
      </c>
      <c r="E456" s="156" t="s">
        <v>19</v>
      </c>
      <c r="F456" s="157" t="s">
        <v>5381</v>
      </c>
      <c r="H456" s="158">
        <v>30</v>
      </c>
      <c r="I456" s="159"/>
      <c r="L456" s="155"/>
      <c r="M456" s="160"/>
      <c r="T456" s="161"/>
      <c r="AT456" s="156" t="s">
        <v>277</v>
      </c>
      <c r="AU456" s="156" t="s">
        <v>86</v>
      </c>
      <c r="AV456" s="13" t="s">
        <v>86</v>
      </c>
      <c r="AW456" s="13" t="s">
        <v>37</v>
      </c>
      <c r="AX456" s="13" t="s">
        <v>84</v>
      </c>
      <c r="AY456" s="156" t="s">
        <v>265</v>
      </c>
    </row>
    <row r="457" spans="2:65" s="1" customFormat="1" ht="16.5" customHeight="1">
      <c r="B457" s="33"/>
      <c r="C457" s="130" t="s">
        <v>702</v>
      </c>
      <c r="D457" s="130" t="s">
        <v>267</v>
      </c>
      <c r="E457" s="131" t="s">
        <v>1357</v>
      </c>
      <c r="F457" s="132" t="s">
        <v>1358</v>
      </c>
      <c r="G457" s="133" t="s">
        <v>104</v>
      </c>
      <c r="H457" s="134">
        <v>43.84</v>
      </c>
      <c r="I457" s="135"/>
      <c r="J457" s="136">
        <f>ROUND(I457*H457,2)</f>
        <v>0</v>
      </c>
      <c r="K457" s="132" t="s">
        <v>19</v>
      </c>
      <c r="L457" s="33"/>
      <c r="M457" s="137" t="s">
        <v>19</v>
      </c>
      <c r="N457" s="138" t="s">
        <v>47</v>
      </c>
      <c r="P457" s="139">
        <f>O457*H457</f>
        <v>0</v>
      </c>
      <c r="Q457" s="139">
        <v>0.00147</v>
      </c>
      <c r="R457" s="139">
        <f>Q457*H457</f>
        <v>0.0644448</v>
      </c>
      <c r="S457" s="139">
        <v>2.447</v>
      </c>
      <c r="T457" s="140">
        <f>S457*H457</f>
        <v>107.27648</v>
      </c>
      <c r="AR457" s="141" t="s">
        <v>271</v>
      </c>
      <c r="AT457" s="141" t="s">
        <v>267</v>
      </c>
      <c r="AU457" s="141" t="s">
        <v>86</v>
      </c>
      <c r="AY457" s="18" t="s">
        <v>265</v>
      </c>
      <c r="BE457" s="142">
        <f>IF(N457="základní",J457,0)</f>
        <v>0</v>
      </c>
      <c r="BF457" s="142">
        <f>IF(N457="snížená",J457,0)</f>
        <v>0</v>
      </c>
      <c r="BG457" s="142">
        <f>IF(N457="zákl. přenesená",J457,0)</f>
        <v>0</v>
      </c>
      <c r="BH457" s="142">
        <f>IF(N457="sníž. přenesená",J457,0)</f>
        <v>0</v>
      </c>
      <c r="BI457" s="142">
        <f>IF(N457="nulová",J457,0)</f>
        <v>0</v>
      </c>
      <c r="BJ457" s="18" t="s">
        <v>84</v>
      </c>
      <c r="BK457" s="142">
        <f>ROUND(I457*H457,2)</f>
        <v>0</v>
      </c>
      <c r="BL457" s="18" t="s">
        <v>271</v>
      </c>
      <c r="BM457" s="141" t="s">
        <v>5652</v>
      </c>
    </row>
    <row r="458" spans="2:47" s="1" customFormat="1" ht="19.5">
      <c r="B458" s="33"/>
      <c r="D458" s="143" t="s">
        <v>273</v>
      </c>
      <c r="F458" s="144" t="s">
        <v>1360</v>
      </c>
      <c r="I458" s="145"/>
      <c r="L458" s="33"/>
      <c r="M458" s="146"/>
      <c r="T458" s="54"/>
      <c r="AT458" s="18" t="s">
        <v>273</v>
      </c>
      <c r="AU458" s="18" t="s">
        <v>86</v>
      </c>
    </row>
    <row r="459" spans="2:51" s="12" customFormat="1" ht="12">
      <c r="B459" s="149"/>
      <c r="D459" s="143" t="s">
        <v>277</v>
      </c>
      <c r="E459" s="150" t="s">
        <v>19</v>
      </c>
      <c r="F459" s="151" t="s">
        <v>5395</v>
      </c>
      <c r="H459" s="150" t="s">
        <v>19</v>
      </c>
      <c r="I459" s="152"/>
      <c r="L459" s="149"/>
      <c r="M459" s="153"/>
      <c r="T459" s="154"/>
      <c r="AT459" s="150" t="s">
        <v>277</v>
      </c>
      <c r="AU459" s="150" t="s">
        <v>86</v>
      </c>
      <c r="AV459" s="12" t="s">
        <v>84</v>
      </c>
      <c r="AW459" s="12" t="s">
        <v>37</v>
      </c>
      <c r="AX459" s="12" t="s">
        <v>76</v>
      </c>
      <c r="AY459" s="150" t="s">
        <v>265</v>
      </c>
    </row>
    <row r="460" spans="2:51" s="12" customFormat="1" ht="12">
      <c r="B460" s="149"/>
      <c r="D460" s="143" t="s">
        <v>277</v>
      </c>
      <c r="E460" s="150" t="s">
        <v>19</v>
      </c>
      <c r="F460" s="151" t="s">
        <v>5653</v>
      </c>
      <c r="H460" s="150" t="s">
        <v>19</v>
      </c>
      <c r="I460" s="152"/>
      <c r="L460" s="149"/>
      <c r="M460" s="153"/>
      <c r="T460" s="154"/>
      <c r="AT460" s="150" t="s">
        <v>277</v>
      </c>
      <c r="AU460" s="150" t="s">
        <v>86</v>
      </c>
      <c r="AV460" s="12" t="s">
        <v>84</v>
      </c>
      <c r="AW460" s="12" t="s">
        <v>37</v>
      </c>
      <c r="AX460" s="12" t="s">
        <v>76</v>
      </c>
      <c r="AY460" s="150" t="s">
        <v>265</v>
      </c>
    </row>
    <row r="461" spans="2:51" s="13" customFormat="1" ht="12">
      <c r="B461" s="155"/>
      <c r="D461" s="143" t="s">
        <v>277</v>
      </c>
      <c r="E461" s="156" t="s">
        <v>19</v>
      </c>
      <c r="F461" s="157" t="s">
        <v>5654</v>
      </c>
      <c r="H461" s="158">
        <v>24.84</v>
      </c>
      <c r="I461" s="159"/>
      <c r="L461" s="155"/>
      <c r="M461" s="160"/>
      <c r="T461" s="161"/>
      <c r="AT461" s="156" t="s">
        <v>277</v>
      </c>
      <c r="AU461" s="156" t="s">
        <v>86</v>
      </c>
      <c r="AV461" s="13" t="s">
        <v>86</v>
      </c>
      <c r="AW461" s="13" t="s">
        <v>37</v>
      </c>
      <c r="AX461" s="13" t="s">
        <v>76</v>
      </c>
      <c r="AY461" s="156" t="s">
        <v>265</v>
      </c>
    </row>
    <row r="462" spans="2:51" s="12" customFormat="1" ht="12">
      <c r="B462" s="149"/>
      <c r="D462" s="143" t="s">
        <v>277</v>
      </c>
      <c r="E462" s="150" t="s">
        <v>19</v>
      </c>
      <c r="F462" s="151" t="s">
        <v>5655</v>
      </c>
      <c r="H462" s="150" t="s">
        <v>19</v>
      </c>
      <c r="I462" s="152"/>
      <c r="L462" s="149"/>
      <c r="M462" s="153"/>
      <c r="T462" s="154"/>
      <c r="AT462" s="150" t="s">
        <v>277</v>
      </c>
      <c r="AU462" s="150" t="s">
        <v>86</v>
      </c>
      <c r="AV462" s="12" t="s">
        <v>84</v>
      </c>
      <c r="AW462" s="12" t="s">
        <v>37</v>
      </c>
      <c r="AX462" s="12" t="s">
        <v>76</v>
      </c>
      <c r="AY462" s="150" t="s">
        <v>265</v>
      </c>
    </row>
    <row r="463" spans="2:51" s="13" customFormat="1" ht="12">
      <c r="B463" s="155"/>
      <c r="D463" s="143" t="s">
        <v>277</v>
      </c>
      <c r="E463" s="156" t="s">
        <v>19</v>
      </c>
      <c r="F463" s="157" t="s">
        <v>5656</v>
      </c>
      <c r="H463" s="158">
        <v>19</v>
      </c>
      <c r="I463" s="159"/>
      <c r="L463" s="155"/>
      <c r="M463" s="160"/>
      <c r="T463" s="161"/>
      <c r="AT463" s="156" t="s">
        <v>277</v>
      </c>
      <c r="AU463" s="156" t="s">
        <v>86</v>
      </c>
      <c r="AV463" s="13" t="s">
        <v>86</v>
      </c>
      <c r="AW463" s="13" t="s">
        <v>37</v>
      </c>
      <c r="AX463" s="13" t="s">
        <v>76</v>
      </c>
      <c r="AY463" s="156" t="s">
        <v>265</v>
      </c>
    </row>
    <row r="464" spans="2:51" s="14" customFormat="1" ht="12">
      <c r="B464" s="162"/>
      <c r="D464" s="143" t="s">
        <v>277</v>
      </c>
      <c r="E464" s="163" t="s">
        <v>102</v>
      </c>
      <c r="F464" s="164" t="s">
        <v>280</v>
      </c>
      <c r="H464" s="165">
        <v>43.84</v>
      </c>
      <c r="I464" s="166"/>
      <c r="L464" s="162"/>
      <c r="M464" s="167"/>
      <c r="T464" s="168"/>
      <c r="AT464" s="163" t="s">
        <v>277</v>
      </c>
      <c r="AU464" s="163" t="s">
        <v>86</v>
      </c>
      <c r="AV464" s="14" t="s">
        <v>271</v>
      </c>
      <c r="AW464" s="14" t="s">
        <v>37</v>
      </c>
      <c r="AX464" s="14" t="s">
        <v>84</v>
      </c>
      <c r="AY464" s="163" t="s">
        <v>265</v>
      </c>
    </row>
    <row r="465" spans="2:65" s="1" customFormat="1" ht="16.5" customHeight="1">
      <c r="B465" s="33"/>
      <c r="C465" s="130" t="s">
        <v>708</v>
      </c>
      <c r="D465" s="130" t="s">
        <v>267</v>
      </c>
      <c r="E465" s="131" t="s">
        <v>3808</v>
      </c>
      <c r="F465" s="132" t="s">
        <v>3809</v>
      </c>
      <c r="G465" s="133" t="s">
        <v>104</v>
      </c>
      <c r="H465" s="134">
        <v>11.2</v>
      </c>
      <c r="I465" s="135"/>
      <c r="J465" s="136">
        <f>ROUND(I465*H465,2)</f>
        <v>0</v>
      </c>
      <c r="K465" s="132" t="s">
        <v>19</v>
      </c>
      <c r="L465" s="33"/>
      <c r="M465" s="137" t="s">
        <v>19</v>
      </c>
      <c r="N465" s="138" t="s">
        <v>47</v>
      </c>
      <c r="P465" s="139">
        <f>O465*H465</f>
        <v>0</v>
      </c>
      <c r="Q465" s="139">
        <v>0</v>
      </c>
      <c r="R465" s="139">
        <f>Q465*H465</f>
        <v>0</v>
      </c>
      <c r="S465" s="139">
        <v>2.65</v>
      </c>
      <c r="T465" s="140">
        <f>S465*H465</f>
        <v>29.679999999999996</v>
      </c>
      <c r="AR465" s="141" t="s">
        <v>271</v>
      </c>
      <c r="AT465" s="141" t="s">
        <v>267</v>
      </c>
      <c r="AU465" s="141" t="s">
        <v>86</v>
      </c>
      <c r="AY465" s="18" t="s">
        <v>265</v>
      </c>
      <c r="BE465" s="142">
        <f>IF(N465="základní",J465,0)</f>
        <v>0</v>
      </c>
      <c r="BF465" s="142">
        <f>IF(N465="snížená",J465,0)</f>
        <v>0</v>
      </c>
      <c r="BG465" s="142">
        <f>IF(N465="zákl. přenesená",J465,0)</f>
        <v>0</v>
      </c>
      <c r="BH465" s="142">
        <f>IF(N465="sníž. přenesená",J465,0)</f>
        <v>0</v>
      </c>
      <c r="BI465" s="142">
        <f>IF(N465="nulová",J465,0)</f>
        <v>0</v>
      </c>
      <c r="BJ465" s="18" t="s">
        <v>84</v>
      </c>
      <c r="BK465" s="142">
        <f>ROUND(I465*H465,2)</f>
        <v>0</v>
      </c>
      <c r="BL465" s="18" t="s">
        <v>271</v>
      </c>
      <c r="BM465" s="141" t="s">
        <v>5657</v>
      </c>
    </row>
    <row r="466" spans="2:47" s="1" customFormat="1" ht="19.5">
      <c r="B466" s="33"/>
      <c r="D466" s="143" t="s">
        <v>273</v>
      </c>
      <c r="F466" s="144" t="s">
        <v>3811</v>
      </c>
      <c r="I466" s="145"/>
      <c r="L466" s="33"/>
      <c r="M466" s="146"/>
      <c r="T466" s="54"/>
      <c r="AT466" s="18" t="s">
        <v>273</v>
      </c>
      <c r="AU466" s="18" t="s">
        <v>86</v>
      </c>
    </row>
    <row r="467" spans="2:51" s="12" customFormat="1" ht="12">
      <c r="B467" s="149"/>
      <c r="D467" s="143" t="s">
        <v>277</v>
      </c>
      <c r="E467" s="150" t="s">
        <v>19</v>
      </c>
      <c r="F467" s="151" t="s">
        <v>5395</v>
      </c>
      <c r="H467" s="150" t="s">
        <v>19</v>
      </c>
      <c r="I467" s="152"/>
      <c r="L467" s="149"/>
      <c r="M467" s="153"/>
      <c r="T467" s="154"/>
      <c r="AT467" s="150" t="s">
        <v>277</v>
      </c>
      <c r="AU467" s="150" t="s">
        <v>86</v>
      </c>
      <c r="AV467" s="12" t="s">
        <v>84</v>
      </c>
      <c r="AW467" s="12" t="s">
        <v>37</v>
      </c>
      <c r="AX467" s="12" t="s">
        <v>76</v>
      </c>
      <c r="AY467" s="150" t="s">
        <v>265</v>
      </c>
    </row>
    <row r="468" spans="2:51" s="13" customFormat="1" ht="12">
      <c r="B468" s="155"/>
      <c r="D468" s="143" t="s">
        <v>277</v>
      </c>
      <c r="E468" s="156" t="s">
        <v>19</v>
      </c>
      <c r="F468" s="157" t="s">
        <v>5658</v>
      </c>
      <c r="H468" s="158">
        <v>11.2</v>
      </c>
      <c r="I468" s="159"/>
      <c r="L468" s="155"/>
      <c r="M468" s="160"/>
      <c r="T468" s="161"/>
      <c r="AT468" s="156" t="s">
        <v>277</v>
      </c>
      <c r="AU468" s="156" t="s">
        <v>86</v>
      </c>
      <c r="AV468" s="13" t="s">
        <v>86</v>
      </c>
      <c r="AW468" s="13" t="s">
        <v>37</v>
      </c>
      <c r="AX468" s="13" t="s">
        <v>76</v>
      </c>
      <c r="AY468" s="156" t="s">
        <v>265</v>
      </c>
    </row>
    <row r="469" spans="2:51" s="14" customFormat="1" ht="12">
      <c r="B469" s="162"/>
      <c r="D469" s="143" t="s">
        <v>277</v>
      </c>
      <c r="E469" s="163" t="s">
        <v>5368</v>
      </c>
      <c r="F469" s="164" t="s">
        <v>280</v>
      </c>
      <c r="H469" s="165">
        <v>11.2</v>
      </c>
      <c r="I469" s="166"/>
      <c r="L469" s="162"/>
      <c r="M469" s="167"/>
      <c r="T469" s="168"/>
      <c r="AT469" s="163" t="s">
        <v>277</v>
      </c>
      <c r="AU469" s="163" t="s">
        <v>86</v>
      </c>
      <c r="AV469" s="14" t="s">
        <v>271</v>
      </c>
      <c r="AW469" s="14" t="s">
        <v>37</v>
      </c>
      <c r="AX469" s="14" t="s">
        <v>84</v>
      </c>
      <c r="AY469" s="163" t="s">
        <v>265</v>
      </c>
    </row>
    <row r="470" spans="2:65" s="1" customFormat="1" ht="16.5" customHeight="1">
      <c r="B470" s="33"/>
      <c r="C470" s="130" t="s">
        <v>714</v>
      </c>
      <c r="D470" s="130" t="s">
        <v>267</v>
      </c>
      <c r="E470" s="131" t="s">
        <v>5659</v>
      </c>
      <c r="F470" s="132" t="s">
        <v>5660</v>
      </c>
      <c r="G470" s="133" t="s">
        <v>569</v>
      </c>
      <c r="H470" s="134">
        <v>1</v>
      </c>
      <c r="I470" s="135"/>
      <c r="J470" s="136">
        <f>ROUND(I470*H470,2)</f>
        <v>0</v>
      </c>
      <c r="K470" s="132" t="s">
        <v>19</v>
      </c>
      <c r="L470" s="33"/>
      <c r="M470" s="137" t="s">
        <v>19</v>
      </c>
      <c r="N470" s="138" t="s">
        <v>47</v>
      </c>
      <c r="P470" s="139">
        <f>O470*H470</f>
        <v>0</v>
      </c>
      <c r="Q470" s="139">
        <v>0</v>
      </c>
      <c r="R470" s="139">
        <f>Q470*H470</f>
        <v>0</v>
      </c>
      <c r="S470" s="139">
        <v>0</v>
      </c>
      <c r="T470" s="140">
        <f>S470*H470</f>
        <v>0</v>
      </c>
      <c r="AR470" s="141" t="s">
        <v>271</v>
      </c>
      <c r="AT470" s="141" t="s">
        <v>267</v>
      </c>
      <c r="AU470" s="141" t="s">
        <v>86</v>
      </c>
      <c r="AY470" s="18" t="s">
        <v>265</v>
      </c>
      <c r="BE470" s="142">
        <f>IF(N470="základní",J470,0)</f>
        <v>0</v>
      </c>
      <c r="BF470" s="142">
        <f>IF(N470="snížená",J470,0)</f>
        <v>0</v>
      </c>
      <c r="BG470" s="142">
        <f>IF(N470="zákl. přenesená",J470,0)</f>
        <v>0</v>
      </c>
      <c r="BH470" s="142">
        <f>IF(N470="sníž. přenesená",J470,0)</f>
        <v>0</v>
      </c>
      <c r="BI470" s="142">
        <f>IF(N470="nulová",J470,0)</f>
        <v>0</v>
      </c>
      <c r="BJ470" s="18" t="s">
        <v>84</v>
      </c>
      <c r="BK470" s="142">
        <f>ROUND(I470*H470,2)</f>
        <v>0</v>
      </c>
      <c r="BL470" s="18" t="s">
        <v>271</v>
      </c>
      <c r="BM470" s="141" t="s">
        <v>5661</v>
      </c>
    </row>
    <row r="471" spans="2:47" s="1" customFormat="1" ht="12">
      <c r="B471" s="33"/>
      <c r="D471" s="143" t="s">
        <v>273</v>
      </c>
      <c r="F471" s="144" t="s">
        <v>5660</v>
      </c>
      <c r="I471" s="145"/>
      <c r="L471" s="33"/>
      <c r="M471" s="146"/>
      <c r="T471" s="54"/>
      <c r="AT471" s="18" t="s">
        <v>273</v>
      </c>
      <c r="AU471" s="18" t="s">
        <v>86</v>
      </c>
    </row>
    <row r="472" spans="2:51" s="13" customFormat="1" ht="12">
      <c r="B472" s="155"/>
      <c r="D472" s="143" t="s">
        <v>277</v>
      </c>
      <c r="E472" s="156" t="s">
        <v>19</v>
      </c>
      <c r="F472" s="157" t="s">
        <v>5662</v>
      </c>
      <c r="H472" s="158">
        <v>1</v>
      </c>
      <c r="I472" s="159"/>
      <c r="L472" s="155"/>
      <c r="M472" s="160"/>
      <c r="T472" s="161"/>
      <c r="AT472" s="156" t="s">
        <v>277</v>
      </c>
      <c r="AU472" s="156" t="s">
        <v>86</v>
      </c>
      <c r="AV472" s="13" t="s">
        <v>86</v>
      </c>
      <c r="AW472" s="13" t="s">
        <v>37</v>
      </c>
      <c r="AX472" s="13" t="s">
        <v>84</v>
      </c>
      <c r="AY472" s="156" t="s">
        <v>265</v>
      </c>
    </row>
    <row r="473" spans="2:65" s="1" customFormat="1" ht="16.5" customHeight="1">
      <c r="B473" s="33"/>
      <c r="C473" s="130" t="s">
        <v>720</v>
      </c>
      <c r="D473" s="130" t="s">
        <v>267</v>
      </c>
      <c r="E473" s="131" t="s">
        <v>5663</v>
      </c>
      <c r="F473" s="132" t="s">
        <v>5664</v>
      </c>
      <c r="G473" s="133" t="s">
        <v>569</v>
      </c>
      <c r="H473" s="134">
        <v>1</v>
      </c>
      <c r="I473" s="135"/>
      <c r="J473" s="136">
        <f>ROUND(I473*H473,2)</f>
        <v>0</v>
      </c>
      <c r="K473" s="132" t="s">
        <v>19</v>
      </c>
      <c r="L473" s="33"/>
      <c r="M473" s="137" t="s">
        <v>19</v>
      </c>
      <c r="N473" s="138" t="s">
        <v>47</v>
      </c>
      <c r="P473" s="139">
        <f>O473*H473</f>
        <v>0</v>
      </c>
      <c r="Q473" s="139">
        <v>0</v>
      </c>
      <c r="R473" s="139">
        <f>Q473*H473</f>
        <v>0</v>
      </c>
      <c r="S473" s="139">
        <v>0</v>
      </c>
      <c r="T473" s="140">
        <f>S473*H473</f>
        <v>0</v>
      </c>
      <c r="AR473" s="141" t="s">
        <v>271</v>
      </c>
      <c r="AT473" s="141" t="s">
        <v>267</v>
      </c>
      <c r="AU473" s="141" t="s">
        <v>86</v>
      </c>
      <c r="AY473" s="18" t="s">
        <v>265</v>
      </c>
      <c r="BE473" s="142">
        <f>IF(N473="základní",J473,0)</f>
        <v>0</v>
      </c>
      <c r="BF473" s="142">
        <f>IF(N473="snížená",J473,0)</f>
        <v>0</v>
      </c>
      <c r="BG473" s="142">
        <f>IF(N473="zákl. přenesená",J473,0)</f>
        <v>0</v>
      </c>
      <c r="BH473" s="142">
        <f>IF(N473="sníž. přenesená",J473,0)</f>
        <v>0</v>
      </c>
      <c r="BI473" s="142">
        <f>IF(N473="nulová",J473,0)</f>
        <v>0</v>
      </c>
      <c r="BJ473" s="18" t="s">
        <v>84</v>
      </c>
      <c r="BK473" s="142">
        <f>ROUND(I473*H473,2)</f>
        <v>0</v>
      </c>
      <c r="BL473" s="18" t="s">
        <v>271</v>
      </c>
      <c r="BM473" s="141" t="s">
        <v>5665</v>
      </c>
    </row>
    <row r="474" spans="2:47" s="1" customFormat="1" ht="12">
      <c r="B474" s="33"/>
      <c r="D474" s="143" t="s">
        <v>273</v>
      </c>
      <c r="F474" s="144" t="s">
        <v>5664</v>
      </c>
      <c r="I474" s="145"/>
      <c r="L474" s="33"/>
      <c r="M474" s="146"/>
      <c r="T474" s="54"/>
      <c r="AT474" s="18" t="s">
        <v>273</v>
      </c>
      <c r="AU474" s="18" t="s">
        <v>86</v>
      </c>
    </row>
    <row r="475" spans="2:51" s="13" customFormat="1" ht="12">
      <c r="B475" s="155"/>
      <c r="D475" s="143" t="s">
        <v>277</v>
      </c>
      <c r="E475" s="156" t="s">
        <v>19</v>
      </c>
      <c r="F475" s="157" t="s">
        <v>5662</v>
      </c>
      <c r="H475" s="158">
        <v>1</v>
      </c>
      <c r="I475" s="159"/>
      <c r="L475" s="155"/>
      <c r="M475" s="160"/>
      <c r="T475" s="161"/>
      <c r="AT475" s="156" t="s">
        <v>277</v>
      </c>
      <c r="AU475" s="156" t="s">
        <v>86</v>
      </c>
      <c r="AV475" s="13" t="s">
        <v>86</v>
      </c>
      <c r="AW475" s="13" t="s">
        <v>37</v>
      </c>
      <c r="AX475" s="13" t="s">
        <v>84</v>
      </c>
      <c r="AY475" s="156" t="s">
        <v>265</v>
      </c>
    </row>
    <row r="476" spans="2:63" s="11" customFormat="1" ht="22.9" customHeight="1">
      <c r="B476" s="118"/>
      <c r="D476" s="119" t="s">
        <v>75</v>
      </c>
      <c r="E476" s="128" t="s">
        <v>1446</v>
      </c>
      <c r="F476" s="128" t="s">
        <v>1447</v>
      </c>
      <c r="I476" s="121"/>
      <c r="J476" s="129">
        <f>BK476</f>
        <v>0</v>
      </c>
      <c r="L476" s="118"/>
      <c r="M476" s="123"/>
      <c r="P476" s="124">
        <f>SUM(P477:P490)</f>
        <v>0</v>
      </c>
      <c r="R476" s="124">
        <f>SUM(R477:R490)</f>
        <v>0</v>
      </c>
      <c r="T476" s="125">
        <f>SUM(T477:T490)</f>
        <v>0</v>
      </c>
      <c r="AR476" s="119" t="s">
        <v>84</v>
      </c>
      <c r="AT476" s="126" t="s">
        <v>75</v>
      </c>
      <c r="AU476" s="126" t="s">
        <v>84</v>
      </c>
      <c r="AY476" s="119" t="s">
        <v>265</v>
      </c>
      <c r="BK476" s="127">
        <f>SUM(BK477:BK490)</f>
        <v>0</v>
      </c>
    </row>
    <row r="477" spans="2:65" s="1" customFormat="1" ht="16.5" customHeight="1">
      <c r="B477" s="33"/>
      <c r="C477" s="130" t="s">
        <v>734</v>
      </c>
      <c r="D477" s="130" t="s">
        <v>267</v>
      </c>
      <c r="E477" s="131" t="s">
        <v>1471</v>
      </c>
      <c r="F477" s="132" t="s">
        <v>1472</v>
      </c>
      <c r="G477" s="133" t="s">
        <v>130</v>
      </c>
      <c r="H477" s="134">
        <v>178.764</v>
      </c>
      <c r="I477" s="135"/>
      <c r="J477" s="136">
        <f>ROUND(I477*H477,2)</f>
        <v>0</v>
      </c>
      <c r="K477" s="132" t="s">
        <v>270</v>
      </c>
      <c r="L477" s="33"/>
      <c r="M477" s="137" t="s">
        <v>19</v>
      </c>
      <c r="N477" s="138" t="s">
        <v>47</v>
      </c>
      <c r="P477" s="139">
        <f>O477*H477</f>
        <v>0</v>
      </c>
      <c r="Q477" s="139">
        <v>0</v>
      </c>
      <c r="R477" s="139">
        <f>Q477*H477</f>
        <v>0</v>
      </c>
      <c r="S477" s="139">
        <v>0</v>
      </c>
      <c r="T477" s="140">
        <f>S477*H477</f>
        <v>0</v>
      </c>
      <c r="AR477" s="141" t="s">
        <v>271</v>
      </c>
      <c r="AT477" s="141" t="s">
        <v>267</v>
      </c>
      <c r="AU477" s="141" t="s">
        <v>86</v>
      </c>
      <c r="AY477" s="18" t="s">
        <v>265</v>
      </c>
      <c r="BE477" s="142">
        <f>IF(N477="základní",J477,0)</f>
        <v>0</v>
      </c>
      <c r="BF477" s="142">
        <f>IF(N477="snížená",J477,0)</f>
        <v>0</v>
      </c>
      <c r="BG477" s="142">
        <f>IF(N477="zákl. přenesená",J477,0)</f>
        <v>0</v>
      </c>
      <c r="BH477" s="142">
        <f>IF(N477="sníž. přenesená",J477,0)</f>
        <v>0</v>
      </c>
      <c r="BI477" s="142">
        <f>IF(N477="nulová",J477,0)</f>
        <v>0</v>
      </c>
      <c r="BJ477" s="18" t="s">
        <v>84</v>
      </c>
      <c r="BK477" s="142">
        <f>ROUND(I477*H477,2)</f>
        <v>0</v>
      </c>
      <c r="BL477" s="18" t="s">
        <v>271</v>
      </c>
      <c r="BM477" s="141" t="s">
        <v>5666</v>
      </c>
    </row>
    <row r="478" spans="2:47" s="1" customFormat="1" ht="12">
      <c r="B478" s="33"/>
      <c r="D478" s="143" t="s">
        <v>273</v>
      </c>
      <c r="F478" s="144" t="s">
        <v>1474</v>
      </c>
      <c r="I478" s="145"/>
      <c r="L478" s="33"/>
      <c r="M478" s="146"/>
      <c r="T478" s="54"/>
      <c r="AT478" s="18" t="s">
        <v>273</v>
      </c>
      <c r="AU478" s="18" t="s">
        <v>86</v>
      </c>
    </row>
    <row r="479" spans="2:47" s="1" customFormat="1" ht="12">
      <c r="B479" s="33"/>
      <c r="D479" s="147" t="s">
        <v>275</v>
      </c>
      <c r="F479" s="148" t="s">
        <v>1475</v>
      </c>
      <c r="I479" s="145"/>
      <c r="L479" s="33"/>
      <c r="M479" s="146"/>
      <c r="T479" s="54"/>
      <c r="AT479" s="18" t="s">
        <v>275</v>
      </c>
      <c r="AU479" s="18" t="s">
        <v>86</v>
      </c>
    </row>
    <row r="480" spans="2:51" s="13" customFormat="1" ht="12">
      <c r="B480" s="155"/>
      <c r="D480" s="143" t="s">
        <v>277</v>
      </c>
      <c r="E480" s="156" t="s">
        <v>19</v>
      </c>
      <c r="F480" s="157" t="s">
        <v>5667</v>
      </c>
      <c r="H480" s="158">
        <v>29.68</v>
      </c>
      <c r="I480" s="159"/>
      <c r="L480" s="155"/>
      <c r="M480" s="160"/>
      <c r="T480" s="161"/>
      <c r="AT480" s="156" t="s">
        <v>277</v>
      </c>
      <c r="AU480" s="156" t="s">
        <v>86</v>
      </c>
      <c r="AV480" s="13" t="s">
        <v>86</v>
      </c>
      <c r="AW480" s="13" t="s">
        <v>37</v>
      </c>
      <c r="AX480" s="13" t="s">
        <v>76</v>
      </c>
      <c r="AY480" s="156" t="s">
        <v>265</v>
      </c>
    </row>
    <row r="481" spans="2:51" s="13" customFormat="1" ht="12">
      <c r="B481" s="155"/>
      <c r="D481" s="143" t="s">
        <v>277</v>
      </c>
      <c r="E481" s="156" t="s">
        <v>19</v>
      </c>
      <c r="F481" s="157" t="s">
        <v>5668</v>
      </c>
      <c r="H481" s="158">
        <v>41.808</v>
      </c>
      <c r="I481" s="159"/>
      <c r="L481" s="155"/>
      <c r="M481" s="160"/>
      <c r="T481" s="161"/>
      <c r="AT481" s="156" t="s">
        <v>277</v>
      </c>
      <c r="AU481" s="156" t="s">
        <v>86</v>
      </c>
      <c r="AV481" s="13" t="s">
        <v>86</v>
      </c>
      <c r="AW481" s="13" t="s">
        <v>37</v>
      </c>
      <c r="AX481" s="13" t="s">
        <v>76</v>
      </c>
      <c r="AY481" s="156" t="s">
        <v>265</v>
      </c>
    </row>
    <row r="482" spans="2:51" s="13" customFormat="1" ht="12">
      <c r="B482" s="155"/>
      <c r="D482" s="143" t="s">
        <v>277</v>
      </c>
      <c r="E482" s="156" t="s">
        <v>19</v>
      </c>
      <c r="F482" s="157" t="s">
        <v>5669</v>
      </c>
      <c r="H482" s="158">
        <v>107.276</v>
      </c>
      <c r="I482" s="159"/>
      <c r="L482" s="155"/>
      <c r="M482" s="160"/>
      <c r="T482" s="161"/>
      <c r="AT482" s="156" t="s">
        <v>277</v>
      </c>
      <c r="AU482" s="156" t="s">
        <v>86</v>
      </c>
      <c r="AV482" s="13" t="s">
        <v>86</v>
      </c>
      <c r="AW482" s="13" t="s">
        <v>37</v>
      </c>
      <c r="AX482" s="13" t="s">
        <v>76</v>
      </c>
      <c r="AY482" s="156" t="s">
        <v>265</v>
      </c>
    </row>
    <row r="483" spans="2:51" s="14" customFormat="1" ht="12">
      <c r="B483" s="162"/>
      <c r="D483" s="143" t="s">
        <v>277</v>
      </c>
      <c r="E483" s="163" t="s">
        <v>19</v>
      </c>
      <c r="F483" s="164" t="s">
        <v>280</v>
      </c>
      <c r="H483" s="165">
        <v>178.764</v>
      </c>
      <c r="I483" s="166"/>
      <c r="L483" s="162"/>
      <c r="M483" s="167"/>
      <c r="T483" s="168"/>
      <c r="AT483" s="163" t="s">
        <v>277</v>
      </c>
      <c r="AU483" s="163" t="s">
        <v>86</v>
      </c>
      <c r="AV483" s="14" t="s">
        <v>271</v>
      </c>
      <c r="AW483" s="14" t="s">
        <v>37</v>
      </c>
      <c r="AX483" s="14" t="s">
        <v>84</v>
      </c>
      <c r="AY483" s="163" t="s">
        <v>265</v>
      </c>
    </row>
    <row r="484" spans="2:65" s="1" customFormat="1" ht="16.5" customHeight="1">
      <c r="B484" s="33"/>
      <c r="C484" s="130" t="s">
        <v>739</v>
      </c>
      <c r="D484" s="130" t="s">
        <v>267</v>
      </c>
      <c r="E484" s="131" t="s">
        <v>1493</v>
      </c>
      <c r="F484" s="132" t="s">
        <v>1494</v>
      </c>
      <c r="G484" s="133" t="s">
        <v>130</v>
      </c>
      <c r="H484" s="134">
        <v>178.764</v>
      </c>
      <c r="I484" s="135"/>
      <c r="J484" s="136">
        <f>ROUND(I484*H484,2)</f>
        <v>0</v>
      </c>
      <c r="K484" s="132" t="s">
        <v>270</v>
      </c>
      <c r="L484" s="33"/>
      <c r="M484" s="137" t="s">
        <v>19</v>
      </c>
      <c r="N484" s="138" t="s">
        <v>47</v>
      </c>
      <c r="P484" s="139">
        <f>O484*H484</f>
        <v>0</v>
      </c>
      <c r="Q484" s="139">
        <v>0</v>
      </c>
      <c r="R484" s="139">
        <f>Q484*H484</f>
        <v>0</v>
      </c>
      <c r="S484" s="139">
        <v>0</v>
      </c>
      <c r="T484" s="140">
        <f>S484*H484</f>
        <v>0</v>
      </c>
      <c r="AR484" s="141" t="s">
        <v>271</v>
      </c>
      <c r="AT484" s="141" t="s">
        <v>267</v>
      </c>
      <c r="AU484" s="141" t="s">
        <v>86</v>
      </c>
      <c r="AY484" s="18" t="s">
        <v>265</v>
      </c>
      <c r="BE484" s="142">
        <f>IF(N484="základní",J484,0)</f>
        <v>0</v>
      </c>
      <c r="BF484" s="142">
        <f>IF(N484="snížená",J484,0)</f>
        <v>0</v>
      </c>
      <c r="BG484" s="142">
        <f>IF(N484="zákl. přenesená",J484,0)</f>
        <v>0</v>
      </c>
      <c r="BH484" s="142">
        <f>IF(N484="sníž. přenesená",J484,0)</f>
        <v>0</v>
      </c>
      <c r="BI484" s="142">
        <f>IF(N484="nulová",J484,0)</f>
        <v>0</v>
      </c>
      <c r="BJ484" s="18" t="s">
        <v>84</v>
      </c>
      <c r="BK484" s="142">
        <f>ROUND(I484*H484,2)</f>
        <v>0</v>
      </c>
      <c r="BL484" s="18" t="s">
        <v>271</v>
      </c>
      <c r="BM484" s="141" t="s">
        <v>5670</v>
      </c>
    </row>
    <row r="485" spans="2:47" s="1" customFormat="1" ht="19.5">
      <c r="B485" s="33"/>
      <c r="D485" s="143" t="s">
        <v>273</v>
      </c>
      <c r="F485" s="144" t="s">
        <v>1496</v>
      </c>
      <c r="I485" s="145"/>
      <c r="L485" s="33"/>
      <c r="M485" s="146"/>
      <c r="T485" s="54"/>
      <c r="AT485" s="18" t="s">
        <v>273</v>
      </c>
      <c r="AU485" s="18" t="s">
        <v>86</v>
      </c>
    </row>
    <row r="486" spans="2:47" s="1" customFormat="1" ht="12">
      <c r="B486" s="33"/>
      <c r="D486" s="147" t="s">
        <v>275</v>
      </c>
      <c r="F486" s="148" t="s">
        <v>1497</v>
      </c>
      <c r="I486" s="145"/>
      <c r="L486" s="33"/>
      <c r="M486" s="146"/>
      <c r="T486" s="54"/>
      <c r="AT486" s="18" t="s">
        <v>275</v>
      </c>
      <c r="AU486" s="18" t="s">
        <v>86</v>
      </c>
    </row>
    <row r="487" spans="2:51" s="13" customFormat="1" ht="12">
      <c r="B487" s="155"/>
      <c r="D487" s="143" t="s">
        <v>277</v>
      </c>
      <c r="E487" s="156" t="s">
        <v>19</v>
      </c>
      <c r="F487" s="157" t="s">
        <v>5671</v>
      </c>
      <c r="H487" s="158">
        <v>29.68</v>
      </c>
      <c r="I487" s="159"/>
      <c r="L487" s="155"/>
      <c r="M487" s="160"/>
      <c r="T487" s="161"/>
      <c r="AT487" s="156" t="s">
        <v>277</v>
      </c>
      <c r="AU487" s="156" t="s">
        <v>86</v>
      </c>
      <c r="AV487" s="13" t="s">
        <v>86</v>
      </c>
      <c r="AW487" s="13" t="s">
        <v>37</v>
      </c>
      <c r="AX487" s="13" t="s">
        <v>76</v>
      </c>
      <c r="AY487" s="156" t="s">
        <v>265</v>
      </c>
    </row>
    <row r="488" spans="2:51" s="13" customFormat="1" ht="12">
      <c r="B488" s="155"/>
      <c r="D488" s="143" t="s">
        <v>277</v>
      </c>
      <c r="E488" s="156" t="s">
        <v>19</v>
      </c>
      <c r="F488" s="157" t="s">
        <v>5672</v>
      </c>
      <c r="H488" s="158">
        <v>41.808</v>
      </c>
      <c r="I488" s="159"/>
      <c r="L488" s="155"/>
      <c r="M488" s="160"/>
      <c r="T488" s="161"/>
      <c r="AT488" s="156" t="s">
        <v>277</v>
      </c>
      <c r="AU488" s="156" t="s">
        <v>86</v>
      </c>
      <c r="AV488" s="13" t="s">
        <v>86</v>
      </c>
      <c r="AW488" s="13" t="s">
        <v>37</v>
      </c>
      <c r="AX488" s="13" t="s">
        <v>76</v>
      </c>
      <c r="AY488" s="156" t="s">
        <v>265</v>
      </c>
    </row>
    <row r="489" spans="2:51" s="13" customFormat="1" ht="12">
      <c r="B489" s="155"/>
      <c r="D489" s="143" t="s">
        <v>277</v>
      </c>
      <c r="E489" s="156" t="s">
        <v>19</v>
      </c>
      <c r="F489" s="157" t="s">
        <v>1498</v>
      </c>
      <c r="H489" s="158">
        <v>107.276</v>
      </c>
      <c r="I489" s="159"/>
      <c r="L489" s="155"/>
      <c r="M489" s="160"/>
      <c r="T489" s="161"/>
      <c r="AT489" s="156" t="s">
        <v>277</v>
      </c>
      <c r="AU489" s="156" t="s">
        <v>86</v>
      </c>
      <c r="AV489" s="13" t="s">
        <v>86</v>
      </c>
      <c r="AW489" s="13" t="s">
        <v>37</v>
      </c>
      <c r="AX489" s="13" t="s">
        <v>76</v>
      </c>
      <c r="AY489" s="156" t="s">
        <v>265</v>
      </c>
    </row>
    <row r="490" spans="2:51" s="14" customFormat="1" ht="12">
      <c r="B490" s="162"/>
      <c r="D490" s="143" t="s">
        <v>277</v>
      </c>
      <c r="E490" s="163" t="s">
        <v>19</v>
      </c>
      <c r="F490" s="164" t="s">
        <v>280</v>
      </c>
      <c r="H490" s="165">
        <v>178.764</v>
      </c>
      <c r="I490" s="166"/>
      <c r="L490" s="162"/>
      <c r="M490" s="167"/>
      <c r="T490" s="168"/>
      <c r="AT490" s="163" t="s">
        <v>277</v>
      </c>
      <c r="AU490" s="163" t="s">
        <v>86</v>
      </c>
      <c r="AV490" s="14" t="s">
        <v>271</v>
      </c>
      <c r="AW490" s="14" t="s">
        <v>37</v>
      </c>
      <c r="AX490" s="14" t="s">
        <v>84</v>
      </c>
      <c r="AY490" s="163" t="s">
        <v>265</v>
      </c>
    </row>
    <row r="491" spans="2:63" s="11" customFormat="1" ht="22.9" customHeight="1">
      <c r="B491" s="118"/>
      <c r="D491" s="119" t="s">
        <v>75</v>
      </c>
      <c r="E491" s="128" t="s">
        <v>1504</v>
      </c>
      <c r="F491" s="128" t="s">
        <v>1505</v>
      </c>
      <c r="I491" s="121"/>
      <c r="J491" s="129">
        <f>BK491</f>
        <v>0</v>
      </c>
      <c r="L491" s="118"/>
      <c r="M491" s="123"/>
      <c r="P491" s="124">
        <f>SUM(P492:P494)</f>
        <v>0</v>
      </c>
      <c r="R491" s="124">
        <f>SUM(R492:R494)</f>
        <v>0</v>
      </c>
      <c r="T491" s="125">
        <f>SUM(T492:T494)</f>
        <v>0</v>
      </c>
      <c r="AR491" s="119" t="s">
        <v>84</v>
      </c>
      <c r="AT491" s="126" t="s">
        <v>75</v>
      </c>
      <c r="AU491" s="126" t="s">
        <v>84</v>
      </c>
      <c r="AY491" s="119" t="s">
        <v>265</v>
      </c>
      <c r="BK491" s="127">
        <f>SUM(BK492:BK494)</f>
        <v>0</v>
      </c>
    </row>
    <row r="492" spans="2:65" s="1" customFormat="1" ht="16.5" customHeight="1">
      <c r="B492" s="33"/>
      <c r="C492" s="130" t="s">
        <v>744</v>
      </c>
      <c r="D492" s="130" t="s">
        <v>267</v>
      </c>
      <c r="E492" s="131" t="s">
        <v>4069</v>
      </c>
      <c r="F492" s="132" t="s">
        <v>4070</v>
      </c>
      <c r="G492" s="133" t="s">
        <v>130</v>
      </c>
      <c r="H492" s="134">
        <v>762.684</v>
      </c>
      <c r="I492" s="135"/>
      <c r="J492" s="136">
        <f>ROUND(I492*H492,2)</f>
        <v>0</v>
      </c>
      <c r="K492" s="132" t="s">
        <v>270</v>
      </c>
      <c r="L492" s="33"/>
      <c r="M492" s="137" t="s">
        <v>19</v>
      </c>
      <c r="N492" s="138" t="s">
        <v>47</v>
      </c>
      <c r="P492" s="139">
        <f>O492*H492</f>
        <v>0</v>
      </c>
      <c r="Q492" s="139">
        <v>0</v>
      </c>
      <c r="R492" s="139">
        <f>Q492*H492</f>
        <v>0</v>
      </c>
      <c r="S492" s="139">
        <v>0</v>
      </c>
      <c r="T492" s="140">
        <f>S492*H492</f>
        <v>0</v>
      </c>
      <c r="AR492" s="141" t="s">
        <v>271</v>
      </c>
      <c r="AT492" s="141" t="s">
        <v>267</v>
      </c>
      <c r="AU492" s="141" t="s">
        <v>86</v>
      </c>
      <c r="AY492" s="18" t="s">
        <v>265</v>
      </c>
      <c r="BE492" s="142">
        <f>IF(N492="základní",J492,0)</f>
        <v>0</v>
      </c>
      <c r="BF492" s="142">
        <f>IF(N492="snížená",J492,0)</f>
        <v>0</v>
      </c>
      <c r="BG492" s="142">
        <f>IF(N492="zákl. přenesená",J492,0)</f>
        <v>0</v>
      </c>
      <c r="BH492" s="142">
        <f>IF(N492="sníž. přenesená",J492,0)</f>
        <v>0</v>
      </c>
      <c r="BI492" s="142">
        <f>IF(N492="nulová",J492,0)</f>
        <v>0</v>
      </c>
      <c r="BJ492" s="18" t="s">
        <v>84</v>
      </c>
      <c r="BK492" s="142">
        <f>ROUND(I492*H492,2)</f>
        <v>0</v>
      </c>
      <c r="BL492" s="18" t="s">
        <v>271</v>
      </c>
      <c r="BM492" s="141" t="s">
        <v>5673</v>
      </c>
    </row>
    <row r="493" spans="2:47" s="1" customFormat="1" ht="12">
      <c r="B493" s="33"/>
      <c r="D493" s="143" t="s">
        <v>273</v>
      </c>
      <c r="F493" s="144" t="s">
        <v>4072</v>
      </c>
      <c r="I493" s="145"/>
      <c r="L493" s="33"/>
      <c r="M493" s="146"/>
      <c r="T493" s="54"/>
      <c r="AT493" s="18" t="s">
        <v>273</v>
      </c>
      <c r="AU493" s="18" t="s">
        <v>86</v>
      </c>
    </row>
    <row r="494" spans="2:47" s="1" customFormat="1" ht="12">
      <c r="B494" s="33"/>
      <c r="D494" s="147" t="s">
        <v>275</v>
      </c>
      <c r="F494" s="148" t="s">
        <v>4073</v>
      </c>
      <c r="I494" s="145"/>
      <c r="L494" s="33"/>
      <c r="M494" s="146"/>
      <c r="T494" s="54"/>
      <c r="AT494" s="18" t="s">
        <v>275</v>
      </c>
      <c r="AU494" s="18" t="s">
        <v>86</v>
      </c>
    </row>
    <row r="495" spans="2:63" s="11" customFormat="1" ht="25.9" customHeight="1">
      <c r="B495" s="118"/>
      <c r="D495" s="119" t="s">
        <v>75</v>
      </c>
      <c r="E495" s="120" t="s">
        <v>504</v>
      </c>
      <c r="F495" s="120" t="s">
        <v>1511</v>
      </c>
      <c r="I495" s="121"/>
      <c r="J495" s="122">
        <f>BK495</f>
        <v>0</v>
      </c>
      <c r="L495" s="118"/>
      <c r="M495" s="123"/>
      <c r="P495" s="124">
        <f>P496</f>
        <v>0</v>
      </c>
      <c r="R495" s="124">
        <f>R496</f>
        <v>0.0018199999999999998</v>
      </c>
      <c r="T495" s="125">
        <f>T496</f>
        <v>0</v>
      </c>
      <c r="AR495" s="119" t="s">
        <v>287</v>
      </c>
      <c r="AT495" s="126" t="s">
        <v>75</v>
      </c>
      <c r="AU495" s="126" t="s">
        <v>76</v>
      </c>
      <c r="AY495" s="119" t="s">
        <v>265</v>
      </c>
      <c r="BK495" s="127">
        <f>BK496</f>
        <v>0</v>
      </c>
    </row>
    <row r="496" spans="2:63" s="11" customFormat="1" ht="22.9" customHeight="1">
      <c r="B496" s="118"/>
      <c r="D496" s="119" t="s">
        <v>75</v>
      </c>
      <c r="E496" s="128" t="s">
        <v>4527</v>
      </c>
      <c r="F496" s="128" t="s">
        <v>4528</v>
      </c>
      <c r="I496" s="121"/>
      <c r="J496" s="129">
        <f>BK496</f>
        <v>0</v>
      </c>
      <c r="L496" s="118"/>
      <c r="M496" s="123"/>
      <c r="P496" s="124">
        <f>SUM(P497:P510)</f>
        <v>0</v>
      </c>
      <c r="R496" s="124">
        <f>SUM(R497:R510)</f>
        <v>0.0018199999999999998</v>
      </c>
      <c r="T496" s="125">
        <f>SUM(T497:T510)</f>
        <v>0</v>
      </c>
      <c r="AR496" s="119" t="s">
        <v>287</v>
      </c>
      <c r="AT496" s="126" t="s">
        <v>75</v>
      </c>
      <c r="AU496" s="126" t="s">
        <v>84</v>
      </c>
      <c r="AY496" s="119" t="s">
        <v>265</v>
      </c>
      <c r="BK496" s="127">
        <f>SUM(BK497:BK510)</f>
        <v>0</v>
      </c>
    </row>
    <row r="497" spans="2:65" s="1" customFormat="1" ht="16.5" customHeight="1">
      <c r="B497" s="33"/>
      <c r="C497" s="130" t="s">
        <v>753</v>
      </c>
      <c r="D497" s="130" t="s">
        <v>267</v>
      </c>
      <c r="E497" s="131" t="s">
        <v>4530</v>
      </c>
      <c r="F497" s="132" t="s">
        <v>4531</v>
      </c>
      <c r="G497" s="133" t="s">
        <v>162</v>
      </c>
      <c r="H497" s="134">
        <v>32</v>
      </c>
      <c r="I497" s="135"/>
      <c r="J497" s="136">
        <f>ROUND(I497*H497,2)</f>
        <v>0</v>
      </c>
      <c r="K497" s="132" t="s">
        <v>270</v>
      </c>
      <c r="L497" s="33"/>
      <c r="M497" s="137" t="s">
        <v>19</v>
      </c>
      <c r="N497" s="138" t="s">
        <v>47</v>
      </c>
      <c r="P497" s="139">
        <f>O497*H497</f>
        <v>0</v>
      </c>
      <c r="Q497" s="139">
        <v>0</v>
      </c>
      <c r="R497" s="139">
        <f>Q497*H497</f>
        <v>0</v>
      </c>
      <c r="S497" s="139">
        <v>0</v>
      </c>
      <c r="T497" s="140">
        <f>S497*H497</f>
        <v>0</v>
      </c>
      <c r="AR497" s="141" t="s">
        <v>761</v>
      </c>
      <c r="AT497" s="141" t="s">
        <v>267</v>
      </c>
      <c r="AU497" s="141" t="s">
        <v>86</v>
      </c>
      <c r="AY497" s="18" t="s">
        <v>265</v>
      </c>
      <c r="BE497" s="142">
        <f>IF(N497="základní",J497,0)</f>
        <v>0</v>
      </c>
      <c r="BF497" s="142">
        <f>IF(N497="snížená",J497,0)</f>
        <v>0</v>
      </c>
      <c r="BG497" s="142">
        <f>IF(N497="zákl. přenesená",J497,0)</f>
        <v>0</v>
      </c>
      <c r="BH497" s="142">
        <f>IF(N497="sníž. přenesená",J497,0)</f>
        <v>0</v>
      </c>
      <c r="BI497" s="142">
        <f>IF(N497="nulová",J497,0)</f>
        <v>0</v>
      </c>
      <c r="BJ497" s="18" t="s">
        <v>84</v>
      </c>
      <c r="BK497" s="142">
        <f>ROUND(I497*H497,2)</f>
        <v>0</v>
      </c>
      <c r="BL497" s="18" t="s">
        <v>761</v>
      </c>
      <c r="BM497" s="141" t="s">
        <v>5674</v>
      </c>
    </row>
    <row r="498" spans="2:47" s="1" customFormat="1" ht="19.5">
      <c r="B498" s="33"/>
      <c r="D498" s="143" t="s">
        <v>273</v>
      </c>
      <c r="F498" s="144" t="s">
        <v>4533</v>
      </c>
      <c r="I498" s="145"/>
      <c r="L498" s="33"/>
      <c r="M498" s="146"/>
      <c r="T498" s="54"/>
      <c r="AT498" s="18" t="s">
        <v>273</v>
      </c>
      <c r="AU498" s="18" t="s">
        <v>86</v>
      </c>
    </row>
    <row r="499" spans="2:47" s="1" customFormat="1" ht="12">
      <c r="B499" s="33"/>
      <c r="D499" s="147" t="s">
        <v>275</v>
      </c>
      <c r="F499" s="148" t="s">
        <v>4534</v>
      </c>
      <c r="I499" s="145"/>
      <c r="L499" s="33"/>
      <c r="M499" s="146"/>
      <c r="T499" s="54"/>
      <c r="AT499" s="18" t="s">
        <v>275</v>
      </c>
      <c r="AU499" s="18" t="s">
        <v>86</v>
      </c>
    </row>
    <row r="500" spans="2:51" s="12" customFormat="1" ht="12">
      <c r="B500" s="149"/>
      <c r="D500" s="143" t="s">
        <v>277</v>
      </c>
      <c r="E500" s="150" t="s">
        <v>19</v>
      </c>
      <c r="F500" s="151" t="s">
        <v>5675</v>
      </c>
      <c r="H500" s="150" t="s">
        <v>19</v>
      </c>
      <c r="I500" s="152"/>
      <c r="L500" s="149"/>
      <c r="M500" s="153"/>
      <c r="T500" s="154"/>
      <c r="AT500" s="150" t="s">
        <v>277</v>
      </c>
      <c r="AU500" s="150" t="s">
        <v>86</v>
      </c>
      <c r="AV500" s="12" t="s">
        <v>84</v>
      </c>
      <c r="AW500" s="12" t="s">
        <v>37</v>
      </c>
      <c r="AX500" s="12" t="s">
        <v>76</v>
      </c>
      <c r="AY500" s="150" t="s">
        <v>265</v>
      </c>
    </row>
    <row r="501" spans="2:51" s="13" customFormat="1" ht="12">
      <c r="B501" s="155"/>
      <c r="D501" s="143" t="s">
        <v>277</v>
      </c>
      <c r="E501" s="156" t="s">
        <v>19</v>
      </c>
      <c r="F501" s="157" t="s">
        <v>503</v>
      </c>
      <c r="H501" s="158">
        <v>32</v>
      </c>
      <c r="I501" s="159"/>
      <c r="L501" s="155"/>
      <c r="M501" s="160"/>
      <c r="T501" s="161"/>
      <c r="AT501" s="156" t="s">
        <v>277</v>
      </c>
      <c r="AU501" s="156" t="s">
        <v>86</v>
      </c>
      <c r="AV501" s="13" t="s">
        <v>86</v>
      </c>
      <c r="AW501" s="13" t="s">
        <v>37</v>
      </c>
      <c r="AX501" s="13" t="s">
        <v>76</v>
      </c>
      <c r="AY501" s="156" t="s">
        <v>265</v>
      </c>
    </row>
    <row r="502" spans="2:51" s="14" customFormat="1" ht="12">
      <c r="B502" s="162"/>
      <c r="D502" s="143" t="s">
        <v>277</v>
      </c>
      <c r="E502" s="163" t="s">
        <v>1821</v>
      </c>
      <c r="F502" s="164" t="s">
        <v>280</v>
      </c>
      <c r="H502" s="165">
        <v>32</v>
      </c>
      <c r="I502" s="166"/>
      <c r="L502" s="162"/>
      <c r="M502" s="167"/>
      <c r="T502" s="168"/>
      <c r="AT502" s="163" t="s">
        <v>277</v>
      </c>
      <c r="AU502" s="163" t="s">
        <v>86</v>
      </c>
      <c r="AV502" s="14" t="s">
        <v>271</v>
      </c>
      <c r="AW502" s="14" t="s">
        <v>37</v>
      </c>
      <c r="AX502" s="14" t="s">
        <v>84</v>
      </c>
      <c r="AY502" s="163" t="s">
        <v>265</v>
      </c>
    </row>
    <row r="503" spans="2:65" s="1" customFormat="1" ht="16.5" customHeight="1">
      <c r="B503" s="33"/>
      <c r="C503" s="177" t="s">
        <v>757</v>
      </c>
      <c r="D503" s="177" t="s">
        <v>504</v>
      </c>
      <c r="E503" s="178" t="s">
        <v>4547</v>
      </c>
      <c r="F503" s="179" t="s">
        <v>4548</v>
      </c>
      <c r="G503" s="180" t="s">
        <v>794</v>
      </c>
      <c r="H503" s="181">
        <v>33.6</v>
      </c>
      <c r="I503" s="182"/>
      <c r="J503" s="183">
        <f>ROUND(I503*H503,2)</f>
        <v>0</v>
      </c>
      <c r="K503" s="179" t="s">
        <v>19</v>
      </c>
      <c r="L503" s="184"/>
      <c r="M503" s="185" t="s">
        <v>19</v>
      </c>
      <c r="N503" s="186" t="s">
        <v>47</v>
      </c>
      <c r="P503" s="139">
        <f>O503*H503</f>
        <v>0</v>
      </c>
      <c r="Q503" s="139">
        <v>0</v>
      </c>
      <c r="R503" s="139">
        <f>Q503*H503</f>
        <v>0</v>
      </c>
      <c r="S503" s="139">
        <v>0</v>
      </c>
      <c r="T503" s="140">
        <f>S503*H503</f>
        <v>0</v>
      </c>
      <c r="AR503" s="141" t="s">
        <v>3771</v>
      </c>
      <c r="AT503" s="141" t="s">
        <v>504</v>
      </c>
      <c r="AU503" s="141" t="s">
        <v>86</v>
      </c>
      <c r="AY503" s="18" t="s">
        <v>265</v>
      </c>
      <c r="BE503" s="142">
        <f>IF(N503="základní",J503,0)</f>
        <v>0</v>
      </c>
      <c r="BF503" s="142">
        <f>IF(N503="snížená",J503,0)</f>
        <v>0</v>
      </c>
      <c r="BG503" s="142">
        <f>IF(N503="zákl. přenesená",J503,0)</f>
        <v>0</v>
      </c>
      <c r="BH503" s="142">
        <f>IF(N503="sníž. přenesená",J503,0)</f>
        <v>0</v>
      </c>
      <c r="BI503" s="142">
        <f>IF(N503="nulová",J503,0)</f>
        <v>0</v>
      </c>
      <c r="BJ503" s="18" t="s">
        <v>84</v>
      </c>
      <c r="BK503" s="142">
        <f>ROUND(I503*H503,2)</f>
        <v>0</v>
      </c>
      <c r="BL503" s="18" t="s">
        <v>761</v>
      </c>
      <c r="BM503" s="141" t="s">
        <v>5676</v>
      </c>
    </row>
    <row r="504" spans="2:47" s="1" customFormat="1" ht="12">
      <c r="B504" s="33"/>
      <c r="D504" s="143" t="s">
        <v>273</v>
      </c>
      <c r="F504" s="144" t="s">
        <v>4548</v>
      </c>
      <c r="I504" s="145"/>
      <c r="L504" s="33"/>
      <c r="M504" s="146"/>
      <c r="T504" s="54"/>
      <c r="AT504" s="18" t="s">
        <v>273</v>
      </c>
      <c r="AU504" s="18" t="s">
        <v>86</v>
      </c>
    </row>
    <row r="505" spans="2:51" s="13" customFormat="1" ht="12">
      <c r="B505" s="155"/>
      <c r="D505" s="143" t="s">
        <v>277</v>
      </c>
      <c r="E505" s="156" t="s">
        <v>19</v>
      </c>
      <c r="F505" s="157" t="s">
        <v>4550</v>
      </c>
      <c r="H505" s="158">
        <v>33.6</v>
      </c>
      <c r="I505" s="159"/>
      <c r="L505" s="155"/>
      <c r="M505" s="160"/>
      <c r="T505" s="161"/>
      <c r="AT505" s="156" t="s">
        <v>277</v>
      </c>
      <c r="AU505" s="156" t="s">
        <v>86</v>
      </c>
      <c r="AV505" s="13" t="s">
        <v>86</v>
      </c>
      <c r="AW505" s="13" t="s">
        <v>37</v>
      </c>
      <c r="AX505" s="13" t="s">
        <v>84</v>
      </c>
      <c r="AY505" s="156" t="s">
        <v>265</v>
      </c>
    </row>
    <row r="506" spans="2:65" s="1" customFormat="1" ht="16.5" customHeight="1">
      <c r="B506" s="33"/>
      <c r="C506" s="130" t="s">
        <v>761</v>
      </c>
      <c r="D506" s="130" t="s">
        <v>267</v>
      </c>
      <c r="E506" s="131" t="s">
        <v>4552</v>
      </c>
      <c r="F506" s="132" t="s">
        <v>4553</v>
      </c>
      <c r="G506" s="133" t="s">
        <v>134</v>
      </c>
      <c r="H506" s="134">
        <v>7</v>
      </c>
      <c r="I506" s="135"/>
      <c r="J506" s="136">
        <f>ROUND(I506*H506,2)</f>
        <v>0</v>
      </c>
      <c r="K506" s="132" t="s">
        <v>270</v>
      </c>
      <c r="L506" s="33"/>
      <c r="M506" s="137" t="s">
        <v>19</v>
      </c>
      <c r="N506" s="138" t="s">
        <v>47</v>
      </c>
      <c r="P506" s="139">
        <f>O506*H506</f>
        <v>0</v>
      </c>
      <c r="Q506" s="139">
        <v>0</v>
      </c>
      <c r="R506" s="139">
        <f>Q506*H506</f>
        <v>0</v>
      </c>
      <c r="S506" s="139">
        <v>0</v>
      </c>
      <c r="T506" s="140">
        <f>S506*H506</f>
        <v>0</v>
      </c>
      <c r="AR506" s="141" t="s">
        <v>761</v>
      </c>
      <c r="AT506" s="141" t="s">
        <v>267</v>
      </c>
      <c r="AU506" s="141" t="s">
        <v>86</v>
      </c>
      <c r="AY506" s="18" t="s">
        <v>265</v>
      </c>
      <c r="BE506" s="142">
        <f>IF(N506="základní",J506,0)</f>
        <v>0</v>
      </c>
      <c r="BF506" s="142">
        <f>IF(N506="snížená",J506,0)</f>
        <v>0</v>
      </c>
      <c r="BG506" s="142">
        <f>IF(N506="zákl. přenesená",J506,0)</f>
        <v>0</v>
      </c>
      <c r="BH506" s="142">
        <f>IF(N506="sníž. přenesená",J506,0)</f>
        <v>0</v>
      </c>
      <c r="BI506" s="142">
        <f>IF(N506="nulová",J506,0)</f>
        <v>0</v>
      </c>
      <c r="BJ506" s="18" t="s">
        <v>84</v>
      </c>
      <c r="BK506" s="142">
        <f>ROUND(I506*H506,2)</f>
        <v>0</v>
      </c>
      <c r="BL506" s="18" t="s">
        <v>761</v>
      </c>
      <c r="BM506" s="141" t="s">
        <v>5677</v>
      </c>
    </row>
    <row r="507" spans="2:47" s="1" customFormat="1" ht="12">
      <c r="B507" s="33"/>
      <c r="D507" s="143" t="s">
        <v>273</v>
      </c>
      <c r="F507" s="144" t="s">
        <v>4555</v>
      </c>
      <c r="I507" s="145"/>
      <c r="L507" s="33"/>
      <c r="M507" s="146"/>
      <c r="T507" s="54"/>
      <c r="AT507" s="18" t="s">
        <v>273</v>
      </c>
      <c r="AU507" s="18" t="s">
        <v>86</v>
      </c>
    </row>
    <row r="508" spans="2:47" s="1" customFormat="1" ht="12">
      <c r="B508" s="33"/>
      <c r="D508" s="147" t="s">
        <v>275</v>
      </c>
      <c r="F508" s="148" t="s">
        <v>5678</v>
      </c>
      <c r="I508" s="145"/>
      <c r="L508" s="33"/>
      <c r="M508" s="146"/>
      <c r="T508" s="54"/>
      <c r="AT508" s="18" t="s">
        <v>275</v>
      </c>
      <c r="AU508" s="18" t="s">
        <v>86</v>
      </c>
    </row>
    <row r="509" spans="2:65" s="1" customFormat="1" ht="16.5" customHeight="1">
      <c r="B509" s="33"/>
      <c r="C509" s="177" t="s">
        <v>765</v>
      </c>
      <c r="D509" s="177" t="s">
        <v>504</v>
      </c>
      <c r="E509" s="178" t="s">
        <v>4557</v>
      </c>
      <c r="F509" s="179" t="s">
        <v>4558</v>
      </c>
      <c r="G509" s="180" t="s">
        <v>134</v>
      </c>
      <c r="H509" s="181">
        <v>7</v>
      </c>
      <c r="I509" s="182"/>
      <c r="J509" s="183">
        <f>ROUND(I509*H509,2)</f>
        <v>0</v>
      </c>
      <c r="K509" s="179" t="s">
        <v>270</v>
      </c>
      <c r="L509" s="184"/>
      <c r="M509" s="185" t="s">
        <v>19</v>
      </c>
      <c r="N509" s="186" t="s">
        <v>47</v>
      </c>
      <c r="P509" s="139">
        <f>O509*H509</f>
        <v>0</v>
      </c>
      <c r="Q509" s="139">
        <v>0.00026</v>
      </c>
      <c r="R509" s="139">
        <f>Q509*H509</f>
        <v>0.0018199999999999998</v>
      </c>
      <c r="S509" s="139">
        <v>0</v>
      </c>
      <c r="T509" s="140">
        <f>S509*H509</f>
        <v>0</v>
      </c>
      <c r="AR509" s="141" t="s">
        <v>3771</v>
      </c>
      <c r="AT509" s="141" t="s">
        <v>504</v>
      </c>
      <c r="AU509" s="141" t="s">
        <v>86</v>
      </c>
      <c r="AY509" s="18" t="s">
        <v>265</v>
      </c>
      <c r="BE509" s="142">
        <f>IF(N509="základní",J509,0)</f>
        <v>0</v>
      </c>
      <c r="BF509" s="142">
        <f>IF(N509="snížená",J509,0)</f>
        <v>0</v>
      </c>
      <c r="BG509" s="142">
        <f>IF(N509="zákl. přenesená",J509,0)</f>
        <v>0</v>
      </c>
      <c r="BH509" s="142">
        <f>IF(N509="sníž. přenesená",J509,0)</f>
        <v>0</v>
      </c>
      <c r="BI509" s="142">
        <f>IF(N509="nulová",J509,0)</f>
        <v>0</v>
      </c>
      <c r="BJ509" s="18" t="s">
        <v>84</v>
      </c>
      <c r="BK509" s="142">
        <f>ROUND(I509*H509,2)</f>
        <v>0</v>
      </c>
      <c r="BL509" s="18" t="s">
        <v>761</v>
      </c>
      <c r="BM509" s="141" t="s">
        <v>5679</v>
      </c>
    </row>
    <row r="510" spans="2:47" s="1" customFormat="1" ht="12">
      <c r="B510" s="33"/>
      <c r="D510" s="143" t="s">
        <v>273</v>
      </c>
      <c r="F510" s="144" t="s">
        <v>4558</v>
      </c>
      <c r="I510" s="145"/>
      <c r="L510" s="33"/>
      <c r="M510" s="187"/>
      <c r="N510" s="188"/>
      <c r="O510" s="188"/>
      <c r="P510" s="188"/>
      <c r="Q510" s="188"/>
      <c r="R510" s="188"/>
      <c r="S510" s="188"/>
      <c r="T510" s="189"/>
      <c r="AT510" s="18" t="s">
        <v>273</v>
      </c>
      <c r="AU510" s="18" t="s">
        <v>86</v>
      </c>
    </row>
    <row r="511" spans="2:12" s="1" customFormat="1" ht="6.95" customHeight="1">
      <c r="B511" s="42"/>
      <c r="C511" s="43"/>
      <c r="D511" s="43"/>
      <c r="E511" s="43"/>
      <c r="F511" s="43"/>
      <c r="G511" s="43"/>
      <c r="H511" s="43"/>
      <c r="I511" s="43"/>
      <c r="J511" s="43"/>
      <c r="K511" s="43"/>
      <c r="L511" s="33"/>
    </row>
  </sheetData>
  <sheetProtection algorithmName="SHA-512" hashValue="k/X1iZ/EW8Ir048WREs1n/lBgEjrK7GB2E1Z600XUXFZmlNyrn3Lbc1V9k3sax6NhVar/uY0Tp5pWX2UBrMneg==" saltValue="VSqX7Omp2/BEnjzasKdp3PFBUHlqvyBNDgX/j8I0x7mPOSQ49lzsbs7VbFekJ+HY7RfEMikC6pIhLCUQ0yWghg==" spinCount="100000" sheet="1" objects="1" scenarios="1" formatColumns="0" formatRows="0" autoFilter="0"/>
  <autoFilter ref="C89:K510"/>
  <mergeCells count="9">
    <mergeCell ref="E50:H50"/>
    <mergeCell ref="E80:H80"/>
    <mergeCell ref="E82:H82"/>
    <mergeCell ref="L2:V2"/>
    <mergeCell ref="E7:H7"/>
    <mergeCell ref="E9:H9"/>
    <mergeCell ref="E18:H18"/>
    <mergeCell ref="E27:H27"/>
    <mergeCell ref="E48:H48"/>
  </mergeCells>
  <hyperlinks>
    <hyperlink ref="F95" r:id="rId1" display="https://podminky.urs.cz/item/CS_URS_2022_02/114203103"/>
    <hyperlink ref="F102" r:id="rId2" display="https://podminky.urs.cz/item/CS_URS_2022_02/115101201"/>
    <hyperlink ref="F106" r:id="rId3" display="https://podminky.urs.cz/item/CS_URS_2022_02/115101301"/>
    <hyperlink ref="F110" r:id="rId4" display="https://podminky.urs.cz/item/CS_URS_2022_02/121151103"/>
    <hyperlink ref="F116" r:id="rId5" display="https://podminky.urs.cz/item/CS_URS_2022_02/122211101"/>
    <hyperlink ref="F123" r:id="rId6" display="https://podminky.urs.cz/item/CS_URS_2022_02/124253101"/>
    <hyperlink ref="F132" r:id="rId7" display="https://podminky.urs.cz/item/CS_URS_2022_02/132251253"/>
    <hyperlink ref="F145" r:id="rId8" display="https://podminky.urs.cz/item/CS_URS_2022_02/162351103"/>
    <hyperlink ref="F161" r:id="rId9" display="https://podminky.urs.cz/item/CS_URS_2022_02/167151111"/>
    <hyperlink ref="F168" r:id="rId10" display="https://podminky.urs.cz/item/CS_URS_2022_02/171251201"/>
    <hyperlink ref="F175" r:id="rId11" display="https://podminky.urs.cz/item/CS_URS_2022_02/174151101"/>
    <hyperlink ref="F188" r:id="rId12" display="https://podminky.urs.cz/item/CS_URS_2022_02/181351003"/>
    <hyperlink ref="F194" r:id="rId13" display="https://podminky.urs.cz/item/CS_URS_2022_02/181411121"/>
    <hyperlink ref="F201" r:id="rId14" display="https://podminky.urs.cz/item/CS_URS_2022_02/181411122"/>
    <hyperlink ref="F208" r:id="rId15" display="https://podminky.urs.cz/item/CS_URS_2022_02/181951111"/>
    <hyperlink ref="F212" r:id="rId16" display="https://podminky.urs.cz/item/CS_URS_2022_02/182151111"/>
    <hyperlink ref="F216" r:id="rId17" display="https://podminky.urs.cz/item/CS_URS_2022_02/182351023"/>
    <hyperlink ref="F222" r:id="rId18" display="https://podminky.urs.cz/item/CS_URS_2022_02/185803111"/>
    <hyperlink ref="F226" r:id="rId19" display="https://podminky.urs.cz/item/CS_URS_2022_02/185803112"/>
    <hyperlink ref="F230" r:id="rId20" display="https://podminky.urs.cz/item/CS_URS_2022_02/185804312"/>
    <hyperlink ref="F236" r:id="rId21" display="https://podminky.urs.cz/item/CS_URS_2022_02/185851121"/>
    <hyperlink ref="F240" r:id="rId22" display="https://podminky.urs.cz/item/CS_URS_2022_02/185851129"/>
    <hyperlink ref="F245" r:id="rId23" display="https://podminky.urs.cz/item/CS_URS_2022_02/275313611"/>
    <hyperlink ref="F250" r:id="rId24" display="https://podminky.urs.cz/item/CS_URS_2022_02/275351121"/>
    <hyperlink ref="F256" r:id="rId25" display="https://podminky.urs.cz/item/CS_URS_2022_02/275351122"/>
    <hyperlink ref="F261" r:id="rId26" display="https://podminky.urs.cz/item/CS_URS_2022_02/321213345"/>
    <hyperlink ref="F271" r:id="rId27" display="https://podminky.urs.cz/item/CS_URS_2022_02/321321115"/>
    <hyperlink ref="F283" r:id="rId28" display="https://podminky.urs.cz/item/CS_URS_2022_02/321351010"/>
    <hyperlink ref="F292" r:id="rId29" display="https://podminky.urs.cz/item/CS_URS_2022_02/321352010"/>
    <hyperlink ref="F296" r:id="rId30" display="https://podminky.urs.cz/item/CS_URS_2022_02/321366111"/>
    <hyperlink ref="F303" r:id="rId31" display="https://podminky.urs.cz/item/CS_URS_2022_02/321366112"/>
    <hyperlink ref="F309" r:id="rId32" display="https://podminky.urs.cz/item/CS_URS_2022_02/321368211"/>
    <hyperlink ref="F318" r:id="rId33" display="https://podminky.urs.cz/item/CS_URS_2022_02/451315125"/>
    <hyperlink ref="F335" r:id="rId34" display="https://podminky.urs.cz/item/CS_URS_2022_02/457532112"/>
    <hyperlink ref="F350" r:id="rId35" display="https://podminky.urs.cz/item/CS_URS_2022_02/462511270"/>
    <hyperlink ref="F362" r:id="rId36" display="https://podminky.urs.cz/item/CS_URS_2022_02/462519002"/>
    <hyperlink ref="F371" r:id="rId37" display="https://podminky.urs.cz/item/CS_URS_2022_02/465220111"/>
    <hyperlink ref="F383" r:id="rId38" display="https://podminky.urs.cz/item/CS_URS_2022_02/467510111"/>
    <hyperlink ref="F402" r:id="rId39" display="https://podminky.urs.cz/item/CS_URS_2022_02/469571111"/>
    <hyperlink ref="F417" r:id="rId40" display="https://podminky.urs.cz/item/CS_URS_2022_02/911121111"/>
    <hyperlink ref="F431" r:id="rId41" display="https://podminky.urs.cz/item/CS_URS_2022_02/931992121"/>
    <hyperlink ref="F437" r:id="rId42" display="https://podminky.urs.cz/item/CS_URS_2022_02/931994142"/>
    <hyperlink ref="F449" r:id="rId43" display="https://podminky.urs.cz/item/CS_URS_2022_02/953241213"/>
    <hyperlink ref="F479" r:id="rId44" display="https://podminky.urs.cz/item/CS_URS_2022_02/997321511"/>
    <hyperlink ref="F486" r:id="rId45" display="https://podminky.urs.cz/item/CS_URS_2022_02/997321611"/>
    <hyperlink ref="F494" r:id="rId46" display="https://podminky.urs.cz/item/CS_URS_2022_02/998324011"/>
    <hyperlink ref="F499" r:id="rId47" display="https://podminky.urs.cz/item/CS_URS_2022_02/210220001"/>
    <hyperlink ref="F508" r:id="rId48" display="https://podminky.urs.cz/item/CS_URS_2022_02/2102203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78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303"/>
      <c r="M2" s="303"/>
      <c r="N2" s="303"/>
      <c r="O2" s="303"/>
      <c r="P2" s="303"/>
      <c r="Q2" s="303"/>
      <c r="R2" s="303"/>
      <c r="S2" s="303"/>
      <c r="T2" s="303"/>
      <c r="U2" s="303"/>
      <c r="V2" s="303"/>
      <c r="AT2" s="18" t="s">
        <v>95</v>
      </c>
      <c r="AZ2" s="86" t="s">
        <v>5680</v>
      </c>
      <c r="BA2" s="86" t="s">
        <v>5681</v>
      </c>
      <c r="BB2" s="86" t="s">
        <v>130</v>
      </c>
      <c r="BC2" s="86" t="s">
        <v>1708</v>
      </c>
      <c r="BD2" s="86" t="s">
        <v>86</v>
      </c>
    </row>
    <row r="3" spans="2:46" ht="6.95" customHeight="1">
      <c r="B3" s="19"/>
      <c r="C3" s="20"/>
      <c r="D3" s="20"/>
      <c r="E3" s="20"/>
      <c r="F3" s="20"/>
      <c r="G3" s="20"/>
      <c r="H3" s="20"/>
      <c r="I3" s="20"/>
      <c r="J3" s="20"/>
      <c r="K3" s="20"/>
      <c r="L3" s="21"/>
      <c r="AT3" s="18" t="s">
        <v>86</v>
      </c>
    </row>
    <row r="4" spans="2:46" ht="24.95" customHeight="1">
      <c r="B4" s="21"/>
      <c r="D4" s="22" t="s">
        <v>109</v>
      </c>
      <c r="L4" s="21"/>
      <c r="M4" s="87" t="s">
        <v>10</v>
      </c>
      <c r="AT4" s="18" t="s">
        <v>4</v>
      </c>
    </row>
    <row r="5" spans="2:12" ht="6.95" customHeight="1">
      <c r="B5" s="21"/>
      <c r="L5" s="21"/>
    </row>
    <row r="6" spans="2:12" ht="12" customHeight="1">
      <c r="B6" s="21"/>
      <c r="D6" s="28" t="s">
        <v>16</v>
      </c>
      <c r="L6" s="21"/>
    </row>
    <row r="7" spans="2:12" ht="16.5" customHeight="1">
      <c r="B7" s="21"/>
      <c r="E7" s="317" t="str">
        <f>'Rekapitulace stavby'!K6</f>
        <v>VD Baška – převedení extrémních povodní, stavba č. 4142</v>
      </c>
      <c r="F7" s="318"/>
      <c r="G7" s="318"/>
      <c r="H7" s="318"/>
      <c r="L7" s="21"/>
    </row>
    <row r="8" spans="2:12" s="1" customFormat="1" ht="12" customHeight="1">
      <c r="B8" s="33"/>
      <c r="D8" s="28" t="s">
        <v>123</v>
      </c>
      <c r="L8" s="33"/>
    </row>
    <row r="9" spans="2:12" s="1" customFormat="1" ht="16.5" customHeight="1">
      <c r="B9" s="33"/>
      <c r="E9" s="297" t="s">
        <v>5682</v>
      </c>
      <c r="F9" s="316"/>
      <c r="G9" s="316"/>
      <c r="H9" s="316"/>
      <c r="L9" s="33"/>
    </row>
    <row r="10" spans="2:12" s="1" customFormat="1" ht="12">
      <c r="B10" s="33"/>
      <c r="L10" s="33"/>
    </row>
    <row r="11" spans="2:12" s="1" customFormat="1" ht="12" customHeight="1">
      <c r="B11" s="33"/>
      <c r="D11" s="28" t="s">
        <v>18</v>
      </c>
      <c r="F11" s="26" t="s">
        <v>19</v>
      </c>
      <c r="I11" s="28" t="s">
        <v>20</v>
      </c>
      <c r="J11" s="26" t="s">
        <v>19</v>
      </c>
      <c r="L11" s="33"/>
    </row>
    <row r="12" spans="2:12" s="1" customFormat="1" ht="12" customHeight="1">
      <c r="B12" s="33"/>
      <c r="D12" s="28" t="s">
        <v>21</v>
      </c>
      <c r="F12" s="26" t="s">
        <v>22</v>
      </c>
      <c r="I12" s="28" t="s">
        <v>23</v>
      </c>
      <c r="J12" s="50" t="str">
        <f>'Rekapitulace stavby'!AN8</f>
        <v>30. 3. 2023</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30</v>
      </c>
      <c r="L15" s="33"/>
    </row>
    <row r="16" spans="2:12" s="1" customFormat="1" ht="6.95" customHeight="1">
      <c r="B16" s="33"/>
      <c r="L16" s="33"/>
    </row>
    <row r="17" spans="2:12" s="1" customFormat="1" ht="12" customHeight="1">
      <c r="B17" s="33"/>
      <c r="D17" s="28" t="s">
        <v>31</v>
      </c>
      <c r="I17" s="28" t="s">
        <v>26</v>
      </c>
      <c r="J17" s="29" t="str">
        <f>'Rekapitulace stavby'!AN13</f>
        <v>Vyplň údaj</v>
      </c>
      <c r="L17" s="33"/>
    </row>
    <row r="18" spans="2:12" s="1" customFormat="1" ht="18" customHeight="1">
      <c r="B18" s="33"/>
      <c r="E18" s="319" t="str">
        <f>'Rekapitulace stavby'!E14</f>
        <v>Vyplň údaj</v>
      </c>
      <c r="F18" s="311"/>
      <c r="G18" s="311"/>
      <c r="H18" s="311"/>
      <c r="I18" s="28" t="s">
        <v>29</v>
      </c>
      <c r="J18" s="29" t="str">
        <f>'Rekapitulace stavby'!AN14</f>
        <v>Vyplň údaj</v>
      </c>
      <c r="L18" s="33"/>
    </row>
    <row r="19" spans="2:12" s="1" customFormat="1" ht="6.95" customHeight="1">
      <c r="B19" s="33"/>
      <c r="L19" s="33"/>
    </row>
    <row r="20" spans="2:12" s="1" customFormat="1" ht="12" customHeight="1">
      <c r="B20" s="33"/>
      <c r="D20" s="28" t="s">
        <v>33</v>
      </c>
      <c r="I20" s="28" t="s">
        <v>26</v>
      </c>
      <c r="J20" s="26" t="s">
        <v>34</v>
      </c>
      <c r="L20" s="33"/>
    </row>
    <row r="21" spans="2:12" s="1" customFormat="1" ht="18" customHeight="1">
      <c r="B21" s="33"/>
      <c r="E21" s="26" t="s">
        <v>35</v>
      </c>
      <c r="I21" s="28" t="s">
        <v>29</v>
      </c>
      <c r="J21" s="26" t="s">
        <v>36</v>
      </c>
      <c r="L21" s="33"/>
    </row>
    <row r="22" spans="2:12" s="1" customFormat="1" ht="6.95" customHeight="1">
      <c r="B22" s="33"/>
      <c r="L22" s="33"/>
    </row>
    <row r="23" spans="2:12" s="1" customFormat="1" ht="12" customHeight="1">
      <c r="B23" s="33"/>
      <c r="D23" s="28" t="s">
        <v>38</v>
      </c>
      <c r="I23" s="28" t="s">
        <v>26</v>
      </c>
      <c r="J23" s="26" t="str">
        <f>IF('Rekapitulace stavby'!AN19="","",'Rekapitulace stavby'!AN19)</f>
        <v/>
      </c>
      <c r="L23" s="33"/>
    </row>
    <row r="24" spans="2:12" s="1" customFormat="1" ht="18" customHeight="1">
      <c r="B24" s="33"/>
      <c r="E24" s="26" t="str">
        <f>IF('Rekapitulace stavby'!E20="","",'Rekapitulace stavby'!E20)</f>
        <v xml:space="preserve"> </v>
      </c>
      <c r="I24" s="28" t="s">
        <v>29</v>
      </c>
      <c r="J24" s="26" t="str">
        <f>IF('Rekapitulace stavby'!AN20="","",'Rekapitulace stavby'!AN20)</f>
        <v/>
      </c>
      <c r="L24" s="33"/>
    </row>
    <row r="25" spans="2:12" s="1" customFormat="1" ht="6.95" customHeight="1">
      <c r="B25" s="33"/>
      <c r="L25" s="33"/>
    </row>
    <row r="26" spans="2:12" s="1" customFormat="1" ht="12" customHeight="1">
      <c r="B26" s="33"/>
      <c r="D26" s="28" t="s">
        <v>40</v>
      </c>
      <c r="L26" s="33"/>
    </row>
    <row r="27" spans="2:12" s="7" customFormat="1" ht="16.5" customHeight="1">
      <c r="B27" s="88"/>
      <c r="E27" s="315" t="s">
        <v>19</v>
      </c>
      <c r="F27" s="315"/>
      <c r="G27" s="315"/>
      <c r="H27" s="315"/>
      <c r="L27" s="88"/>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0" t="s">
        <v>42</v>
      </c>
      <c r="J30" s="64">
        <f>ROUND(J83,2)</f>
        <v>0</v>
      </c>
      <c r="L30" s="33"/>
    </row>
    <row r="31" spans="2:12" s="1" customFormat="1" ht="6.95" customHeight="1">
      <c r="B31" s="33"/>
      <c r="D31" s="51"/>
      <c r="E31" s="51"/>
      <c r="F31" s="51"/>
      <c r="G31" s="51"/>
      <c r="H31" s="51"/>
      <c r="I31" s="51"/>
      <c r="J31" s="51"/>
      <c r="K31" s="51"/>
      <c r="L31" s="33"/>
    </row>
    <row r="32" spans="2:12" s="1" customFormat="1" ht="14.45" customHeight="1">
      <c r="B32" s="33"/>
      <c r="F32" s="36" t="s">
        <v>44</v>
      </c>
      <c r="I32" s="36" t="s">
        <v>43</v>
      </c>
      <c r="J32" s="36" t="s">
        <v>45</v>
      </c>
      <c r="L32" s="33"/>
    </row>
    <row r="33" spans="2:12" s="1" customFormat="1" ht="14.45" customHeight="1">
      <c r="B33" s="33"/>
      <c r="D33" s="53" t="s">
        <v>46</v>
      </c>
      <c r="E33" s="28" t="s">
        <v>47</v>
      </c>
      <c r="F33" s="91">
        <f>ROUND((SUM(BE83:BE787)),2)</f>
        <v>0</v>
      </c>
      <c r="I33" s="92">
        <v>0.21</v>
      </c>
      <c r="J33" s="91">
        <f>ROUND(((SUM(BE83:BE787))*I33),2)</f>
        <v>0</v>
      </c>
      <c r="L33" s="33"/>
    </row>
    <row r="34" spans="2:12" s="1" customFormat="1" ht="14.45" customHeight="1">
      <c r="B34" s="33"/>
      <c r="E34" s="28" t="s">
        <v>48</v>
      </c>
      <c r="F34" s="91">
        <f>ROUND((SUM(BF83:BF787)),2)</f>
        <v>0</v>
      </c>
      <c r="I34" s="92">
        <v>0.15</v>
      </c>
      <c r="J34" s="91">
        <f>ROUND(((SUM(BF83:BF787))*I34),2)</f>
        <v>0</v>
      </c>
      <c r="L34" s="33"/>
    </row>
    <row r="35" spans="2:12" s="1" customFormat="1" ht="14.45" customHeight="1" hidden="1">
      <c r="B35" s="33"/>
      <c r="E35" s="28" t="s">
        <v>49</v>
      </c>
      <c r="F35" s="91">
        <f>ROUND((SUM(BG83:BG787)),2)</f>
        <v>0</v>
      </c>
      <c r="I35" s="92">
        <v>0.21</v>
      </c>
      <c r="J35" s="91">
        <f>0</f>
        <v>0</v>
      </c>
      <c r="L35" s="33"/>
    </row>
    <row r="36" spans="2:12" s="1" customFormat="1" ht="14.45" customHeight="1" hidden="1">
      <c r="B36" s="33"/>
      <c r="E36" s="28" t="s">
        <v>50</v>
      </c>
      <c r="F36" s="91">
        <f>ROUND((SUM(BH83:BH787)),2)</f>
        <v>0</v>
      </c>
      <c r="I36" s="92">
        <v>0.15</v>
      </c>
      <c r="J36" s="91">
        <f>0</f>
        <v>0</v>
      </c>
      <c r="L36" s="33"/>
    </row>
    <row r="37" spans="2:12" s="1" customFormat="1" ht="14.45" customHeight="1" hidden="1">
      <c r="B37" s="33"/>
      <c r="E37" s="28" t="s">
        <v>51</v>
      </c>
      <c r="F37" s="91">
        <f>ROUND((SUM(BI83:BI787)),2)</f>
        <v>0</v>
      </c>
      <c r="I37" s="92">
        <v>0</v>
      </c>
      <c r="J37" s="91">
        <f>0</f>
        <v>0</v>
      </c>
      <c r="L37" s="33"/>
    </row>
    <row r="38" spans="2:12" s="1" customFormat="1" ht="6.95" customHeight="1">
      <c r="B38" s="33"/>
      <c r="L38" s="33"/>
    </row>
    <row r="39" spans="2:12" s="1" customFormat="1" ht="25.35" customHeight="1">
      <c r="B39" s="33"/>
      <c r="C39" s="93"/>
      <c r="D39" s="94" t="s">
        <v>52</v>
      </c>
      <c r="E39" s="55"/>
      <c r="F39" s="55"/>
      <c r="G39" s="95" t="s">
        <v>53</v>
      </c>
      <c r="H39" s="96" t="s">
        <v>54</v>
      </c>
      <c r="I39" s="55"/>
      <c r="J39" s="97">
        <f>SUM(J30:J37)</f>
        <v>0</v>
      </c>
      <c r="K39" s="98"/>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234</v>
      </c>
      <c r="L45" s="33"/>
    </row>
    <row r="46" spans="2:12" s="1" customFormat="1" ht="6.95" customHeight="1">
      <c r="B46" s="33"/>
      <c r="L46" s="33"/>
    </row>
    <row r="47" spans="2:12" s="1" customFormat="1" ht="12" customHeight="1">
      <c r="B47" s="33"/>
      <c r="C47" s="28" t="s">
        <v>16</v>
      </c>
      <c r="L47" s="33"/>
    </row>
    <row r="48" spans="2:12" s="1" customFormat="1" ht="16.5" customHeight="1">
      <c r="B48" s="33"/>
      <c r="E48" s="317" t="str">
        <f>E7</f>
        <v>VD Baška – převedení extrémních povodní, stavba č. 4142</v>
      </c>
      <c r="F48" s="318"/>
      <c r="G48" s="318"/>
      <c r="H48" s="318"/>
      <c r="L48" s="33"/>
    </row>
    <row r="49" spans="2:12" s="1" customFormat="1" ht="12" customHeight="1">
      <c r="B49" s="33"/>
      <c r="C49" s="28" t="s">
        <v>123</v>
      </c>
      <c r="L49" s="33"/>
    </row>
    <row r="50" spans="2:12" s="1" customFormat="1" ht="16.5" customHeight="1">
      <c r="B50" s="33"/>
      <c r="E50" s="297" t="str">
        <f>E9</f>
        <v>SO 04 - Přípojka a přeložky NN</v>
      </c>
      <c r="F50" s="316"/>
      <c r="G50" s="316"/>
      <c r="H50" s="316"/>
      <c r="L50" s="33"/>
    </row>
    <row r="51" spans="2:12" s="1" customFormat="1" ht="6.95" customHeight="1">
      <c r="B51" s="33"/>
      <c r="L51" s="33"/>
    </row>
    <row r="52" spans="2:12" s="1" customFormat="1" ht="12" customHeight="1">
      <c r="B52" s="33"/>
      <c r="C52" s="28" t="s">
        <v>21</v>
      </c>
      <c r="F52" s="26" t="str">
        <f>F12</f>
        <v>k. ú. Baška</v>
      </c>
      <c r="I52" s="28" t="s">
        <v>23</v>
      </c>
      <c r="J52" s="50" t="str">
        <f>IF(J12="","",J12)</f>
        <v>30. 3. 2023</v>
      </c>
      <c r="L52" s="33"/>
    </row>
    <row r="53" spans="2:12" s="1" customFormat="1" ht="6.95" customHeight="1">
      <c r="B53" s="33"/>
      <c r="L53" s="33"/>
    </row>
    <row r="54" spans="2:12" s="1" customFormat="1" ht="25.7" customHeight="1">
      <c r="B54" s="33"/>
      <c r="C54" s="28" t="s">
        <v>25</v>
      </c>
      <c r="F54" s="26" t="str">
        <f>E15</f>
        <v>Povodí Odry, státní podnik</v>
      </c>
      <c r="I54" s="28" t="s">
        <v>33</v>
      </c>
      <c r="J54" s="31" t="str">
        <f>E21</f>
        <v>Ing. Pavel Golík, Ph.D.</v>
      </c>
      <c r="L54" s="33"/>
    </row>
    <row r="55" spans="2:12" s="1" customFormat="1" ht="15.2" customHeight="1">
      <c r="B55" s="33"/>
      <c r="C55" s="28" t="s">
        <v>31</v>
      </c>
      <c r="F55" s="26" t="str">
        <f>IF(E18="","",E18)</f>
        <v>Vyplň údaj</v>
      </c>
      <c r="I55" s="28" t="s">
        <v>38</v>
      </c>
      <c r="J55" s="31" t="str">
        <f>E24</f>
        <v xml:space="preserve"> </v>
      </c>
      <c r="L55" s="33"/>
    </row>
    <row r="56" spans="2:12" s="1" customFormat="1" ht="10.35" customHeight="1">
      <c r="B56" s="33"/>
      <c r="L56" s="33"/>
    </row>
    <row r="57" spans="2:12" s="1" customFormat="1" ht="29.25" customHeight="1">
      <c r="B57" s="33"/>
      <c r="C57" s="99" t="s">
        <v>235</v>
      </c>
      <c r="D57" s="93"/>
      <c r="E57" s="93"/>
      <c r="F57" s="93"/>
      <c r="G57" s="93"/>
      <c r="H57" s="93"/>
      <c r="I57" s="93"/>
      <c r="J57" s="100" t="s">
        <v>236</v>
      </c>
      <c r="K57" s="93"/>
      <c r="L57" s="33"/>
    </row>
    <row r="58" spans="2:12" s="1" customFormat="1" ht="10.35" customHeight="1">
      <c r="B58" s="33"/>
      <c r="L58" s="33"/>
    </row>
    <row r="59" spans="2:47" s="1" customFormat="1" ht="22.9" customHeight="1">
      <c r="B59" s="33"/>
      <c r="C59" s="101" t="s">
        <v>74</v>
      </c>
      <c r="J59" s="64">
        <f>J83</f>
        <v>0</v>
      </c>
      <c r="L59" s="33"/>
      <c r="AU59" s="18" t="s">
        <v>237</v>
      </c>
    </row>
    <row r="60" spans="2:12" s="8" customFormat="1" ht="24.95" customHeight="1">
      <c r="B60" s="102"/>
      <c r="D60" s="103" t="s">
        <v>248</v>
      </c>
      <c r="E60" s="104"/>
      <c r="F60" s="104"/>
      <c r="G60" s="104"/>
      <c r="H60" s="104"/>
      <c r="I60" s="104"/>
      <c r="J60" s="105">
        <f>J84</f>
        <v>0</v>
      </c>
      <c r="L60" s="102"/>
    </row>
    <row r="61" spans="2:12" s="9" customFormat="1" ht="19.9" customHeight="1">
      <c r="B61" s="106"/>
      <c r="D61" s="107" t="s">
        <v>1767</v>
      </c>
      <c r="E61" s="108"/>
      <c r="F61" s="108"/>
      <c r="G61" s="108"/>
      <c r="H61" s="108"/>
      <c r="I61" s="108"/>
      <c r="J61" s="109">
        <f>J85</f>
        <v>0</v>
      </c>
      <c r="L61" s="106"/>
    </row>
    <row r="62" spans="2:12" s="9" customFormat="1" ht="19.9" customHeight="1">
      <c r="B62" s="106"/>
      <c r="D62" s="107" t="s">
        <v>1800</v>
      </c>
      <c r="E62" s="108"/>
      <c r="F62" s="108"/>
      <c r="G62" s="108"/>
      <c r="H62" s="108"/>
      <c r="I62" s="108"/>
      <c r="J62" s="109">
        <f>J642</f>
        <v>0</v>
      </c>
      <c r="L62" s="106"/>
    </row>
    <row r="63" spans="2:12" s="8" customFormat="1" ht="24.95" customHeight="1">
      <c r="B63" s="102"/>
      <c r="D63" s="103" t="s">
        <v>5683</v>
      </c>
      <c r="E63" s="104"/>
      <c r="F63" s="104"/>
      <c r="G63" s="104"/>
      <c r="H63" s="104"/>
      <c r="I63" s="104"/>
      <c r="J63" s="105">
        <f>J769</f>
        <v>0</v>
      </c>
      <c r="L63" s="102"/>
    </row>
    <row r="64" spans="2:12" s="1" customFormat="1" ht="21.75" customHeight="1">
      <c r="B64" s="33"/>
      <c r="L64" s="33"/>
    </row>
    <row r="65" spans="2:12" s="1" customFormat="1" ht="6.95" customHeight="1">
      <c r="B65" s="42"/>
      <c r="C65" s="43"/>
      <c r="D65" s="43"/>
      <c r="E65" s="43"/>
      <c r="F65" s="43"/>
      <c r="G65" s="43"/>
      <c r="H65" s="43"/>
      <c r="I65" s="43"/>
      <c r="J65" s="43"/>
      <c r="K65" s="43"/>
      <c r="L65" s="33"/>
    </row>
    <row r="69" spans="2:12" s="1" customFormat="1" ht="6.95" customHeight="1">
      <c r="B69" s="44"/>
      <c r="C69" s="45"/>
      <c r="D69" s="45"/>
      <c r="E69" s="45"/>
      <c r="F69" s="45"/>
      <c r="G69" s="45"/>
      <c r="H69" s="45"/>
      <c r="I69" s="45"/>
      <c r="J69" s="45"/>
      <c r="K69" s="45"/>
      <c r="L69" s="33"/>
    </row>
    <row r="70" spans="2:12" s="1" customFormat="1" ht="24.95" customHeight="1">
      <c r="B70" s="33"/>
      <c r="C70" s="22" t="s">
        <v>250</v>
      </c>
      <c r="L70" s="33"/>
    </row>
    <row r="71" spans="2:12" s="1" customFormat="1" ht="6.95" customHeight="1">
      <c r="B71" s="33"/>
      <c r="L71" s="33"/>
    </row>
    <row r="72" spans="2:12" s="1" customFormat="1" ht="12" customHeight="1">
      <c r="B72" s="33"/>
      <c r="C72" s="28" t="s">
        <v>16</v>
      </c>
      <c r="L72" s="33"/>
    </row>
    <row r="73" spans="2:12" s="1" customFormat="1" ht="16.5" customHeight="1">
      <c r="B73" s="33"/>
      <c r="E73" s="317" t="str">
        <f>E7</f>
        <v>VD Baška – převedení extrémních povodní, stavba č. 4142</v>
      </c>
      <c r="F73" s="318"/>
      <c r="G73" s="318"/>
      <c r="H73" s="318"/>
      <c r="L73" s="33"/>
    </row>
    <row r="74" spans="2:12" s="1" customFormat="1" ht="12" customHeight="1">
      <c r="B74" s="33"/>
      <c r="C74" s="28" t="s">
        <v>123</v>
      </c>
      <c r="L74" s="33"/>
    </row>
    <row r="75" spans="2:12" s="1" customFormat="1" ht="16.5" customHeight="1">
      <c r="B75" s="33"/>
      <c r="E75" s="297" t="str">
        <f>E9</f>
        <v>SO 04 - Přípojka a přeložky NN</v>
      </c>
      <c r="F75" s="316"/>
      <c r="G75" s="316"/>
      <c r="H75" s="316"/>
      <c r="L75" s="33"/>
    </row>
    <row r="76" spans="2:12" s="1" customFormat="1" ht="6.95" customHeight="1">
      <c r="B76" s="33"/>
      <c r="L76" s="33"/>
    </row>
    <row r="77" spans="2:12" s="1" customFormat="1" ht="12" customHeight="1">
      <c r="B77" s="33"/>
      <c r="C77" s="28" t="s">
        <v>21</v>
      </c>
      <c r="F77" s="26" t="str">
        <f>F12</f>
        <v>k. ú. Baška</v>
      </c>
      <c r="I77" s="28" t="s">
        <v>23</v>
      </c>
      <c r="J77" s="50" t="str">
        <f>IF(J12="","",J12)</f>
        <v>30. 3. 2023</v>
      </c>
      <c r="L77" s="33"/>
    </row>
    <row r="78" spans="2:12" s="1" customFormat="1" ht="6.95" customHeight="1">
      <c r="B78" s="33"/>
      <c r="L78" s="33"/>
    </row>
    <row r="79" spans="2:12" s="1" customFormat="1" ht="25.7" customHeight="1">
      <c r="B79" s="33"/>
      <c r="C79" s="28" t="s">
        <v>25</v>
      </c>
      <c r="F79" s="26" t="str">
        <f>E15</f>
        <v>Povodí Odry, státní podnik</v>
      </c>
      <c r="I79" s="28" t="s">
        <v>33</v>
      </c>
      <c r="J79" s="31" t="str">
        <f>E21</f>
        <v>Ing. Pavel Golík, Ph.D.</v>
      </c>
      <c r="L79" s="33"/>
    </row>
    <row r="80" spans="2:12" s="1" customFormat="1" ht="15.2" customHeight="1">
      <c r="B80" s="33"/>
      <c r="C80" s="28" t="s">
        <v>31</v>
      </c>
      <c r="F80" s="26" t="str">
        <f>IF(E18="","",E18)</f>
        <v>Vyplň údaj</v>
      </c>
      <c r="I80" s="28" t="s">
        <v>38</v>
      </c>
      <c r="J80" s="31" t="str">
        <f>E24</f>
        <v xml:space="preserve"> </v>
      </c>
      <c r="L80" s="33"/>
    </row>
    <row r="81" spans="2:12" s="1" customFormat="1" ht="10.35" customHeight="1">
      <c r="B81" s="33"/>
      <c r="L81" s="33"/>
    </row>
    <row r="82" spans="2:20" s="10" customFormat="1" ht="29.25" customHeight="1">
      <c r="B82" s="110"/>
      <c r="C82" s="111" t="s">
        <v>251</v>
      </c>
      <c r="D82" s="112" t="s">
        <v>61</v>
      </c>
      <c r="E82" s="112" t="s">
        <v>57</v>
      </c>
      <c r="F82" s="112" t="s">
        <v>58</v>
      </c>
      <c r="G82" s="112" t="s">
        <v>252</v>
      </c>
      <c r="H82" s="112" t="s">
        <v>253</v>
      </c>
      <c r="I82" s="112" t="s">
        <v>254</v>
      </c>
      <c r="J82" s="112" t="s">
        <v>236</v>
      </c>
      <c r="K82" s="113" t="s">
        <v>255</v>
      </c>
      <c r="L82" s="110"/>
      <c r="M82" s="57" t="s">
        <v>19</v>
      </c>
      <c r="N82" s="58" t="s">
        <v>46</v>
      </c>
      <c r="O82" s="58" t="s">
        <v>256</v>
      </c>
      <c r="P82" s="58" t="s">
        <v>257</v>
      </c>
      <c r="Q82" s="58" t="s">
        <v>258</v>
      </c>
      <c r="R82" s="58" t="s">
        <v>259</v>
      </c>
      <c r="S82" s="58" t="s">
        <v>260</v>
      </c>
      <c r="T82" s="59" t="s">
        <v>261</v>
      </c>
    </row>
    <row r="83" spans="2:63" s="1" customFormat="1" ht="22.9" customHeight="1">
      <c r="B83" s="33"/>
      <c r="C83" s="62" t="s">
        <v>262</v>
      </c>
      <c r="J83" s="114">
        <f>BK83</f>
        <v>0</v>
      </c>
      <c r="L83" s="33"/>
      <c r="M83" s="60"/>
      <c r="N83" s="51"/>
      <c r="O83" s="51"/>
      <c r="P83" s="115">
        <f>P84+P769</f>
        <v>0</v>
      </c>
      <c r="Q83" s="51"/>
      <c r="R83" s="115">
        <f>R84+R769</f>
        <v>0</v>
      </c>
      <c r="S83" s="51"/>
      <c r="T83" s="116">
        <f>T84+T769</f>
        <v>0</v>
      </c>
      <c r="AT83" s="18" t="s">
        <v>75</v>
      </c>
      <c r="AU83" s="18" t="s">
        <v>237</v>
      </c>
      <c r="BK83" s="117">
        <f>BK84+BK769</f>
        <v>0</v>
      </c>
    </row>
    <row r="84" spans="2:63" s="11" customFormat="1" ht="25.9" customHeight="1">
      <c r="B84" s="118"/>
      <c r="D84" s="119" t="s">
        <v>75</v>
      </c>
      <c r="E84" s="120" t="s">
        <v>504</v>
      </c>
      <c r="F84" s="120" t="s">
        <v>1511</v>
      </c>
      <c r="I84" s="121"/>
      <c r="J84" s="122">
        <f>BK84</f>
        <v>0</v>
      </c>
      <c r="L84" s="118"/>
      <c r="M84" s="123"/>
      <c r="P84" s="124">
        <f>P85+P642</f>
        <v>0</v>
      </c>
      <c r="R84" s="124">
        <f>R85+R642</f>
        <v>0</v>
      </c>
      <c r="T84" s="125">
        <f>T85+T642</f>
        <v>0</v>
      </c>
      <c r="AR84" s="119" t="s">
        <v>287</v>
      </c>
      <c r="AT84" s="126" t="s">
        <v>75</v>
      </c>
      <c r="AU84" s="126" t="s">
        <v>76</v>
      </c>
      <c r="AY84" s="119" t="s">
        <v>265</v>
      </c>
      <c r="BK84" s="127">
        <f>BK85+BK642</f>
        <v>0</v>
      </c>
    </row>
    <row r="85" spans="2:63" s="11" customFormat="1" ht="22.9" customHeight="1">
      <c r="B85" s="118"/>
      <c r="D85" s="119" t="s">
        <v>75</v>
      </c>
      <c r="E85" s="128" t="s">
        <v>4527</v>
      </c>
      <c r="F85" s="128" t="s">
        <v>4528</v>
      </c>
      <c r="I85" s="121"/>
      <c r="J85" s="129">
        <f>BK85</f>
        <v>0</v>
      </c>
      <c r="L85" s="118"/>
      <c r="M85" s="123"/>
      <c r="P85" s="124">
        <f>SUM(P86:P641)</f>
        <v>0</v>
      </c>
      <c r="R85" s="124">
        <f>SUM(R86:R641)</f>
        <v>0</v>
      </c>
      <c r="T85" s="125">
        <f>SUM(T86:T641)</f>
        <v>0</v>
      </c>
      <c r="AR85" s="119" t="s">
        <v>287</v>
      </c>
      <c r="AT85" s="126" t="s">
        <v>75</v>
      </c>
      <c r="AU85" s="126" t="s">
        <v>84</v>
      </c>
      <c r="AY85" s="119" t="s">
        <v>265</v>
      </c>
      <c r="BK85" s="127">
        <f>SUM(BK86:BK641)</f>
        <v>0</v>
      </c>
    </row>
    <row r="86" spans="2:65" s="1" customFormat="1" ht="16.5" customHeight="1">
      <c r="B86" s="33"/>
      <c r="C86" s="130" t="s">
        <v>84</v>
      </c>
      <c r="D86" s="130" t="s">
        <v>267</v>
      </c>
      <c r="E86" s="131" t="s">
        <v>5684</v>
      </c>
      <c r="F86" s="132" t="s">
        <v>5685</v>
      </c>
      <c r="G86" s="133" t="s">
        <v>134</v>
      </c>
      <c r="H86" s="134">
        <v>5</v>
      </c>
      <c r="I86" s="135"/>
      <c r="J86" s="136">
        <f>ROUND(I86*H86,2)</f>
        <v>0</v>
      </c>
      <c r="K86" s="132" t="s">
        <v>19</v>
      </c>
      <c r="L86" s="33"/>
      <c r="M86" s="137" t="s">
        <v>19</v>
      </c>
      <c r="N86" s="138" t="s">
        <v>47</v>
      </c>
      <c r="P86" s="139">
        <f>O86*H86</f>
        <v>0</v>
      </c>
      <c r="Q86" s="139">
        <v>0</v>
      </c>
      <c r="R86" s="139">
        <f>Q86*H86</f>
        <v>0</v>
      </c>
      <c r="S86" s="139">
        <v>0</v>
      </c>
      <c r="T86" s="140">
        <f>S86*H86</f>
        <v>0</v>
      </c>
      <c r="AR86" s="141" t="s">
        <v>761</v>
      </c>
      <c r="AT86" s="141" t="s">
        <v>267</v>
      </c>
      <c r="AU86" s="141" t="s">
        <v>86</v>
      </c>
      <c r="AY86" s="18" t="s">
        <v>265</v>
      </c>
      <c r="BE86" s="142">
        <f>IF(N86="základní",J86,0)</f>
        <v>0</v>
      </c>
      <c r="BF86" s="142">
        <f>IF(N86="snížená",J86,0)</f>
        <v>0</v>
      </c>
      <c r="BG86" s="142">
        <f>IF(N86="zákl. přenesená",J86,0)</f>
        <v>0</v>
      </c>
      <c r="BH86" s="142">
        <f>IF(N86="sníž. přenesená",J86,0)</f>
        <v>0</v>
      </c>
      <c r="BI86" s="142">
        <f>IF(N86="nulová",J86,0)</f>
        <v>0</v>
      </c>
      <c r="BJ86" s="18" t="s">
        <v>84</v>
      </c>
      <c r="BK86" s="142">
        <f>ROUND(I86*H86,2)</f>
        <v>0</v>
      </c>
      <c r="BL86" s="18" t="s">
        <v>761</v>
      </c>
      <c r="BM86" s="141" t="s">
        <v>5686</v>
      </c>
    </row>
    <row r="87" spans="2:47" s="1" customFormat="1" ht="12">
      <c r="B87" s="33"/>
      <c r="D87" s="143" t="s">
        <v>273</v>
      </c>
      <c r="F87" s="144" t="s">
        <v>5685</v>
      </c>
      <c r="I87" s="145"/>
      <c r="L87" s="33"/>
      <c r="M87" s="146"/>
      <c r="T87" s="54"/>
      <c r="AT87" s="18" t="s">
        <v>273</v>
      </c>
      <c r="AU87" s="18" t="s">
        <v>86</v>
      </c>
    </row>
    <row r="88" spans="2:47" s="1" customFormat="1" ht="58.5">
      <c r="B88" s="33"/>
      <c r="D88" s="143" t="s">
        <v>501</v>
      </c>
      <c r="F88" s="176" t="s">
        <v>5687</v>
      </c>
      <c r="I88" s="145"/>
      <c r="L88" s="33"/>
      <c r="M88" s="146"/>
      <c r="T88" s="54"/>
      <c r="AT88" s="18" t="s">
        <v>501</v>
      </c>
      <c r="AU88" s="18" t="s">
        <v>86</v>
      </c>
    </row>
    <row r="89" spans="2:65" s="1" customFormat="1" ht="16.5" customHeight="1">
      <c r="B89" s="33"/>
      <c r="C89" s="177" t="s">
        <v>86</v>
      </c>
      <c r="D89" s="177" t="s">
        <v>504</v>
      </c>
      <c r="E89" s="178" t="s">
        <v>5688</v>
      </c>
      <c r="F89" s="179" t="s">
        <v>5689</v>
      </c>
      <c r="G89" s="180" t="s">
        <v>134</v>
      </c>
      <c r="H89" s="181">
        <v>5</v>
      </c>
      <c r="I89" s="182"/>
      <c r="J89" s="183">
        <f>ROUND(I89*H89,2)</f>
        <v>0</v>
      </c>
      <c r="K89" s="179" t="s">
        <v>19</v>
      </c>
      <c r="L89" s="184"/>
      <c r="M89" s="185" t="s">
        <v>19</v>
      </c>
      <c r="N89" s="186" t="s">
        <v>47</v>
      </c>
      <c r="P89" s="139">
        <f>O89*H89</f>
        <v>0</v>
      </c>
      <c r="Q89" s="139">
        <v>0</v>
      </c>
      <c r="R89" s="139">
        <f>Q89*H89</f>
        <v>0</v>
      </c>
      <c r="S89" s="139">
        <v>0</v>
      </c>
      <c r="T89" s="140">
        <f>S89*H89</f>
        <v>0</v>
      </c>
      <c r="AR89" s="141" t="s">
        <v>3771</v>
      </c>
      <c r="AT89" s="141" t="s">
        <v>504</v>
      </c>
      <c r="AU89" s="141" t="s">
        <v>86</v>
      </c>
      <c r="AY89" s="18" t="s">
        <v>265</v>
      </c>
      <c r="BE89" s="142">
        <f>IF(N89="základní",J89,0)</f>
        <v>0</v>
      </c>
      <c r="BF89" s="142">
        <f>IF(N89="snížená",J89,0)</f>
        <v>0</v>
      </c>
      <c r="BG89" s="142">
        <f>IF(N89="zákl. přenesená",J89,0)</f>
        <v>0</v>
      </c>
      <c r="BH89" s="142">
        <f>IF(N89="sníž. přenesená",J89,0)</f>
        <v>0</v>
      </c>
      <c r="BI89" s="142">
        <f>IF(N89="nulová",J89,0)</f>
        <v>0</v>
      </c>
      <c r="BJ89" s="18" t="s">
        <v>84</v>
      </c>
      <c r="BK89" s="142">
        <f>ROUND(I89*H89,2)</f>
        <v>0</v>
      </c>
      <c r="BL89" s="18" t="s">
        <v>761</v>
      </c>
      <c r="BM89" s="141" t="s">
        <v>5690</v>
      </c>
    </row>
    <row r="90" spans="2:47" s="1" customFormat="1" ht="12">
      <c r="B90" s="33"/>
      <c r="D90" s="143" t="s">
        <v>273</v>
      </c>
      <c r="F90" s="144" t="s">
        <v>5689</v>
      </c>
      <c r="I90" s="145"/>
      <c r="L90" s="33"/>
      <c r="M90" s="146"/>
      <c r="T90" s="54"/>
      <c r="AT90" s="18" t="s">
        <v>273</v>
      </c>
      <c r="AU90" s="18" t="s">
        <v>86</v>
      </c>
    </row>
    <row r="91" spans="2:65" s="1" customFormat="1" ht="16.5" customHeight="1">
      <c r="B91" s="33"/>
      <c r="C91" s="130" t="s">
        <v>287</v>
      </c>
      <c r="D91" s="130" t="s">
        <v>267</v>
      </c>
      <c r="E91" s="131" t="s">
        <v>5691</v>
      </c>
      <c r="F91" s="132" t="s">
        <v>5692</v>
      </c>
      <c r="G91" s="133" t="s">
        <v>134</v>
      </c>
      <c r="H91" s="134">
        <v>1</v>
      </c>
      <c r="I91" s="135"/>
      <c r="J91" s="136">
        <f>ROUND(I91*H91,2)</f>
        <v>0</v>
      </c>
      <c r="K91" s="132" t="s">
        <v>19</v>
      </c>
      <c r="L91" s="33"/>
      <c r="M91" s="137" t="s">
        <v>19</v>
      </c>
      <c r="N91" s="138" t="s">
        <v>47</v>
      </c>
      <c r="P91" s="139">
        <f>O91*H91</f>
        <v>0</v>
      </c>
      <c r="Q91" s="139">
        <v>0</v>
      </c>
      <c r="R91" s="139">
        <f>Q91*H91</f>
        <v>0</v>
      </c>
      <c r="S91" s="139">
        <v>0</v>
      </c>
      <c r="T91" s="140">
        <f>S91*H91</f>
        <v>0</v>
      </c>
      <c r="AR91" s="141" t="s">
        <v>761</v>
      </c>
      <c r="AT91" s="141" t="s">
        <v>267</v>
      </c>
      <c r="AU91" s="141" t="s">
        <v>86</v>
      </c>
      <c r="AY91" s="18" t="s">
        <v>265</v>
      </c>
      <c r="BE91" s="142">
        <f>IF(N91="základní",J91,0)</f>
        <v>0</v>
      </c>
      <c r="BF91" s="142">
        <f>IF(N91="snížená",J91,0)</f>
        <v>0</v>
      </c>
      <c r="BG91" s="142">
        <f>IF(N91="zákl. přenesená",J91,0)</f>
        <v>0</v>
      </c>
      <c r="BH91" s="142">
        <f>IF(N91="sníž. přenesená",J91,0)</f>
        <v>0</v>
      </c>
      <c r="BI91" s="142">
        <f>IF(N91="nulová",J91,0)</f>
        <v>0</v>
      </c>
      <c r="BJ91" s="18" t="s">
        <v>84</v>
      </c>
      <c r="BK91" s="142">
        <f>ROUND(I91*H91,2)</f>
        <v>0</v>
      </c>
      <c r="BL91" s="18" t="s">
        <v>761</v>
      </c>
      <c r="BM91" s="141" t="s">
        <v>5693</v>
      </c>
    </row>
    <row r="92" spans="2:47" s="1" customFormat="1" ht="12">
      <c r="B92" s="33"/>
      <c r="D92" s="143" t="s">
        <v>273</v>
      </c>
      <c r="F92" s="144" t="s">
        <v>5692</v>
      </c>
      <c r="I92" s="145"/>
      <c r="L92" s="33"/>
      <c r="M92" s="146"/>
      <c r="T92" s="54"/>
      <c r="AT92" s="18" t="s">
        <v>273</v>
      </c>
      <c r="AU92" s="18" t="s">
        <v>86</v>
      </c>
    </row>
    <row r="93" spans="2:47" s="1" customFormat="1" ht="39">
      <c r="B93" s="33"/>
      <c r="D93" s="143" t="s">
        <v>501</v>
      </c>
      <c r="F93" s="176" t="s">
        <v>5694</v>
      </c>
      <c r="I93" s="145"/>
      <c r="L93" s="33"/>
      <c r="M93" s="146"/>
      <c r="T93" s="54"/>
      <c r="AT93" s="18" t="s">
        <v>501</v>
      </c>
      <c r="AU93" s="18" t="s">
        <v>86</v>
      </c>
    </row>
    <row r="94" spans="2:65" s="1" customFormat="1" ht="16.5" customHeight="1">
      <c r="B94" s="33"/>
      <c r="C94" s="177" t="s">
        <v>271</v>
      </c>
      <c r="D94" s="177" t="s">
        <v>504</v>
      </c>
      <c r="E94" s="178" t="s">
        <v>5695</v>
      </c>
      <c r="F94" s="179" t="s">
        <v>5696</v>
      </c>
      <c r="G94" s="180" t="s">
        <v>3951</v>
      </c>
      <c r="H94" s="181">
        <v>1</v>
      </c>
      <c r="I94" s="182"/>
      <c r="J94" s="183">
        <f>ROUND(I94*H94,2)</f>
        <v>0</v>
      </c>
      <c r="K94" s="179" t="s">
        <v>19</v>
      </c>
      <c r="L94" s="184"/>
      <c r="M94" s="185" t="s">
        <v>19</v>
      </c>
      <c r="N94" s="186" t="s">
        <v>47</v>
      </c>
      <c r="P94" s="139">
        <f>O94*H94</f>
        <v>0</v>
      </c>
      <c r="Q94" s="139">
        <v>0</v>
      </c>
      <c r="R94" s="139">
        <f>Q94*H94</f>
        <v>0</v>
      </c>
      <c r="S94" s="139">
        <v>0</v>
      </c>
      <c r="T94" s="140">
        <f>S94*H94</f>
        <v>0</v>
      </c>
      <c r="AR94" s="141" t="s">
        <v>3771</v>
      </c>
      <c r="AT94" s="141" t="s">
        <v>504</v>
      </c>
      <c r="AU94" s="141" t="s">
        <v>86</v>
      </c>
      <c r="AY94" s="18" t="s">
        <v>265</v>
      </c>
      <c r="BE94" s="142">
        <f>IF(N94="základní",J94,0)</f>
        <v>0</v>
      </c>
      <c r="BF94" s="142">
        <f>IF(N94="snížená",J94,0)</f>
        <v>0</v>
      </c>
      <c r="BG94" s="142">
        <f>IF(N94="zákl. přenesená",J94,0)</f>
        <v>0</v>
      </c>
      <c r="BH94" s="142">
        <f>IF(N94="sníž. přenesená",J94,0)</f>
        <v>0</v>
      </c>
      <c r="BI94" s="142">
        <f>IF(N94="nulová",J94,0)</f>
        <v>0</v>
      </c>
      <c r="BJ94" s="18" t="s">
        <v>84</v>
      </c>
      <c r="BK94" s="142">
        <f>ROUND(I94*H94,2)</f>
        <v>0</v>
      </c>
      <c r="BL94" s="18" t="s">
        <v>761</v>
      </c>
      <c r="BM94" s="141" t="s">
        <v>5697</v>
      </c>
    </row>
    <row r="95" spans="2:47" s="1" customFormat="1" ht="12">
      <c r="B95" s="33"/>
      <c r="D95" s="143" t="s">
        <v>273</v>
      </c>
      <c r="F95" s="144" t="s">
        <v>5696</v>
      </c>
      <c r="I95" s="145"/>
      <c r="L95" s="33"/>
      <c r="M95" s="146"/>
      <c r="T95" s="54"/>
      <c r="AT95" s="18" t="s">
        <v>273</v>
      </c>
      <c r="AU95" s="18" t="s">
        <v>86</v>
      </c>
    </row>
    <row r="96" spans="2:47" s="1" customFormat="1" ht="156">
      <c r="B96" s="33"/>
      <c r="D96" s="143" t="s">
        <v>501</v>
      </c>
      <c r="F96" s="176" t="s">
        <v>5698</v>
      </c>
      <c r="I96" s="145"/>
      <c r="L96" s="33"/>
      <c r="M96" s="146"/>
      <c r="T96" s="54"/>
      <c r="AT96" s="18" t="s">
        <v>501</v>
      </c>
      <c r="AU96" s="18" t="s">
        <v>86</v>
      </c>
    </row>
    <row r="97" spans="2:65" s="1" customFormat="1" ht="16.5" customHeight="1">
      <c r="B97" s="33"/>
      <c r="C97" s="130" t="s">
        <v>302</v>
      </c>
      <c r="D97" s="130" t="s">
        <v>267</v>
      </c>
      <c r="E97" s="131" t="s">
        <v>5699</v>
      </c>
      <c r="F97" s="132" t="s">
        <v>5700</v>
      </c>
      <c r="G97" s="133" t="s">
        <v>162</v>
      </c>
      <c r="H97" s="134">
        <v>6</v>
      </c>
      <c r="I97" s="135"/>
      <c r="J97" s="136">
        <f>ROUND(I97*H97,2)</f>
        <v>0</v>
      </c>
      <c r="K97" s="132" t="s">
        <v>19</v>
      </c>
      <c r="L97" s="33"/>
      <c r="M97" s="137" t="s">
        <v>19</v>
      </c>
      <c r="N97" s="138" t="s">
        <v>47</v>
      </c>
      <c r="P97" s="139">
        <f>O97*H97</f>
        <v>0</v>
      </c>
      <c r="Q97" s="139">
        <v>0</v>
      </c>
      <c r="R97" s="139">
        <f>Q97*H97</f>
        <v>0</v>
      </c>
      <c r="S97" s="139">
        <v>0</v>
      </c>
      <c r="T97" s="140">
        <f>S97*H97</f>
        <v>0</v>
      </c>
      <c r="AR97" s="141" t="s">
        <v>761</v>
      </c>
      <c r="AT97" s="141" t="s">
        <v>267</v>
      </c>
      <c r="AU97" s="141" t="s">
        <v>86</v>
      </c>
      <c r="AY97" s="18" t="s">
        <v>265</v>
      </c>
      <c r="BE97" s="142">
        <f>IF(N97="základní",J97,0)</f>
        <v>0</v>
      </c>
      <c r="BF97" s="142">
        <f>IF(N97="snížená",J97,0)</f>
        <v>0</v>
      </c>
      <c r="BG97" s="142">
        <f>IF(N97="zákl. přenesená",J97,0)</f>
        <v>0</v>
      </c>
      <c r="BH97" s="142">
        <f>IF(N97="sníž. přenesená",J97,0)</f>
        <v>0</v>
      </c>
      <c r="BI97" s="142">
        <f>IF(N97="nulová",J97,0)</f>
        <v>0</v>
      </c>
      <c r="BJ97" s="18" t="s">
        <v>84</v>
      </c>
      <c r="BK97" s="142">
        <f>ROUND(I97*H97,2)</f>
        <v>0</v>
      </c>
      <c r="BL97" s="18" t="s">
        <v>761</v>
      </c>
      <c r="BM97" s="141" t="s">
        <v>5701</v>
      </c>
    </row>
    <row r="98" spans="2:47" s="1" customFormat="1" ht="12">
      <c r="B98" s="33"/>
      <c r="D98" s="143" t="s">
        <v>273</v>
      </c>
      <c r="F98" s="144" t="s">
        <v>5700</v>
      </c>
      <c r="I98" s="145"/>
      <c r="L98" s="33"/>
      <c r="M98" s="146"/>
      <c r="T98" s="54"/>
      <c r="AT98" s="18" t="s">
        <v>273</v>
      </c>
      <c r="AU98" s="18" t="s">
        <v>86</v>
      </c>
    </row>
    <row r="99" spans="2:47" s="1" customFormat="1" ht="19.5">
      <c r="B99" s="33"/>
      <c r="D99" s="143" t="s">
        <v>501</v>
      </c>
      <c r="F99" s="176" t="s">
        <v>5702</v>
      </c>
      <c r="I99" s="145"/>
      <c r="L99" s="33"/>
      <c r="M99" s="146"/>
      <c r="T99" s="54"/>
      <c r="AT99" s="18" t="s">
        <v>501</v>
      </c>
      <c r="AU99" s="18" t="s">
        <v>86</v>
      </c>
    </row>
    <row r="100" spans="2:65" s="1" customFormat="1" ht="16.5" customHeight="1">
      <c r="B100" s="33"/>
      <c r="C100" s="177" t="s">
        <v>309</v>
      </c>
      <c r="D100" s="177" t="s">
        <v>504</v>
      </c>
      <c r="E100" s="178" t="s">
        <v>5703</v>
      </c>
      <c r="F100" s="179" t="s">
        <v>5704</v>
      </c>
      <c r="G100" s="180" t="s">
        <v>162</v>
      </c>
      <c r="H100" s="181">
        <v>6</v>
      </c>
      <c r="I100" s="182"/>
      <c r="J100" s="183">
        <f>ROUND(I100*H100,2)</f>
        <v>0</v>
      </c>
      <c r="K100" s="179" t="s">
        <v>19</v>
      </c>
      <c r="L100" s="184"/>
      <c r="M100" s="185" t="s">
        <v>19</v>
      </c>
      <c r="N100" s="186" t="s">
        <v>47</v>
      </c>
      <c r="P100" s="139">
        <f>O100*H100</f>
        <v>0</v>
      </c>
      <c r="Q100" s="139">
        <v>0</v>
      </c>
      <c r="R100" s="139">
        <f>Q100*H100</f>
        <v>0</v>
      </c>
      <c r="S100" s="139">
        <v>0</v>
      </c>
      <c r="T100" s="140">
        <f>S100*H100</f>
        <v>0</v>
      </c>
      <c r="AR100" s="141" t="s">
        <v>3771</v>
      </c>
      <c r="AT100" s="141" t="s">
        <v>504</v>
      </c>
      <c r="AU100" s="141" t="s">
        <v>86</v>
      </c>
      <c r="AY100" s="18" t="s">
        <v>265</v>
      </c>
      <c r="BE100" s="142">
        <f>IF(N100="základní",J100,0)</f>
        <v>0</v>
      </c>
      <c r="BF100" s="142">
        <f>IF(N100="snížená",J100,0)</f>
        <v>0</v>
      </c>
      <c r="BG100" s="142">
        <f>IF(N100="zákl. přenesená",J100,0)</f>
        <v>0</v>
      </c>
      <c r="BH100" s="142">
        <f>IF(N100="sníž. přenesená",J100,0)</f>
        <v>0</v>
      </c>
      <c r="BI100" s="142">
        <f>IF(N100="nulová",J100,0)</f>
        <v>0</v>
      </c>
      <c r="BJ100" s="18" t="s">
        <v>84</v>
      </c>
      <c r="BK100" s="142">
        <f>ROUND(I100*H100,2)</f>
        <v>0</v>
      </c>
      <c r="BL100" s="18" t="s">
        <v>761</v>
      </c>
      <c r="BM100" s="141" t="s">
        <v>5705</v>
      </c>
    </row>
    <row r="101" spans="2:47" s="1" customFormat="1" ht="12">
      <c r="B101" s="33"/>
      <c r="D101" s="143" t="s">
        <v>273</v>
      </c>
      <c r="F101" s="144" t="s">
        <v>5704</v>
      </c>
      <c r="I101" s="145"/>
      <c r="L101" s="33"/>
      <c r="M101" s="146"/>
      <c r="T101" s="54"/>
      <c r="AT101" s="18" t="s">
        <v>273</v>
      </c>
      <c r="AU101" s="18" t="s">
        <v>86</v>
      </c>
    </row>
    <row r="102" spans="2:65" s="1" customFormat="1" ht="16.5" customHeight="1">
      <c r="B102" s="33"/>
      <c r="C102" s="177" t="s">
        <v>316</v>
      </c>
      <c r="D102" s="177" t="s">
        <v>504</v>
      </c>
      <c r="E102" s="178" t="s">
        <v>5706</v>
      </c>
      <c r="F102" s="179" t="s">
        <v>5707</v>
      </c>
      <c r="G102" s="180" t="s">
        <v>162</v>
      </c>
      <c r="H102" s="181">
        <v>9</v>
      </c>
      <c r="I102" s="182"/>
      <c r="J102" s="183">
        <f>ROUND(I102*H102,2)</f>
        <v>0</v>
      </c>
      <c r="K102" s="179" t="s">
        <v>19</v>
      </c>
      <c r="L102" s="184"/>
      <c r="M102" s="185" t="s">
        <v>19</v>
      </c>
      <c r="N102" s="186" t="s">
        <v>47</v>
      </c>
      <c r="P102" s="139">
        <f>O102*H102</f>
        <v>0</v>
      </c>
      <c r="Q102" s="139">
        <v>0</v>
      </c>
      <c r="R102" s="139">
        <f>Q102*H102</f>
        <v>0</v>
      </c>
      <c r="S102" s="139">
        <v>0</v>
      </c>
      <c r="T102" s="140">
        <f>S102*H102</f>
        <v>0</v>
      </c>
      <c r="AR102" s="141" t="s">
        <v>3771</v>
      </c>
      <c r="AT102" s="141" t="s">
        <v>504</v>
      </c>
      <c r="AU102" s="141" t="s">
        <v>86</v>
      </c>
      <c r="AY102" s="18" t="s">
        <v>265</v>
      </c>
      <c r="BE102" s="142">
        <f>IF(N102="základní",J102,0)</f>
        <v>0</v>
      </c>
      <c r="BF102" s="142">
        <f>IF(N102="snížená",J102,0)</f>
        <v>0</v>
      </c>
      <c r="BG102" s="142">
        <f>IF(N102="zákl. přenesená",J102,0)</f>
        <v>0</v>
      </c>
      <c r="BH102" s="142">
        <f>IF(N102="sníž. přenesená",J102,0)</f>
        <v>0</v>
      </c>
      <c r="BI102" s="142">
        <f>IF(N102="nulová",J102,0)</f>
        <v>0</v>
      </c>
      <c r="BJ102" s="18" t="s">
        <v>84</v>
      </c>
      <c r="BK102" s="142">
        <f>ROUND(I102*H102,2)</f>
        <v>0</v>
      </c>
      <c r="BL102" s="18" t="s">
        <v>761</v>
      </c>
      <c r="BM102" s="141" t="s">
        <v>5708</v>
      </c>
    </row>
    <row r="103" spans="2:47" s="1" customFormat="1" ht="12">
      <c r="B103" s="33"/>
      <c r="D103" s="143" t="s">
        <v>273</v>
      </c>
      <c r="F103" s="144" t="s">
        <v>5707</v>
      </c>
      <c r="I103" s="145"/>
      <c r="L103" s="33"/>
      <c r="M103" s="146"/>
      <c r="T103" s="54"/>
      <c r="AT103" s="18" t="s">
        <v>273</v>
      </c>
      <c r="AU103" s="18" t="s">
        <v>86</v>
      </c>
    </row>
    <row r="104" spans="2:65" s="1" customFormat="1" ht="16.5" customHeight="1">
      <c r="B104" s="33"/>
      <c r="C104" s="177" t="s">
        <v>323</v>
      </c>
      <c r="D104" s="177" t="s">
        <v>504</v>
      </c>
      <c r="E104" s="178" t="s">
        <v>5709</v>
      </c>
      <c r="F104" s="179" t="s">
        <v>5710</v>
      </c>
      <c r="G104" s="180" t="s">
        <v>134</v>
      </c>
      <c r="H104" s="181">
        <v>6</v>
      </c>
      <c r="I104" s="182"/>
      <c r="J104" s="183">
        <f>ROUND(I104*H104,2)</f>
        <v>0</v>
      </c>
      <c r="K104" s="179" t="s">
        <v>19</v>
      </c>
      <c r="L104" s="184"/>
      <c r="M104" s="185" t="s">
        <v>19</v>
      </c>
      <c r="N104" s="186" t="s">
        <v>47</v>
      </c>
      <c r="P104" s="139">
        <f>O104*H104</f>
        <v>0</v>
      </c>
      <c r="Q104" s="139">
        <v>0</v>
      </c>
      <c r="R104" s="139">
        <f>Q104*H104</f>
        <v>0</v>
      </c>
      <c r="S104" s="139">
        <v>0</v>
      </c>
      <c r="T104" s="140">
        <f>S104*H104</f>
        <v>0</v>
      </c>
      <c r="AR104" s="141" t="s">
        <v>3771</v>
      </c>
      <c r="AT104" s="141" t="s">
        <v>504</v>
      </c>
      <c r="AU104" s="141" t="s">
        <v>86</v>
      </c>
      <c r="AY104" s="18" t="s">
        <v>265</v>
      </c>
      <c r="BE104" s="142">
        <f>IF(N104="základní",J104,0)</f>
        <v>0</v>
      </c>
      <c r="BF104" s="142">
        <f>IF(N104="snížená",J104,0)</f>
        <v>0</v>
      </c>
      <c r="BG104" s="142">
        <f>IF(N104="zákl. přenesená",J104,0)</f>
        <v>0</v>
      </c>
      <c r="BH104" s="142">
        <f>IF(N104="sníž. přenesená",J104,0)</f>
        <v>0</v>
      </c>
      <c r="BI104" s="142">
        <f>IF(N104="nulová",J104,0)</f>
        <v>0</v>
      </c>
      <c r="BJ104" s="18" t="s">
        <v>84</v>
      </c>
      <c r="BK104" s="142">
        <f>ROUND(I104*H104,2)</f>
        <v>0</v>
      </c>
      <c r="BL104" s="18" t="s">
        <v>761</v>
      </c>
      <c r="BM104" s="141" t="s">
        <v>5711</v>
      </c>
    </row>
    <row r="105" spans="2:47" s="1" customFormat="1" ht="12">
      <c r="B105" s="33"/>
      <c r="D105" s="143" t="s">
        <v>273</v>
      </c>
      <c r="F105" s="144" t="s">
        <v>5710</v>
      </c>
      <c r="I105" s="145"/>
      <c r="L105" s="33"/>
      <c r="M105" s="146"/>
      <c r="T105" s="54"/>
      <c r="AT105" s="18" t="s">
        <v>273</v>
      </c>
      <c r="AU105" s="18" t="s">
        <v>86</v>
      </c>
    </row>
    <row r="106" spans="2:65" s="1" customFormat="1" ht="16.5" customHeight="1">
      <c r="B106" s="33"/>
      <c r="C106" s="130" t="s">
        <v>141</v>
      </c>
      <c r="D106" s="130" t="s">
        <v>267</v>
      </c>
      <c r="E106" s="131" t="s">
        <v>5712</v>
      </c>
      <c r="F106" s="132" t="s">
        <v>5713</v>
      </c>
      <c r="G106" s="133" t="s">
        <v>134</v>
      </c>
      <c r="H106" s="134">
        <v>1</v>
      </c>
      <c r="I106" s="135"/>
      <c r="J106" s="136">
        <f>ROUND(I106*H106,2)</f>
        <v>0</v>
      </c>
      <c r="K106" s="132" t="s">
        <v>19</v>
      </c>
      <c r="L106" s="33"/>
      <c r="M106" s="137" t="s">
        <v>19</v>
      </c>
      <c r="N106" s="138" t="s">
        <v>47</v>
      </c>
      <c r="P106" s="139">
        <f>O106*H106</f>
        <v>0</v>
      </c>
      <c r="Q106" s="139">
        <v>0</v>
      </c>
      <c r="R106" s="139">
        <f>Q106*H106</f>
        <v>0</v>
      </c>
      <c r="S106" s="139">
        <v>0</v>
      </c>
      <c r="T106" s="140">
        <f>S106*H106</f>
        <v>0</v>
      </c>
      <c r="AR106" s="141" t="s">
        <v>761</v>
      </c>
      <c r="AT106" s="141" t="s">
        <v>267</v>
      </c>
      <c r="AU106" s="141" t="s">
        <v>86</v>
      </c>
      <c r="AY106" s="18" t="s">
        <v>265</v>
      </c>
      <c r="BE106" s="142">
        <f>IF(N106="základní",J106,0)</f>
        <v>0</v>
      </c>
      <c r="BF106" s="142">
        <f>IF(N106="snížená",J106,0)</f>
        <v>0</v>
      </c>
      <c r="BG106" s="142">
        <f>IF(N106="zákl. přenesená",J106,0)</f>
        <v>0</v>
      </c>
      <c r="BH106" s="142">
        <f>IF(N106="sníž. přenesená",J106,0)</f>
        <v>0</v>
      </c>
      <c r="BI106" s="142">
        <f>IF(N106="nulová",J106,0)</f>
        <v>0</v>
      </c>
      <c r="BJ106" s="18" t="s">
        <v>84</v>
      </c>
      <c r="BK106" s="142">
        <f>ROUND(I106*H106,2)</f>
        <v>0</v>
      </c>
      <c r="BL106" s="18" t="s">
        <v>761</v>
      </c>
      <c r="BM106" s="141" t="s">
        <v>5714</v>
      </c>
    </row>
    <row r="107" spans="2:47" s="1" customFormat="1" ht="12">
      <c r="B107" s="33"/>
      <c r="D107" s="143" t="s">
        <v>273</v>
      </c>
      <c r="F107" s="144" t="s">
        <v>5713</v>
      </c>
      <c r="I107" s="145"/>
      <c r="L107" s="33"/>
      <c r="M107" s="146"/>
      <c r="T107" s="54"/>
      <c r="AT107" s="18" t="s">
        <v>273</v>
      </c>
      <c r="AU107" s="18" t="s">
        <v>86</v>
      </c>
    </row>
    <row r="108" spans="2:47" s="1" customFormat="1" ht="19.5">
      <c r="B108" s="33"/>
      <c r="D108" s="143" t="s">
        <v>501</v>
      </c>
      <c r="F108" s="176" t="s">
        <v>5715</v>
      </c>
      <c r="I108" s="145"/>
      <c r="L108" s="33"/>
      <c r="M108" s="146"/>
      <c r="T108" s="54"/>
      <c r="AT108" s="18" t="s">
        <v>501</v>
      </c>
      <c r="AU108" s="18" t="s">
        <v>86</v>
      </c>
    </row>
    <row r="109" spans="2:65" s="1" customFormat="1" ht="16.5" customHeight="1">
      <c r="B109" s="33"/>
      <c r="C109" s="177" t="s">
        <v>334</v>
      </c>
      <c r="D109" s="177" t="s">
        <v>504</v>
      </c>
      <c r="E109" s="178" t="s">
        <v>5716</v>
      </c>
      <c r="F109" s="179" t="s">
        <v>5717</v>
      </c>
      <c r="G109" s="180" t="s">
        <v>162</v>
      </c>
      <c r="H109" s="181">
        <v>3</v>
      </c>
      <c r="I109" s="182"/>
      <c r="J109" s="183">
        <f>ROUND(I109*H109,2)</f>
        <v>0</v>
      </c>
      <c r="K109" s="179" t="s">
        <v>19</v>
      </c>
      <c r="L109" s="184"/>
      <c r="M109" s="185" t="s">
        <v>19</v>
      </c>
      <c r="N109" s="186" t="s">
        <v>47</v>
      </c>
      <c r="P109" s="139">
        <f>O109*H109</f>
        <v>0</v>
      </c>
      <c r="Q109" s="139">
        <v>0</v>
      </c>
      <c r="R109" s="139">
        <f>Q109*H109</f>
        <v>0</v>
      </c>
      <c r="S109" s="139">
        <v>0</v>
      </c>
      <c r="T109" s="140">
        <f>S109*H109</f>
        <v>0</v>
      </c>
      <c r="AR109" s="141" t="s">
        <v>3771</v>
      </c>
      <c r="AT109" s="141" t="s">
        <v>504</v>
      </c>
      <c r="AU109" s="141" t="s">
        <v>86</v>
      </c>
      <c r="AY109" s="18" t="s">
        <v>265</v>
      </c>
      <c r="BE109" s="142">
        <f>IF(N109="základní",J109,0)</f>
        <v>0</v>
      </c>
      <c r="BF109" s="142">
        <f>IF(N109="snížená",J109,0)</f>
        <v>0</v>
      </c>
      <c r="BG109" s="142">
        <f>IF(N109="zákl. přenesená",J109,0)</f>
        <v>0</v>
      </c>
      <c r="BH109" s="142">
        <f>IF(N109="sníž. přenesená",J109,0)</f>
        <v>0</v>
      </c>
      <c r="BI109" s="142">
        <f>IF(N109="nulová",J109,0)</f>
        <v>0</v>
      </c>
      <c r="BJ109" s="18" t="s">
        <v>84</v>
      </c>
      <c r="BK109" s="142">
        <f>ROUND(I109*H109,2)</f>
        <v>0</v>
      </c>
      <c r="BL109" s="18" t="s">
        <v>761</v>
      </c>
      <c r="BM109" s="141" t="s">
        <v>5718</v>
      </c>
    </row>
    <row r="110" spans="2:47" s="1" customFormat="1" ht="12">
      <c r="B110" s="33"/>
      <c r="D110" s="143" t="s">
        <v>273</v>
      </c>
      <c r="F110" s="144" t="s">
        <v>5717</v>
      </c>
      <c r="I110" s="145"/>
      <c r="L110" s="33"/>
      <c r="M110" s="146"/>
      <c r="T110" s="54"/>
      <c r="AT110" s="18" t="s">
        <v>273</v>
      </c>
      <c r="AU110" s="18" t="s">
        <v>86</v>
      </c>
    </row>
    <row r="111" spans="2:65" s="1" customFormat="1" ht="16.5" customHeight="1">
      <c r="B111" s="33"/>
      <c r="C111" s="130" t="s">
        <v>340</v>
      </c>
      <c r="D111" s="130" t="s">
        <v>267</v>
      </c>
      <c r="E111" s="131" t="s">
        <v>5719</v>
      </c>
      <c r="F111" s="132" t="s">
        <v>5720</v>
      </c>
      <c r="G111" s="133" t="s">
        <v>134</v>
      </c>
      <c r="H111" s="134">
        <v>2</v>
      </c>
      <c r="I111" s="135"/>
      <c r="J111" s="136">
        <f>ROUND(I111*H111,2)</f>
        <v>0</v>
      </c>
      <c r="K111" s="132" t="s">
        <v>19</v>
      </c>
      <c r="L111" s="33"/>
      <c r="M111" s="137" t="s">
        <v>19</v>
      </c>
      <c r="N111" s="138" t="s">
        <v>47</v>
      </c>
      <c r="P111" s="139">
        <f>O111*H111</f>
        <v>0</v>
      </c>
      <c r="Q111" s="139">
        <v>0</v>
      </c>
      <c r="R111" s="139">
        <f>Q111*H111</f>
        <v>0</v>
      </c>
      <c r="S111" s="139">
        <v>0</v>
      </c>
      <c r="T111" s="140">
        <f>S111*H111</f>
        <v>0</v>
      </c>
      <c r="AR111" s="141" t="s">
        <v>761</v>
      </c>
      <c r="AT111" s="141" t="s">
        <v>267</v>
      </c>
      <c r="AU111" s="141" t="s">
        <v>86</v>
      </c>
      <c r="AY111" s="18" t="s">
        <v>265</v>
      </c>
      <c r="BE111" s="142">
        <f>IF(N111="základní",J111,0)</f>
        <v>0</v>
      </c>
      <c r="BF111" s="142">
        <f>IF(N111="snížená",J111,0)</f>
        <v>0</v>
      </c>
      <c r="BG111" s="142">
        <f>IF(N111="zákl. přenesená",J111,0)</f>
        <v>0</v>
      </c>
      <c r="BH111" s="142">
        <f>IF(N111="sníž. přenesená",J111,0)</f>
        <v>0</v>
      </c>
      <c r="BI111" s="142">
        <f>IF(N111="nulová",J111,0)</f>
        <v>0</v>
      </c>
      <c r="BJ111" s="18" t="s">
        <v>84</v>
      </c>
      <c r="BK111" s="142">
        <f>ROUND(I111*H111,2)</f>
        <v>0</v>
      </c>
      <c r="BL111" s="18" t="s">
        <v>761</v>
      </c>
      <c r="BM111" s="141" t="s">
        <v>5721</v>
      </c>
    </row>
    <row r="112" spans="2:47" s="1" customFormat="1" ht="12">
      <c r="B112" s="33"/>
      <c r="D112" s="143" t="s">
        <v>273</v>
      </c>
      <c r="F112" s="144" t="s">
        <v>5720</v>
      </c>
      <c r="I112" s="145"/>
      <c r="L112" s="33"/>
      <c r="M112" s="146"/>
      <c r="T112" s="54"/>
      <c r="AT112" s="18" t="s">
        <v>273</v>
      </c>
      <c r="AU112" s="18" t="s">
        <v>86</v>
      </c>
    </row>
    <row r="113" spans="2:47" s="1" customFormat="1" ht="19.5">
      <c r="B113" s="33"/>
      <c r="D113" s="143" t="s">
        <v>501</v>
      </c>
      <c r="F113" s="176" t="s">
        <v>5722</v>
      </c>
      <c r="I113" s="145"/>
      <c r="L113" s="33"/>
      <c r="M113" s="146"/>
      <c r="T113" s="54"/>
      <c r="AT113" s="18" t="s">
        <v>501</v>
      </c>
      <c r="AU113" s="18" t="s">
        <v>86</v>
      </c>
    </row>
    <row r="114" spans="2:65" s="1" customFormat="1" ht="24.2" customHeight="1">
      <c r="B114" s="33"/>
      <c r="C114" s="177" t="s">
        <v>169</v>
      </c>
      <c r="D114" s="177" t="s">
        <v>504</v>
      </c>
      <c r="E114" s="178" t="s">
        <v>5723</v>
      </c>
      <c r="F114" s="179" t="s">
        <v>5724</v>
      </c>
      <c r="G114" s="180" t="s">
        <v>134</v>
      </c>
      <c r="H114" s="181">
        <v>2</v>
      </c>
      <c r="I114" s="182"/>
      <c r="J114" s="183">
        <f>ROUND(I114*H114,2)</f>
        <v>0</v>
      </c>
      <c r="K114" s="179" t="s">
        <v>19</v>
      </c>
      <c r="L114" s="184"/>
      <c r="M114" s="185" t="s">
        <v>19</v>
      </c>
      <c r="N114" s="186" t="s">
        <v>47</v>
      </c>
      <c r="P114" s="139">
        <f>O114*H114</f>
        <v>0</v>
      </c>
      <c r="Q114" s="139">
        <v>0</v>
      </c>
      <c r="R114" s="139">
        <f>Q114*H114</f>
        <v>0</v>
      </c>
      <c r="S114" s="139">
        <v>0</v>
      </c>
      <c r="T114" s="140">
        <f>S114*H114</f>
        <v>0</v>
      </c>
      <c r="AR114" s="141" t="s">
        <v>3771</v>
      </c>
      <c r="AT114" s="141" t="s">
        <v>504</v>
      </c>
      <c r="AU114" s="141" t="s">
        <v>86</v>
      </c>
      <c r="AY114" s="18" t="s">
        <v>265</v>
      </c>
      <c r="BE114" s="142">
        <f>IF(N114="základní",J114,0)</f>
        <v>0</v>
      </c>
      <c r="BF114" s="142">
        <f>IF(N114="snížená",J114,0)</f>
        <v>0</v>
      </c>
      <c r="BG114" s="142">
        <f>IF(N114="zákl. přenesená",J114,0)</f>
        <v>0</v>
      </c>
      <c r="BH114" s="142">
        <f>IF(N114="sníž. přenesená",J114,0)</f>
        <v>0</v>
      </c>
      <c r="BI114" s="142">
        <f>IF(N114="nulová",J114,0)</f>
        <v>0</v>
      </c>
      <c r="BJ114" s="18" t="s">
        <v>84</v>
      </c>
      <c r="BK114" s="142">
        <f>ROUND(I114*H114,2)</f>
        <v>0</v>
      </c>
      <c r="BL114" s="18" t="s">
        <v>761</v>
      </c>
      <c r="BM114" s="141" t="s">
        <v>5725</v>
      </c>
    </row>
    <row r="115" spans="2:47" s="1" customFormat="1" ht="12">
      <c r="B115" s="33"/>
      <c r="D115" s="143" t="s">
        <v>273</v>
      </c>
      <c r="F115" s="144" t="s">
        <v>5724</v>
      </c>
      <c r="I115" s="145"/>
      <c r="L115" s="33"/>
      <c r="M115" s="146"/>
      <c r="T115" s="54"/>
      <c r="AT115" s="18" t="s">
        <v>273</v>
      </c>
      <c r="AU115" s="18" t="s">
        <v>86</v>
      </c>
    </row>
    <row r="116" spans="2:65" s="1" customFormat="1" ht="16.5" customHeight="1">
      <c r="B116" s="33"/>
      <c r="C116" s="130" t="s">
        <v>159</v>
      </c>
      <c r="D116" s="130" t="s">
        <v>267</v>
      </c>
      <c r="E116" s="131" t="s">
        <v>5726</v>
      </c>
      <c r="F116" s="132" t="s">
        <v>5727</v>
      </c>
      <c r="G116" s="133" t="s">
        <v>134</v>
      </c>
      <c r="H116" s="134">
        <v>1</v>
      </c>
      <c r="I116" s="135"/>
      <c r="J116" s="136">
        <f>ROUND(I116*H116,2)</f>
        <v>0</v>
      </c>
      <c r="K116" s="132" t="s">
        <v>19</v>
      </c>
      <c r="L116" s="33"/>
      <c r="M116" s="137" t="s">
        <v>19</v>
      </c>
      <c r="N116" s="138" t="s">
        <v>47</v>
      </c>
      <c r="P116" s="139">
        <f>O116*H116</f>
        <v>0</v>
      </c>
      <c r="Q116" s="139">
        <v>0</v>
      </c>
      <c r="R116" s="139">
        <f>Q116*H116</f>
        <v>0</v>
      </c>
      <c r="S116" s="139">
        <v>0</v>
      </c>
      <c r="T116" s="140">
        <f>S116*H116</f>
        <v>0</v>
      </c>
      <c r="AR116" s="141" t="s">
        <v>761</v>
      </c>
      <c r="AT116" s="141" t="s">
        <v>267</v>
      </c>
      <c r="AU116" s="141" t="s">
        <v>86</v>
      </c>
      <c r="AY116" s="18" t="s">
        <v>265</v>
      </c>
      <c r="BE116" s="142">
        <f>IF(N116="základní",J116,0)</f>
        <v>0</v>
      </c>
      <c r="BF116" s="142">
        <f>IF(N116="snížená",J116,0)</f>
        <v>0</v>
      </c>
      <c r="BG116" s="142">
        <f>IF(N116="zákl. přenesená",J116,0)</f>
        <v>0</v>
      </c>
      <c r="BH116" s="142">
        <f>IF(N116="sníž. přenesená",J116,0)</f>
        <v>0</v>
      </c>
      <c r="BI116" s="142">
        <f>IF(N116="nulová",J116,0)</f>
        <v>0</v>
      </c>
      <c r="BJ116" s="18" t="s">
        <v>84</v>
      </c>
      <c r="BK116" s="142">
        <f>ROUND(I116*H116,2)</f>
        <v>0</v>
      </c>
      <c r="BL116" s="18" t="s">
        <v>761</v>
      </c>
      <c r="BM116" s="141" t="s">
        <v>5728</v>
      </c>
    </row>
    <row r="117" spans="2:47" s="1" customFormat="1" ht="12">
      <c r="B117" s="33"/>
      <c r="D117" s="143" t="s">
        <v>273</v>
      </c>
      <c r="F117" s="144" t="s">
        <v>5727</v>
      </c>
      <c r="I117" s="145"/>
      <c r="L117" s="33"/>
      <c r="M117" s="146"/>
      <c r="T117" s="54"/>
      <c r="AT117" s="18" t="s">
        <v>273</v>
      </c>
      <c r="AU117" s="18" t="s">
        <v>86</v>
      </c>
    </row>
    <row r="118" spans="2:47" s="1" customFormat="1" ht="19.5">
      <c r="B118" s="33"/>
      <c r="D118" s="143" t="s">
        <v>501</v>
      </c>
      <c r="F118" s="176" t="s">
        <v>5729</v>
      </c>
      <c r="I118" s="145"/>
      <c r="L118" s="33"/>
      <c r="M118" s="146"/>
      <c r="T118" s="54"/>
      <c r="AT118" s="18" t="s">
        <v>501</v>
      </c>
      <c r="AU118" s="18" t="s">
        <v>86</v>
      </c>
    </row>
    <row r="119" spans="2:65" s="1" customFormat="1" ht="16.5" customHeight="1">
      <c r="B119" s="33"/>
      <c r="C119" s="177" t="s">
        <v>355</v>
      </c>
      <c r="D119" s="177" t="s">
        <v>504</v>
      </c>
      <c r="E119" s="178" t="s">
        <v>5730</v>
      </c>
      <c r="F119" s="179" t="s">
        <v>5731</v>
      </c>
      <c r="G119" s="180" t="s">
        <v>134</v>
      </c>
      <c r="H119" s="181">
        <v>1</v>
      </c>
      <c r="I119" s="182"/>
      <c r="J119" s="183">
        <f>ROUND(I119*H119,2)</f>
        <v>0</v>
      </c>
      <c r="K119" s="179" t="s">
        <v>19</v>
      </c>
      <c r="L119" s="184"/>
      <c r="M119" s="185" t="s">
        <v>19</v>
      </c>
      <c r="N119" s="186" t="s">
        <v>47</v>
      </c>
      <c r="P119" s="139">
        <f>O119*H119</f>
        <v>0</v>
      </c>
      <c r="Q119" s="139">
        <v>0</v>
      </c>
      <c r="R119" s="139">
        <f>Q119*H119</f>
        <v>0</v>
      </c>
      <c r="S119" s="139">
        <v>0</v>
      </c>
      <c r="T119" s="140">
        <f>S119*H119</f>
        <v>0</v>
      </c>
      <c r="AR119" s="141" t="s">
        <v>3771</v>
      </c>
      <c r="AT119" s="141" t="s">
        <v>504</v>
      </c>
      <c r="AU119" s="141" t="s">
        <v>86</v>
      </c>
      <c r="AY119" s="18" t="s">
        <v>265</v>
      </c>
      <c r="BE119" s="142">
        <f>IF(N119="základní",J119,0)</f>
        <v>0</v>
      </c>
      <c r="BF119" s="142">
        <f>IF(N119="snížená",J119,0)</f>
        <v>0</v>
      </c>
      <c r="BG119" s="142">
        <f>IF(N119="zákl. přenesená",J119,0)</f>
        <v>0</v>
      </c>
      <c r="BH119" s="142">
        <f>IF(N119="sníž. přenesená",J119,0)</f>
        <v>0</v>
      </c>
      <c r="BI119" s="142">
        <f>IF(N119="nulová",J119,0)</f>
        <v>0</v>
      </c>
      <c r="BJ119" s="18" t="s">
        <v>84</v>
      </c>
      <c r="BK119" s="142">
        <f>ROUND(I119*H119,2)</f>
        <v>0</v>
      </c>
      <c r="BL119" s="18" t="s">
        <v>761</v>
      </c>
      <c r="BM119" s="141" t="s">
        <v>5732</v>
      </c>
    </row>
    <row r="120" spans="2:47" s="1" customFormat="1" ht="12">
      <c r="B120" s="33"/>
      <c r="D120" s="143" t="s">
        <v>273</v>
      </c>
      <c r="F120" s="144" t="s">
        <v>5731</v>
      </c>
      <c r="I120" s="145"/>
      <c r="L120" s="33"/>
      <c r="M120" s="146"/>
      <c r="T120" s="54"/>
      <c r="AT120" s="18" t="s">
        <v>273</v>
      </c>
      <c r="AU120" s="18" t="s">
        <v>86</v>
      </c>
    </row>
    <row r="121" spans="2:47" s="1" customFormat="1" ht="68.25">
      <c r="B121" s="33"/>
      <c r="D121" s="143" t="s">
        <v>501</v>
      </c>
      <c r="F121" s="176" t="s">
        <v>5733</v>
      </c>
      <c r="I121" s="145"/>
      <c r="L121" s="33"/>
      <c r="M121" s="146"/>
      <c r="T121" s="54"/>
      <c r="AT121" s="18" t="s">
        <v>501</v>
      </c>
      <c r="AU121" s="18" t="s">
        <v>86</v>
      </c>
    </row>
    <row r="122" spans="2:65" s="1" customFormat="1" ht="16.5" customHeight="1">
      <c r="B122" s="33"/>
      <c r="C122" s="130" t="s">
        <v>8</v>
      </c>
      <c r="D122" s="130" t="s">
        <v>267</v>
      </c>
      <c r="E122" s="131" t="s">
        <v>5734</v>
      </c>
      <c r="F122" s="132" t="s">
        <v>5735</v>
      </c>
      <c r="G122" s="133" t="s">
        <v>134</v>
      </c>
      <c r="H122" s="134">
        <v>1</v>
      </c>
      <c r="I122" s="135"/>
      <c r="J122" s="136">
        <f>ROUND(I122*H122,2)</f>
        <v>0</v>
      </c>
      <c r="K122" s="132" t="s">
        <v>19</v>
      </c>
      <c r="L122" s="33"/>
      <c r="M122" s="137" t="s">
        <v>19</v>
      </c>
      <c r="N122" s="138" t="s">
        <v>47</v>
      </c>
      <c r="P122" s="139">
        <f>O122*H122</f>
        <v>0</v>
      </c>
      <c r="Q122" s="139">
        <v>0</v>
      </c>
      <c r="R122" s="139">
        <f>Q122*H122</f>
        <v>0</v>
      </c>
      <c r="S122" s="139">
        <v>0</v>
      </c>
      <c r="T122" s="140">
        <f>S122*H122</f>
        <v>0</v>
      </c>
      <c r="AR122" s="141" t="s">
        <v>761</v>
      </c>
      <c r="AT122" s="141" t="s">
        <v>267</v>
      </c>
      <c r="AU122" s="141" t="s">
        <v>86</v>
      </c>
      <c r="AY122" s="18" t="s">
        <v>265</v>
      </c>
      <c r="BE122" s="142">
        <f>IF(N122="základní",J122,0)</f>
        <v>0</v>
      </c>
      <c r="BF122" s="142">
        <f>IF(N122="snížená",J122,0)</f>
        <v>0</v>
      </c>
      <c r="BG122" s="142">
        <f>IF(N122="zákl. přenesená",J122,0)</f>
        <v>0</v>
      </c>
      <c r="BH122" s="142">
        <f>IF(N122="sníž. přenesená",J122,0)</f>
        <v>0</v>
      </c>
      <c r="BI122" s="142">
        <f>IF(N122="nulová",J122,0)</f>
        <v>0</v>
      </c>
      <c r="BJ122" s="18" t="s">
        <v>84</v>
      </c>
      <c r="BK122" s="142">
        <f>ROUND(I122*H122,2)</f>
        <v>0</v>
      </c>
      <c r="BL122" s="18" t="s">
        <v>761</v>
      </c>
      <c r="BM122" s="141" t="s">
        <v>5736</v>
      </c>
    </row>
    <row r="123" spans="2:47" s="1" customFormat="1" ht="12">
      <c r="B123" s="33"/>
      <c r="D123" s="143" t="s">
        <v>273</v>
      </c>
      <c r="F123" s="144" t="s">
        <v>5735</v>
      </c>
      <c r="I123" s="145"/>
      <c r="L123" s="33"/>
      <c r="M123" s="146"/>
      <c r="T123" s="54"/>
      <c r="AT123" s="18" t="s">
        <v>273</v>
      </c>
      <c r="AU123" s="18" t="s">
        <v>86</v>
      </c>
    </row>
    <row r="124" spans="2:47" s="1" customFormat="1" ht="19.5">
      <c r="B124" s="33"/>
      <c r="D124" s="143" t="s">
        <v>501</v>
      </c>
      <c r="F124" s="176" t="s">
        <v>5737</v>
      </c>
      <c r="I124" s="145"/>
      <c r="L124" s="33"/>
      <c r="M124" s="146"/>
      <c r="T124" s="54"/>
      <c r="AT124" s="18" t="s">
        <v>501</v>
      </c>
      <c r="AU124" s="18" t="s">
        <v>86</v>
      </c>
    </row>
    <row r="125" spans="2:65" s="1" customFormat="1" ht="16.5" customHeight="1">
      <c r="B125" s="33"/>
      <c r="C125" s="177" t="s">
        <v>366</v>
      </c>
      <c r="D125" s="177" t="s">
        <v>504</v>
      </c>
      <c r="E125" s="178" t="s">
        <v>5738</v>
      </c>
      <c r="F125" s="179" t="s">
        <v>5739</v>
      </c>
      <c r="G125" s="180" t="s">
        <v>134</v>
      </c>
      <c r="H125" s="181">
        <v>1</v>
      </c>
      <c r="I125" s="182"/>
      <c r="J125" s="183">
        <f>ROUND(I125*H125,2)</f>
        <v>0</v>
      </c>
      <c r="K125" s="179" t="s">
        <v>19</v>
      </c>
      <c r="L125" s="184"/>
      <c r="M125" s="185" t="s">
        <v>19</v>
      </c>
      <c r="N125" s="186" t="s">
        <v>47</v>
      </c>
      <c r="P125" s="139">
        <f>O125*H125</f>
        <v>0</v>
      </c>
      <c r="Q125" s="139">
        <v>0</v>
      </c>
      <c r="R125" s="139">
        <f>Q125*H125</f>
        <v>0</v>
      </c>
      <c r="S125" s="139">
        <v>0</v>
      </c>
      <c r="T125" s="140">
        <f>S125*H125</f>
        <v>0</v>
      </c>
      <c r="AR125" s="141" t="s">
        <v>3771</v>
      </c>
      <c r="AT125" s="141" t="s">
        <v>504</v>
      </c>
      <c r="AU125" s="141" t="s">
        <v>86</v>
      </c>
      <c r="AY125" s="18" t="s">
        <v>265</v>
      </c>
      <c r="BE125" s="142">
        <f>IF(N125="základní",J125,0)</f>
        <v>0</v>
      </c>
      <c r="BF125" s="142">
        <f>IF(N125="snížená",J125,0)</f>
        <v>0</v>
      </c>
      <c r="BG125" s="142">
        <f>IF(N125="zákl. přenesená",J125,0)</f>
        <v>0</v>
      </c>
      <c r="BH125" s="142">
        <f>IF(N125="sníž. přenesená",J125,0)</f>
        <v>0</v>
      </c>
      <c r="BI125" s="142">
        <f>IF(N125="nulová",J125,0)</f>
        <v>0</v>
      </c>
      <c r="BJ125" s="18" t="s">
        <v>84</v>
      </c>
      <c r="BK125" s="142">
        <f>ROUND(I125*H125,2)</f>
        <v>0</v>
      </c>
      <c r="BL125" s="18" t="s">
        <v>761</v>
      </c>
      <c r="BM125" s="141" t="s">
        <v>5740</v>
      </c>
    </row>
    <row r="126" spans="2:47" s="1" customFormat="1" ht="12">
      <c r="B126" s="33"/>
      <c r="D126" s="143" t="s">
        <v>273</v>
      </c>
      <c r="F126" s="144" t="s">
        <v>5739</v>
      </c>
      <c r="I126" s="145"/>
      <c r="L126" s="33"/>
      <c r="M126" s="146"/>
      <c r="T126" s="54"/>
      <c r="AT126" s="18" t="s">
        <v>273</v>
      </c>
      <c r="AU126" s="18" t="s">
        <v>86</v>
      </c>
    </row>
    <row r="127" spans="2:65" s="1" customFormat="1" ht="16.5" customHeight="1">
      <c r="B127" s="33"/>
      <c r="C127" s="130" t="s">
        <v>372</v>
      </c>
      <c r="D127" s="130" t="s">
        <v>267</v>
      </c>
      <c r="E127" s="131" t="s">
        <v>5741</v>
      </c>
      <c r="F127" s="132" t="s">
        <v>5742</v>
      </c>
      <c r="G127" s="133" t="s">
        <v>134</v>
      </c>
      <c r="H127" s="134">
        <v>1</v>
      </c>
      <c r="I127" s="135"/>
      <c r="J127" s="136">
        <f>ROUND(I127*H127,2)</f>
        <v>0</v>
      </c>
      <c r="K127" s="132" t="s">
        <v>19</v>
      </c>
      <c r="L127" s="33"/>
      <c r="M127" s="137" t="s">
        <v>19</v>
      </c>
      <c r="N127" s="138" t="s">
        <v>47</v>
      </c>
      <c r="P127" s="139">
        <f>O127*H127</f>
        <v>0</v>
      </c>
      <c r="Q127" s="139">
        <v>0</v>
      </c>
      <c r="R127" s="139">
        <f>Q127*H127</f>
        <v>0</v>
      </c>
      <c r="S127" s="139">
        <v>0</v>
      </c>
      <c r="T127" s="140">
        <f>S127*H127</f>
        <v>0</v>
      </c>
      <c r="AR127" s="141" t="s">
        <v>761</v>
      </c>
      <c r="AT127" s="141" t="s">
        <v>267</v>
      </c>
      <c r="AU127" s="141" t="s">
        <v>86</v>
      </c>
      <c r="AY127" s="18" t="s">
        <v>265</v>
      </c>
      <c r="BE127" s="142">
        <f>IF(N127="základní",J127,0)</f>
        <v>0</v>
      </c>
      <c r="BF127" s="142">
        <f>IF(N127="snížená",J127,0)</f>
        <v>0</v>
      </c>
      <c r="BG127" s="142">
        <f>IF(N127="zákl. přenesená",J127,0)</f>
        <v>0</v>
      </c>
      <c r="BH127" s="142">
        <f>IF(N127="sníž. přenesená",J127,0)</f>
        <v>0</v>
      </c>
      <c r="BI127" s="142">
        <f>IF(N127="nulová",J127,0)</f>
        <v>0</v>
      </c>
      <c r="BJ127" s="18" t="s">
        <v>84</v>
      </c>
      <c r="BK127" s="142">
        <f>ROUND(I127*H127,2)</f>
        <v>0</v>
      </c>
      <c r="BL127" s="18" t="s">
        <v>761</v>
      </c>
      <c r="BM127" s="141" t="s">
        <v>5743</v>
      </c>
    </row>
    <row r="128" spans="2:47" s="1" customFormat="1" ht="12">
      <c r="B128" s="33"/>
      <c r="D128" s="143" t="s">
        <v>273</v>
      </c>
      <c r="F128" s="144" t="s">
        <v>5742</v>
      </c>
      <c r="I128" s="145"/>
      <c r="L128" s="33"/>
      <c r="M128" s="146"/>
      <c r="T128" s="54"/>
      <c r="AT128" s="18" t="s">
        <v>273</v>
      </c>
      <c r="AU128" s="18" t="s">
        <v>86</v>
      </c>
    </row>
    <row r="129" spans="2:65" s="1" customFormat="1" ht="16.5" customHeight="1">
      <c r="B129" s="33"/>
      <c r="C129" s="177" t="s">
        <v>381</v>
      </c>
      <c r="D129" s="177" t="s">
        <v>504</v>
      </c>
      <c r="E129" s="178" t="s">
        <v>5744</v>
      </c>
      <c r="F129" s="179" t="s">
        <v>5745</v>
      </c>
      <c r="G129" s="180" t="s">
        <v>794</v>
      </c>
      <c r="H129" s="181">
        <v>0.4</v>
      </c>
      <c r="I129" s="182"/>
      <c r="J129" s="183">
        <f>ROUND(I129*H129,2)</f>
        <v>0</v>
      </c>
      <c r="K129" s="179" t="s">
        <v>19</v>
      </c>
      <c r="L129" s="184"/>
      <c r="M129" s="185" t="s">
        <v>19</v>
      </c>
      <c r="N129" s="186" t="s">
        <v>47</v>
      </c>
      <c r="P129" s="139">
        <f>O129*H129</f>
        <v>0</v>
      </c>
      <c r="Q129" s="139">
        <v>0</v>
      </c>
      <c r="R129" s="139">
        <f>Q129*H129</f>
        <v>0</v>
      </c>
      <c r="S129" s="139">
        <v>0</v>
      </c>
      <c r="T129" s="140">
        <f>S129*H129</f>
        <v>0</v>
      </c>
      <c r="AR129" s="141" t="s">
        <v>3771</v>
      </c>
      <c r="AT129" s="141" t="s">
        <v>504</v>
      </c>
      <c r="AU129" s="141" t="s">
        <v>86</v>
      </c>
      <c r="AY129" s="18" t="s">
        <v>265</v>
      </c>
      <c r="BE129" s="142">
        <f>IF(N129="základní",J129,0)</f>
        <v>0</v>
      </c>
      <c r="BF129" s="142">
        <f>IF(N129="snížená",J129,0)</f>
        <v>0</v>
      </c>
      <c r="BG129" s="142">
        <f>IF(N129="zákl. přenesená",J129,0)</f>
        <v>0</v>
      </c>
      <c r="BH129" s="142">
        <f>IF(N129="sníž. přenesená",J129,0)</f>
        <v>0</v>
      </c>
      <c r="BI129" s="142">
        <f>IF(N129="nulová",J129,0)</f>
        <v>0</v>
      </c>
      <c r="BJ129" s="18" t="s">
        <v>84</v>
      </c>
      <c r="BK129" s="142">
        <f>ROUND(I129*H129,2)</f>
        <v>0</v>
      </c>
      <c r="BL129" s="18" t="s">
        <v>761</v>
      </c>
      <c r="BM129" s="141" t="s">
        <v>5746</v>
      </c>
    </row>
    <row r="130" spans="2:47" s="1" customFormat="1" ht="12">
      <c r="B130" s="33"/>
      <c r="D130" s="143" t="s">
        <v>273</v>
      </c>
      <c r="F130" s="144" t="s">
        <v>5745</v>
      </c>
      <c r="I130" s="145"/>
      <c r="L130" s="33"/>
      <c r="M130" s="146"/>
      <c r="T130" s="54"/>
      <c r="AT130" s="18" t="s">
        <v>273</v>
      </c>
      <c r="AU130" s="18" t="s">
        <v>86</v>
      </c>
    </row>
    <row r="131" spans="2:65" s="1" customFormat="1" ht="16.5" customHeight="1">
      <c r="B131" s="33"/>
      <c r="C131" s="177" t="s">
        <v>388</v>
      </c>
      <c r="D131" s="177" t="s">
        <v>504</v>
      </c>
      <c r="E131" s="178" t="s">
        <v>5747</v>
      </c>
      <c r="F131" s="179" t="s">
        <v>5748</v>
      </c>
      <c r="G131" s="180" t="s">
        <v>134</v>
      </c>
      <c r="H131" s="181">
        <v>1</v>
      </c>
      <c r="I131" s="182"/>
      <c r="J131" s="183">
        <f>ROUND(I131*H131,2)</f>
        <v>0</v>
      </c>
      <c r="K131" s="179" t="s">
        <v>19</v>
      </c>
      <c r="L131" s="184"/>
      <c r="M131" s="185" t="s">
        <v>19</v>
      </c>
      <c r="N131" s="186" t="s">
        <v>47</v>
      </c>
      <c r="P131" s="139">
        <f>O131*H131</f>
        <v>0</v>
      </c>
      <c r="Q131" s="139">
        <v>0</v>
      </c>
      <c r="R131" s="139">
        <f>Q131*H131</f>
        <v>0</v>
      </c>
      <c r="S131" s="139">
        <v>0</v>
      </c>
      <c r="T131" s="140">
        <f>S131*H131</f>
        <v>0</v>
      </c>
      <c r="AR131" s="141" t="s">
        <v>3771</v>
      </c>
      <c r="AT131" s="141" t="s">
        <v>504</v>
      </c>
      <c r="AU131" s="141" t="s">
        <v>86</v>
      </c>
      <c r="AY131" s="18" t="s">
        <v>265</v>
      </c>
      <c r="BE131" s="142">
        <f>IF(N131="základní",J131,0)</f>
        <v>0</v>
      </c>
      <c r="BF131" s="142">
        <f>IF(N131="snížená",J131,0)</f>
        <v>0</v>
      </c>
      <c r="BG131" s="142">
        <f>IF(N131="zákl. přenesená",J131,0)</f>
        <v>0</v>
      </c>
      <c r="BH131" s="142">
        <f>IF(N131="sníž. přenesená",J131,0)</f>
        <v>0</v>
      </c>
      <c r="BI131" s="142">
        <f>IF(N131="nulová",J131,0)</f>
        <v>0</v>
      </c>
      <c r="BJ131" s="18" t="s">
        <v>84</v>
      </c>
      <c r="BK131" s="142">
        <f>ROUND(I131*H131,2)</f>
        <v>0</v>
      </c>
      <c r="BL131" s="18" t="s">
        <v>761</v>
      </c>
      <c r="BM131" s="141" t="s">
        <v>5749</v>
      </c>
    </row>
    <row r="132" spans="2:47" s="1" customFormat="1" ht="12">
      <c r="B132" s="33"/>
      <c r="D132" s="143" t="s">
        <v>273</v>
      </c>
      <c r="F132" s="144" t="s">
        <v>5748</v>
      </c>
      <c r="I132" s="145"/>
      <c r="L132" s="33"/>
      <c r="M132" s="146"/>
      <c r="T132" s="54"/>
      <c r="AT132" s="18" t="s">
        <v>273</v>
      </c>
      <c r="AU132" s="18" t="s">
        <v>86</v>
      </c>
    </row>
    <row r="133" spans="2:65" s="1" customFormat="1" ht="16.5" customHeight="1">
      <c r="B133" s="33"/>
      <c r="C133" s="177" t="s">
        <v>400</v>
      </c>
      <c r="D133" s="177" t="s">
        <v>504</v>
      </c>
      <c r="E133" s="178" t="s">
        <v>5750</v>
      </c>
      <c r="F133" s="179" t="s">
        <v>5751</v>
      </c>
      <c r="G133" s="180" t="s">
        <v>134</v>
      </c>
      <c r="H133" s="181">
        <v>2</v>
      </c>
      <c r="I133" s="182"/>
      <c r="J133" s="183">
        <f>ROUND(I133*H133,2)</f>
        <v>0</v>
      </c>
      <c r="K133" s="179" t="s">
        <v>19</v>
      </c>
      <c r="L133" s="184"/>
      <c r="M133" s="185" t="s">
        <v>19</v>
      </c>
      <c r="N133" s="186" t="s">
        <v>47</v>
      </c>
      <c r="P133" s="139">
        <f>O133*H133</f>
        <v>0</v>
      </c>
      <c r="Q133" s="139">
        <v>0</v>
      </c>
      <c r="R133" s="139">
        <f>Q133*H133</f>
        <v>0</v>
      </c>
      <c r="S133" s="139">
        <v>0</v>
      </c>
      <c r="T133" s="140">
        <f>S133*H133</f>
        <v>0</v>
      </c>
      <c r="AR133" s="141" t="s">
        <v>3771</v>
      </c>
      <c r="AT133" s="141" t="s">
        <v>504</v>
      </c>
      <c r="AU133" s="141" t="s">
        <v>86</v>
      </c>
      <c r="AY133" s="18" t="s">
        <v>265</v>
      </c>
      <c r="BE133" s="142">
        <f>IF(N133="základní",J133,0)</f>
        <v>0</v>
      </c>
      <c r="BF133" s="142">
        <f>IF(N133="snížená",J133,0)</f>
        <v>0</v>
      </c>
      <c r="BG133" s="142">
        <f>IF(N133="zákl. přenesená",J133,0)</f>
        <v>0</v>
      </c>
      <c r="BH133" s="142">
        <f>IF(N133="sníž. přenesená",J133,0)</f>
        <v>0</v>
      </c>
      <c r="BI133" s="142">
        <f>IF(N133="nulová",J133,0)</f>
        <v>0</v>
      </c>
      <c r="BJ133" s="18" t="s">
        <v>84</v>
      </c>
      <c r="BK133" s="142">
        <f>ROUND(I133*H133,2)</f>
        <v>0</v>
      </c>
      <c r="BL133" s="18" t="s">
        <v>761</v>
      </c>
      <c r="BM133" s="141" t="s">
        <v>5752</v>
      </c>
    </row>
    <row r="134" spans="2:47" s="1" customFormat="1" ht="12">
      <c r="B134" s="33"/>
      <c r="D134" s="143" t="s">
        <v>273</v>
      </c>
      <c r="F134" s="144" t="s">
        <v>5751</v>
      </c>
      <c r="I134" s="145"/>
      <c r="L134" s="33"/>
      <c r="M134" s="146"/>
      <c r="T134" s="54"/>
      <c r="AT134" s="18" t="s">
        <v>273</v>
      </c>
      <c r="AU134" s="18" t="s">
        <v>86</v>
      </c>
    </row>
    <row r="135" spans="2:65" s="1" customFormat="1" ht="16.5" customHeight="1">
      <c r="B135" s="33"/>
      <c r="C135" s="130" t="s">
        <v>7</v>
      </c>
      <c r="D135" s="130" t="s">
        <v>267</v>
      </c>
      <c r="E135" s="131" t="s">
        <v>5753</v>
      </c>
      <c r="F135" s="132" t="s">
        <v>5754</v>
      </c>
      <c r="G135" s="133" t="s">
        <v>134</v>
      </c>
      <c r="H135" s="134">
        <v>1</v>
      </c>
      <c r="I135" s="135"/>
      <c r="J135" s="136">
        <f>ROUND(I135*H135,2)</f>
        <v>0</v>
      </c>
      <c r="K135" s="132" t="s">
        <v>19</v>
      </c>
      <c r="L135" s="33"/>
      <c r="M135" s="137" t="s">
        <v>19</v>
      </c>
      <c r="N135" s="138" t="s">
        <v>47</v>
      </c>
      <c r="P135" s="139">
        <f>O135*H135</f>
        <v>0</v>
      </c>
      <c r="Q135" s="139">
        <v>0</v>
      </c>
      <c r="R135" s="139">
        <f>Q135*H135</f>
        <v>0</v>
      </c>
      <c r="S135" s="139">
        <v>0</v>
      </c>
      <c r="T135" s="140">
        <f>S135*H135</f>
        <v>0</v>
      </c>
      <c r="AR135" s="141" t="s">
        <v>761</v>
      </c>
      <c r="AT135" s="141" t="s">
        <v>267</v>
      </c>
      <c r="AU135" s="141" t="s">
        <v>86</v>
      </c>
      <c r="AY135" s="18" t="s">
        <v>265</v>
      </c>
      <c r="BE135" s="142">
        <f>IF(N135="základní",J135,0)</f>
        <v>0</v>
      </c>
      <c r="BF135" s="142">
        <f>IF(N135="snížená",J135,0)</f>
        <v>0</v>
      </c>
      <c r="BG135" s="142">
        <f>IF(N135="zákl. přenesená",J135,0)</f>
        <v>0</v>
      </c>
      <c r="BH135" s="142">
        <f>IF(N135="sníž. přenesená",J135,0)</f>
        <v>0</v>
      </c>
      <c r="BI135" s="142">
        <f>IF(N135="nulová",J135,0)</f>
        <v>0</v>
      </c>
      <c r="BJ135" s="18" t="s">
        <v>84</v>
      </c>
      <c r="BK135" s="142">
        <f>ROUND(I135*H135,2)</f>
        <v>0</v>
      </c>
      <c r="BL135" s="18" t="s">
        <v>761</v>
      </c>
      <c r="BM135" s="141" t="s">
        <v>5755</v>
      </c>
    </row>
    <row r="136" spans="2:47" s="1" customFormat="1" ht="12">
      <c r="B136" s="33"/>
      <c r="D136" s="143" t="s">
        <v>273</v>
      </c>
      <c r="F136" s="144" t="s">
        <v>5754</v>
      </c>
      <c r="I136" s="145"/>
      <c r="L136" s="33"/>
      <c r="M136" s="146"/>
      <c r="T136" s="54"/>
      <c r="AT136" s="18" t="s">
        <v>273</v>
      </c>
      <c r="AU136" s="18" t="s">
        <v>86</v>
      </c>
    </row>
    <row r="137" spans="2:47" s="1" customFormat="1" ht="19.5">
      <c r="B137" s="33"/>
      <c r="D137" s="143" t="s">
        <v>501</v>
      </c>
      <c r="F137" s="176" t="s">
        <v>5756</v>
      </c>
      <c r="I137" s="145"/>
      <c r="L137" s="33"/>
      <c r="M137" s="146"/>
      <c r="T137" s="54"/>
      <c r="AT137" s="18" t="s">
        <v>501</v>
      </c>
      <c r="AU137" s="18" t="s">
        <v>86</v>
      </c>
    </row>
    <row r="138" spans="2:65" s="1" customFormat="1" ht="16.5" customHeight="1">
      <c r="B138" s="33"/>
      <c r="C138" s="177" t="s">
        <v>122</v>
      </c>
      <c r="D138" s="177" t="s">
        <v>504</v>
      </c>
      <c r="E138" s="178" t="s">
        <v>5757</v>
      </c>
      <c r="F138" s="179" t="s">
        <v>5758</v>
      </c>
      <c r="G138" s="180" t="s">
        <v>134</v>
      </c>
      <c r="H138" s="181">
        <v>1</v>
      </c>
      <c r="I138" s="182"/>
      <c r="J138" s="183">
        <f>ROUND(I138*H138,2)</f>
        <v>0</v>
      </c>
      <c r="K138" s="179" t="s">
        <v>19</v>
      </c>
      <c r="L138" s="184"/>
      <c r="M138" s="185" t="s">
        <v>19</v>
      </c>
      <c r="N138" s="186" t="s">
        <v>47</v>
      </c>
      <c r="P138" s="139">
        <f>O138*H138</f>
        <v>0</v>
      </c>
      <c r="Q138" s="139">
        <v>0</v>
      </c>
      <c r="R138" s="139">
        <f>Q138*H138</f>
        <v>0</v>
      </c>
      <c r="S138" s="139">
        <v>0</v>
      </c>
      <c r="T138" s="140">
        <f>S138*H138</f>
        <v>0</v>
      </c>
      <c r="AR138" s="141" t="s">
        <v>3771</v>
      </c>
      <c r="AT138" s="141" t="s">
        <v>504</v>
      </c>
      <c r="AU138" s="141" t="s">
        <v>86</v>
      </c>
      <c r="AY138" s="18" t="s">
        <v>265</v>
      </c>
      <c r="BE138" s="142">
        <f>IF(N138="základní",J138,0)</f>
        <v>0</v>
      </c>
      <c r="BF138" s="142">
        <f>IF(N138="snížená",J138,0)</f>
        <v>0</v>
      </c>
      <c r="BG138" s="142">
        <f>IF(N138="zákl. přenesená",J138,0)</f>
        <v>0</v>
      </c>
      <c r="BH138" s="142">
        <f>IF(N138="sníž. přenesená",J138,0)</f>
        <v>0</v>
      </c>
      <c r="BI138" s="142">
        <f>IF(N138="nulová",J138,0)</f>
        <v>0</v>
      </c>
      <c r="BJ138" s="18" t="s">
        <v>84</v>
      </c>
      <c r="BK138" s="142">
        <f>ROUND(I138*H138,2)</f>
        <v>0</v>
      </c>
      <c r="BL138" s="18" t="s">
        <v>761</v>
      </c>
      <c r="BM138" s="141" t="s">
        <v>5759</v>
      </c>
    </row>
    <row r="139" spans="2:47" s="1" customFormat="1" ht="12">
      <c r="B139" s="33"/>
      <c r="D139" s="143" t="s">
        <v>273</v>
      </c>
      <c r="F139" s="144" t="s">
        <v>5758</v>
      </c>
      <c r="I139" s="145"/>
      <c r="L139" s="33"/>
      <c r="M139" s="146"/>
      <c r="T139" s="54"/>
      <c r="AT139" s="18" t="s">
        <v>273</v>
      </c>
      <c r="AU139" s="18" t="s">
        <v>86</v>
      </c>
    </row>
    <row r="140" spans="2:65" s="1" customFormat="1" ht="16.5" customHeight="1">
      <c r="B140" s="33"/>
      <c r="C140" s="130" t="s">
        <v>418</v>
      </c>
      <c r="D140" s="130" t="s">
        <v>267</v>
      </c>
      <c r="E140" s="131" t="s">
        <v>5760</v>
      </c>
      <c r="F140" s="132" t="s">
        <v>5761</v>
      </c>
      <c r="G140" s="133" t="s">
        <v>134</v>
      </c>
      <c r="H140" s="134">
        <v>3</v>
      </c>
      <c r="I140" s="135"/>
      <c r="J140" s="136">
        <f>ROUND(I140*H140,2)</f>
        <v>0</v>
      </c>
      <c r="K140" s="132" t="s">
        <v>19</v>
      </c>
      <c r="L140" s="33"/>
      <c r="M140" s="137" t="s">
        <v>19</v>
      </c>
      <c r="N140" s="138" t="s">
        <v>47</v>
      </c>
      <c r="P140" s="139">
        <f>O140*H140</f>
        <v>0</v>
      </c>
      <c r="Q140" s="139">
        <v>0</v>
      </c>
      <c r="R140" s="139">
        <f>Q140*H140</f>
        <v>0</v>
      </c>
      <c r="S140" s="139">
        <v>0</v>
      </c>
      <c r="T140" s="140">
        <f>S140*H140</f>
        <v>0</v>
      </c>
      <c r="AR140" s="141" t="s">
        <v>761</v>
      </c>
      <c r="AT140" s="141" t="s">
        <v>267</v>
      </c>
      <c r="AU140" s="141" t="s">
        <v>86</v>
      </c>
      <c r="AY140" s="18" t="s">
        <v>265</v>
      </c>
      <c r="BE140" s="142">
        <f>IF(N140="základní",J140,0)</f>
        <v>0</v>
      </c>
      <c r="BF140" s="142">
        <f>IF(N140="snížená",J140,0)</f>
        <v>0</v>
      </c>
      <c r="BG140" s="142">
        <f>IF(N140="zákl. přenesená",J140,0)</f>
        <v>0</v>
      </c>
      <c r="BH140" s="142">
        <f>IF(N140="sníž. přenesená",J140,0)</f>
        <v>0</v>
      </c>
      <c r="BI140" s="142">
        <f>IF(N140="nulová",J140,0)</f>
        <v>0</v>
      </c>
      <c r="BJ140" s="18" t="s">
        <v>84</v>
      </c>
      <c r="BK140" s="142">
        <f>ROUND(I140*H140,2)</f>
        <v>0</v>
      </c>
      <c r="BL140" s="18" t="s">
        <v>761</v>
      </c>
      <c r="BM140" s="141" t="s">
        <v>5762</v>
      </c>
    </row>
    <row r="141" spans="2:47" s="1" customFormat="1" ht="12">
      <c r="B141" s="33"/>
      <c r="D141" s="143" t="s">
        <v>273</v>
      </c>
      <c r="F141" s="144" t="s">
        <v>5761</v>
      </c>
      <c r="I141" s="145"/>
      <c r="L141" s="33"/>
      <c r="M141" s="146"/>
      <c r="T141" s="54"/>
      <c r="AT141" s="18" t="s">
        <v>273</v>
      </c>
      <c r="AU141" s="18" t="s">
        <v>86</v>
      </c>
    </row>
    <row r="142" spans="2:47" s="1" customFormat="1" ht="19.5">
      <c r="B142" s="33"/>
      <c r="D142" s="143" t="s">
        <v>501</v>
      </c>
      <c r="F142" s="176" t="s">
        <v>5763</v>
      </c>
      <c r="I142" s="145"/>
      <c r="L142" s="33"/>
      <c r="M142" s="146"/>
      <c r="T142" s="54"/>
      <c r="AT142" s="18" t="s">
        <v>501</v>
      </c>
      <c r="AU142" s="18" t="s">
        <v>86</v>
      </c>
    </row>
    <row r="143" spans="2:65" s="1" customFormat="1" ht="16.5" customHeight="1">
      <c r="B143" s="33"/>
      <c r="C143" s="177" t="s">
        <v>424</v>
      </c>
      <c r="D143" s="177" t="s">
        <v>504</v>
      </c>
      <c r="E143" s="178" t="s">
        <v>5764</v>
      </c>
      <c r="F143" s="179" t="s">
        <v>5765</v>
      </c>
      <c r="G143" s="180" t="s">
        <v>134</v>
      </c>
      <c r="H143" s="181">
        <v>3</v>
      </c>
      <c r="I143" s="182"/>
      <c r="J143" s="183">
        <f>ROUND(I143*H143,2)</f>
        <v>0</v>
      </c>
      <c r="K143" s="179" t="s">
        <v>19</v>
      </c>
      <c r="L143" s="184"/>
      <c r="M143" s="185" t="s">
        <v>19</v>
      </c>
      <c r="N143" s="186" t="s">
        <v>47</v>
      </c>
      <c r="P143" s="139">
        <f>O143*H143</f>
        <v>0</v>
      </c>
      <c r="Q143" s="139">
        <v>0</v>
      </c>
      <c r="R143" s="139">
        <f>Q143*H143</f>
        <v>0</v>
      </c>
      <c r="S143" s="139">
        <v>0</v>
      </c>
      <c r="T143" s="140">
        <f>S143*H143</f>
        <v>0</v>
      </c>
      <c r="AR143" s="141" t="s">
        <v>3771</v>
      </c>
      <c r="AT143" s="141" t="s">
        <v>504</v>
      </c>
      <c r="AU143" s="141" t="s">
        <v>86</v>
      </c>
      <c r="AY143" s="18" t="s">
        <v>265</v>
      </c>
      <c r="BE143" s="142">
        <f>IF(N143="základní",J143,0)</f>
        <v>0</v>
      </c>
      <c r="BF143" s="142">
        <f>IF(N143="snížená",J143,0)</f>
        <v>0</v>
      </c>
      <c r="BG143" s="142">
        <f>IF(N143="zákl. přenesená",J143,0)</f>
        <v>0</v>
      </c>
      <c r="BH143" s="142">
        <f>IF(N143="sníž. přenesená",J143,0)</f>
        <v>0</v>
      </c>
      <c r="BI143" s="142">
        <f>IF(N143="nulová",J143,0)</f>
        <v>0</v>
      </c>
      <c r="BJ143" s="18" t="s">
        <v>84</v>
      </c>
      <c r="BK143" s="142">
        <f>ROUND(I143*H143,2)</f>
        <v>0</v>
      </c>
      <c r="BL143" s="18" t="s">
        <v>761</v>
      </c>
      <c r="BM143" s="141" t="s">
        <v>5766</v>
      </c>
    </row>
    <row r="144" spans="2:47" s="1" customFormat="1" ht="12">
      <c r="B144" s="33"/>
      <c r="D144" s="143" t="s">
        <v>273</v>
      </c>
      <c r="F144" s="144" t="s">
        <v>5765</v>
      </c>
      <c r="I144" s="145"/>
      <c r="L144" s="33"/>
      <c r="M144" s="146"/>
      <c r="T144" s="54"/>
      <c r="AT144" s="18" t="s">
        <v>273</v>
      </c>
      <c r="AU144" s="18" t="s">
        <v>86</v>
      </c>
    </row>
    <row r="145" spans="2:65" s="1" customFormat="1" ht="16.5" customHeight="1">
      <c r="B145" s="33"/>
      <c r="C145" s="130" t="s">
        <v>432</v>
      </c>
      <c r="D145" s="130" t="s">
        <v>267</v>
      </c>
      <c r="E145" s="131" t="s">
        <v>5767</v>
      </c>
      <c r="F145" s="132" t="s">
        <v>5768</v>
      </c>
      <c r="G145" s="133" t="s">
        <v>134</v>
      </c>
      <c r="H145" s="134">
        <v>6</v>
      </c>
      <c r="I145" s="135"/>
      <c r="J145" s="136">
        <f>ROUND(I145*H145,2)</f>
        <v>0</v>
      </c>
      <c r="K145" s="132" t="s">
        <v>19</v>
      </c>
      <c r="L145" s="33"/>
      <c r="M145" s="137" t="s">
        <v>19</v>
      </c>
      <c r="N145" s="138" t="s">
        <v>47</v>
      </c>
      <c r="P145" s="139">
        <f>O145*H145</f>
        <v>0</v>
      </c>
      <c r="Q145" s="139">
        <v>0</v>
      </c>
      <c r="R145" s="139">
        <f>Q145*H145</f>
        <v>0</v>
      </c>
      <c r="S145" s="139">
        <v>0</v>
      </c>
      <c r="T145" s="140">
        <f>S145*H145</f>
        <v>0</v>
      </c>
      <c r="AR145" s="141" t="s">
        <v>761</v>
      </c>
      <c r="AT145" s="141" t="s">
        <v>267</v>
      </c>
      <c r="AU145" s="141" t="s">
        <v>86</v>
      </c>
      <c r="AY145" s="18" t="s">
        <v>265</v>
      </c>
      <c r="BE145" s="142">
        <f>IF(N145="základní",J145,0)</f>
        <v>0</v>
      </c>
      <c r="BF145" s="142">
        <f>IF(N145="snížená",J145,0)</f>
        <v>0</v>
      </c>
      <c r="BG145" s="142">
        <f>IF(N145="zákl. přenesená",J145,0)</f>
        <v>0</v>
      </c>
      <c r="BH145" s="142">
        <f>IF(N145="sníž. přenesená",J145,0)</f>
        <v>0</v>
      </c>
      <c r="BI145" s="142">
        <f>IF(N145="nulová",J145,0)</f>
        <v>0</v>
      </c>
      <c r="BJ145" s="18" t="s">
        <v>84</v>
      </c>
      <c r="BK145" s="142">
        <f>ROUND(I145*H145,2)</f>
        <v>0</v>
      </c>
      <c r="BL145" s="18" t="s">
        <v>761</v>
      </c>
      <c r="BM145" s="141" t="s">
        <v>5769</v>
      </c>
    </row>
    <row r="146" spans="2:47" s="1" customFormat="1" ht="12">
      <c r="B146" s="33"/>
      <c r="D146" s="143" t="s">
        <v>273</v>
      </c>
      <c r="F146" s="144" t="s">
        <v>5768</v>
      </c>
      <c r="I146" s="145"/>
      <c r="L146" s="33"/>
      <c r="M146" s="146"/>
      <c r="T146" s="54"/>
      <c r="AT146" s="18" t="s">
        <v>273</v>
      </c>
      <c r="AU146" s="18" t="s">
        <v>86</v>
      </c>
    </row>
    <row r="147" spans="2:47" s="1" customFormat="1" ht="19.5">
      <c r="B147" s="33"/>
      <c r="D147" s="143" t="s">
        <v>501</v>
      </c>
      <c r="F147" s="176" t="s">
        <v>5770</v>
      </c>
      <c r="I147" s="145"/>
      <c r="L147" s="33"/>
      <c r="M147" s="146"/>
      <c r="T147" s="54"/>
      <c r="AT147" s="18" t="s">
        <v>501</v>
      </c>
      <c r="AU147" s="18" t="s">
        <v>86</v>
      </c>
    </row>
    <row r="148" spans="2:65" s="1" customFormat="1" ht="16.5" customHeight="1">
      <c r="B148" s="33"/>
      <c r="C148" s="177" t="s">
        <v>138</v>
      </c>
      <c r="D148" s="177" t="s">
        <v>504</v>
      </c>
      <c r="E148" s="178" t="s">
        <v>5771</v>
      </c>
      <c r="F148" s="179" t="s">
        <v>5772</v>
      </c>
      <c r="G148" s="180" t="s">
        <v>134</v>
      </c>
      <c r="H148" s="181">
        <v>2</v>
      </c>
      <c r="I148" s="182"/>
      <c r="J148" s="183">
        <f>ROUND(I148*H148,2)</f>
        <v>0</v>
      </c>
      <c r="K148" s="179" t="s">
        <v>19</v>
      </c>
      <c r="L148" s="184"/>
      <c r="M148" s="185" t="s">
        <v>19</v>
      </c>
      <c r="N148" s="186" t="s">
        <v>47</v>
      </c>
      <c r="P148" s="139">
        <f>O148*H148</f>
        <v>0</v>
      </c>
      <c r="Q148" s="139">
        <v>0</v>
      </c>
      <c r="R148" s="139">
        <f>Q148*H148</f>
        <v>0</v>
      </c>
      <c r="S148" s="139">
        <v>0</v>
      </c>
      <c r="T148" s="140">
        <f>S148*H148</f>
        <v>0</v>
      </c>
      <c r="AR148" s="141" t="s">
        <v>3771</v>
      </c>
      <c r="AT148" s="141" t="s">
        <v>504</v>
      </c>
      <c r="AU148" s="141" t="s">
        <v>86</v>
      </c>
      <c r="AY148" s="18" t="s">
        <v>265</v>
      </c>
      <c r="BE148" s="142">
        <f>IF(N148="základní",J148,0)</f>
        <v>0</v>
      </c>
      <c r="BF148" s="142">
        <f>IF(N148="snížená",J148,0)</f>
        <v>0</v>
      </c>
      <c r="BG148" s="142">
        <f>IF(N148="zákl. přenesená",J148,0)</f>
        <v>0</v>
      </c>
      <c r="BH148" s="142">
        <f>IF(N148="sníž. přenesená",J148,0)</f>
        <v>0</v>
      </c>
      <c r="BI148" s="142">
        <f>IF(N148="nulová",J148,0)</f>
        <v>0</v>
      </c>
      <c r="BJ148" s="18" t="s">
        <v>84</v>
      </c>
      <c r="BK148" s="142">
        <f>ROUND(I148*H148,2)</f>
        <v>0</v>
      </c>
      <c r="BL148" s="18" t="s">
        <v>761</v>
      </c>
      <c r="BM148" s="141" t="s">
        <v>5773</v>
      </c>
    </row>
    <row r="149" spans="2:47" s="1" customFormat="1" ht="12">
      <c r="B149" s="33"/>
      <c r="D149" s="143" t="s">
        <v>273</v>
      </c>
      <c r="F149" s="144" t="s">
        <v>5772</v>
      </c>
      <c r="I149" s="145"/>
      <c r="L149" s="33"/>
      <c r="M149" s="146"/>
      <c r="T149" s="54"/>
      <c r="AT149" s="18" t="s">
        <v>273</v>
      </c>
      <c r="AU149" s="18" t="s">
        <v>86</v>
      </c>
    </row>
    <row r="150" spans="2:47" s="1" customFormat="1" ht="19.5">
      <c r="B150" s="33"/>
      <c r="D150" s="143" t="s">
        <v>501</v>
      </c>
      <c r="F150" s="176" t="s">
        <v>5774</v>
      </c>
      <c r="I150" s="145"/>
      <c r="L150" s="33"/>
      <c r="M150" s="146"/>
      <c r="T150" s="54"/>
      <c r="AT150" s="18" t="s">
        <v>501</v>
      </c>
      <c r="AU150" s="18" t="s">
        <v>86</v>
      </c>
    </row>
    <row r="151" spans="2:65" s="1" customFormat="1" ht="16.5" customHeight="1">
      <c r="B151" s="33"/>
      <c r="C151" s="177" t="s">
        <v>450</v>
      </c>
      <c r="D151" s="177" t="s">
        <v>504</v>
      </c>
      <c r="E151" s="178" t="s">
        <v>5775</v>
      </c>
      <c r="F151" s="179" t="s">
        <v>5776</v>
      </c>
      <c r="G151" s="180" t="s">
        <v>134</v>
      </c>
      <c r="H151" s="181">
        <v>4</v>
      </c>
      <c r="I151" s="182"/>
      <c r="J151" s="183">
        <f>ROUND(I151*H151,2)</f>
        <v>0</v>
      </c>
      <c r="K151" s="179" t="s">
        <v>19</v>
      </c>
      <c r="L151" s="184"/>
      <c r="M151" s="185" t="s">
        <v>19</v>
      </c>
      <c r="N151" s="186" t="s">
        <v>47</v>
      </c>
      <c r="P151" s="139">
        <f>O151*H151</f>
        <v>0</v>
      </c>
      <c r="Q151" s="139">
        <v>0</v>
      </c>
      <c r="R151" s="139">
        <f>Q151*H151</f>
        <v>0</v>
      </c>
      <c r="S151" s="139">
        <v>0</v>
      </c>
      <c r="T151" s="140">
        <f>S151*H151</f>
        <v>0</v>
      </c>
      <c r="AR151" s="141" t="s">
        <v>3771</v>
      </c>
      <c r="AT151" s="141" t="s">
        <v>504</v>
      </c>
      <c r="AU151" s="141" t="s">
        <v>86</v>
      </c>
      <c r="AY151" s="18" t="s">
        <v>265</v>
      </c>
      <c r="BE151" s="142">
        <f>IF(N151="základní",J151,0)</f>
        <v>0</v>
      </c>
      <c r="BF151" s="142">
        <f>IF(N151="snížená",J151,0)</f>
        <v>0</v>
      </c>
      <c r="BG151" s="142">
        <f>IF(N151="zákl. přenesená",J151,0)</f>
        <v>0</v>
      </c>
      <c r="BH151" s="142">
        <f>IF(N151="sníž. přenesená",J151,0)</f>
        <v>0</v>
      </c>
      <c r="BI151" s="142">
        <f>IF(N151="nulová",J151,0)</f>
        <v>0</v>
      </c>
      <c r="BJ151" s="18" t="s">
        <v>84</v>
      </c>
      <c r="BK151" s="142">
        <f>ROUND(I151*H151,2)</f>
        <v>0</v>
      </c>
      <c r="BL151" s="18" t="s">
        <v>761</v>
      </c>
      <c r="BM151" s="141" t="s">
        <v>5777</v>
      </c>
    </row>
    <row r="152" spans="2:47" s="1" customFormat="1" ht="12">
      <c r="B152" s="33"/>
      <c r="D152" s="143" t="s">
        <v>273</v>
      </c>
      <c r="F152" s="144" t="s">
        <v>5776</v>
      </c>
      <c r="I152" s="145"/>
      <c r="L152" s="33"/>
      <c r="M152" s="146"/>
      <c r="T152" s="54"/>
      <c r="AT152" s="18" t="s">
        <v>273</v>
      </c>
      <c r="AU152" s="18" t="s">
        <v>86</v>
      </c>
    </row>
    <row r="153" spans="2:47" s="1" customFormat="1" ht="19.5">
      <c r="B153" s="33"/>
      <c r="D153" s="143" t="s">
        <v>501</v>
      </c>
      <c r="F153" s="176" t="s">
        <v>5778</v>
      </c>
      <c r="I153" s="145"/>
      <c r="L153" s="33"/>
      <c r="M153" s="146"/>
      <c r="T153" s="54"/>
      <c r="AT153" s="18" t="s">
        <v>501</v>
      </c>
      <c r="AU153" s="18" t="s">
        <v>86</v>
      </c>
    </row>
    <row r="154" spans="2:65" s="1" customFormat="1" ht="16.5" customHeight="1">
      <c r="B154" s="33"/>
      <c r="C154" s="130" t="s">
        <v>460</v>
      </c>
      <c r="D154" s="130" t="s">
        <v>267</v>
      </c>
      <c r="E154" s="131" t="s">
        <v>5779</v>
      </c>
      <c r="F154" s="132" t="s">
        <v>5780</v>
      </c>
      <c r="G154" s="133" t="s">
        <v>134</v>
      </c>
      <c r="H154" s="134">
        <v>4</v>
      </c>
      <c r="I154" s="135"/>
      <c r="J154" s="136">
        <f>ROUND(I154*H154,2)</f>
        <v>0</v>
      </c>
      <c r="K154" s="132" t="s">
        <v>19</v>
      </c>
      <c r="L154" s="33"/>
      <c r="M154" s="137" t="s">
        <v>19</v>
      </c>
      <c r="N154" s="138" t="s">
        <v>47</v>
      </c>
      <c r="P154" s="139">
        <f>O154*H154</f>
        <v>0</v>
      </c>
      <c r="Q154" s="139">
        <v>0</v>
      </c>
      <c r="R154" s="139">
        <f>Q154*H154</f>
        <v>0</v>
      </c>
      <c r="S154" s="139">
        <v>0</v>
      </c>
      <c r="T154" s="140">
        <f>S154*H154</f>
        <v>0</v>
      </c>
      <c r="AR154" s="141" t="s">
        <v>761</v>
      </c>
      <c r="AT154" s="141" t="s">
        <v>267</v>
      </c>
      <c r="AU154" s="141" t="s">
        <v>86</v>
      </c>
      <c r="AY154" s="18" t="s">
        <v>265</v>
      </c>
      <c r="BE154" s="142">
        <f>IF(N154="základní",J154,0)</f>
        <v>0</v>
      </c>
      <c r="BF154" s="142">
        <f>IF(N154="snížená",J154,0)</f>
        <v>0</v>
      </c>
      <c r="BG154" s="142">
        <f>IF(N154="zákl. přenesená",J154,0)</f>
        <v>0</v>
      </c>
      <c r="BH154" s="142">
        <f>IF(N154="sníž. přenesená",J154,0)</f>
        <v>0</v>
      </c>
      <c r="BI154" s="142">
        <f>IF(N154="nulová",J154,0)</f>
        <v>0</v>
      </c>
      <c r="BJ154" s="18" t="s">
        <v>84</v>
      </c>
      <c r="BK154" s="142">
        <f>ROUND(I154*H154,2)</f>
        <v>0</v>
      </c>
      <c r="BL154" s="18" t="s">
        <v>761</v>
      </c>
      <c r="BM154" s="141" t="s">
        <v>5781</v>
      </c>
    </row>
    <row r="155" spans="2:47" s="1" customFormat="1" ht="12">
      <c r="B155" s="33"/>
      <c r="D155" s="143" t="s">
        <v>273</v>
      </c>
      <c r="F155" s="144" t="s">
        <v>5780</v>
      </c>
      <c r="I155" s="145"/>
      <c r="L155" s="33"/>
      <c r="M155" s="146"/>
      <c r="T155" s="54"/>
      <c r="AT155" s="18" t="s">
        <v>273</v>
      </c>
      <c r="AU155" s="18" t="s">
        <v>86</v>
      </c>
    </row>
    <row r="156" spans="2:47" s="1" customFormat="1" ht="19.5">
      <c r="B156" s="33"/>
      <c r="D156" s="143" t="s">
        <v>501</v>
      </c>
      <c r="F156" s="176" t="s">
        <v>5782</v>
      </c>
      <c r="I156" s="145"/>
      <c r="L156" s="33"/>
      <c r="M156" s="146"/>
      <c r="T156" s="54"/>
      <c r="AT156" s="18" t="s">
        <v>501</v>
      </c>
      <c r="AU156" s="18" t="s">
        <v>86</v>
      </c>
    </row>
    <row r="157" spans="2:65" s="1" customFormat="1" ht="24.2" customHeight="1">
      <c r="B157" s="33"/>
      <c r="C157" s="177" t="s">
        <v>468</v>
      </c>
      <c r="D157" s="177" t="s">
        <v>504</v>
      </c>
      <c r="E157" s="178" t="s">
        <v>5783</v>
      </c>
      <c r="F157" s="179" t="s">
        <v>5784</v>
      </c>
      <c r="G157" s="180" t="s">
        <v>134</v>
      </c>
      <c r="H157" s="181">
        <v>4</v>
      </c>
      <c r="I157" s="182"/>
      <c r="J157" s="183">
        <f>ROUND(I157*H157,2)</f>
        <v>0</v>
      </c>
      <c r="K157" s="179" t="s">
        <v>19</v>
      </c>
      <c r="L157" s="184"/>
      <c r="M157" s="185" t="s">
        <v>19</v>
      </c>
      <c r="N157" s="186" t="s">
        <v>47</v>
      </c>
      <c r="P157" s="139">
        <f>O157*H157</f>
        <v>0</v>
      </c>
      <c r="Q157" s="139">
        <v>0</v>
      </c>
      <c r="R157" s="139">
        <f>Q157*H157</f>
        <v>0</v>
      </c>
      <c r="S157" s="139">
        <v>0</v>
      </c>
      <c r="T157" s="140">
        <f>S157*H157</f>
        <v>0</v>
      </c>
      <c r="AR157" s="141" t="s">
        <v>3771</v>
      </c>
      <c r="AT157" s="141" t="s">
        <v>504</v>
      </c>
      <c r="AU157" s="141" t="s">
        <v>86</v>
      </c>
      <c r="AY157" s="18" t="s">
        <v>265</v>
      </c>
      <c r="BE157" s="142">
        <f>IF(N157="základní",J157,0)</f>
        <v>0</v>
      </c>
      <c r="BF157" s="142">
        <f>IF(N157="snížená",J157,0)</f>
        <v>0</v>
      </c>
      <c r="BG157" s="142">
        <f>IF(N157="zákl. přenesená",J157,0)</f>
        <v>0</v>
      </c>
      <c r="BH157" s="142">
        <f>IF(N157="sníž. přenesená",J157,0)</f>
        <v>0</v>
      </c>
      <c r="BI157" s="142">
        <f>IF(N157="nulová",J157,0)</f>
        <v>0</v>
      </c>
      <c r="BJ157" s="18" t="s">
        <v>84</v>
      </c>
      <c r="BK157" s="142">
        <f>ROUND(I157*H157,2)</f>
        <v>0</v>
      </c>
      <c r="BL157" s="18" t="s">
        <v>761</v>
      </c>
      <c r="BM157" s="141" t="s">
        <v>5785</v>
      </c>
    </row>
    <row r="158" spans="2:47" s="1" customFormat="1" ht="12">
      <c r="B158" s="33"/>
      <c r="D158" s="143" t="s">
        <v>273</v>
      </c>
      <c r="F158" s="144" t="s">
        <v>5784</v>
      </c>
      <c r="I158" s="145"/>
      <c r="L158" s="33"/>
      <c r="M158" s="146"/>
      <c r="T158" s="54"/>
      <c r="AT158" s="18" t="s">
        <v>273</v>
      </c>
      <c r="AU158" s="18" t="s">
        <v>86</v>
      </c>
    </row>
    <row r="159" spans="2:65" s="1" customFormat="1" ht="16.5" customHeight="1">
      <c r="B159" s="33"/>
      <c r="C159" s="130" t="s">
        <v>487</v>
      </c>
      <c r="D159" s="130" t="s">
        <v>267</v>
      </c>
      <c r="E159" s="131" t="s">
        <v>5786</v>
      </c>
      <c r="F159" s="132" t="s">
        <v>5787</v>
      </c>
      <c r="G159" s="133" t="s">
        <v>134</v>
      </c>
      <c r="H159" s="134">
        <v>8</v>
      </c>
      <c r="I159" s="135"/>
      <c r="J159" s="136">
        <f>ROUND(I159*H159,2)</f>
        <v>0</v>
      </c>
      <c r="K159" s="132" t="s">
        <v>19</v>
      </c>
      <c r="L159" s="33"/>
      <c r="M159" s="137" t="s">
        <v>19</v>
      </c>
      <c r="N159" s="138" t="s">
        <v>47</v>
      </c>
      <c r="P159" s="139">
        <f>O159*H159</f>
        <v>0</v>
      </c>
      <c r="Q159" s="139">
        <v>0</v>
      </c>
      <c r="R159" s="139">
        <f>Q159*H159</f>
        <v>0</v>
      </c>
      <c r="S159" s="139">
        <v>0</v>
      </c>
      <c r="T159" s="140">
        <f>S159*H159</f>
        <v>0</v>
      </c>
      <c r="AR159" s="141" t="s">
        <v>761</v>
      </c>
      <c r="AT159" s="141" t="s">
        <v>267</v>
      </c>
      <c r="AU159" s="141" t="s">
        <v>86</v>
      </c>
      <c r="AY159" s="18" t="s">
        <v>265</v>
      </c>
      <c r="BE159" s="142">
        <f>IF(N159="základní",J159,0)</f>
        <v>0</v>
      </c>
      <c r="BF159" s="142">
        <f>IF(N159="snížená",J159,0)</f>
        <v>0</v>
      </c>
      <c r="BG159" s="142">
        <f>IF(N159="zákl. přenesená",J159,0)</f>
        <v>0</v>
      </c>
      <c r="BH159" s="142">
        <f>IF(N159="sníž. přenesená",J159,0)</f>
        <v>0</v>
      </c>
      <c r="BI159" s="142">
        <f>IF(N159="nulová",J159,0)</f>
        <v>0</v>
      </c>
      <c r="BJ159" s="18" t="s">
        <v>84</v>
      </c>
      <c r="BK159" s="142">
        <f>ROUND(I159*H159,2)</f>
        <v>0</v>
      </c>
      <c r="BL159" s="18" t="s">
        <v>761</v>
      </c>
      <c r="BM159" s="141" t="s">
        <v>5788</v>
      </c>
    </row>
    <row r="160" spans="2:47" s="1" customFormat="1" ht="12">
      <c r="B160" s="33"/>
      <c r="D160" s="143" t="s">
        <v>273</v>
      </c>
      <c r="F160" s="144" t="s">
        <v>5787</v>
      </c>
      <c r="I160" s="145"/>
      <c r="L160" s="33"/>
      <c r="M160" s="146"/>
      <c r="T160" s="54"/>
      <c r="AT160" s="18" t="s">
        <v>273</v>
      </c>
      <c r="AU160" s="18" t="s">
        <v>86</v>
      </c>
    </row>
    <row r="161" spans="2:47" s="1" customFormat="1" ht="19.5">
      <c r="B161" s="33"/>
      <c r="D161" s="143" t="s">
        <v>501</v>
      </c>
      <c r="F161" s="176" t="s">
        <v>5789</v>
      </c>
      <c r="I161" s="145"/>
      <c r="L161" s="33"/>
      <c r="M161" s="146"/>
      <c r="T161" s="54"/>
      <c r="AT161" s="18" t="s">
        <v>501</v>
      </c>
      <c r="AU161" s="18" t="s">
        <v>86</v>
      </c>
    </row>
    <row r="162" spans="2:65" s="1" customFormat="1" ht="16.5" customHeight="1">
      <c r="B162" s="33"/>
      <c r="C162" s="177" t="s">
        <v>496</v>
      </c>
      <c r="D162" s="177" t="s">
        <v>504</v>
      </c>
      <c r="E162" s="178" t="s">
        <v>5790</v>
      </c>
      <c r="F162" s="179" t="s">
        <v>5791</v>
      </c>
      <c r="G162" s="180" t="s">
        <v>134</v>
      </c>
      <c r="H162" s="181">
        <v>6</v>
      </c>
      <c r="I162" s="182"/>
      <c r="J162" s="183">
        <f>ROUND(I162*H162,2)</f>
        <v>0</v>
      </c>
      <c r="K162" s="179" t="s">
        <v>19</v>
      </c>
      <c r="L162" s="184"/>
      <c r="M162" s="185" t="s">
        <v>19</v>
      </c>
      <c r="N162" s="186" t="s">
        <v>47</v>
      </c>
      <c r="P162" s="139">
        <f>O162*H162</f>
        <v>0</v>
      </c>
      <c r="Q162" s="139">
        <v>0</v>
      </c>
      <c r="R162" s="139">
        <f>Q162*H162</f>
        <v>0</v>
      </c>
      <c r="S162" s="139">
        <v>0</v>
      </c>
      <c r="T162" s="140">
        <f>S162*H162</f>
        <v>0</v>
      </c>
      <c r="AR162" s="141" t="s">
        <v>3771</v>
      </c>
      <c r="AT162" s="141" t="s">
        <v>504</v>
      </c>
      <c r="AU162" s="141" t="s">
        <v>86</v>
      </c>
      <c r="AY162" s="18" t="s">
        <v>265</v>
      </c>
      <c r="BE162" s="142">
        <f>IF(N162="základní",J162,0)</f>
        <v>0</v>
      </c>
      <c r="BF162" s="142">
        <f>IF(N162="snížená",J162,0)</f>
        <v>0</v>
      </c>
      <c r="BG162" s="142">
        <f>IF(N162="zákl. přenesená",J162,0)</f>
        <v>0</v>
      </c>
      <c r="BH162" s="142">
        <f>IF(N162="sníž. přenesená",J162,0)</f>
        <v>0</v>
      </c>
      <c r="BI162" s="142">
        <f>IF(N162="nulová",J162,0)</f>
        <v>0</v>
      </c>
      <c r="BJ162" s="18" t="s">
        <v>84</v>
      </c>
      <c r="BK162" s="142">
        <f>ROUND(I162*H162,2)</f>
        <v>0</v>
      </c>
      <c r="BL162" s="18" t="s">
        <v>761</v>
      </c>
      <c r="BM162" s="141" t="s">
        <v>5792</v>
      </c>
    </row>
    <row r="163" spans="2:47" s="1" customFormat="1" ht="12">
      <c r="B163" s="33"/>
      <c r="D163" s="143" t="s">
        <v>273</v>
      </c>
      <c r="F163" s="144" t="s">
        <v>5791</v>
      </c>
      <c r="I163" s="145"/>
      <c r="L163" s="33"/>
      <c r="M163" s="146"/>
      <c r="T163" s="54"/>
      <c r="AT163" s="18" t="s">
        <v>273</v>
      </c>
      <c r="AU163" s="18" t="s">
        <v>86</v>
      </c>
    </row>
    <row r="164" spans="2:47" s="1" customFormat="1" ht="19.5">
      <c r="B164" s="33"/>
      <c r="D164" s="143" t="s">
        <v>501</v>
      </c>
      <c r="F164" s="176" t="s">
        <v>5793</v>
      </c>
      <c r="I164" s="145"/>
      <c r="L164" s="33"/>
      <c r="M164" s="146"/>
      <c r="T164" s="54"/>
      <c r="AT164" s="18" t="s">
        <v>501</v>
      </c>
      <c r="AU164" s="18" t="s">
        <v>86</v>
      </c>
    </row>
    <row r="165" spans="2:65" s="1" customFormat="1" ht="16.5" customHeight="1">
      <c r="B165" s="33"/>
      <c r="C165" s="177" t="s">
        <v>503</v>
      </c>
      <c r="D165" s="177" t="s">
        <v>504</v>
      </c>
      <c r="E165" s="178" t="s">
        <v>5794</v>
      </c>
      <c r="F165" s="179" t="s">
        <v>5795</v>
      </c>
      <c r="G165" s="180" t="s">
        <v>134</v>
      </c>
      <c r="H165" s="181">
        <v>2</v>
      </c>
      <c r="I165" s="182"/>
      <c r="J165" s="183">
        <f>ROUND(I165*H165,2)</f>
        <v>0</v>
      </c>
      <c r="K165" s="179" t="s">
        <v>19</v>
      </c>
      <c r="L165" s="184"/>
      <c r="M165" s="185" t="s">
        <v>19</v>
      </c>
      <c r="N165" s="186" t="s">
        <v>47</v>
      </c>
      <c r="P165" s="139">
        <f>O165*H165</f>
        <v>0</v>
      </c>
      <c r="Q165" s="139">
        <v>0</v>
      </c>
      <c r="R165" s="139">
        <f>Q165*H165</f>
        <v>0</v>
      </c>
      <c r="S165" s="139">
        <v>0</v>
      </c>
      <c r="T165" s="140">
        <f>S165*H165</f>
        <v>0</v>
      </c>
      <c r="AR165" s="141" t="s">
        <v>3771</v>
      </c>
      <c r="AT165" s="141" t="s">
        <v>504</v>
      </c>
      <c r="AU165" s="141" t="s">
        <v>86</v>
      </c>
      <c r="AY165" s="18" t="s">
        <v>265</v>
      </c>
      <c r="BE165" s="142">
        <f>IF(N165="základní",J165,0)</f>
        <v>0</v>
      </c>
      <c r="BF165" s="142">
        <f>IF(N165="snížená",J165,0)</f>
        <v>0</v>
      </c>
      <c r="BG165" s="142">
        <f>IF(N165="zákl. přenesená",J165,0)</f>
        <v>0</v>
      </c>
      <c r="BH165" s="142">
        <f>IF(N165="sníž. přenesená",J165,0)</f>
        <v>0</v>
      </c>
      <c r="BI165" s="142">
        <f>IF(N165="nulová",J165,0)</f>
        <v>0</v>
      </c>
      <c r="BJ165" s="18" t="s">
        <v>84</v>
      </c>
      <c r="BK165" s="142">
        <f>ROUND(I165*H165,2)</f>
        <v>0</v>
      </c>
      <c r="BL165" s="18" t="s">
        <v>761</v>
      </c>
      <c r="BM165" s="141" t="s">
        <v>5796</v>
      </c>
    </row>
    <row r="166" spans="2:47" s="1" customFormat="1" ht="12">
      <c r="B166" s="33"/>
      <c r="D166" s="143" t="s">
        <v>273</v>
      </c>
      <c r="F166" s="144" t="s">
        <v>5795</v>
      </c>
      <c r="I166" s="145"/>
      <c r="L166" s="33"/>
      <c r="M166" s="146"/>
      <c r="T166" s="54"/>
      <c r="AT166" s="18" t="s">
        <v>273</v>
      </c>
      <c r="AU166" s="18" t="s">
        <v>86</v>
      </c>
    </row>
    <row r="167" spans="2:47" s="1" customFormat="1" ht="19.5">
      <c r="B167" s="33"/>
      <c r="D167" s="143" t="s">
        <v>501</v>
      </c>
      <c r="F167" s="176" t="s">
        <v>5797</v>
      </c>
      <c r="I167" s="145"/>
      <c r="L167" s="33"/>
      <c r="M167" s="146"/>
      <c r="T167" s="54"/>
      <c r="AT167" s="18" t="s">
        <v>501</v>
      </c>
      <c r="AU167" s="18" t="s">
        <v>86</v>
      </c>
    </row>
    <row r="168" spans="2:65" s="1" customFormat="1" ht="16.5" customHeight="1">
      <c r="B168" s="33"/>
      <c r="C168" s="130" t="s">
        <v>509</v>
      </c>
      <c r="D168" s="130" t="s">
        <v>267</v>
      </c>
      <c r="E168" s="131" t="s">
        <v>5798</v>
      </c>
      <c r="F168" s="132" t="s">
        <v>5799</v>
      </c>
      <c r="G168" s="133" t="s">
        <v>134</v>
      </c>
      <c r="H168" s="134">
        <v>5</v>
      </c>
      <c r="I168" s="135"/>
      <c r="J168" s="136">
        <f>ROUND(I168*H168,2)</f>
        <v>0</v>
      </c>
      <c r="K168" s="132" t="s">
        <v>19</v>
      </c>
      <c r="L168" s="33"/>
      <c r="M168" s="137" t="s">
        <v>19</v>
      </c>
      <c r="N168" s="138" t="s">
        <v>47</v>
      </c>
      <c r="P168" s="139">
        <f>O168*H168</f>
        <v>0</v>
      </c>
      <c r="Q168" s="139">
        <v>0</v>
      </c>
      <c r="R168" s="139">
        <f>Q168*H168</f>
        <v>0</v>
      </c>
      <c r="S168" s="139">
        <v>0</v>
      </c>
      <c r="T168" s="140">
        <f>S168*H168</f>
        <v>0</v>
      </c>
      <c r="AR168" s="141" t="s">
        <v>761</v>
      </c>
      <c r="AT168" s="141" t="s">
        <v>267</v>
      </c>
      <c r="AU168" s="141" t="s">
        <v>86</v>
      </c>
      <c r="AY168" s="18" t="s">
        <v>265</v>
      </c>
      <c r="BE168" s="142">
        <f>IF(N168="základní",J168,0)</f>
        <v>0</v>
      </c>
      <c r="BF168" s="142">
        <f>IF(N168="snížená",J168,0)</f>
        <v>0</v>
      </c>
      <c r="BG168" s="142">
        <f>IF(N168="zákl. přenesená",J168,0)</f>
        <v>0</v>
      </c>
      <c r="BH168" s="142">
        <f>IF(N168="sníž. přenesená",J168,0)</f>
        <v>0</v>
      </c>
      <c r="BI168" s="142">
        <f>IF(N168="nulová",J168,0)</f>
        <v>0</v>
      </c>
      <c r="BJ168" s="18" t="s">
        <v>84</v>
      </c>
      <c r="BK168" s="142">
        <f>ROUND(I168*H168,2)</f>
        <v>0</v>
      </c>
      <c r="BL168" s="18" t="s">
        <v>761</v>
      </c>
      <c r="BM168" s="141" t="s">
        <v>5800</v>
      </c>
    </row>
    <row r="169" spans="2:47" s="1" customFormat="1" ht="12">
      <c r="B169" s="33"/>
      <c r="D169" s="143" t="s">
        <v>273</v>
      </c>
      <c r="F169" s="144" t="s">
        <v>5799</v>
      </c>
      <c r="I169" s="145"/>
      <c r="L169" s="33"/>
      <c r="M169" s="146"/>
      <c r="T169" s="54"/>
      <c r="AT169" s="18" t="s">
        <v>273</v>
      </c>
      <c r="AU169" s="18" t="s">
        <v>86</v>
      </c>
    </row>
    <row r="170" spans="2:47" s="1" customFormat="1" ht="19.5">
      <c r="B170" s="33"/>
      <c r="D170" s="143" t="s">
        <v>501</v>
      </c>
      <c r="F170" s="176" t="s">
        <v>5801</v>
      </c>
      <c r="I170" s="145"/>
      <c r="L170" s="33"/>
      <c r="M170" s="146"/>
      <c r="T170" s="54"/>
      <c r="AT170" s="18" t="s">
        <v>501</v>
      </c>
      <c r="AU170" s="18" t="s">
        <v>86</v>
      </c>
    </row>
    <row r="171" spans="2:65" s="1" customFormat="1" ht="16.5" customHeight="1">
      <c r="B171" s="33"/>
      <c r="C171" s="130" t="s">
        <v>515</v>
      </c>
      <c r="D171" s="130" t="s">
        <v>267</v>
      </c>
      <c r="E171" s="131" t="s">
        <v>5802</v>
      </c>
      <c r="F171" s="132" t="s">
        <v>5803</v>
      </c>
      <c r="G171" s="133" t="s">
        <v>134</v>
      </c>
      <c r="H171" s="134">
        <v>3</v>
      </c>
      <c r="I171" s="135"/>
      <c r="J171" s="136">
        <f>ROUND(I171*H171,2)</f>
        <v>0</v>
      </c>
      <c r="K171" s="132" t="s">
        <v>19</v>
      </c>
      <c r="L171" s="33"/>
      <c r="M171" s="137" t="s">
        <v>19</v>
      </c>
      <c r="N171" s="138" t="s">
        <v>47</v>
      </c>
      <c r="P171" s="139">
        <f>O171*H171</f>
        <v>0</v>
      </c>
      <c r="Q171" s="139">
        <v>0</v>
      </c>
      <c r="R171" s="139">
        <f>Q171*H171</f>
        <v>0</v>
      </c>
      <c r="S171" s="139">
        <v>0</v>
      </c>
      <c r="T171" s="140">
        <f>S171*H171</f>
        <v>0</v>
      </c>
      <c r="AR171" s="141" t="s">
        <v>761</v>
      </c>
      <c r="AT171" s="141" t="s">
        <v>267</v>
      </c>
      <c r="AU171" s="141" t="s">
        <v>86</v>
      </c>
      <c r="AY171" s="18" t="s">
        <v>265</v>
      </c>
      <c r="BE171" s="142">
        <f>IF(N171="základní",J171,0)</f>
        <v>0</v>
      </c>
      <c r="BF171" s="142">
        <f>IF(N171="snížená",J171,0)</f>
        <v>0</v>
      </c>
      <c r="BG171" s="142">
        <f>IF(N171="zákl. přenesená",J171,0)</f>
        <v>0</v>
      </c>
      <c r="BH171" s="142">
        <f>IF(N171="sníž. přenesená",J171,0)</f>
        <v>0</v>
      </c>
      <c r="BI171" s="142">
        <f>IF(N171="nulová",J171,0)</f>
        <v>0</v>
      </c>
      <c r="BJ171" s="18" t="s">
        <v>84</v>
      </c>
      <c r="BK171" s="142">
        <f>ROUND(I171*H171,2)</f>
        <v>0</v>
      </c>
      <c r="BL171" s="18" t="s">
        <v>761</v>
      </c>
      <c r="BM171" s="141" t="s">
        <v>5804</v>
      </c>
    </row>
    <row r="172" spans="2:47" s="1" customFormat="1" ht="12">
      <c r="B172" s="33"/>
      <c r="D172" s="143" t="s">
        <v>273</v>
      </c>
      <c r="F172" s="144" t="s">
        <v>5803</v>
      </c>
      <c r="I172" s="145"/>
      <c r="L172" s="33"/>
      <c r="M172" s="146"/>
      <c r="T172" s="54"/>
      <c r="AT172" s="18" t="s">
        <v>273</v>
      </c>
      <c r="AU172" s="18" t="s">
        <v>86</v>
      </c>
    </row>
    <row r="173" spans="2:47" s="1" customFormat="1" ht="29.25">
      <c r="B173" s="33"/>
      <c r="D173" s="143" t="s">
        <v>501</v>
      </c>
      <c r="F173" s="176" t="s">
        <v>5805</v>
      </c>
      <c r="I173" s="145"/>
      <c r="L173" s="33"/>
      <c r="M173" s="146"/>
      <c r="T173" s="54"/>
      <c r="AT173" s="18" t="s">
        <v>501</v>
      </c>
      <c r="AU173" s="18" t="s">
        <v>86</v>
      </c>
    </row>
    <row r="174" spans="2:65" s="1" customFormat="1" ht="16.5" customHeight="1">
      <c r="B174" s="33"/>
      <c r="C174" s="130" t="s">
        <v>521</v>
      </c>
      <c r="D174" s="130" t="s">
        <v>267</v>
      </c>
      <c r="E174" s="131" t="s">
        <v>5806</v>
      </c>
      <c r="F174" s="132" t="s">
        <v>5807</v>
      </c>
      <c r="G174" s="133" t="s">
        <v>134</v>
      </c>
      <c r="H174" s="134">
        <v>1</v>
      </c>
      <c r="I174" s="135"/>
      <c r="J174" s="136">
        <f>ROUND(I174*H174,2)</f>
        <v>0</v>
      </c>
      <c r="K174" s="132" t="s">
        <v>19</v>
      </c>
      <c r="L174" s="33"/>
      <c r="M174" s="137" t="s">
        <v>19</v>
      </c>
      <c r="N174" s="138" t="s">
        <v>47</v>
      </c>
      <c r="P174" s="139">
        <f>O174*H174</f>
        <v>0</v>
      </c>
      <c r="Q174" s="139">
        <v>0</v>
      </c>
      <c r="R174" s="139">
        <f>Q174*H174</f>
        <v>0</v>
      </c>
      <c r="S174" s="139">
        <v>0</v>
      </c>
      <c r="T174" s="140">
        <f>S174*H174</f>
        <v>0</v>
      </c>
      <c r="AR174" s="141" t="s">
        <v>761</v>
      </c>
      <c r="AT174" s="141" t="s">
        <v>267</v>
      </c>
      <c r="AU174" s="141" t="s">
        <v>86</v>
      </c>
      <c r="AY174" s="18" t="s">
        <v>265</v>
      </c>
      <c r="BE174" s="142">
        <f>IF(N174="základní",J174,0)</f>
        <v>0</v>
      </c>
      <c r="BF174" s="142">
        <f>IF(N174="snížená",J174,0)</f>
        <v>0</v>
      </c>
      <c r="BG174" s="142">
        <f>IF(N174="zákl. přenesená",J174,0)</f>
        <v>0</v>
      </c>
      <c r="BH174" s="142">
        <f>IF(N174="sníž. přenesená",J174,0)</f>
        <v>0</v>
      </c>
      <c r="BI174" s="142">
        <f>IF(N174="nulová",J174,0)</f>
        <v>0</v>
      </c>
      <c r="BJ174" s="18" t="s">
        <v>84</v>
      </c>
      <c r="BK174" s="142">
        <f>ROUND(I174*H174,2)</f>
        <v>0</v>
      </c>
      <c r="BL174" s="18" t="s">
        <v>761</v>
      </c>
      <c r="BM174" s="141" t="s">
        <v>5808</v>
      </c>
    </row>
    <row r="175" spans="2:47" s="1" customFormat="1" ht="12">
      <c r="B175" s="33"/>
      <c r="D175" s="143" t="s">
        <v>273</v>
      </c>
      <c r="F175" s="144" t="s">
        <v>5807</v>
      </c>
      <c r="I175" s="145"/>
      <c r="L175" s="33"/>
      <c r="M175" s="146"/>
      <c r="T175" s="54"/>
      <c r="AT175" s="18" t="s">
        <v>273</v>
      </c>
      <c r="AU175" s="18" t="s">
        <v>86</v>
      </c>
    </row>
    <row r="176" spans="2:47" s="1" customFormat="1" ht="19.5">
      <c r="B176" s="33"/>
      <c r="D176" s="143" t="s">
        <v>501</v>
      </c>
      <c r="F176" s="176" t="s">
        <v>5809</v>
      </c>
      <c r="I176" s="145"/>
      <c r="L176" s="33"/>
      <c r="M176" s="146"/>
      <c r="T176" s="54"/>
      <c r="AT176" s="18" t="s">
        <v>501</v>
      </c>
      <c r="AU176" s="18" t="s">
        <v>86</v>
      </c>
    </row>
    <row r="177" spans="2:65" s="1" customFormat="1" ht="16.5" customHeight="1">
      <c r="B177" s="33"/>
      <c r="C177" s="130" t="s">
        <v>126</v>
      </c>
      <c r="D177" s="130" t="s">
        <v>267</v>
      </c>
      <c r="E177" s="131" t="s">
        <v>5810</v>
      </c>
      <c r="F177" s="132" t="s">
        <v>5811</v>
      </c>
      <c r="G177" s="133" t="s">
        <v>134</v>
      </c>
      <c r="H177" s="134">
        <v>2</v>
      </c>
      <c r="I177" s="135"/>
      <c r="J177" s="136">
        <f>ROUND(I177*H177,2)</f>
        <v>0</v>
      </c>
      <c r="K177" s="132" t="s">
        <v>19</v>
      </c>
      <c r="L177" s="33"/>
      <c r="M177" s="137" t="s">
        <v>19</v>
      </c>
      <c r="N177" s="138" t="s">
        <v>47</v>
      </c>
      <c r="P177" s="139">
        <f>O177*H177</f>
        <v>0</v>
      </c>
      <c r="Q177" s="139">
        <v>0</v>
      </c>
      <c r="R177" s="139">
        <f>Q177*H177</f>
        <v>0</v>
      </c>
      <c r="S177" s="139">
        <v>0</v>
      </c>
      <c r="T177" s="140">
        <f>S177*H177</f>
        <v>0</v>
      </c>
      <c r="AR177" s="141" t="s">
        <v>761</v>
      </c>
      <c r="AT177" s="141" t="s">
        <v>267</v>
      </c>
      <c r="AU177" s="141" t="s">
        <v>86</v>
      </c>
      <c r="AY177" s="18" t="s">
        <v>265</v>
      </c>
      <c r="BE177" s="142">
        <f>IF(N177="základní",J177,0)</f>
        <v>0</v>
      </c>
      <c r="BF177" s="142">
        <f>IF(N177="snížená",J177,0)</f>
        <v>0</v>
      </c>
      <c r="BG177" s="142">
        <f>IF(N177="zákl. přenesená",J177,0)</f>
        <v>0</v>
      </c>
      <c r="BH177" s="142">
        <f>IF(N177="sníž. přenesená",J177,0)</f>
        <v>0</v>
      </c>
      <c r="BI177" s="142">
        <f>IF(N177="nulová",J177,0)</f>
        <v>0</v>
      </c>
      <c r="BJ177" s="18" t="s">
        <v>84</v>
      </c>
      <c r="BK177" s="142">
        <f>ROUND(I177*H177,2)</f>
        <v>0</v>
      </c>
      <c r="BL177" s="18" t="s">
        <v>761</v>
      </c>
      <c r="BM177" s="141" t="s">
        <v>5812</v>
      </c>
    </row>
    <row r="178" spans="2:47" s="1" customFormat="1" ht="12">
      <c r="B178" s="33"/>
      <c r="D178" s="143" t="s">
        <v>273</v>
      </c>
      <c r="F178" s="144" t="s">
        <v>5811</v>
      </c>
      <c r="I178" s="145"/>
      <c r="L178" s="33"/>
      <c r="M178" s="146"/>
      <c r="T178" s="54"/>
      <c r="AT178" s="18" t="s">
        <v>273</v>
      </c>
      <c r="AU178" s="18" t="s">
        <v>86</v>
      </c>
    </row>
    <row r="179" spans="2:47" s="1" customFormat="1" ht="29.25">
      <c r="B179" s="33"/>
      <c r="D179" s="143" t="s">
        <v>501</v>
      </c>
      <c r="F179" s="176" t="s">
        <v>5813</v>
      </c>
      <c r="I179" s="145"/>
      <c r="L179" s="33"/>
      <c r="M179" s="146"/>
      <c r="T179" s="54"/>
      <c r="AT179" s="18" t="s">
        <v>501</v>
      </c>
      <c r="AU179" s="18" t="s">
        <v>86</v>
      </c>
    </row>
    <row r="180" spans="2:65" s="1" customFormat="1" ht="16.5" customHeight="1">
      <c r="B180" s="33"/>
      <c r="C180" s="130" t="s">
        <v>532</v>
      </c>
      <c r="D180" s="130" t="s">
        <v>267</v>
      </c>
      <c r="E180" s="131" t="s">
        <v>5814</v>
      </c>
      <c r="F180" s="132" t="s">
        <v>5815</v>
      </c>
      <c r="G180" s="133" t="s">
        <v>162</v>
      </c>
      <c r="H180" s="134">
        <v>25</v>
      </c>
      <c r="I180" s="135"/>
      <c r="J180" s="136">
        <f>ROUND(I180*H180,2)</f>
        <v>0</v>
      </c>
      <c r="K180" s="132" t="s">
        <v>19</v>
      </c>
      <c r="L180" s="33"/>
      <c r="M180" s="137" t="s">
        <v>19</v>
      </c>
      <c r="N180" s="138" t="s">
        <v>47</v>
      </c>
      <c r="P180" s="139">
        <f>O180*H180</f>
        <v>0</v>
      </c>
      <c r="Q180" s="139">
        <v>0</v>
      </c>
      <c r="R180" s="139">
        <f>Q180*H180</f>
        <v>0</v>
      </c>
      <c r="S180" s="139">
        <v>0</v>
      </c>
      <c r="T180" s="140">
        <f>S180*H180</f>
        <v>0</v>
      </c>
      <c r="AR180" s="141" t="s">
        <v>761</v>
      </c>
      <c r="AT180" s="141" t="s">
        <v>267</v>
      </c>
      <c r="AU180" s="141" t="s">
        <v>86</v>
      </c>
      <c r="AY180" s="18" t="s">
        <v>265</v>
      </c>
      <c r="BE180" s="142">
        <f>IF(N180="základní",J180,0)</f>
        <v>0</v>
      </c>
      <c r="BF180" s="142">
        <f>IF(N180="snížená",J180,0)</f>
        <v>0</v>
      </c>
      <c r="BG180" s="142">
        <f>IF(N180="zákl. přenesená",J180,0)</f>
        <v>0</v>
      </c>
      <c r="BH180" s="142">
        <f>IF(N180="sníž. přenesená",J180,0)</f>
        <v>0</v>
      </c>
      <c r="BI180" s="142">
        <f>IF(N180="nulová",J180,0)</f>
        <v>0</v>
      </c>
      <c r="BJ180" s="18" t="s">
        <v>84</v>
      </c>
      <c r="BK180" s="142">
        <f>ROUND(I180*H180,2)</f>
        <v>0</v>
      </c>
      <c r="BL180" s="18" t="s">
        <v>761</v>
      </c>
      <c r="BM180" s="141" t="s">
        <v>5816</v>
      </c>
    </row>
    <row r="181" spans="2:47" s="1" customFormat="1" ht="12">
      <c r="B181" s="33"/>
      <c r="D181" s="143" t="s">
        <v>273</v>
      </c>
      <c r="F181" s="144" t="s">
        <v>5815</v>
      </c>
      <c r="I181" s="145"/>
      <c r="L181" s="33"/>
      <c r="M181" s="146"/>
      <c r="T181" s="54"/>
      <c r="AT181" s="18" t="s">
        <v>273</v>
      </c>
      <c r="AU181" s="18" t="s">
        <v>86</v>
      </c>
    </row>
    <row r="182" spans="2:47" s="1" customFormat="1" ht="19.5">
      <c r="B182" s="33"/>
      <c r="D182" s="143" t="s">
        <v>501</v>
      </c>
      <c r="F182" s="176" t="s">
        <v>5817</v>
      </c>
      <c r="I182" s="145"/>
      <c r="L182" s="33"/>
      <c r="M182" s="146"/>
      <c r="T182" s="54"/>
      <c r="AT182" s="18" t="s">
        <v>501</v>
      </c>
      <c r="AU182" s="18" t="s">
        <v>86</v>
      </c>
    </row>
    <row r="183" spans="2:65" s="1" customFormat="1" ht="21.75" customHeight="1">
      <c r="B183" s="33"/>
      <c r="C183" s="130" t="s">
        <v>538</v>
      </c>
      <c r="D183" s="130" t="s">
        <v>267</v>
      </c>
      <c r="E183" s="131" t="s">
        <v>5818</v>
      </c>
      <c r="F183" s="132" t="s">
        <v>5819</v>
      </c>
      <c r="G183" s="133" t="s">
        <v>162</v>
      </c>
      <c r="H183" s="134">
        <v>25</v>
      </c>
      <c r="I183" s="135"/>
      <c r="J183" s="136">
        <f>ROUND(I183*H183,2)</f>
        <v>0</v>
      </c>
      <c r="K183" s="132" t="s">
        <v>19</v>
      </c>
      <c r="L183" s="33"/>
      <c r="M183" s="137" t="s">
        <v>19</v>
      </c>
      <c r="N183" s="138" t="s">
        <v>47</v>
      </c>
      <c r="P183" s="139">
        <f>O183*H183</f>
        <v>0</v>
      </c>
      <c r="Q183" s="139">
        <v>0</v>
      </c>
      <c r="R183" s="139">
        <f>Q183*H183</f>
        <v>0</v>
      </c>
      <c r="S183" s="139">
        <v>0</v>
      </c>
      <c r="T183" s="140">
        <f>S183*H183</f>
        <v>0</v>
      </c>
      <c r="AR183" s="141" t="s">
        <v>761</v>
      </c>
      <c r="AT183" s="141" t="s">
        <v>267</v>
      </c>
      <c r="AU183" s="141" t="s">
        <v>86</v>
      </c>
      <c r="AY183" s="18" t="s">
        <v>265</v>
      </c>
      <c r="BE183" s="142">
        <f>IF(N183="základní",J183,0)</f>
        <v>0</v>
      </c>
      <c r="BF183" s="142">
        <f>IF(N183="snížená",J183,0)</f>
        <v>0</v>
      </c>
      <c r="BG183" s="142">
        <f>IF(N183="zákl. přenesená",J183,0)</f>
        <v>0</v>
      </c>
      <c r="BH183" s="142">
        <f>IF(N183="sníž. přenesená",J183,0)</f>
        <v>0</v>
      </c>
      <c r="BI183" s="142">
        <f>IF(N183="nulová",J183,0)</f>
        <v>0</v>
      </c>
      <c r="BJ183" s="18" t="s">
        <v>84</v>
      </c>
      <c r="BK183" s="142">
        <f>ROUND(I183*H183,2)</f>
        <v>0</v>
      </c>
      <c r="BL183" s="18" t="s">
        <v>761</v>
      </c>
      <c r="BM183" s="141" t="s">
        <v>5820</v>
      </c>
    </row>
    <row r="184" spans="2:47" s="1" customFormat="1" ht="12">
      <c r="B184" s="33"/>
      <c r="D184" s="143" t="s">
        <v>273</v>
      </c>
      <c r="F184" s="144" t="s">
        <v>5819</v>
      </c>
      <c r="I184" s="145"/>
      <c r="L184" s="33"/>
      <c r="M184" s="146"/>
      <c r="T184" s="54"/>
      <c r="AT184" s="18" t="s">
        <v>273</v>
      </c>
      <c r="AU184" s="18" t="s">
        <v>86</v>
      </c>
    </row>
    <row r="185" spans="2:47" s="1" customFormat="1" ht="19.5">
      <c r="B185" s="33"/>
      <c r="D185" s="143" t="s">
        <v>501</v>
      </c>
      <c r="F185" s="176" t="s">
        <v>5821</v>
      </c>
      <c r="I185" s="145"/>
      <c r="L185" s="33"/>
      <c r="M185" s="146"/>
      <c r="T185" s="54"/>
      <c r="AT185" s="18" t="s">
        <v>501</v>
      </c>
      <c r="AU185" s="18" t="s">
        <v>86</v>
      </c>
    </row>
    <row r="186" spans="2:65" s="1" customFormat="1" ht="16.5" customHeight="1">
      <c r="B186" s="33"/>
      <c r="C186" s="130" t="s">
        <v>545</v>
      </c>
      <c r="D186" s="130" t="s">
        <v>267</v>
      </c>
      <c r="E186" s="131" t="s">
        <v>5822</v>
      </c>
      <c r="F186" s="132" t="s">
        <v>5823</v>
      </c>
      <c r="G186" s="133" t="s">
        <v>162</v>
      </c>
      <c r="H186" s="134">
        <v>16</v>
      </c>
      <c r="I186" s="135"/>
      <c r="J186" s="136">
        <f>ROUND(I186*H186,2)</f>
        <v>0</v>
      </c>
      <c r="K186" s="132" t="s">
        <v>19</v>
      </c>
      <c r="L186" s="33"/>
      <c r="M186" s="137" t="s">
        <v>19</v>
      </c>
      <c r="N186" s="138" t="s">
        <v>47</v>
      </c>
      <c r="P186" s="139">
        <f>O186*H186</f>
        <v>0</v>
      </c>
      <c r="Q186" s="139">
        <v>0</v>
      </c>
      <c r="R186" s="139">
        <f>Q186*H186</f>
        <v>0</v>
      </c>
      <c r="S186" s="139">
        <v>0</v>
      </c>
      <c r="T186" s="140">
        <f>S186*H186</f>
        <v>0</v>
      </c>
      <c r="AR186" s="141" t="s">
        <v>761</v>
      </c>
      <c r="AT186" s="141" t="s">
        <v>267</v>
      </c>
      <c r="AU186" s="141" t="s">
        <v>86</v>
      </c>
      <c r="AY186" s="18" t="s">
        <v>265</v>
      </c>
      <c r="BE186" s="142">
        <f>IF(N186="základní",J186,0)</f>
        <v>0</v>
      </c>
      <c r="BF186" s="142">
        <f>IF(N186="snížená",J186,0)</f>
        <v>0</v>
      </c>
      <c r="BG186" s="142">
        <f>IF(N186="zákl. přenesená",J186,0)</f>
        <v>0</v>
      </c>
      <c r="BH186" s="142">
        <f>IF(N186="sníž. přenesená",J186,0)</f>
        <v>0</v>
      </c>
      <c r="BI186" s="142">
        <f>IF(N186="nulová",J186,0)</f>
        <v>0</v>
      </c>
      <c r="BJ186" s="18" t="s">
        <v>84</v>
      </c>
      <c r="BK186" s="142">
        <f>ROUND(I186*H186,2)</f>
        <v>0</v>
      </c>
      <c r="BL186" s="18" t="s">
        <v>761</v>
      </c>
      <c r="BM186" s="141" t="s">
        <v>5824</v>
      </c>
    </row>
    <row r="187" spans="2:47" s="1" customFormat="1" ht="12">
      <c r="B187" s="33"/>
      <c r="D187" s="143" t="s">
        <v>273</v>
      </c>
      <c r="F187" s="144" t="s">
        <v>5823</v>
      </c>
      <c r="I187" s="145"/>
      <c r="L187" s="33"/>
      <c r="M187" s="146"/>
      <c r="T187" s="54"/>
      <c r="AT187" s="18" t="s">
        <v>273</v>
      </c>
      <c r="AU187" s="18" t="s">
        <v>86</v>
      </c>
    </row>
    <row r="188" spans="2:47" s="1" customFormat="1" ht="39">
      <c r="B188" s="33"/>
      <c r="D188" s="143" t="s">
        <v>501</v>
      </c>
      <c r="F188" s="176" t="s">
        <v>5825</v>
      </c>
      <c r="I188" s="145"/>
      <c r="L188" s="33"/>
      <c r="M188" s="146"/>
      <c r="T188" s="54"/>
      <c r="AT188" s="18" t="s">
        <v>501</v>
      </c>
      <c r="AU188" s="18" t="s">
        <v>86</v>
      </c>
    </row>
    <row r="189" spans="2:65" s="1" customFormat="1" ht="16.5" customHeight="1">
      <c r="B189" s="33"/>
      <c r="C189" s="177" t="s">
        <v>552</v>
      </c>
      <c r="D189" s="177" t="s">
        <v>504</v>
      </c>
      <c r="E189" s="178" t="s">
        <v>5054</v>
      </c>
      <c r="F189" s="179" t="s">
        <v>5826</v>
      </c>
      <c r="G189" s="180" t="s">
        <v>162</v>
      </c>
      <c r="H189" s="181">
        <v>16</v>
      </c>
      <c r="I189" s="182"/>
      <c r="J189" s="183">
        <f>ROUND(I189*H189,2)</f>
        <v>0</v>
      </c>
      <c r="K189" s="179" t="s">
        <v>19</v>
      </c>
      <c r="L189" s="184"/>
      <c r="M189" s="185" t="s">
        <v>19</v>
      </c>
      <c r="N189" s="186" t="s">
        <v>47</v>
      </c>
      <c r="P189" s="139">
        <f>O189*H189</f>
        <v>0</v>
      </c>
      <c r="Q189" s="139">
        <v>0</v>
      </c>
      <c r="R189" s="139">
        <f>Q189*H189</f>
        <v>0</v>
      </c>
      <c r="S189" s="139">
        <v>0</v>
      </c>
      <c r="T189" s="140">
        <f>S189*H189</f>
        <v>0</v>
      </c>
      <c r="AR189" s="141" t="s">
        <v>3771</v>
      </c>
      <c r="AT189" s="141" t="s">
        <v>504</v>
      </c>
      <c r="AU189" s="141" t="s">
        <v>86</v>
      </c>
      <c r="AY189" s="18" t="s">
        <v>265</v>
      </c>
      <c r="BE189" s="142">
        <f>IF(N189="základní",J189,0)</f>
        <v>0</v>
      </c>
      <c r="BF189" s="142">
        <f>IF(N189="snížená",J189,0)</f>
        <v>0</v>
      </c>
      <c r="BG189" s="142">
        <f>IF(N189="zákl. přenesená",J189,0)</f>
        <v>0</v>
      </c>
      <c r="BH189" s="142">
        <f>IF(N189="sníž. přenesená",J189,0)</f>
        <v>0</v>
      </c>
      <c r="BI189" s="142">
        <f>IF(N189="nulová",J189,0)</f>
        <v>0</v>
      </c>
      <c r="BJ189" s="18" t="s">
        <v>84</v>
      </c>
      <c r="BK189" s="142">
        <f>ROUND(I189*H189,2)</f>
        <v>0</v>
      </c>
      <c r="BL189" s="18" t="s">
        <v>761</v>
      </c>
      <c r="BM189" s="141" t="s">
        <v>5827</v>
      </c>
    </row>
    <row r="190" spans="2:47" s="1" customFormat="1" ht="12">
      <c r="B190" s="33"/>
      <c r="D190" s="143" t="s">
        <v>273</v>
      </c>
      <c r="F190" s="144" t="s">
        <v>5826</v>
      </c>
      <c r="I190" s="145"/>
      <c r="L190" s="33"/>
      <c r="M190" s="146"/>
      <c r="T190" s="54"/>
      <c r="AT190" s="18" t="s">
        <v>273</v>
      </c>
      <c r="AU190" s="18" t="s">
        <v>86</v>
      </c>
    </row>
    <row r="191" spans="2:65" s="1" customFormat="1" ht="16.5" customHeight="1">
      <c r="B191" s="33"/>
      <c r="C191" s="130" t="s">
        <v>559</v>
      </c>
      <c r="D191" s="130" t="s">
        <v>267</v>
      </c>
      <c r="E191" s="131" t="s">
        <v>5043</v>
      </c>
      <c r="F191" s="132" t="s">
        <v>5044</v>
      </c>
      <c r="G191" s="133" t="s">
        <v>162</v>
      </c>
      <c r="H191" s="134">
        <v>112</v>
      </c>
      <c r="I191" s="135"/>
      <c r="J191" s="136">
        <f>ROUND(I191*H191,2)</f>
        <v>0</v>
      </c>
      <c r="K191" s="132" t="s">
        <v>19</v>
      </c>
      <c r="L191" s="33"/>
      <c r="M191" s="137" t="s">
        <v>19</v>
      </c>
      <c r="N191" s="138" t="s">
        <v>47</v>
      </c>
      <c r="P191" s="139">
        <f>O191*H191</f>
        <v>0</v>
      </c>
      <c r="Q191" s="139">
        <v>0</v>
      </c>
      <c r="R191" s="139">
        <f>Q191*H191</f>
        <v>0</v>
      </c>
      <c r="S191" s="139">
        <v>0</v>
      </c>
      <c r="T191" s="140">
        <f>S191*H191</f>
        <v>0</v>
      </c>
      <c r="AR191" s="141" t="s">
        <v>761</v>
      </c>
      <c r="AT191" s="141" t="s">
        <v>267</v>
      </c>
      <c r="AU191" s="141" t="s">
        <v>86</v>
      </c>
      <c r="AY191" s="18" t="s">
        <v>265</v>
      </c>
      <c r="BE191" s="142">
        <f>IF(N191="základní",J191,0)</f>
        <v>0</v>
      </c>
      <c r="BF191" s="142">
        <f>IF(N191="snížená",J191,0)</f>
        <v>0</v>
      </c>
      <c r="BG191" s="142">
        <f>IF(N191="zákl. přenesená",J191,0)</f>
        <v>0</v>
      </c>
      <c r="BH191" s="142">
        <f>IF(N191="sníž. přenesená",J191,0)</f>
        <v>0</v>
      </c>
      <c r="BI191" s="142">
        <f>IF(N191="nulová",J191,0)</f>
        <v>0</v>
      </c>
      <c r="BJ191" s="18" t="s">
        <v>84</v>
      </c>
      <c r="BK191" s="142">
        <f>ROUND(I191*H191,2)</f>
        <v>0</v>
      </c>
      <c r="BL191" s="18" t="s">
        <v>761</v>
      </c>
      <c r="BM191" s="141" t="s">
        <v>5828</v>
      </c>
    </row>
    <row r="192" spans="2:47" s="1" customFormat="1" ht="12">
      <c r="B192" s="33"/>
      <c r="D192" s="143" t="s">
        <v>273</v>
      </c>
      <c r="F192" s="144" t="s">
        <v>5044</v>
      </c>
      <c r="I192" s="145"/>
      <c r="L192" s="33"/>
      <c r="M192" s="146"/>
      <c r="T192" s="54"/>
      <c r="AT192" s="18" t="s">
        <v>273</v>
      </c>
      <c r="AU192" s="18" t="s">
        <v>86</v>
      </c>
    </row>
    <row r="193" spans="2:47" s="1" customFormat="1" ht="39">
      <c r="B193" s="33"/>
      <c r="D193" s="143" t="s">
        <v>501</v>
      </c>
      <c r="F193" s="176" t="s">
        <v>5829</v>
      </c>
      <c r="I193" s="145"/>
      <c r="L193" s="33"/>
      <c r="M193" s="146"/>
      <c r="T193" s="54"/>
      <c r="AT193" s="18" t="s">
        <v>501</v>
      </c>
      <c r="AU193" s="18" t="s">
        <v>86</v>
      </c>
    </row>
    <row r="194" spans="2:65" s="1" customFormat="1" ht="16.5" customHeight="1">
      <c r="B194" s="33"/>
      <c r="C194" s="177" t="s">
        <v>566</v>
      </c>
      <c r="D194" s="177" t="s">
        <v>504</v>
      </c>
      <c r="E194" s="178" t="s">
        <v>5049</v>
      </c>
      <c r="F194" s="179" t="s">
        <v>5830</v>
      </c>
      <c r="G194" s="180" t="s">
        <v>162</v>
      </c>
      <c r="H194" s="181">
        <v>47</v>
      </c>
      <c r="I194" s="182"/>
      <c r="J194" s="183">
        <f>ROUND(I194*H194,2)</f>
        <v>0</v>
      </c>
      <c r="K194" s="179" t="s">
        <v>19</v>
      </c>
      <c r="L194" s="184"/>
      <c r="M194" s="185" t="s">
        <v>19</v>
      </c>
      <c r="N194" s="186" t="s">
        <v>47</v>
      </c>
      <c r="P194" s="139">
        <f>O194*H194</f>
        <v>0</v>
      </c>
      <c r="Q194" s="139">
        <v>0</v>
      </c>
      <c r="R194" s="139">
        <f>Q194*H194</f>
        <v>0</v>
      </c>
      <c r="S194" s="139">
        <v>0</v>
      </c>
      <c r="T194" s="140">
        <f>S194*H194</f>
        <v>0</v>
      </c>
      <c r="AR194" s="141" t="s">
        <v>3771</v>
      </c>
      <c r="AT194" s="141" t="s">
        <v>504</v>
      </c>
      <c r="AU194" s="141" t="s">
        <v>86</v>
      </c>
      <c r="AY194" s="18" t="s">
        <v>265</v>
      </c>
      <c r="BE194" s="142">
        <f>IF(N194="základní",J194,0)</f>
        <v>0</v>
      </c>
      <c r="BF194" s="142">
        <f>IF(N194="snížená",J194,0)</f>
        <v>0</v>
      </c>
      <c r="BG194" s="142">
        <f>IF(N194="zákl. přenesená",J194,0)</f>
        <v>0</v>
      </c>
      <c r="BH194" s="142">
        <f>IF(N194="sníž. přenesená",J194,0)</f>
        <v>0</v>
      </c>
      <c r="BI194" s="142">
        <f>IF(N194="nulová",J194,0)</f>
        <v>0</v>
      </c>
      <c r="BJ194" s="18" t="s">
        <v>84</v>
      </c>
      <c r="BK194" s="142">
        <f>ROUND(I194*H194,2)</f>
        <v>0</v>
      </c>
      <c r="BL194" s="18" t="s">
        <v>761</v>
      </c>
      <c r="BM194" s="141" t="s">
        <v>5831</v>
      </c>
    </row>
    <row r="195" spans="2:47" s="1" customFormat="1" ht="12">
      <c r="B195" s="33"/>
      <c r="D195" s="143" t="s">
        <v>273</v>
      </c>
      <c r="F195" s="144" t="s">
        <v>5830</v>
      </c>
      <c r="I195" s="145"/>
      <c r="L195" s="33"/>
      <c r="M195" s="146"/>
      <c r="T195" s="54"/>
      <c r="AT195" s="18" t="s">
        <v>273</v>
      </c>
      <c r="AU195" s="18" t="s">
        <v>86</v>
      </c>
    </row>
    <row r="196" spans="2:47" s="1" customFormat="1" ht="19.5">
      <c r="B196" s="33"/>
      <c r="D196" s="143" t="s">
        <v>501</v>
      </c>
      <c r="F196" s="176" t="s">
        <v>5832</v>
      </c>
      <c r="I196" s="145"/>
      <c r="L196" s="33"/>
      <c r="M196" s="146"/>
      <c r="T196" s="54"/>
      <c r="AT196" s="18" t="s">
        <v>501</v>
      </c>
      <c r="AU196" s="18" t="s">
        <v>86</v>
      </c>
    </row>
    <row r="197" spans="2:65" s="1" customFormat="1" ht="16.5" customHeight="1">
      <c r="B197" s="33"/>
      <c r="C197" s="177" t="s">
        <v>572</v>
      </c>
      <c r="D197" s="177" t="s">
        <v>504</v>
      </c>
      <c r="E197" s="178" t="s">
        <v>5833</v>
      </c>
      <c r="F197" s="179" t="s">
        <v>5834</v>
      </c>
      <c r="G197" s="180" t="s">
        <v>162</v>
      </c>
      <c r="H197" s="181">
        <v>65</v>
      </c>
      <c r="I197" s="182"/>
      <c r="J197" s="183">
        <f>ROUND(I197*H197,2)</f>
        <v>0</v>
      </c>
      <c r="K197" s="179" t="s">
        <v>19</v>
      </c>
      <c r="L197" s="184"/>
      <c r="M197" s="185" t="s">
        <v>19</v>
      </c>
      <c r="N197" s="186" t="s">
        <v>47</v>
      </c>
      <c r="P197" s="139">
        <f>O197*H197</f>
        <v>0</v>
      </c>
      <c r="Q197" s="139">
        <v>0</v>
      </c>
      <c r="R197" s="139">
        <f>Q197*H197</f>
        <v>0</v>
      </c>
      <c r="S197" s="139">
        <v>0</v>
      </c>
      <c r="T197" s="140">
        <f>S197*H197</f>
        <v>0</v>
      </c>
      <c r="AR197" s="141" t="s">
        <v>3771</v>
      </c>
      <c r="AT197" s="141" t="s">
        <v>504</v>
      </c>
      <c r="AU197" s="141" t="s">
        <v>86</v>
      </c>
      <c r="AY197" s="18" t="s">
        <v>265</v>
      </c>
      <c r="BE197" s="142">
        <f>IF(N197="základní",J197,0)</f>
        <v>0</v>
      </c>
      <c r="BF197" s="142">
        <f>IF(N197="snížená",J197,0)</f>
        <v>0</v>
      </c>
      <c r="BG197" s="142">
        <f>IF(N197="zákl. přenesená",J197,0)</f>
        <v>0</v>
      </c>
      <c r="BH197" s="142">
        <f>IF(N197="sníž. přenesená",J197,0)</f>
        <v>0</v>
      </c>
      <c r="BI197" s="142">
        <f>IF(N197="nulová",J197,0)</f>
        <v>0</v>
      </c>
      <c r="BJ197" s="18" t="s">
        <v>84</v>
      </c>
      <c r="BK197" s="142">
        <f>ROUND(I197*H197,2)</f>
        <v>0</v>
      </c>
      <c r="BL197" s="18" t="s">
        <v>761</v>
      </c>
      <c r="BM197" s="141" t="s">
        <v>5835</v>
      </c>
    </row>
    <row r="198" spans="2:47" s="1" customFormat="1" ht="12">
      <c r="B198" s="33"/>
      <c r="D198" s="143" t="s">
        <v>273</v>
      </c>
      <c r="F198" s="144" t="s">
        <v>5834</v>
      </c>
      <c r="I198" s="145"/>
      <c r="L198" s="33"/>
      <c r="M198" s="146"/>
      <c r="T198" s="54"/>
      <c r="AT198" s="18" t="s">
        <v>273</v>
      </c>
      <c r="AU198" s="18" t="s">
        <v>86</v>
      </c>
    </row>
    <row r="199" spans="2:47" s="1" customFormat="1" ht="19.5">
      <c r="B199" s="33"/>
      <c r="D199" s="143" t="s">
        <v>501</v>
      </c>
      <c r="F199" s="176" t="s">
        <v>5836</v>
      </c>
      <c r="I199" s="145"/>
      <c r="L199" s="33"/>
      <c r="M199" s="146"/>
      <c r="T199" s="54"/>
      <c r="AT199" s="18" t="s">
        <v>501</v>
      </c>
      <c r="AU199" s="18" t="s">
        <v>86</v>
      </c>
    </row>
    <row r="200" spans="2:65" s="1" customFormat="1" ht="16.5" customHeight="1">
      <c r="B200" s="33"/>
      <c r="C200" s="130" t="s">
        <v>586</v>
      </c>
      <c r="D200" s="130" t="s">
        <v>267</v>
      </c>
      <c r="E200" s="131" t="s">
        <v>5837</v>
      </c>
      <c r="F200" s="132" t="s">
        <v>5838</v>
      </c>
      <c r="G200" s="133" t="s">
        <v>162</v>
      </c>
      <c r="H200" s="134">
        <v>11</v>
      </c>
      <c r="I200" s="135"/>
      <c r="J200" s="136">
        <f>ROUND(I200*H200,2)</f>
        <v>0</v>
      </c>
      <c r="K200" s="132" t="s">
        <v>19</v>
      </c>
      <c r="L200" s="33"/>
      <c r="M200" s="137" t="s">
        <v>19</v>
      </c>
      <c r="N200" s="138" t="s">
        <v>47</v>
      </c>
      <c r="P200" s="139">
        <f>O200*H200</f>
        <v>0</v>
      </c>
      <c r="Q200" s="139">
        <v>0</v>
      </c>
      <c r="R200" s="139">
        <f>Q200*H200</f>
        <v>0</v>
      </c>
      <c r="S200" s="139">
        <v>0</v>
      </c>
      <c r="T200" s="140">
        <f>S200*H200</f>
        <v>0</v>
      </c>
      <c r="AR200" s="141" t="s">
        <v>761</v>
      </c>
      <c r="AT200" s="141" t="s">
        <v>267</v>
      </c>
      <c r="AU200" s="141" t="s">
        <v>86</v>
      </c>
      <c r="AY200" s="18" t="s">
        <v>265</v>
      </c>
      <c r="BE200" s="142">
        <f>IF(N200="základní",J200,0)</f>
        <v>0</v>
      </c>
      <c r="BF200" s="142">
        <f>IF(N200="snížená",J200,0)</f>
        <v>0</v>
      </c>
      <c r="BG200" s="142">
        <f>IF(N200="zákl. přenesená",J200,0)</f>
        <v>0</v>
      </c>
      <c r="BH200" s="142">
        <f>IF(N200="sníž. přenesená",J200,0)</f>
        <v>0</v>
      </c>
      <c r="BI200" s="142">
        <f>IF(N200="nulová",J200,0)</f>
        <v>0</v>
      </c>
      <c r="BJ200" s="18" t="s">
        <v>84</v>
      </c>
      <c r="BK200" s="142">
        <f>ROUND(I200*H200,2)</f>
        <v>0</v>
      </c>
      <c r="BL200" s="18" t="s">
        <v>761</v>
      </c>
      <c r="BM200" s="141" t="s">
        <v>5839</v>
      </c>
    </row>
    <row r="201" spans="2:47" s="1" customFormat="1" ht="12">
      <c r="B201" s="33"/>
      <c r="D201" s="143" t="s">
        <v>273</v>
      </c>
      <c r="F201" s="144" t="s">
        <v>5838</v>
      </c>
      <c r="I201" s="145"/>
      <c r="L201" s="33"/>
      <c r="M201" s="146"/>
      <c r="T201" s="54"/>
      <c r="AT201" s="18" t="s">
        <v>273</v>
      </c>
      <c r="AU201" s="18" t="s">
        <v>86</v>
      </c>
    </row>
    <row r="202" spans="2:47" s="1" customFormat="1" ht="39">
      <c r="B202" s="33"/>
      <c r="D202" s="143" t="s">
        <v>501</v>
      </c>
      <c r="F202" s="176" t="s">
        <v>5840</v>
      </c>
      <c r="I202" s="145"/>
      <c r="L202" s="33"/>
      <c r="M202" s="146"/>
      <c r="T202" s="54"/>
      <c r="AT202" s="18" t="s">
        <v>501</v>
      </c>
      <c r="AU202" s="18" t="s">
        <v>86</v>
      </c>
    </row>
    <row r="203" spans="2:65" s="1" customFormat="1" ht="16.5" customHeight="1">
      <c r="B203" s="33"/>
      <c r="C203" s="177" t="s">
        <v>599</v>
      </c>
      <c r="D203" s="177" t="s">
        <v>504</v>
      </c>
      <c r="E203" s="178" t="s">
        <v>5841</v>
      </c>
      <c r="F203" s="179" t="s">
        <v>5842</v>
      </c>
      <c r="G203" s="180" t="s">
        <v>162</v>
      </c>
      <c r="H203" s="181">
        <v>11</v>
      </c>
      <c r="I203" s="182"/>
      <c r="J203" s="183">
        <f>ROUND(I203*H203,2)</f>
        <v>0</v>
      </c>
      <c r="K203" s="179" t="s">
        <v>19</v>
      </c>
      <c r="L203" s="184"/>
      <c r="M203" s="185" t="s">
        <v>19</v>
      </c>
      <c r="N203" s="186" t="s">
        <v>47</v>
      </c>
      <c r="P203" s="139">
        <f>O203*H203</f>
        <v>0</v>
      </c>
      <c r="Q203" s="139">
        <v>0</v>
      </c>
      <c r="R203" s="139">
        <f>Q203*H203</f>
        <v>0</v>
      </c>
      <c r="S203" s="139">
        <v>0</v>
      </c>
      <c r="T203" s="140">
        <f>S203*H203</f>
        <v>0</v>
      </c>
      <c r="AR203" s="141" t="s">
        <v>3771</v>
      </c>
      <c r="AT203" s="141" t="s">
        <v>504</v>
      </c>
      <c r="AU203" s="141" t="s">
        <v>86</v>
      </c>
      <c r="AY203" s="18" t="s">
        <v>265</v>
      </c>
      <c r="BE203" s="142">
        <f>IF(N203="základní",J203,0)</f>
        <v>0</v>
      </c>
      <c r="BF203" s="142">
        <f>IF(N203="snížená",J203,0)</f>
        <v>0</v>
      </c>
      <c r="BG203" s="142">
        <f>IF(N203="zákl. přenesená",J203,0)</f>
        <v>0</v>
      </c>
      <c r="BH203" s="142">
        <f>IF(N203="sníž. přenesená",J203,0)</f>
        <v>0</v>
      </c>
      <c r="BI203" s="142">
        <f>IF(N203="nulová",J203,0)</f>
        <v>0</v>
      </c>
      <c r="BJ203" s="18" t="s">
        <v>84</v>
      </c>
      <c r="BK203" s="142">
        <f>ROUND(I203*H203,2)</f>
        <v>0</v>
      </c>
      <c r="BL203" s="18" t="s">
        <v>761</v>
      </c>
      <c r="BM203" s="141" t="s">
        <v>5843</v>
      </c>
    </row>
    <row r="204" spans="2:47" s="1" customFormat="1" ht="12">
      <c r="B204" s="33"/>
      <c r="D204" s="143" t="s">
        <v>273</v>
      </c>
      <c r="F204" s="144" t="s">
        <v>5842</v>
      </c>
      <c r="I204" s="145"/>
      <c r="L204" s="33"/>
      <c r="M204" s="146"/>
      <c r="T204" s="54"/>
      <c r="AT204" s="18" t="s">
        <v>273</v>
      </c>
      <c r="AU204" s="18" t="s">
        <v>86</v>
      </c>
    </row>
    <row r="205" spans="2:65" s="1" customFormat="1" ht="21.75" customHeight="1">
      <c r="B205" s="33"/>
      <c r="C205" s="130" t="s">
        <v>607</v>
      </c>
      <c r="D205" s="130" t="s">
        <v>267</v>
      </c>
      <c r="E205" s="131" t="s">
        <v>5844</v>
      </c>
      <c r="F205" s="132" t="s">
        <v>5845</v>
      </c>
      <c r="G205" s="133" t="s">
        <v>162</v>
      </c>
      <c r="H205" s="134">
        <v>32</v>
      </c>
      <c r="I205" s="135"/>
      <c r="J205" s="136">
        <f>ROUND(I205*H205,2)</f>
        <v>0</v>
      </c>
      <c r="K205" s="132" t="s">
        <v>19</v>
      </c>
      <c r="L205" s="33"/>
      <c r="M205" s="137" t="s">
        <v>19</v>
      </c>
      <c r="N205" s="138" t="s">
        <v>47</v>
      </c>
      <c r="P205" s="139">
        <f>O205*H205</f>
        <v>0</v>
      </c>
      <c r="Q205" s="139">
        <v>0</v>
      </c>
      <c r="R205" s="139">
        <f>Q205*H205</f>
        <v>0</v>
      </c>
      <c r="S205" s="139">
        <v>0</v>
      </c>
      <c r="T205" s="140">
        <f>S205*H205</f>
        <v>0</v>
      </c>
      <c r="AR205" s="141" t="s">
        <v>761</v>
      </c>
      <c r="AT205" s="141" t="s">
        <v>267</v>
      </c>
      <c r="AU205" s="141" t="s">
        <v>86</v>
      </c>
      <c r="AY205" s="18" t="s">
        <v>265</v>
      </c>
      <c r="BE205" s="142">
        <f>IF(N205="základní",J205,0)</f>
        <v>0</v>
      </c>
      <c r="BF205" s="142">
        <f>IF(N205="snížená",J205,0)</f>
        <v>0</v>
      </c>
      <c r="BG205" s="142">
        <f>IF(N205="zákl. přenesená",J205,0)</f>
        <v>0</v>
      </c>
      <c r="BH205" s="142">
        <f>IF(N205="sníž. přenesená",J205,0)</f>
        <v>0</v>
      </c>
      <c r="BI205" s="142">
        <f>IF(N205="nulová",J205,0)</f>
        <v>0</v>
      </c>
      <c r="BJ205" s="18" t="s">
        <v>84</v>
      </c>
      <c r="BK205" s="142">
        <f>ROUND(I205*H205,2)</f>
        <v>0</v>
      </c>
      <c r="BL205" s="18" t="s">
        <v>761</v>
      </c>
      <c r="BM205" s="141" t="s">
        <v>5846</v>
      </c>
    </row>
    <row r="206" spans="2:47" s="1" customFormat="1" ht="12">
      <c r="B206" s="33"/>
      <c r="D206" s="143" t="s">
        <v>273</v>
      </c>
      <c r="F206" s="144" t="s">
        <v>5845</v>
      </c>
      <c r="I206" s="145"/>
      <c r="L206" s="33"/>
      <c r="M206" s="146"/>
      <c r="T206" s="54"/>
      <c r="AT206" s="18" t="s">
        <v>273</v>
      </c>
      <c r="AU206" s="18" t="s">
        <v>86</v>
      </c>
    </row>
    <row r="207" spans="2:47" s="1" customFormat="1" ht="29.25">
      <c r="B207" s="33"/>
      <c r="D207" s="143" t="s">
        <v>501</v>
      </c>
      <c r="F207" s="176" t="s">
        <v>5847</v>
      </c>
      <c r="I207" s="145"/>
      <c r="L207" s="33"/>
      <c r="M207" s="146"/>
      <c r="T207" s="54"/>
      <c r="AT207" s="18" t="s">
        <v>501</v>
      </c>
      <c r="AU207" s="18" t="s">
        <v>86</v>
      </c>
    </row>
    <row r="208" spans="2:65" s="1" customFormat="1" ht="16.5" customHeight="1">
      <c r="B208" s="33"/>
      <c r="C208" s="177" t="s">
        <v>616</v>
      </c>
      <c r="D208" s="177" t="s">
        <v>504</v>
      </c>
      <c r="E208" s="178" t="s">
        <v>5848</v>
      </c>
      <c r="F208" s="179" t="s">
        <v>5849</v>
      </c>
      <c r="G208" s="180" t="s">
        <v>162</v>
      </c>
      <c r="H208" s="181">
        <v>32</v>
      </c>
      <c r="I208" s="182"/>
      <c r="J208" s="183">
        <f>ROUND(I208*H208,2)</f>
        <v>0</v>
      </c>
      <c r="K208" s="179" t="s">
        <v>19</v>
      </c>
      <c r="L208" s="184"/>
      <c r="M208" s="185" t="s">
        <v>19</v>
      </c>
      <c r="N208" s="186" t="s">
        <v>47</v>
      </c>
      <c r="P208" s="139">
        <f>O208*H208</f>
        <v>0</v>
      </c>
      <c r="Q208" s="139">
        <v>0</v>
      </c>
      <c r="R208" s="139">
        <f>Q208*H208</f>
        <v>0</v>
      </c>
      <c r="S208" s="139">
        <v>0</v>
      </c>
      <c r="T208" s="140">
        <f>S208*H208</f>
        <v>0</v>
      </c>
      <c r="AR208" s="141" t="s">
        <v>3771</v>
      </c>
      <c r="AT208" s="141" t="s">
        <v>504</v>
      </c>
      <c r="AU208" s="141" t="s">
        <v>86</v>
      </c>
      <c r="AY208" s="18" t="s">
        <v>265</v>
      </c>
      <c r="BE208" s="142">
        <f>IF(N208="základní",J208,0)</f>
        <v>0</v>
      </c>
      <c r="BF208" s="142">
        <f>IF(N208="snížená",J208,0)</f>
        <v>0</v>
      </c>
      <c r="BG208" s="142">
        <f>IF(N208="zákl. přenesená",J208,0)</f>
        <v>0</v>
      </c>
      <c r="BH208" s="142">
        <f>IF(N208="sníž. přenesená",J208,0)</f>
        <v>0</v>
      </c>
      <c r="BI208" s="142">
        <f>IF(N208="nulová",J208,0)</f>
        <v>0</v>
      </c>
      <c r="BJ208" s="18" t="s">
        <v>84</v>
      </c>
      <c r="BK208" s="142">
        <f>ROUND(I208*H208,2)</f>
        <v>0</v>
      </c>
      <c r="BL208" s="18" t="s">
        <v>761</v>
      </c>
      <c r="BM208" s="141" t="s">
        <v>5850</v>
      </c>
    </row>
    <row r="209" spans="2:47" s="1" customFormat="1" ht="12">
      <c r="B209" s="33"/>
      <c r="D209" s="143" t="s">
        <v>273</v>
      </c>
      <c r="F209" s="144" t="s">
        <v>5849</v>
      </c>
      <c r="I209" s="145"/>
      <c r="L209" s="33"/>
      <c r="M209" s="146"/>
      <c r="T209" s="54"/>
      <c r="AT209" s="18" t="s">
        <v>273</v>
      </c>
      <c r="AU209" s="18" t="s">
        <v>86</v>
      </c>
    </row>
    <row r="210" spans="2:65" s="1" customFormat="1" ht="21.75" customHeight="1">
      <c r="B210" s="33"/>
      <c r="C210" s="130" t="s">
        <v>626</v>
      </c>
      <c r="D210" s="130" t="s">
        <v>267</v>
      </c>
      <c r="E210" s="131" t="s">
        <v>5851</v>
      </c>
      <c r="F210" s="132" t="s">
        <v>5852</v>
      </c>
      <c r="G210" s="133" t="s">
        <v>162</v>
      </c>
      <c r="H210" s="134">
        <v>249</v>
      </c>
      <c r="I210" s="135"/>
      <c r="J210" s="136">
        <f>ROUND(I210*H210,2)</f>
        <v>0</v>
      </c>
      <c r="K210" s="132" t="s">
        <v>19</v>
      </c>
      <c r="L210" s="33"/>
      <c r="M210" s="137" t="s">
        <v>19</v>
      </c>
      <c r="N210" s="138" t="s">
        <v>47</v>
      </c>
      <c r="P210" s="139">
        <f>O210*H210</f>
        <v>0</v>
      </c>
      <c r="Q210" s="139">
        <v>0</v>
      </c>
      <c r="R210" s="139">
        <f>Q210*H210</f>
        <v>0</v>
      </c>
      <c r="S210" s="139">
        <v>0</v>
      </c>
      <c r="T210" s="140">
        <f>S210*H210</f>
        <v>0</v>
      </c>
      <c r="AR210" s="141" t="s">
        <v>761</v>
      </c>
      <c r="AT210" s="141" t="s">
        <v>267</v>
      </c>
      <c r="AU210" s="141" t="s">
        <v>86</v>
      </c>
      <c r="AY210" s="18" t="s">
        <v>265</v>
      </c>
      <c r="BE210" s="142">
        <f>IF(N210="základní",J210,0)</f>
        <v>0</v>
      </c>
      <c r="BF210" s="142">
        <f>IF(N210="snížená",J210,0)</f>
        <v>0</v>
      </c>
      <c r="BG210" s="142">
        <f>IF(N210="zákl. přenesená",J210,0)</f>
        <v>0</v>
      </c>
      <c r="BH210" s="142">
        <f>IF(N210="sníž. přenesená",J210,0)</f>
        <v>0</v>
      </c>
      <c r="BI210" s="142">
        <f>IF(N210="nulová",J210,0)</f>
        <v>0</v>
      </c>
      <c r="BJ210" s="18" t="s">
        <v>84</v>
      </c>
      <c r="BK210" s="142">
        <f>ROUND(I210*H210,2)</f>
        <v>0</v>
      </c>
      <c r="BL210" s="18" t="s">
        <v>761</v>
      </c>
      <c r="BM210" s="141" t="s">
        <v>5853</v>
      </c>
    </row>
    <row r="211" spans="2:47" s="1" customFormat="1" ht="12">
      <c r="B211" s="33"/>
      <c r="D211" s="143" t="s">
        <v>273</v>
      </c>
      <c r="F211" s="144" t="s">
        <v>5852</v>
      </c>
      <c r="I211" s="145"/>
      <c r="L211" s="33"/>
      <c r="M211" s="146"/>
      <c r="T211" s="54"/>
      <c r="AT211" s="18" t="s">
        <v>273</v>
      </c>
      <c r="AU211" s="18" t="s">
        <v>86</v>
      </c>
    </row>
    <row r="212" spans="2:47" s="1" customFormat="1" ht="29.25">
      <c r="B212" s="33"/>
      <c r="D212" s="143" t="s">
        <v>501</v>
      </c>
      <c r="F212" s="176" t="s">
        <v>5854</v>
      </c>
      <c r="I212" s="145"/>
      <c r="L212" s="33"/>
      <c r="M212" s="146"/>
      <c r="T212" s="54"/>
      <c r="AT212" s="18" t="s">
        <v>501</v>
      </c>
      <c r="AU212" s="18" t="s">
        <v>86</v>
      </c>
    </row>
    <row r="213" spans="2:65" s="1" customFormat="1" ht="16.5" customHeight="1">
      <c r="B213" s="33"/>
      <c r="C213" s="177" t="s">
        <v>635</v>
      </c>
      <c r="D213" s="177" t="s">
        <v>504</v>
      </c>
      <c r="E213" s="178" t="s">
        <v>5855</v>
      </c>
      <c r="F213" s="179" t="s">
        <v>5856</v>
      </c>
      <c r="G213" s="180" t="s">
        <v>162</v>
      </c>
      <c r="H213" s="181">
        <v>249</v>
      </c>
      <c r="I213" s="182"/>
      <c r="J213" s="183">
        <f>ROUND(I213*H213,2)</f>
        <v>0</v>
      </c>
      <c r="K213" s="179" t="s">
        <v>19</v>
      </c>
      <c r="L213" s="184"/>
      <c r="M213" s="185" t="s">
        <v>19</v>
      </c>
      <c r="N213" s="186" t="s">
        <v>47</v>
      </c>
      <c r="P213" s="139">
        <f>O213*H213</f>
        <v>0</v>
      </c>
      <c r="Q213" s="139">
        <v>0</v>
      </c>
      <c r="R213" s="139">
        <f>Q213*H213</f>
        <v>0</v>
      </c>
      <c r="S213" s="139">
        <v>0</v>
      </c>
      <c r="T213" s="140">
        <f>S213*H213</f>
        <v>0</v>
      </c>
      <c r="AR213" s="141" t="s">
        <v>3771</v>
      </c>
      <c r="AT213" s="141" t="s">
        <v>504</v>
      </c>
      <c r="AU213" s="141" t="s">
        <v>86</v>
      </c>
      <c r="AY213" s="18" t="s">
        <v>265</v>
      </c>
      <c r="BE213" s="142">
        <f>IF(N213="základní",J213,0)</f>
        <v>0</v>
      </c>
      <c r="BF213" s="142">
        <f>IF(N213="snížená",J213,0)</f>
        <v>0</v>
      </c>
      <c r="BG213" s="142">
        <f>IF(N213="zákl. přenesená",J213,0)</f>
        <v>0</v>
      </c>
      <c r="BH213" s="142">
        <f>IF(N213="sníž. přenesená",J213,0)</f>
        <v>0</v>
      </c>
      <c r="BI213" s="142">
        <f>IF(N213="nulová",J213,0)</f>
        <v>0</v>
      </c>
      <c r="BJ213" s="18" t="s">
        <v>84</v>
      </c>
      <c r="BK213" s="142">
        <f>ROUND(I213*H213,2)</f>
        <v>0</v>
      </c>
      <c r="BL213" s="18" t="s">
        <v>761</v>
      </c>
      <c r="BM213" s="141" t="s">
        <v>5857</v>
      </c>
    </row>
    <row r="214" spans="2:47" s="1" customFormat="1" ht="12">
      <c r="B214" s="33"/>
      <c r="D214" s="143" t="s">
        <v>273</v>
      </c>
      <c r="F214" s="144" t="s">
        <v>5856</v>
      </c>
      <c r="I214" s="145"/>
      <c r="L214" s="33"/>
      <c r="M214" s="146"/>
      <c r="T214" s="54"/>
      <c r="AT214" s="18" t="s">
        <v>273</v>
      </c>
      <c r="AU214" s="18" t="s">
        <v>86</v>
      </c>
    </row>
    <row r="215" spans="2:65" s="1" customFormat="1" ht="24.2" customHeight="1">
      <c r="B215" s="33"/>
      <c r="C215" s="130" t="s">
        <v>643</v>
      </c>
      <c r="D215" s="130" t="s">
        <v>267</v>
      </c>
      <c r="E215" s="131" t="s">
        <v>5858</v>
      </c>
      <c r="F215" s="132" t="s">
        <v>5859</v>
      </c>
      <c r="G215" s="133" t="s">
        <v>162</v>
      </c>
      <c r="H215" s="134">
        <v>32</v>
      </c>
      <c r="I215" s="135"/>
      <c r="J215" s="136">
        <f>ROUND(I215*H215,2)</f>
        <v>0</v>
      </c>
      <c r="K215" s="132" t="s">
        <v>19</v>
      </c>
      <c r="L215" s="33"/>
      <c r="M215" s="137" t="s">
        <v>19</v>
      </c>
      <c r="N215" s="138" t="s">
        <v>47</v>
      </c>
      <c r="P215" s="139">
        <f>O215*H215</f>
        <v>0</v>
      </c>
      <c r="Q215" s="139">
        <v>0</v>
      </c>
      <c r="R215" s="139">
        <f>Q215*H215</f>
        <v>0</v>
      </c>
      <c r="S215" s="139">
        <v>0</v>
      </c>
      <c r="T215" s="140">
        <f>S215*H215</f>
        <v>0</v>
      </c>
      <c r="AR215" s="141" t="s">
        <v>761</v>
      </c>
      <c r="AT215" s="141" t="s">
        <v>267</v>
      </c>
      <c r="AU215" s="141" t="s">
        <v>86</v>
      </c>
      <c r="AY215" s="18" t="s">
        <v>265</v>
      </c>
      <c r="BE215" s="142">
        <f>IF(N215="základní",J215,0)</f>
        <v>0</v>
      </c>
      <c r="BF215" s="142">
        <f>IF(N215="snížená",J215,0)</f>
        <v>0</v>
      </c>
      <c r="BG215" s="142">
        <f>IF(N215="zákl. přenesená",J215,0)</f>
        <v>0</v>
      </c>
      <c r="BH215" s="142">
        <f>IF(N215="sníž. přenesená",J215,0)</f>
        <v>0</v>
      </c>
      <c r="BI215" s="142">
        <f>IF(N215="nulová",J215,0)</f>
        <v>0</v>
      </c>
      <c r="BJ215" s="18" t="s">
        <v>84</v>
      </c>
      <c r="BK215" s="142">
        <f>ROUND(I215*H215,2)</f>
        <v>0</v>
      </c>
      <c r="BL215" s="18" t="s">
        <v>761</v>
      </c>
      <c r="BM215" s="141" t="s">
        <v>5860</v>
      </c>
    </row>
    <row r="216" spans="2:47" s="1" customFormat="1" ht="12">
      <c r="B216" s="33"/>
      <c r="D216" s="143" t="s">
        <v>273</v>
      </c>
      <c r="F216" s="144" t="s">
        <v>5859</v>
      </c>
      <c r="I216" s="145"/>
      <c r="L216" s="33"/>
      <c r="M216" s="146"/>
      <c r="T216" s="54"/>
      <c r="AT216" s="18" t="s">
        <v>273</v>
      </c>
      <c r="AU216" s="18" t="s">
        <v>86</v>
      </c>
    </row>
    <row r="217" spans="2:47" s="1" customFormat="1" ht="29.25">
      <c r="B217" s="33"/>
      <c r="D217" s="143" t="s">
        <v>501</v>
      </c>
      <c r="F217" s="176" t="s">
        <v>5861</v>
      </c>
      <c r="I217" s="145"/>
      <c r="L217" s="33"/>
      <c r="M217" s="146"/>
      <c r="T217" s="54"/>
      <c r="AT217" s="18" t="s">
        <v>501</v>
      </c>
      <c r="AU217" s="18" t="s">
        <v>86</v>
      </c>
    </row>
    <row r="218" spans="2:65" s="1" customFormat="1" ht="24.2" customHeight="1">
      <c r="B218" s="33"/>
      <c r="C218" s="130" t="s">
        <v>658</v>
      </c>
      <c r="D218" s="130" t="s">
        <v>267</v>
      </c>
      <c r="E218" s="131" t="s">
        <v>5862</v>
      </c>
      <c r="F218" s="132" t="s">
        <v>5863</v>
      </c>
      <c r="G218" s="133" t="s">
        <v>162</v>
      </c>
      <c r="H218" s="134">
        <v>270</v>
      </c>
      <c r="I218" s="135"/>
      <c r="J218" s="136">
        <f>ROUND(I218*H218,2)</f>
        <v>0</v>
      </c>
      <c r="K218" s="132" t="s">
        <v>19</v>
      </c>
      <c r="L218" s="33"/>
      <c r="M218" s="137" t="s">
        <v>19</v>
      </c>
      <c r="N218" s="138" t="s">
        <v>47</v>
      </c>
      <c r="P218" s="139">
        <f>O218*H218</f>
        <v>0</v>
      </c>
      <c r="Q218" s="139">
        <v>0</v>
      </c>
      <c r="R218" s="139">
        <f>Q218*H218</f>
        <v>0</v>
      </c>
      <c r="S218" s="139">
        <v>0</v>
      </c>
      <c r="T218" s="140">
        <f>S218*H218</f>
        <v>0</v>
      </c>
      <c r="AR218" s="141" t="s">
        <v>761</v>
      </c>
      <c r="AT218" s="141" t="s">
        <v>267</v>
      </c>
      <c r="AU218" s="141" t="s">
        <v>86</v>
      </c>
      <c r="AY218" s="18" t="s">
        <v>265</v>
      </c>
      <c r="BE218" s="142">
        <f>IF(N218="základní",J218,0)</f>
        <v>0</v>
      </c>
      <c r="BF218" s="142">
        <f>IF(N218="snížená",J218,0)</f>
        <v>0</v>
      </c>
      <c r="BG218" s="142">
        <f>IF(N218="zákl. přenesená",J218,0)</f>
        <v>0</v>
      </c>
      <c r="BH218" s="142">
        <f>IF(N218="sníž. přenesená",J218,0)</f>
        <v>0</v>
      </c>
      <c r="BI218" s="142">
        <f>IF(N218="nulová",J218,0)</f>
        <v>0</v>
      </c>
      <c r="BJ218" s="18" t="s">
        <v>84</v>
      </c>
      <c r="BK218" s="142">
        <f>ROUND(I218*H218,2)</f>
        <v>0</v>
      </c>
      <c r="BL218" s="18" t="s">
        <v>761</v>
      </c>
      <c r="BM218" s="141" t="s">
        <v>5864</v>
      </c>
    </row>
    <row r="219" spans="2:47" s="1" customFormat="1" ht="12">
      <c r="B219" s="33"/>
      <c r="D219" s="143" t="s">
        <v>273</v>
      </c>
      <c r="F219" s="144" t="s">
        <v>5863</v>
      </c>
      <c r="I219" s="145"/>
      <c r="L219" s="33"/>
      <c r="M219" s="146"/>
      <c r="T219" s="54"/>
      <c r="AT219" s="18" t="s">
        <v>273</v>
      </c>
      <c r="AU219" s="18" t="s">
        <v>86</v>
      </c>
    </row>
    <row r="220" spans="2:47" s="1" customFormat="1" ht="39">
      <c r="B220" s="33"/>
      <c r="D220" s="143" t="s">
        <v>501</v>
      </c>
      <c r="F220" s="176" t="s">
        <v>5865</v>
      </c>
      <c r="I220" s="145"/>
      <c r="L220" s="33"/>
      <c r="M220" s="146"/>
      <c r="T220" s="54"/>
      <c r="AT220" s="18" t="s">
        <v>501</v>
      </c>
      <c r="AU220" s="18" t="s">
        <v>86</v>
      </c>
    </row>
    <row r="221" spans="2:65" s="1" customFormat="1" ht="16.5" customHeight="1">
      <c r="B221" s="33"/>
      <c r="C221" s="130" t="s">
        <v>135</v>
      </c>
      <c r="D221" s="130" t="s">
        <v>267</v>
      </c>
      <c r="E221" s="131" t="s">
        <v>5866</v>
      </c>
      <c r="F221" s="132" t="s">
        <v>5867</v>
      </c>
      <c r="G221" s="133" t="s">
        <v>162</v>
      </c>
      <c r="H221" s="134">
        <v>20</v>
      </c>
      <c r="I221" s="135"/>
      <c r="J221" s="136">
        <f>ROUND(I221*H221,2)</f>
        <v>0</v>
      </c>
      <c r="K221" s="132" t="s">
        <v>19</v>
      </c>
      <c r="L221" s="33"/>
      <c r="M221" s="137" t="s">
        <v>19</v>
      </c>
      <c r="N221" s="138" t="s">
        <v>47</v>
      </c>
      <c r="P221" s="139">
        <f>O221*H221</f>
        <v>0</v>
      </c>
      <c r="Q221" s="139">
        <v>0</v>
      </c>
      <c r="R221" s="139">
        <f>Q221*H221</f>
        <v>0</v>
      </c>
      <c r="S221" s="139">
        <v>0</v>
      </c>
      <c r="T221" s="140">
        <f>S221*H221</f>
        <v>0</v>
      </c>
      <c r="AR221" s="141" t="s">
        <v>761</v>
      </c>
      <c r="AT221" s="141" t="s">
        <v>267</v>
      </c>
      <c r="AU221" s="141" t="s">
        <v>86</v>
      </c>
      <c r="AY221" s="18" t="s">
        <v>265</v>
      </c>
      <c r="BE221" s="142">
        <f>IF(N221="základní",J221,0)</f>
        <v>0</v>
      </c>
      <c r="BF221" s="142">
        <f>IF(N221="snížená",J221,0)</f>
        <v>0</v>
      </c>
      <c r="BG221" s="142">
        <f>IF(N221="zákl. přenesená",J221,0)</f>
        <v>0</v>
      </c>
      <c r="BH221" s="142">
        <f>IF(N221="sníž. přenesená",J221,0)</f>
        <v>0</v>
      </c>
      <c r="BI221" s="142">
        <f>IF(N221="nulová",J221,0)</f>
        <v>0</v>
      </c>
      <c r="BJ221" s="18" t="s">
        <v>84</v>
      </c>
      <c r="BK221" s="142">
        <f>ROUND(I221*H221,2)</f>
        <v>0</v>
      </c>
      <c r="BL221" s="18" t="s">
        <v>761</v>
      </c>
      <c r="BM221" s="141" t="s">
        <v>5868</v>
      </c>
    </row>
    <row r="222" spans="2:47" s="1" customFormat="1" ht="12">
      <c r="B222" s="33"/>
      <c r="D222" s="143" t="s">
        <v>273</v>
      </c>
      <c r="F222" s="144" t="s">
        <v>5867</v>
      </c>
      <c r="I222" s="145"/>
      <c r="L222" s="33"/>
      <c r="M222" s="146"/>
      <c r="T222" s="54"/>
      <c r="AT222" s="18" t="s">
        <v>273</v>
      </c>
      <c r="AU222" s="18" t="s">
        <v>86</v>
      </c>
    </row>
    <row r="223" spans="2:47" s="1" customFormat="1" ht="19.5">
      <c r="B223" s="33"/>
      <c r="D223" s="143" t="s">
        <v>501</v>
      </c>
      <c r="F223" s="176" t="s">
        <v>5869</v>
      </c>
      <c r="I223" s="145"/>
      <c r="L223" s="33"/>
      <c r="M223" s="146"/>
      <c r="T223" s="54"/>
      <c r="AT223" s="18" t="s">
        <v>501</v>
      </c>
      <c r="AU223" s="18" t="s">
        <v>86</v>
      </c>
    </row>
    <row r="224" spans="2:65" s="1" customFormat="1" ht="16.5" customHeight="1">
      <c r="B224" s="33"/>
      <c r="C224" s="130" t="s">
        <v>674</v>
      </c>
      <c r="D224" s="130" t="s">
        <v>267</v>
      </c>
      <c r="E224" s="131" t="s">
        <v>5870</v>
      </c>
      <c r="F224" s="132" t="s">
        <v>5871</v>
      </c>
      <c r="G224" s="133" t="s">
        <v>134</v>
      </c>
      <c r="H224" s="134">
        <v>1</v>
      </c>
      <c r="I224" s="135"/>
      <c r="J224" s="136">
        <f>ROUND(I224*H224,2)</f>
        <v>0</v>
      </c>
      <c r="K224" s="132" t="s">
        <v>19</v>
      </c>
      <c r="L224" s="33"/>
      <c r="M224" s="137" t="s">
        <v>19</v>
      </c>
      <c r="N224" s="138" t="s">
        <v>47</v>
      </c>
      <c r="P224" s="139">
        <f>O224*H224</f>
        <v>0</v>
      </c>
      <c r="Q224" s="139">
        <v>0</v>
      </c>
      <c r="R224" s="139">
        <f>Q224*H224</f>
        <v>0</v>
      </c>
      <c r="S224" s="139">
        <v>0</v>
      </c>
      <c r="T224" s="140">
        <f>S224*H224</f>
        <v>0</v>
      </c>
      <c r="AR224" s="141" t="s">
        <v>761</v>
      </c>
      <c r="AT224" s="141" t="s">
        <v>267</v>
      </c>
      <c r="AU224" s="141" t="s">
        <v>86</v>
      </c>
      <c r="AY224" s="18" t="s">
        <v>265</v>
      </c>
      <c r="BE224" s="142">
        <f>IF(N224="základní",J224,0)</f>
        <v>0</v>
      </c>
      <c r="BF224" s="142">
        <f>IF(N224="snížená",J224,0)</f>
        <v>0</v>
      </c>
      <c r="BG224" s="142">
        <f>IF(N224="zákl. přenesená",J224,0)</f>
        <v>0</v>
      </c>
      <c r="BH224" s="142">
        <f>IF(N224="sníž. přenesená",J224,0)</f>
        <v>0</v>
      </c>
      <c r="BI224" s="142">
        <f>IF(N224="nulová",J224,0)</f>
        <v>0</v>
      </c>
      <c r="BJ224" s="18" t="s">
        <v>84</v>
      </c>
      <c r="BK224" s="142">
        <f>ROUND(I224*H224,2)</f>
        <v>0</v>
      </c>
      <c r="BL224" s="18" t="s">
        <v>761</v>
      </c>
      <c r="BM224" s="141" t="s">
        <v>5872</v>
      </c>
    </row>
    <row r="225" spans="2:47" s="1" customFormat="1" ht="12">
      <c r="B225" s="33"/>
      <c r="D225" s="143" t="s">
        <v>273</v>
      </c>
      <c r="F225" s="144" t="s">
        <v>5871</v>
      </c>
      <c r="I225" s="145"/>
      <c r="L225" s="33"/>
      <c r="M225" s="146"/>
      <c r="T225" s="54"/>
      <c r="AT225" s="18" t="s">
        <v>273</v>
      </c>
      <c r="AU225" s="18" t="s">
        <v>86</v>
      </c>
    </row>
    <row r="226" spans="2:47" s="1" customFormat="1" ht="19.5">
      <c r="B226" s="33"/>
      <c r="D226" s="143" t="s">
        <v>501</v>
      </c>
      <c r="F226" s="176" t="s">
        <v>5715</v>
      </c>
      <c r="I226" s="145"/>
      <c r="L226" s="33"/>
      <c r="M226" s="146"/>
      <c r="T226" s="54"/>
      <c r="AT226" s="18" t="s">
        <v>501</v>
      </c>
      <c r="AU226" s="18" t="s">
        <v>86</v>
      </c>
    </row>
    <row r="227" spans="2:65" s="1" customFormat="1" ht="16.5" customHeight="1">
      <c r="B227" s="33"/>
      <c r="C227" s="130" t="s">
        <v>696</v>
      </c>
      <c r="D227" s="130" t="s">
        <v>267</v>
      </c>
      <c r="E227" s="131" t="s">
        <v>5873</v>
      </c>
      <c r="F227" s="132" t="s">
        <v>5874</v>
      </c>
      <c r="G227" s="133" t="s">
        <v>134</v>
      </c>
      <c r="H227" s="134">
        <v>2</v>
      </c>
      <c r="I227" s="135"/>
      <c r="J227" s="136">
        <f>ROUND(I227*H227,2)</f>
        <v>0</v>
      </c>
      <c r="K227" s="132" t="s">
        <v>19</v>
      </c>
      <c r="L227" s="33"/>
      <c r="M227" s="137" t="s">
        <v>19</v>
      </c>
      <c r="N227" s="138" t="s">
        <v>47</v>
      </c>
      <c r="P227" s="139">
        <f>O227*H227</f>
        <v>0</v>
      </c>
      <c r="Q227" s="139">
        <v>0</v>
      </c>
      <c r="R227" s="139">
        <f>Q227*H227</f>
        <v>0</v>
      </c>
      <c r="S227" s="139">
        <v>0</v>
      </c>
      <c r="T227" s="140">
        <f>S227*H227</f>
        <v>0</v>
      </c>
      <c r="AR227" s="141" t="s">
        <v>761</v>
      </c>
      <c r="AT227" s="141" t="s">
        <v>267</v>
      </c>
      <c r="AU227" s="141" t="s">
        <v>86</v>
      </c>
      <c r="AY227" s="18" t="s">
        <v>265</v>
      </c>
      <c r="BE227" s="142">
        <f>IF(N227="základní",J227,0)</f>
        <v>0</v>
      </c>
      <c r="BF227" s="142">
        <f>IF(N227="snížená",J227,0)</f>
        <v>0</v>
      </c>
      <c r="BG227" s="142">
        <f>IF(N227="zákl. přenesená",J227,0)</f>
        <v>0</v>
      </c>
      <c r="BH227" s="142">
        <f>IF(N227="sníž. přenesená",J227,0)</f>
        <v>0</v>
      </c>
      <c r="BI227" s="142">
        <f>IF(N227="nulová",J227,0)</f>
        <v>0</v>
      </c>
      <c r="BJ227" s="18" t="s">
        <v>84</v>
      </c>
      <c r="BK227" s="142">
        <f>ROUND(I227*H227,2)</f>
        <v>0</v>
      </c>
      <c r="BL227" s="18" t="s">
        <v>761</v>
      </c>
      <c r="BM227" s="141" t="s">
        <v>5875</v>
      </c>
    </row>
    <row r="228" spans="2:47" s="1" customFormat="1" ht="12">
      <c r="B228" s="33"/>
      <c r="D228" s="143" t="s">
        <v>273</v>
      </c>
      <c r="F228" s="144" t="s">
        <v>5874</v>
      </c>
      <c r="I228" s="145"/>
      <c r="L228" s="33"/>
      <c r="M228" s="146"/>
      <c r="T228" s="54"/>
      <c r="AT228" s="18" t="s">
        <v>273</v>
      </c>
      <c r="AU228" s="18" t="s">
        <v>86</v>
      </c>
    </row>
    <row r="229" spans="2:47" s="1" customFormat="1" ht="19.5">
      <c r="B229" s="33"/>
      <c r="D229" s="143" t="s">
        <v>501</v>
      </c>
      <c r="F229" s="176" t="s">
        <v>5722</v>
      </c>
      <c r="I229" s="145"/>
      <c r="L229" s="33"/>
      <c r="M229" s="146"/>
      <c r="T229" s="54"/>
      <c r="AT229" s="18" t="s">
        <v>501</v>
      </c>
      <c r="AU229" s="18" t="s">
        <v>86</v>
      </c>
    </row>
    <row r="230" spans="2:65" s="1" customFormat="1" ht="16.5" customHeight="1">
      <c r="B230" s="33"/>
      <c r="C230" s="130" t="s">
        <v>702</v>
      </c>
      <c r="D230" s="130" t="s">
        <v>267</v>
      </c>
      <c r="E230" s="131" t="s">
        <v>5070</v>
      </c>
      <c r="F230" s="132" t="s">
        <v>5071</v>
      </c>
      <c r="G230" s="133" t="s">
        <v>162</v>
      </c>
      <c r="H230" s="134">
        <v>179</v>
      </c>
      <c r="I230" s="135"/>
      <c r="J230" s="136">
        <f>ROUND(I230*H230,2)</f>
        <v>0</v>
      </c>
      <c r="K230" s="132" t="s">
        <v>19</v>
      </c>
      <c r="L230" s="33"/>
      <c r="M230" s="137" t="s">
        <v>19</v>
      </c>
      <c r="N230" s="138" t="s">
        <v>47</v>
      </c>
      <c r="P230" s="139">
        <f>O230*H230</f>
        <v>0</v>
      </c>
      <c r="Q230" s="139">
        <v>0</v>
      </c>
      <c r="R230" s="139">
        <f>Q230*H230</f>
        <v>0</v>
      </c>
      <c r="S230" s="139">
        <v>0</v>
      </c>
      <c r="T230" s="140">
        <f>S230*H230</f>
        <v>0</v>
      </c>
      <c r="AR230" s="141" t="s">
        <v>761</v>
      </c>
      <c r="AT230" s="141" t="s">
        <v>267</v>
      </c>
      <c r="AU230" s="141" t="s">
        <v>86</v>
      </c>
      <c r="AY230" s="18" t="s">
        <v>265</v>
      </c>
      <c r="BE230" s="142">
        <f>IF(N230="základní",J230,0)</f>
        <v>0</v>
      </c>
      <c r="BF230" s="142">
        <f>IF(N230="snížená",J230,0)</f>
        <v>0</v>
      </c>
      <c r="BG230" s="142">
        <f>IF(N230="zákl. přenesená",J230,0)</f>
        <v>0</v>
      </c>
      <c r="BH230" s="142">
        <f>IF(N230="sníž. přenesená",J230,0)</f>
        <v>0</v>
      </c>
      <c r="BI230" s="142">
        <f>IF(N230="nulová",J230,0)</f>
        <v>0</v>
      </c>
      <c r="BJ230" s="18" t="s">
        <v>84</v>
      </c>
      <c r="BK230" s="142">
        <f>ROUND(I230*H230,2)</f>
        <v>0</v>
      </c>
      <c r="BL230" s="18" t="s">
        <v>761</v>
      </c>
      <c r="BM230" s="141" t="s">
        <v>5876</v>
      </c>
    </row>
    <row r="231" spans="2:47" s="1" customFormat="1" ht="12">
      <c r="B231" s="33"/>
      <c r="D231" s="143" t="s">
        <v>273</v>
      </c>
      <c r="F231" s="144" t="s">
        <v>5071</v>
      </c>
      <c r="I231" s="145"/>
      <c r="L231" s="33"/>
      <c r="M231" s="146"/>
      <c r="T231" s="54"/>
      <c r="AT231" s="18" t="s">
        <v>273</v>
      </c>
      <c r="AU231" s="18" t="s">
        <v>86</v>
      </c>
    </row>
    <row r="232" spans="2:47" s="1" customFormat="1" ht="29.25">
      <c r="B232" s="33"/>
      <c r="D232" s="143" t="s">
        <v>501</v>
      </c>
      <c r="F232" s="176" t="s">
        <v>5877</v>
      </c>
      <c r="I232" s="145"/>
      <c r="L232" s="33"/>
      <c r="M232" s="146"/>
      <c r="T232" s="54"/>
      <c r="AT232" s="18" t="s">
        <v>501</v>
      </c>
      <c r="AU232" s="18" t="s">
        <v>86</v>
      </c>
    </row>
    <row r="233" spans="2:65" s="1" customFormat="1" ht="16.5" customHeight="1">
      <c r="B233" s="33"/>
      <c r="C233" s="177" t="s">
        <v>708</v>
      </c>
      <c r="D233" s="177" t="s">
        <v>504</v>
      </c>
      <c r="E233" s="178" t="s">
        <v>5076</v>
      </c>
      <c r="F233" s="179" t="s">
        <v>5077</v>
      </c>
      <c r="G233" s="180" t="s">
        <v>162</v>
      </c>
      <c r="H233" s="181">
        <v>179</v>
      </c>
      <c r="I233" s="182"/>
      <c r="J233" s="183">
        <f>ROUND(I233*H233,2)</f>
        <v>0</v>
      </c>
      <c r="K233" s="179" t="s">
        <v>19</v>
      </c>
      <c r="L233" s="184"/>
      <c r="M233" s="185" t="s">
        <v>19</v>
      </c>
      <c r="N233" s="186" t="s">
        <v>47</v>
      </c>
      <c r="P233" s="139">
        <f>O233*H233</f>
        <v>0</v>
      </c>
      <c r="Q233" s="139">
        <v>0</v>
      </c>
      <c r="R233" s="139">
        <f>Q233*H233</f>
        <v>0</v>
      </c>
      <c r="S233" s="139">
        <v>0</v>
      </c>
      <c r="T233" s="140">
        <f>S233*H233</f>
        <v>0</v>
      </c>
      <c r="AR233" s="141" t="s">
        <v>3771</v>
      </c>
      <c r="AT233" s="141" t="s">
        <v>504</v>
      </c>
      <c r="AU233" s="141" t="s">
        <v>86</v>
      </c>
      <c r="AY233" s="18" t="s">
        <v>265</v>
      </c>
      <c r="BE233" s="142">
        <f>IF(N233="základní",J233,0)</f>
        <v>0</v>
      </c>
      <c r="BF233" s="142">
        <f>IF(N233="snížená",J233,0)</f>
        <v>0</v>
      </c>
      <c r="BG233" s="142">
        <f>IF(N233="zákl. přenesená",J233,0)</f>
        <v>0</v>
      </c>
      <c r="BH233" s="142">
        <f>IF(N233="sníž. přenesená",J233,0)</f>
        <v>0</v>
      </c>
      <c r="BI233" s="142">
        <f>IF(N233="nulová",J233,0)</f>
        <v>0</v>
      </c>
      <c r="BJ233" s="18" t="s">
        <v>84</v>
      </c>
      <c r="BK233" s="142">
        <f>ROUND(I233*H233,2)</f>
        <v>0</v>
      </c>
      <c r="BL233" s="18" t="s">
        <v>761</v>
      </c>
      <c r="BM233" s="141" t="s">
        <v>5878</v>
      </c>
    </row>
    <row r="234" spans="2:47" s="1" customFormat="1" ht="12">
      <c r="B234" s="33"/>
      <c r="D234" s="143" t="s">
        <v>273</v>
      </c>
      <c r="F234" s="144" t="s">
        <v>5077</v>
      </c>
      <c r="I234" s="145"/>
      <c r="L234" s="33"/>
      <c r="M234" s="146"/>
      <c r="T234" s="54"/>
      <c r="AT234" s="18" t="s">
        <v>273</v>
      </c>
      <c r="AU234" s="18" t="s">
        <v>86</v>
      </c>
    </row>
    <row r="235" spans="2:65" s="1" customFormat="1" ht="16.5" customHeight="1">
      <c r="B235" s="33"/>
      <c r="C235" s="130" t="s">
        <v>714</v>
      </c>
      <c r="D235" s="130" t="s">
        <v>267</v>
      </c>
      <c r="E235" s="131" t="s">
        <v>5879</v>
      </c>
      <c r="F235" s="132" t="s">
        <v>5880</v>
      </c>
      <c r="G235" s="133" t="s">
        <v>162</v>
      </c>
      <c r="H235" s="134">
        <v>160</v>
      </c>
      <c r="I235" s="135"/>
      <c r="J235" s="136">
        <f>ROUND(I235*H235,2)</f>
        <v>0</v>
      </c>
      <c r="K235" s="132" t="s">
        <v>19</v>
      </c>
      <c r="L235" s="33"/>
      <c r="M235" s="137" t="s">
        <v>19</v>
      </c>
      <c r="N235" s="138" t="s">
        <v>47</v>
      </c>
      <c r="P235" s="139">
        <f>O235*H235</f>
        <v>0</v>
      </c>
      <c r="Q235" s="139">
        <v>0</v>
      </c>
      <c r="R235" s="139">
        <f>Q235*H235</f>
        <v>0</v>
      </c>
      <c r="S235" s="139">
        <v>0</v>
      </c>
      <c r="T235" s="140">
        <f>S235*H235</f>
        <v>0</v>
      </c>
      <c r="AR235" s="141" t="s">
        <v>761</v>
      </c>
      <c r="AT235" s="141" t="s">
        <v>267</v>
      </c>
      <c r="AU235" s="141" t="s">
        <v>86</v>
      </c>
      <c r="AY235" s="18" t="s">
        <v>265</v>
      </c>
      <c r="BE235" s="142">
        <f>IF(N235="základní",J235,0)</f>
        <v>0</v>
      </c>
      <c r="BF235" s="142">
        <f>IF(N235="snížená",J235,0)</f>
        <v>0</v>
      </c>
      <c r="BG235" s="142">
        <f>IF(N235="zákl. přenesená",J235,0)</f>
        <v>0</v>
      </c>
      <c r="BH235" s="142">
        <f>IF(N235="sníž. přenesená",J235,0)</f>
        <v>0</v>
      </c>
      <c r="BI235" s="142">
        <f>IF(N235="nulová",J235,0)</f>
        <v>0</v>
      </c>
      <c r="BJ235" s="18" t="s">
        <v>84</v>
      </c>
      <c r="BK235" s="142">
        <f>ROUND(I235*H235,2)</f>
        <v>0</v>
      </c>
      <c r="BL235" s="18" t="s">
        <v>761</v>
      </c>
      <c r="BM235" s="141" t="s">
        <v>5881</v>
      </c>
    </row>
    <row r="236" spans="2:47" s="1" customFormat="1" ht="12">
      <c r="B236" s="33"/>
      <c r="D236" s="143" t="s">
        <v>273</v>
      </c>
      <c r="F236" s="144" t="s">
        <v>5880</v>
      </c>
      <c r="I236" s="145"/>
      <c r="L236" s="33"/>
      <c r="M236" s="146"/>
      <c r="T236" s="54"/>
      <c r="AT236" s="18" t="s">
        <v>273</v>
      </c>
      <c r="AU236" s="18" t="s">
        <v>86</v>
      </c>
    </row>
    <row r="237" spans="2:47" s="1" customFormat="1" ht="29.25">
      <c r="B237" s="33"/>
      <c r="D237" s="143" t="s">
        <v>501</v>
      </c>
      <c r="F237" s="176" t="s">
        <v>5882</v>
      </c>
      <c r="I237" s="145"/>
      <c r="L237" s="33"/>
      <c r="M237" s="146"/>
      <c r="T237" s="54"/>
      <c r="AT237" s="18" t="s">
        <v>501</v>
      </c>
      <c r="AU237" s="18" t="s">
        <v>86</v>
      </c>
    </row>
    <row r="238" spans="2:65" s="1" customFormat="1" ht="16.5" customHeight="1">
      <c r="B238" s="33"/>
      <c r="C238" s="177" t="s">
        <v>720</v>
      </c>
      <c r="D238" s="177" t="s">
        <v>504</v>
      </c>
      <c r="E238" s="178" t="s">
        <v>5883</v>
      </c>
      <c r="F238" s="179" t="s">
        <v>5884</v>
      </c>
      <c r="G238" s="180" t="s">
        <v>162</v>
      </c>
      <c r="H238" s="181">
        <v>160</v>
      </c>
      <c r="I238" s="182"/>
      <c r="J238" s="183">
        <f>ROUND(I238*H238,2)</f>
        <v>0</v>
      </c>
      <c r="K238" s="179" t="s">
        <v>19</v>
      </c>
      <c r="L238" s="184"/>
      <c r="M238" s="185" t="s">
        <v>19</v>
      </c>
      <c r="N238" s="186" t="s">
        <v>47</v>
      </c>
      <c r="P238" s="139">
        <f>O238*H238</f>
        <v>0</v>
      </c>
      <c r="Q238" s="139">
        <v>0</v>
      </c>
      <c r="R238" s="139">
        <f>Q238*H238</f>
        <v>0</v>
      </c>
      <c r="S238" s="139">
        <v>0</v>
      </c>
      <c r="T238" s="140">
        <f>S238*H238</f>
        <v>0</v>
      </c>
      <c r="AR238" s="141" t="s">
        <v>3771</v>
      </c>
      <c r="AT238" s="141" t="s">
        <v>504</v>
      </c>
      <c r="AU238" s="141" t="s">
        <v>86</v>
      </c>
      <c r="AY238" s="18" t="s">
        <v>265</v>
      </c>
      <c r="BE238" s="142">
        <f>IF(N238="základní",J238,0)</f>
        <v>0</v>
      </c>
      <c r="BF238" s="142">
        <f>IF(N238="snížená",J238,0)</f>
        <v>0</v>
      </c>
      <c r="BG238" s="142">
        <f>IF(N238="zákl. přenesená",J238,0)</f>
        <v>0</v>
      </c>
      <c r="BH238" s="142">
        <f>IF(N238="sníž. přenesená",J238,0)</f>
        <v>0</v>
      </c>
      <c r="BI238" s="142">
        <f>IF(N238="nulová",J238,0)</f>
        <v>0</v>
      </c>
      <c r="BJ238" s="18" t="s">
        <v>84</v>
      </c>
      <c r="BK238" s="142">
        <f>ROUND(I238*H238,2)</f>
        <v>0</v>
      </c>
      <c r="BL238" s="18" t="s">
        <v>761</v>
      </c>
      <c r="BM238" s="141" t="s">
        <v>5885</v>
      </c>
    </row>
    <row r="239" spans="2:47" s="1" customFormat="1" ht="12">
      <c r="B239" s="33"/>
      <c r="D239" s="143" t="s">
        <v>273</v>
      </c>
      <c r="F239" s="144" t="s">
        <v>5884</v>
      </c>
      <c r="I239" s="145"/>
      <c r="L239" s="33"/>
      <c r="M239" s="146"/>
      <c r="T239" s="54"/>
      <c r="AT239" s="18" t="s">
        <v>273</v>
      </c>
      <c r="AU239" s="18" t="s">
        <v>86</v>
      </c>
    </row>
    <row r="240" spans="2:65" s="1" customFormat="1" ht="16.5" customHeight="1">
      <c r="B240" s="33"/>
      <c r="C240" s="130" t="s">
        <v>734</v>
      </c>
      <c r="D240" s="130" t="s">
        <v>267</v>
      </c>
      <c r="E240" s="131" t="s">
        <v>5886</v>
      </c>
      <c r="F240" s="132" t="s">
        <v>5887</v>
      </c>
      <c r="G240" s="133" t="s">
        <v>162</v>
      </c>
      <c r="H240" s="134">
        <v>1212</v>
      </c>
      <c r="I240" s="135"/>
      <c r="J240" s="136">
        <f>ROUND(I240*H240,2)</f>
        <v>0</v>
      </c>
      <c r="K240" s="132" t="s">
        <v>19</v>
      </c>
      <c r="L240" s="33"/>
      <c r="M240" s="137" t="s">
        <v>19</v>
      </c>
      <c r="N240" s="138" t="s">
        <v>47</v>
      </c>
      <c r="P240" s="139">
        <f>O240*H240</f>
        <v>0</v>
      </c>
      <c r="Q240" s="139">
        <v>0</v>
      </c>
      <c r="R240" s="139">
        <f>Q240*H240</f>
        <v>0</v>
      </c>
      <c r="S240" s="139">
        <v>0</v>
      </c>
      <c r="T240" s="140">
        <f>S240*H240</f>
        <v>0</v>
      </c>
      <c r="AR240" s="141" t="s">
        <v>761</v>
      </c>
      <c r="AT240" s="141" t="s">
        <v>267</v>
      </c>
      <c r="AU240" s="141" t="s">
        <v>86</v>
      </c>
      <c r="AY240" s="18" t="s">
        <v>265</v>
      </c>
      <c r="BE240" s="142">
        <f>IF(N240="základní",J240,0)</f>
        <v>0</v>
      </c>
      <c r="BF240" s="142">
        <f>IF(N240="snížená",J240,0)</f>
        <v>0</v>
      </c>
      <c r="BG240" s="142">
        <f>IF(N240="zákl. přenesená",J240,0)</f>
        <v>0</v>
      </c>
      <c r="BH240" s="142">
        <f>IF(N240="sníž. přenesená",J240,0)</f>
        <v>0</v>
      </c>
      <c r="BI240" s="142">
        <f>IF(N240="nulová",J240,0)</f>
        <v>0</v>
      </c>
      <c r="BJ240" s="18" t="s">
        <v>84</v>
      </c>
      <c r="BK240" s="142">
        <f>ROUND(I240*H240,2)</f>
        <v>0</v>
      </c>
      <c r="BL240" s="18" t="s">
        <v>761</v>
      </c>
      <c r="BM240" s="141" t="s">
        <v>5888</v>
      </c>
    </row>
    <row r="241" spans="2:47" s="1" customFormat="1" ht="12">
      <c r="B241" s="33"/>
      <c r="D241" s="143" t="s">
        <v>273</v>
      </c>
      <c r="F241" s="144" t="s">
        <v>5887</v>
      </c>
      <c r="I241" s="145"/>
      <c r="L241" s="33"/>
      <c r="M241" s="146"/>
      <c r="T241" s="54"/>
      <c r="AT241" s="18" t="s">
        <v>273</v>
      </c>
      <c r="AU241" s="18" t="s">
        <v>86</v>
      </c>
    </row>
    <row r="242" spans="2:47" s="1" customFormat="1" ht="29.25">
      <c r="B242" s="33"/>
      <c r="D242" s="143" t="s">
        <v>501</v>
      </c>
      <c r="F242" s="176" t="s">
        <v>5889</v>
      </c>
      <c r="I242" s="145"/>
      <c r="L242" s="33"/>
      <c r="M242" s="146"/>
      <c r="T242" s="54"/>
      <c r="AT242" s="18" t="s">
        <v>501</v>
      </c>
      <c r="AU242" s="18" t="s">
        <v>86</v>
      </c>
    </row>
    <row r="243" spans="2:65" s="1" customFormat="1" ht="16.5" customHeight="1">
      <c r="B243" s="33"/>
      <c r="C243" s="177" t="s">
        <v>739</v>
      </c>
      <c r="D243" s="177" t="s">
        <v>504</v>
      </c>
      <c r="E243" s="178" t="s">
        <v>5890</v>
      </c>
      <c r="F243" s="179" t="s">
        <v>5891</v>
      </c>
      <c r="G243" s="180" t="s">
        <v>162</v>
      </c>
      <c r="H243" s="181">
        <v>1212</v>
      </c>
      <c r="I243" s="182"/>
      <c r="J243" s="183">
        <f>ROUND(I243*H243,2)</f>
        <v>0</v>
      </c>
      <c r="K243" s="179" t="s">
        <v>19</v>
      </c>
      <c r="L243" s="184"/>
      <c r="M243" s="185" t="s">
        <v>19</v>
      </c>
      <c r="N243" s="186" t="s">
        <v>47</v>
      </c>
      <c r="P243" s="139">
        <f>O243*H243</f>
        <v>0</v>
      </c>
      <c r="Q243" s="139">
        <v>0</v>
      </c>
      <c r="R243" s="139">
        <f>Q243*H243</f>
        <v>0</v>
      </c>
      <c r="S243" s="139">
        <v>0</v>
      </c>
      <c r="T243" s="140">
        <f>S243*H243</f>
        <v>0</v>
      </c>
      <c r="AR243" s="141" t="s">
        <v>3771</v>
      </c>
      <c r="AT243" s="141" t="s">
        <v>504</v>
      </c>
      <c r="AU243" s="141" t="s">
        <v>86</v>
      </c>
      <c r="AY243" s="18" t="s">
        <v>265</v>
      </c>
      <c r="BE243" s="142">
        <f>IF(N243="základní",J243,0)</f>
        <v>0</v>
      </c>
      <c r="BF243" s="142">
        <f>IF(N243="snížená",J243,0)</f>
        <v>0</v>
      </c>
      <c r="BG243" s="142">
        <f>IF(N243="zákl. přenesená",J243,0)</f>
        <v>0</v>
      </c>
      <c r="BH243" s="142">
        <f>IF(N243="sníž. přenesená",J243,0)</f>
        <v>0</v>
      </c>
      <c r="BI243" s="142">
        <f>IF(N243="nulová",J243,0)</f>
        <v>0</v>
      </c>
      <c r="BJ243" s="18" t="s">
        <v>84</v>
      </c>
      <c r="BK243" s="142">
        <f>ROUND(I243*H243,2)</f>
        <v>0</v>
      </c>
      <c r="BL243" s="18" t="s">
        <v>761</v>
      </c>
      <c r="BM243" s="141" t="s">
        <v>5892</v>
      </c>
    </row>
    <row r="244" spans="2:47" s="1" customFormat="1" ht="12">
      <c r="B244" s="33"/>
      <c r="D244" s="143" t="s">
        <v>273</v>
      </c>
      <c r="F244" s="144" t="s">
        <v>5891</v>
      </c>
      <c r="I244" s="145"/>
      <c r="L244" s="33"/>
      <c r="M244" s="146"/>
      <c r="T244" s="54"/>
      <c r="AT244" s="18" t="s">
        <v>273</v>
      </c>
      <c r="AU244" s="18" t="s">
        <v>86</v>
      </c>
    </row>
    <row r="245" spans="2:65" s="1" customFormat="1" ht="21.75" customHeight="1">
      <c r="B245" s="33"/>
      <c r="C245" s="130" t="s">
        <v>744</v>
      </c>
      <c r="D245" s="130" t="s">
        <v>267</v>
      </c>
      <c r="E245" s="131" t="s">
        <v>5893</v>
      </c>
      <c r="F245" s="132" t="s">
        <v>5894</v>
      </c>
      <c r="G245" s="133" t="s">
        <v>162</v>
      </c>
      <c r="H245" s="134">
        <v>66</v>
      </c>
      <c r="I245" s="135"/>
      <c r="J245" s="136">
        <f>ROUND(I245*H245,2)</f>
        <v>0</v>
      </c>
      <c r="K245" s="132" t="s">
        <v>19</v>
      </c>
      <c r="L245" s="33"/>
      <c r="M245" s="137" t="s">
        <v>19</v>
      </c>
      <c r="N245" s="138" t="s">
        <v>47</v>
      </c>
      <c r="P245" s="139">
        <f>O245*H245</f>
        <v>0</v>
      </c>
      <c r="Q245" s="139">
        <v>0</v>
      </c>
      <c r="R245" s="139">
        <f>Q245*H245</f>
        <v>0</v>
      </c>
      <c r="S245" s="139">
        <v>0</v>
      </c>
      <c r="T245" s="140">
        <f>S245*H245</f>
        <v>0</v>
      </c>
      <c r="AR245" s="141" t="s">
        <v>761</v>
      </c>
      <c r="AT245" s="141" t="s">
        <v>267</v>
      </c>
      <c r="AU245" s="141" t="s">
        <v>86</v>
      </c>
      <c r="AY245" s="18" t="s">
        <v>265</v>
      </c>
      <c r="BE245" s="142">
        <f>IF(N245="základní",J245,0)</f>
        <v>0</v>
      </c>
      <c r="BF245" s="142">
        <f>IF(N245="snížená",J245,0)</f>
        <v>0</v>
      </c>
      <c r="BG245" s="142">
        <f>IF(N245="zákl. přenesená",J245,0)</f>
        <v>0</v>
      </c>
      <c r="BH245" s="142">
        <f>IF(N245="sníž. přenesená",J245,0)</f>
        <v>0</v>
      </c>
      <c r="BI245" s="142">
        <f>IF(N245="nulová",J245,0)</f>
        <v>0</v>
      </c>
      <c r="BJ245" s="18" t="s">
        <v>84</v>
      </c>
      <c r="BK245" s="142">
        <f>ROUND(I245*H245,2)</f>
        <v>0</v>
      </c>
      <c r="BL245" s="18" t="s">
        <v>761</v>
      </c>
      <c r="BM245" s="141" t="s">
        <v>5895</v>
      </c>
    </row>
    <row r="246" spans="2:47" s="1" customFormat="1" ht="12">
      <c r="B246" s="33"/>
      <c r="D246" s="143" t="s">
        <v>273</v>
      </c>
      <c r="F246" s="144" t="s">
        <v>5894</v>
      </c>
      <c r="I246" s="145"/>
      <c r="L246" s="33"/>
      <c r="M246" s="146"/>
      <c r="T246" s="54"/>
      <c r="AT246" s="18" t="s">
        <v>273</v>
      </c>
      <c r="AU246" s="18" t="s">
        <v>86</v>
      </c>
    </row>
    <row r="247" spans="2:47" s="1" customFormat="1" ht="29.25">
      <c r="B247" s="33"/>
      <c r="D247" s="143" t="s">
        <v>501</v>
      </c>
      <c r="F247" s="176" t="s">
        <v>5896</v>
      </c>
      <c r="I247" s="145"/>
      <c r="L247" s="33"/>
      <c r="M247" s="146"/>
      <c r="T247" s="54"/>
      <c r="AT247" s="18" t="s">
        <v>501</v>
      </c>
      <c r="AU247" s="18" t="s">
        <v>86</v>
      </c>
    </row>
    <row r="248" spans="2:65" s="1" customFormat="1" ht="16.5" customHeight="1">
      <c r="B248" s="33"/>
      <c r="C248" s="177" t="s">
        <v>753</v>
      </c>
      <c r="D248" s="177" t="s">
        <v>504</v>
      </c>
      <c r="E248" s="178" t="s">
        <v>5897</v>
      </c>
      <c r="F248" s="179" t="s">
        <v>5898</v>
      </c>
      <c r="G248" s="180" t="s">
        <v>162</v>
      </c>
      <c r="H248" s="181">
        <v>66</v>
      </c>
      <c r="I248" s="182"/>
      <c r="J248" s="183">
        <f>ROUND(I248*H248,2)</f>
        <v>0</v>
      </c>
      <c r="K248" s="179" t="s">
        <v>19</v>
      </c>
      <c r="L248" s="184"/>
      <c r="M248" s="185" t="s">
        <v>19</v>
      </c>
      <c r="N248" s="186" t="s">
        <v>47</v>
      </c>
      <c r="P248" s="139">
        <f>O248*H248</f>
        <v>0</v>
      </c>
      <c r="Q248" s="139">
        <v>0</v>
      </c>
      <c r="R248" s="139">
        <f>Q248*H248</f>
        <v>0</v>
      </c>
      <c r="S248" s="139">
        <v>0</v>
      </c>
      <c r="T248" s="140">
        <f>S248*H248</f>
        <v>0</v>
      </c>
      <c r="AR248" s="141" t="s">
        <v>3771</v>
      </c>
      <c r="AT248" s="141" t="s">
        <v>504</v>
      </c>
      <c r="AU248" s="141" t="s">
        <v>86</v>
      </c>
      <c r="AY248" s="18" t="s">
        <v>265</v>
      </c>
      <c r="BE248" s="142">
        <f>IF(N248="základní",J248,0)</f>
        <v>0</v>
      </c>
      <c r="BF248" s="142">
        <f>IF(N248="snížená",J248,0)</f>
        <v>0</v>
      </c>
      <c r="BG248" s="142">
        <f>IF(N248="zákl. přenesená",J248,0)</f>
        <v>0</v>
      </c>
      <c r="BH248" s="142">
        <f>IF(N248="sníž. přenesená",J248,0)</f>
        <v>0</v>
      </c>
      <c r="BI248" s="142">
        <f>IF(N248="nulová",J248,0)</f>
        <v>0</v>
      </c>
      <c r="BJ248" s="18" t="s">
        <v>84</v>
      </c>
      <c r="BK248" s="142">
        <f>ROUND(I248*H248,2)</f>
        <v>0</v>
      </c>
      <c r="BL248" s="18" t="s">
        <v>761</v>
      </c>
      <c r="BM248" s="141" t="s">
        <v>5899</v>
      </c>
    </row>
    <row r="249" spans="2:47" s="1" customFormat="1" ht="12">
      <c r="B249" s="33"/>
      <c r="D249" s="143" t="s">
        <v>273</v>
      </c>
      <c r="F249" s="144" t="s">
        <v>5898</v>
      </c>
      <c r="I249" s="145"/>
      <c r="L249" s="33"/>
      <c r="M249" s="146"/>
      <c r="T249" s="54"/>
      <c r="AT249" s="18" t="s">
        <v>273</v>
      </c>
      <c r="AU249" s="18" t="s">
        <v>86</v>
      </c>
    </row>
    <row r="250" spans="2:65" s="1" customFormat="1" ht="24.2" customHeight="1">
      <c r="B250" s="33"/>
      <c r="C250" s="130" t="s">
        <v>757</v>
      </c>
      <c r="D250" s="130" t="s">
        <v>267</v>
      </c>
      <c r="E250" s="131" t="s">
        <v>5900</v>
      </c>
      <c r="F250" s="132" t="s">
        <v>5901</v>
      </c>
      <c r="G250" s="133" t="s">
        <v>162</v>
      </c>
      <c r="H250" s="134">
        <v>150</v>
      </c>
      <c r="I250" s="135"/>
      <c r="J250" s="136">
        <f>ROUND(I250*H250,2)</f>
        <v>0</v>
      </c>
      <c r="K250" s="132" t="s">
        <v>19</v>
      </c>
      <c r="L250" s="33"/>
      <c r="M250" s="137" t="s">
        <v>19</v>
      </c>
      <c r="N250" s="138" t="s">
        <v>47</v>
      </c>
      <c r="P250" s="139">
        <f>O250*H250</f>
        <v>0</v>
      </c>
      <c r="Q250" s="139">
        <v>0</v>
      </c>
      <c r="R250" s="139">
        <f>Q250*H250</f>
        <v>0</v>
      </c>
      <c r="S250" s="139">
        <v>0</v>
      </c>
      <c r="T250" s="140">
        <f>S250*H250</f>
        <v>0</v>
      </c>
      <c r="AR250" s="141" t="s">
        <v>761</v>
      </c>
      <c r="AT250" s="141" t="s">
        <v>267</v>
      </c>
      <c r="AU250" s="141" t="s">
        <v>86</v>
      </c>
      <c r="AY250" s="18" t="s">
        <v>265</v>
      </c>
      <c r="BE250" s="142">
        <f>IF(N250="základní",J250,0)</f>
        <v>0</v>
      </c>
      <c r="BF250" s="142">
        <f>IF(N250="snížená",J250,0)</f>
        <v>0</v>
      </c>
      <c r="BG250" s="142">
        <f>IF(N250="zákl. přenesená",J250,0)</f>
        <v>0</v>
      </c>
      <c r="BH250" s="142">
        <f>IF(N250="sníž. přenesená",J250,0)</f>
        <v>0</v>
      </c>
      <c r="BI250" s="142">
        <f>IF(N250="nulová",J250,0)</f>
        <v>0</v>
      </c>
      <c r="BJ250" s="18" t="s">
        <v>84</v>
      </c>
      <c r="BK250" s="142">
        <f>ROUND(I250*H250,2)</f>
        <v>0</v>
      </c>
      <c r="BL250" s="18" t="s">
        <v>761</v>
      </c>
      <c r="BM250" s="141" t="s">
        <v>5902</v>
      </c>
    </row>
    <row r="251" spans="2:47" s="1" customFormat="1" ht="19.5">
      <c r="B251" s="33"/>
      <c r="D251" s="143" t="s">
        <v>273</v>
      </c>
      <c r="F251" s="144" t="s">
        <v>5901</v>
      </c>
      <c r="I251" s="145"/>
      <c r="L251" s="33"/>
      <c r="M251" s="146"/>
      <c r="T251" s="54"/>
      <c r="AT251" s="18" t="s">
        <v>273</v>
      </c>
      <c r="AU251" s="18" t="s">
        <v>86</v>
      </c>
    </row>
    <row r="252" spans="2:47" s="1" customFormat="1" ht="19.5">
      <c r="B252" s="33"/>
      <c r="D252" s="143" t="s">
        <v>501</v>
      </c>
      <c r="F252" s="176" t="s">
        <v>5903</v>
      </c>
      <c r="I252" s="145"/>
      <c r="L252" s="33"/>
      <c r="M252" s="146"/>
      <c r="T252" s="54"/>
      <c r="AT252" s="18" t="s">
        <v>501</v>
      </c>
      <c r="AU252" s="18" t="s">
        <v>86</v>
      </c>
    </row>
    <row r="253" spans="2:65" s="1" customFormat="1" ht="16.5" customHeight="1">
      <c r="B253" s="33"/>
      <c r="C253" s="130" t="s">
        <v>761</v>
      </c>
      <c r="D253" s="130" t="s">
        <v>267</v>
      </c>
      <c r="E253" s="131" t="s">
        <v>5886</v>
      </c>
      <c r="F253" s="132" t="s">
        <v>5887</v>
      </c>
      <c r="G253" s="133" t="s">
        <v>162</v>
      </c>
      <c r="H253" s="134">
        <v>150</v>
      </c>
      <c r="I253" s="135"/>
      <c r="J253" s="136">
        <f>ROUND(I253*H253,2)</f>
        <v>0</v>
      </c>
      <c r="K253" s="132" t="s">
        <v>19</v>
      </c>
      <c r="L253" s="33"/>
      <c r="M253" s="137" t="s">
        <v>19</v>
      </c>
      <c r="N253" s="138" t="s">
        <v>47</v>
      </c>
      <c r="P253" s="139">
        <f>O253*H253</f>
        <v>0</v>
      </c>
      <c r="Q253" s="139">
        <v>0</v>
      </c>
      <c r="R253" s="139">
        <f>Q253*H253</f>
        <v>0</v>
      </c>
      <c r="S253" s="139">
        <v>0</v>
      </c>
      <c r="T253" s="140">
        <f>S253*H253</f>
        <v>0</v>
      </c>
      <c r="AR253" s="141" t="s">
        <v>761</v>
      </c>
      <c r="AT253" s="141" t="s">
        <v>267</v>
      </c>
      <c r="AU253" s="141" t="s">
        <v>86</v>
      </c>
      <c r="AY253" s="18" t="s">
        <v>265</v>
      </c>
      <c r="BE253" s="142">
        <f>IF(N253="základní",J253,0)</f>
        <v>0</v>
      </c>
      <c r="BF253" s="142">
        <f>IF(N253="snížená",J253,0)</f>
        <v>0</v>
      </c>
      <c r="BG253" s="142">
        <f>IF(N253="zákl. přenesená",J253,0)</f>
        <v>0</v>
      </c>
      <c r="BH253" s="142">
        <f>IF(N253="sníž. přenesená",J253,0)</f>
        <v>0</v>
      </c>
      <c r="BI253" s="142">
        <f>IF(N253="nulová",J253,0)</f>
        <v>0</v>
      </c>
      <c r="BJ253" s="18" t="s">
        <v>84</v>
      </c>
      <c r="BK253" s="142">
        <f>ROUND(I253*H253,2)</f>
        <v>0</v>
      </c>
      <c r="BL253" s="18" t="s">
        <v>761</v>
      </c>
      <c r="BM253" s="141" t="s">
        <v>5904</v>
      </c>
    </row>
    <row r="254" spans="2:47" s="1" customFormat="1" ht="12">
      <c r="B254" s="33"/>
      <c r="D254" s="143" t="s">
        <v>273</v>
      </c>
      <c r="F254" s="144" t="s">
        <v>5887</v>
      </c>
      <c r="I254" s="145"/>
      <c r="L254" s="33"/>
      <c r="M254" s="146"/>
      <c r="T254" s="54"/>
      <c r="AT254" s="18" t="s">
        <v>273</v>
      </c>
      <c r="AU254" s="18" t="s">
        <v>86</v>
      </c>
    </row>
    <row r="255" spans="2:47" s="1" customFormat="1" ht="19.5">
      <c r="B255" s="33"/>
      <c r="D255" s="143" t="s">
        <v>501</v>
      </c>
      <c r="F255" s="176" t="s">
        <v>5905</v>
      </c>
      <c r="I255" s="145"/>
      <c r="L255" s="33"/>
      <c r="M255" s="146"/>
      <c r="T255" s="54"/>
      <c r="AT255" s="18" t="s">
        <v>501</v>
      </c>
      <c r="AU255" s="18" t="s">
        <v>86</v>
      </c>
    </row>
    <row r="256" spans="2:65" s="1" customFormat="1" ht="16.5" customHeight="1">
      <c r="B256" s="33"/>
      <c r="C256" s="130" t="s">
        <v>765</v>
      </c>
      <c r="D256" s="130" t="s">
        <v>267</v>
      </c>
      <c r="E256" s="131" t="s">
        <v>5906</v>
      </c>
      <c r="F256" s="132" t="s">
        <v>5907</v>
      </c>
      <c r="G256" s="133" t="s">
        <v>134</v>
      </c>
      <c r="H256" s="134">
        <v>20</v>
      </c>
      <c r="I256" s="135"/>
      <c r="J256" s="136">
        <f>ROUND(I256*H256,2)</f>
        <v>0</v>
      </c>
      <c r="K256" s="132" t="s">
        <v>19</v>
      </c>
      <c r="L256" s="33"/>
      <c r="M256" s="137" t="s">
        <v>19</v>
      </c>
      <c r="N256" s="138" t="s">
        <v>47</v>
      </c>
      <c r="P256" s="139">
        <f>O256*H256</f>
        <v>0</v>
      </c>
      <c r="Q256" s="139">
        <v>0</v>
      </c>
      <c r="R256" s="139">
        <f>Q256*H256</f>
        <v>0</v>
      </c>
      <c r="S256" s="139">
        <v>0</v>
      </c>
      <c r="T256" s="140">
        <f>S256*H256</f>
        <v>0</v>
      </c>
      <c r="AR256" s="141" t="s">
        <v>761</v>
      </c>
      <c r="AT256" s="141" t="s">
        <v>267</v>
      </c>
      <c r="AU256" s="141" t="s">
        <v>86</v>
      </c>
      <c r="AY256" s="18" t="s">
        <v>265</v>
      </c>
      <c r="BE256" s="142">
        <f>IF(N256="základní",J256,0)</f>
        <v>0</v>
      </c>
      <c r="BF256" s="142">
        <f>IF(N256="snížená",J256,0)</f>
        <v>0</v>
      </c>
      <c r="BG256" s="142">
        <f>IF(N256="zákl. přenesená",J256,0)</f>
        <v>0</v>
      </c>
      <c r="BH256" s="142">
        <f>IF(N256="sníž. přenesená",J256,0)</f>
        <v>0</v>
      </c>
      <c r="BI256" s="142">
        <f>IF(N256="nulová",J256,0)</f>
        <v>0</v>
      </c>
      <c r="BJ256" s="18" t="s">
        <v>84</v>
      </c>
      <c r="BK256" s="142">
        <f>ROUND(I256*H256,2)</f>
        <v>0</v>
      </c>
      <c r="BL256" s="18" t="s">
        <v>761</v>
      </c>
      <c r="BM256" s="141" t="s">
        <v>5908</v>
      </c>
    </row>
    <row r="257" spans="2:47" s="1" customFormat="1" ht="12">
      <c r="B257" s="33"/>
      <c r="D257" s="143" t="s">
        <v>273</v>
      </c>
      <c r="F257" s="144" t="s">
        <v>5907</v>
      </c>
      <c r="I257" s="145"/>
      <c r="L257" s="33"/>
      <c r="M257" s="146"/>
      <c r="T257" s="54"/>
      <c r="AT257" s="18" t="s">
        <v>273</v>
      </c>
      <c r="AU257" s="18" t="s">
        <v>86</v>
      </c>
    </row>
    <row r="258" spans="2:65" s="1" customFormat="1" ht="16.5" customHeight="1">
      <c r="B258" s="33"/>
      <c r="C258" s="130" t="s">
        <v>769</v>
      </c>
      <c r="D258" s="130" t="s">
        <v>267</v>
      </c>
      <c r="E258" s="131" t="s">
        <v>5909</v>
      </c>
      <c r="F258" s="132" t="s">
        <v>5910</v>
      </c>
      <c r="G258" s="133" t="s">
        <v>134</v>
      </c>
      <c r="H258" s="134">
        <v>38</v>
      </c>
      <c r="I258" s="135"/>
      <c r="J258" s="136">
        <f>ROUND(I258*H258,2)</f>
        <v>0</v>
      </c>
      <c r="K258" s="132" t="s">
        <v>19</v>
      </c>
      <c r="L258" s="33"/>
      <c r="M258" s="137" t="s">
        <v>19</v>
      </c>
      <c r="N258" s="138" t="s">
        <v>47</v>
      </c>
      <c r="P258" s="139">
        <f>O258*H258</f>
        <v>0</v>
      </c>
      <c r="Q258" s="139">
        <v>0</v>
      </c>
      <c r="R258" s="139">
        <f>Q258*H258</f>
        <v>0</v>
      </c>
      <c r="S258" s="139">
        <v>0</v>
      </c>
      <c r="T258" s="140">
        <f>S258*H258</f>
        <v>0</v>
      </c>
      <c r="AR258" s="141" t="s">
        <v>761</v>
      </c>
      <c r="AT258" s="141" t="s">
        <v>267</v>
      </c>
      <c r="AU258" s="141" t="s">
        <v>86</v>
      </c>
      <c r="AY258" s="18" t="s">
        <v>265</v>
      </c>
      <c r="BE258" s="142">
        <f>IF(N258="základní",J258,0)</f>
        <v>0</v>
      </c>
      <c r="BF258" s="142">
        <f>IF(N258="snížená",J258,0)</f>
        <v>0</v>
      </c>
      <c r="BG258" s="142">
        <f>IF(N258="zákl. přenesená",J258,0)</f>
        <v>0</v>
      </c>
      <c r="BH258" s="142">
        <f>IF(N258="sníž. přenesená",J258,0)</f>
        <v>0</v>
      </c>
      <c r="BI258" s="142">
        <f>IF(N258="nulová",J258,0)</f>
        <v>0</v>
      </c>
      <c r="BJ258" s="18" t="s">
        <v>84</v>
      </c>
      <c r="BK258" s="142">
        <f>ROUND(I258*H258,2)</f>
        <v>0</v>
      </c>
      <c r="BL258" s="18" t="s">
        <v>761</v>
      </c>
      <c r="BM258" s="141" t="s">
        <v>5911</v>
      </c>
    </row>
    <row r="259" spans="2:47" s="1" customFormat="1" ht="12">
      <c r="B259" s="33"/>
      <c r="D259" s="143" t="s">
        <v>273</v>
      </c>
      <c r="F259" s="144" t="s">
        <v>5910</v>
      </c>
      <c r="I259" s="145"/>
      <c r="L259" s="33"/>
      <c r="M259" s="146"/>
      <c r="T259" s="54"/>
      <c r="AT259" s="18" t="s">
        <v>273</v>
      </c>
      <c r="AU259" s="18" t="s">
        <v>86</v>
      </c>
    </row>
    <row r="260" spans="2:65" s="1" customFormat="1" ht="16.5" customHeight="1">
      <c r="B260" s="33"/>
      <c r="C260" s="130" t="s">
        <v>780</v>
      </c>
      <c r="D260" s="130" t="s">
        <v>267</v>
      </c>
      <c r="E260" s="131" t="s">
        <v>5912</v>
      </c>
      <c r="F260" s="132" t="s">
        <v>5913</v>
      </c>
      <c r="G260" s="133" t="s">
        <v>134</v>
      </c>
      <c r="H260" s="134">
        <v>20</v>
      </c>
      <c r="I260" s="135"/>
      <c r="J260" s="136">
        <f>ROUND(I260*H260,2)</f>
        <v>0</v>
      </c>
      <c r="K260" s="132" t="s">
        <v>19</v>
      </c>
      <c r="L260" s="33"/>
      <c r="M260" s="137" t="s">
        <v>19</v>
      </c>
      <c r="N260" s="138" t="s">
        <v>47</v>
      </c>
      <c r="P260" s="139">
        <f>O260*H260</f>
        <v>0</v>
      </c>
      <c r="Q260" s="139">
        <v>0</v>
      </c>
      <c r="R260" s="139">
        <f>Q260*H260</f>
        <v>0</v>
      </c>
      <c r="S260" s="139">
        <v>0</v>
      </c>
      <c r="T260" s="140">
        <f>S260*H260</f>
        <v>0</v>
      </c>
      <c r="AR260" s="141" t="s">
        <v>761</v>
      </c>
      <c r="AT260" s="141" t="s">
        <v>267</v>
      </c>
      <c r="AU260" s="141" t="s">
        <v>86</v>
      </c>
      <c r="AY260" s="18" t="s">
        <v>265</v>
      </c>
      <c r="BE260" s="142">
        <f>IF(N260="základní",J260,0)</f>
        <v>0</v>
      </c>
      <c r="BF260" s="142">
        <f>IF(N260="snížená",J260,0)</f>
        <v>0</v>
      </c>
      <c r="BG260" s="142">
        <f>IF(N260="zákl. přenesená",J260,0)</f>
        <v>0</v>
      </c>
      <c r="BH260" s="142">
        <f>IF(N260="sníž. přenesená",J260,0)</f>
        <v>0</v>
      </c>
      <c r="BI260" s="142">
        <f>IF(N260="nulová",J260,0)</f>
        <v>0</v>
      </c>
      <c r="BJ260" s="18" t="s">
        <v>84</v>
      </c>
      <c r="BK260" s="142">
        <f>ROUND(I260*H260,2)</f>
        <v>0</v>
      </c>
      <c r="BL260" s="18" t="s">
        <v>761</v>
      </c>
      <c r="BM260" s="141" t="s">
        <v>5914</v>
      </c>
    </row>
    <row r="261" spans="2:47" s="1" customFormat="1" ht="12">
      <c r="B261" s="33"/>
      <c r="D261" s="143" t="s">
        <v>273</v>
      </c>
      <c r="F261" s="144" t="s">
        <v>5913</v>
      </c>
      <c r="I261" s="145"/>
      <c r="L261" s="33"/>
      <c r="M261" s="146"/>
      <c r="T261" s="54"/>
      <c r="AT261" s="18" t="s">
        <v>273</v>
      </c>
      <c r="AU261" s="18" t="s">
        <v>86</v>
      </c>
    </row>
    <row r="262" spans="2:65" s="1" customFormat="1" ht="16.5" customHeight="1">
      <c r="B262" s="33"/>
      <c r="C262" s="130" t="s">
        <v>785</v>
      </c>
      <c r="D262" s="130" t="s">
        <v>267</v>
      </c>
      <c r="E262" s="131" t="s">
        <v>5915</v>
      </c>
      <c r="F262" s="132" t="s">
        <v>5916</v>
      </c>
      <c r="G262" s="133" t="s">
        <v>134</v>
      </c>
      <c r="H262" s="134">
        <v>24</v>
      </c>
      <c r="I262" s="135"/>
      <c r="J262" s="136">
        <f>ROUND(I262*H262,2)</f>
        <v>0</v>
      </c>
      <c r="K262" s="132" t="s">
        <v>19</v>
      </c>
      <c r="L262" s="33"/>
      <c r="M262" s="137" t="s">
        <v>19</v>
      </c>
      <c r="N262" s="138" t="s">
        <v>47</v>
      </c>
      <c r="P262" s="139">
        <f>O262*H262</f>
        <v>0</v>
      </c>
      <c r="Q262" s="139">
        <v>0</v>
      </c>
      <c r="R262" s="139">
        <f>Q262*H262</f>
        <v>0</v>
      </c>
      <c r="S262" s="139">
        <v>0</v>
      </c>
      <c r="T262" s="140">
        <f>S262*H262</f>
        <v>0</v>
      </c>
      <c r="AR262" s="141" t="s">
        <v>761</v>
      </c>
      <c r="AT262" s="141" t="s">
        <v>267</v>
      </c>
      <c r="AU262" s="141" t="s">
        <v>86</v>
      </c>
      <c r="AY262" s="18" t="s">
        <v>265</v>
      </c>
      <c r="BE262" s="142">
        <f>IF(N262="základní",J262,0)</f>
        <v>0</v>
      </c>
      <c r="BF262" s="142">
        <f>IF(N262="snížená",J262,0)</f>
        <v>0</v>
      </c>
      <c r="BG262" s="142">
        <f>IF(N262="zákl. přenesená",J262,0)</f>
        <v>0</v>
      </c>
      <c r="BH262" s="142">
        <f>IF(N262="sníž. přenesená",J262,0)</f>
        <v>0</v>
      </c>
      <c r="BI262" s="142">
        <f>IF(N262="nulová",J262,0)</f>
        <v>0</v>
      </c>
      <c r="BJ262" s="18" t="s">
        <v>84</v>
      </c>
      <c r="BK262" s="142">
        <f>ROUND(I262*H262,2)</f>
        <v>0</v>
      </c>
      <c r="BL262" s="18" t="s">
        <v>761</v>
      </c>
      <c r="BM262" s="141" t="s">
        <v>5917</v>
      </c>
    </row>
    <row r="263" spans="2:47" s="1" customFormat="1" ht="12">
      <c r="B263" s="33"/>
      <c r="D263" s="143" t="s">
        <v>273</v>
      </c>
      <c r="F263" s="144" t="s">
        <v>5916</v>
      </c>
      <c r="I263" s="145"/>
      <c r="L263" s="33"/>
      <c r="M263" s="146"/>
      <c r="T263" s="54"/>
      <c r="AT263" s="18" t="s">
        <v>273</v>
      </c>
      <c r="AU263" s="18" t="s">
        <v>86</v>
      </c>
    </row>
    <row r="264" spans="2:65" s="1" customFormat="1" ht="16.5" customHeight="1">
      <c r="B264" s="33"/>
      <c r="C264" s="130" t="s">
        <v>791</v>
      </c>
      <c r="D264" s="130" t="s">
        <v>267</v>
      </c>
      <c r="E264" s="131" t="s">
        <v>5918</v>
      </c>
      <c r="F264" s="132" t="s">
        <v>5919</v>
      </c>
      <c r="G264" s="133" t="s">
        <v>134</v>
      </c>
      <c r="H264" s="134">
        <v>16</v>
      </c>
      <c r="I264" s="135"/>
      <c r="J264" s="136">
        <f>ROUND(I264*H264,2)</f>
        <v>0</v>
      </c>
      <c r="K264" s="132" t="s">
        <v>19</v>
      </c>
      <c r="L264" s="33"/>
      <c r="M264" s="137" t="s">
        <v>19</v>
      </c>
      <c r="N264" s="138" t="s">
        <v>47</v>
      </c>
      <c r="P264" s="139">
        <f>O264*H264</f>
        <v>0</v>
      </c>
      <c r="Q264" s="139">
        <v>0</v>
      </c>
      <c r="R264" s="139">
        <f>Q264*H264</f>
        <v>0</v>
      </c>
      <c r="S264" s="139">
        <v>0</v>
      </c>
      <c r="T264" s="140">
        <f>S264*H264</f>
        <v>0</v>
      </c>
      <c r="AR264" s="141" t="s">
        <v>761</v>
      </c>
      <c r="AT264" s="141" t="s">
        <v>267</v>
      </c>
      <c r="AU264" s="141" t="s">
        <v>86</v>
      </c>
      <c r="AY264" s="18" t="s">
        <v>265</v>
      </c>
      <c r="BE264" s="142">
        <f>IF(N264="základní",J264,0)</f>
        <v>0</v>
      </c>
      <c r="BF264" s="142">
        <f>IF(N264="snížená",J264,0)</f>
        <v>0</v>
      </c>
      <c r="BG264" s="142">
        <f>IF(N264="zákl. přenesená",J264,0)</f>
        <v>0</v>
      </c>
      <c r="BH264" s="142">
        <f>IF(N264="sníž. přenesená",J264,0)</f>
        <v>0</v>
      </c>
      <c r="BI264" s="142">
        <f>IF(N264="nulová",J264,0)</f>
        <v>0</v>
      </c>
      <c r="BJ264" s="18" t="s">
        <v>84</v>
      </c>
      <c r="BK264" s="142">
        <f>ROUND(I264*H264,2)</f>
        <v>0</v>
      </c>
      <c r="BL264" s="18" t="s">
        <v>761</v>
      </c>
      <c r="BM264" s="141" t="s">
        <v>5920</v>
      </c>
    </row>
    <row r="265" spans="2:47" s="1" customFormat="1" ht="12">
      <c r="B265" s="33"/>
      <c r="D265" s="143" t="s">
        <v>273</v>
      </c>
      <c r="F265" s="144" t="s">
        <v>5919</v>
      </c>
      <c r="I265" s="145"/>
      <c r="L265" s="33"/>
      <c r="M265" s="146"/>
      <c r="T265" s="54"/>
      <c r="AT265" s="18" t="s">
        <v>273</v>
      </c>
      <c r="AU265" s="18" t="s">
        <v>86</v>
      </c>
    </row>
    <row r="266" spans="2:47" s="1" customFormat="1" ht="19.5">
      <c r="B266" s="33"/>
      <c r="D266" s="143" t="s">
        <v>501</v>
      </c>
      <c r="F266" s="176" t="s">
        <v>5921</v>
      </c>
      <c r="I266" s="145"/>
      <c r="L266" s="33"/>
      <c r="M266" s="146"/>
      <c r="T266" s="54"/>
      <c r="AT266" s="18" t="s">
        <v>501</v>
      </c>
      <c r="AU266" s="18" t="s">
        <v>86</v>
      </c>
    </row>
    <row r="267" spans="2:65" s="1" customFormat="1" ht="21.75" customHeight="1">
      <c r="B267" s="33"/>
      <c r="C267" s="130" t="s">
        <v>174</v>
      </c>
      <c r="D267" s="130" t="s">
        <v>267</v>
      </c>
      <c r="E267" s="131" t="s">
        <v>5922</v>
      </c>
      <c r="F267" s="132" t="s">
        <v>5923</v>
      </c>
      <c r="G267" s="133" t="s">
        <v>134</v>
      </c>
      <c r="H267" s="134">
        <v>6</v>
      </c>
      <c r="I267" s="135"/>
      <c r="J267" s="136">
        <f>ROUND(I267*H267,2)</f>
        <v>0</v>
      </c>
      <c r="K267" s="132" t="s">
        <v>19</v>
      </c>
      <c r="L267" s="33"/>
      <c r="M267" s="137" t="s">
        <v>19</v>
      </c>
      <c r="N267" s="138" t="s">
        <v>47</v>
      </c>
      <c r="P267" s="139">
        <f>O267*H267</f>
        <v>0</v>
      </c>
      <c r="Q267" s="139">
        <v>0</v>
      </c>
      <c r="R267" s="139">
        <f>Q267*H267</f>
        <v>0</v>
      </c>
      <c r="S267" s="139">
        <v>0</v>
      </c>
      <c r="T267" s="140">
        <f>S267*H267</f>
        <v>0</v>
      </c>
      <c r="AR267" s="141" t="s">
        <v>761</v>
      </c>
      <c r="AT267" s="141" t="s">
        <v>267</v>
      </c>
      <c r="AU267" s="141" t="s">
        <v>86</v>
      </c>
      <c r="AY267" s="18" t="s">
        <v>265</v>
      </c>
      <c r="BE267" s="142">
        <f>IF(N267="základní",J267,0)</f>
        <v>0</v>
      </c>
      <c r="BF267" s="142">
        <f>IF(N267="snížená",J267,0)</f>
        <v>0</v>
      </c>
      <c r="BG267" s="142">
        <f>IF(N267="zákl. přenesená",J267,0)</f>
        <v>0</v>
      </c>
      <c r="BH267" s="142">
        <f>IF(N267="sníž. přenesená",J267,0)</f>
        <v>0</v>
      </c>
      <c r="BI267" s="142">
        <f>IF(N267="nulová",J267,0)</f>
        <v>0</v>
      </c>
      <c r="BJ267" s="18" t="s">
        <v>84</v>
      </c>
      <c r="BK267" s="142">
        <f>ROUND(I267*H267,2)</f>
        <v>0</v>
      </c>
      <c r="BL267" s="18" t="s">
        <v>761</v>
      </c>
      <c r="BM267" s="141" t="s">
        <v>5924</v>
      </c>
    </row>
    <row r="268" spans="2:47" s="1" customFormat="1" ht="12">
      <c r="B268" s="33"/>
      <c r="D268" s="143" t="s">
        <v>273</v>
      </c>
      <c r="F268" s="144" t="s">
        <v>5923</v>
      </c>
      <c r="I268" s="145"/>
      <c r="L268" s="33"/>
      <c r="M268" s="146"/>
      <c r="T268" s="54"/>
      <c r="AT268" s="18" t="s">
        <v>273</v>
      </c>
      <c r="AU268" s="18" t="s">
        <v>86</v>
      </c>
    </row>
    <row r="269" spans="2:65" s="1" customFormat="1" ht="16.5" customHeight="1">
      <c r="B269" s="33"/>
      <c r="C269" s="130" t="s">
        <v>803</v>
      </c>
      <c r="D269" s="130" t="s">
        <v>267</v>
      </c>
      <c r="E269" s="131" t="s">
        <v>5925</v>
      </c>
      <c r="F269" s="132" t="s">
        <v>5926</v>
      </c>
      <c r="G269" s="133" t="s">
        <v>134</v>
      </c>
      <c r="H269" s="134">
        <v>4</v>
      </c>
      <c r="I269" s="135"/>
      <c r="J269" s="136">
        <f>ROUND(I269*H269,2)</f>
        <v>0</v>
      </c>
      <c r="K269" s="132" t="s">
        <v>19</v>
      </c>
      <c r="L269" s="33"/>
      <c r="M269" s="137" t="s">
        <v>19</v>
      </c>
      <c r="N269" s="138" t="s">
        <v>47</v>
      </c>
      <c r="P269" s="139">
        <f>O269*H269</f>
        <v>0</v>
      </c>
      <c r="Q269" s="139">
        <v>0</v>
      </c>
      <c r="R269" s="139">
        <f>Q269*H269</f>
        <v>0</v>
      </c>
      <c r="S269" s="139">
        <v>0</v>
      </c>
      <c r="T269" s="140">
        <f>S269*H269</f>
        <v>0</v>
      </c>
      <c r="AR269" s="141" t="s">
        <v>761</v>
      </c>
      <c r="AT269" s="141" t="s">
        <v>267</v>
      </c>
      <c r="AU269" s="141" t="s">
        <v>86</v>
      </c>
      <c r="AY269" s="18" t="s">
        <v>265</v>
      </c>
      <c r="BE269" s="142">
        <f>IF(N269="základní",J269,0)</f>
        <v>0</v>
      </c>
      <c r="BF269" s="142">
        <f>IF(N269="snížená",J269,0)</f>
        <v>0</v>
      </c>
      <c r="BG269" s="142">
        <f>IF(N269="zákl. přenesená",J269,0)</f>
        <v>0</v>
      </c>
      <c r="BH269" s="142">
        <f>IF(N269="sníž. přenesená",J269,0)</f>
        <v>0</v>
      </c>
      <c r="BI269" s="142">
        <f>IF(N269="nulová",J269,0)</f>
        <v>0</v>
      </c>
      <c r="BJ269" s="18" t="s">
        <v>84</v>
      </c>
      <c r="BK269" s="142">
        <f>ROUND(I269*H269,2)</f>
        <v>0</v>
      </c>
      <c r="BL269" s="18" t="s">
        <v>761</v>
      </c>
      <c r="BM269" s="141" t="s">
        <v>5927</v>
      </c>
    </row>
    <row r="270" spans="2:47" s="1" customFormat="1" ht="12">
      <c r="B270" s="33"/>
      <c r="D270" s="143" t="s">
        <v>273</v>
      </c>
      <c r="F270" s="144" t="s">
        <v>5926</v>
      </c>
      <c r="I270" s="145"/>
      <c r="L270" s="33"/>
      <c r="M270" s="146"/>
      <c r="T270" s="54"/>
      <c r="AT270" s="18" t="s">
        <v>273</v>
      </c>
      <c r="AU270" s="18" t="s">
        <v>86</v>
      </c>
    </row>
    <row r="271" spans="2:65" s="1" customFormat="1" ht="16.5" customHeight="1">
      <c r="B271" s="33"/>
      <c r="C271" s="130" t="s">
        <v>810</v>
      </c>
      <c r="D271" s="130" t="s">
        <v>267</v>
      </c>
      <c r="E271" s="131" t="s">
        <v>5928</v>
      </c>
      <c r="F271" s="132" t="s">
        <v>5929</v>
      </c>
      <c r="G271" s="133" t="s">
        <v>134</v>
      </c>
      <c r="H271" s="134">
        <v>1</v>
      </c>
      <c r="I271" s="135"/>
      <c r="J271" s="136">
        <f>ROUND(I271*H271,2)</f>
        <v>0</v>
      </c>
      <c r="K271" s="132" t="s">
        <v>19</v>
      </c>
      <c r="L271" s="33"/>
      <c r="M271" s="137" t="s">
        <v>19</v>
      </c>
      <c r="N271" s="138" t="s">
        <v>47</v>
      </c>
      <c r="P271" s="139">
        <f>O271*H271</f>
        <v>0</v>
      </c>
      <c r="Q271" s="139">
        <v>0</v>
      </c>
      <c r="R271" s="139">
        <f>Q271*H271</f>
        <v>0</v>
      </c>
      <c r="S271" s="139">
        <v>0</v>
      </c>
      <c r="T271" s="140">
        <f>S271*H271</f>
        <v>0</v>
      </c>
      <c r="AR271" s="141" t="s">
        <v>761</v>
      </c>
      <c r="AT271" s="141" t="s">
        <v>267</v>
      </c>
      <c r="AU271" s="141" t="s">
        <v>86</v>
      </c>
      <c r="AY271" s="18" t="s">
        <v>265</v>
      </c>
      <c r="BE271" s="142">
        <f>IF(N271="základní",J271,0)</f>
        <v>0</v>
      </c>
      <c r="BF271" s="142">
        <f>IF(N271="snížená",J271,0)</f>
        <v>0</v>
      </c>
      <c r="BG271" s="142">
        <f>IF(N271="zákl. přenesená",J271,0)</f>
        <v>0</v>
      </c>
      <c r="BH271" s="142">
        <f>IF(N271="sníž. přenesená",J271,0)</f>
        <v>0</v>
      </c>
      <c r="BI271" s="142">
        <f>IF(N271="nulová",J271,0)</f>
        <v>0</v>
      </c>
      <c r="BJ271" s="18" t="s">
        <v>84</v>
      </c>
      <c r="BK271" s="142">
        <f>ROUND(I271*H271,2)</f>
        <v>0</v>
      </c>
      <c r="BL271" s="18" t="s">
        <v>761</v>
      </c>
      <c r="BM271" s="141" t="s">
        <v>5930</v>
      </c>
    </row>
    <row r="272" spans="2:47" s="1" customFormat="1" ht="12">
      <c r="B272" s="33"/>
      <c r="D272" s="143" t="s">
        <v>273</v>
      </c>
      <c r="F272" s="144" t="s">
        <v>5929</v>
      </c>
      <c r="I272" s="145"/>
      <c r="L272" s="33"/>
      <c r="M272" s="146"/>
      <c r="T272" s="54"/>
      <c r="AT272" s="18" t="s">
        <v>273</v>
      </c>
      <c r="AU272" s="18" t="s">
        <v>86</v>
      </c>
    </row>
    <row r="273" spans="2:65" s="1" customFormat="1" ht="16.5" customHeight="1">
      <c r="B273" s="33"/>
      <c r="C273" s="130" t="s">
        <v>817</v>
      </c>
      <c r="D273" s="130" t="s">
        <v>267</v>
      </c>
      <c r="E273" s="131" t="s">
        <v>5064</v>
      </c>
      <c r="F273" s="132" t="s">
        <v>5065</v>
      </c>
      <c r="G273" s="133" t="s">
        <v>134</v>
      </c>
      <c r="H273" s="134">
        <v>4</v>
      </c>
      <c r="I273" s="135"/>
      <c r="J273" s="136">
        <f>ROUND(I273*H273,2)</f>
        <v>0</v>
      </c>
      <c r="K273" s="132" t="s">
        <v>19</v>
      </c>
      <c r="L273" s="33"/>
      <c r="M273" s="137" t="s">
        <v>19</v>
      </c>
      <c r="N273" s="138" t="s">
        <v>47</v>
      </c>
      <c r="P273" s="139">
        <f>O273*H273</f>
        <v>0</v>
      </c>
      <c r="Q273" s="139">
        <v>0</v>
      </c>
      <c r="R273" s="139">
        <f>Q273*H273</f>
        <v>0</v>
      </c>
      <c r="S273" s="139">
        <v>0</v>
      </c>
      <c r="T273" s="140">
        <f>S273*H273</f>
        <v>0</v>
      </c>
      <c r="AR273" s="141" t="s">
        <v>761</v>
      </c>
      <c r="AT273" s="141" t="s">
        <v>267</v>
      </c>
      <c r="AU273" s="141" t="s">
        <v>86</v>
      </c>
      <c r="AY273" s="18" t="s">
        <v>265</v>
      </c>
      <c r="BE273" s="142">
        <f>IF(N273="základní",J273,0)</f>
        <v>0</v>
      </c>
      <c r="BF273" s="142">
        <f>IF(N273="snížená",J273,0)</f>
        <v>0</v>
      </c>
      <c r="BG273" s="142">
        <f>IF(N273="zákl. přenesená",J273,0)</f>
        <v>0</v>
      </c>
      <c r="BH273" s="142">
        <f>IF(N273="sníž. přenesená",J273,0)</f>
        <v>0</v>
      </c>
      <c r="BI273" s="142">
        <f>IF(N273="nulová",J273,0)</f>
        <v>0</v>
      </c>
      <c r="BJ273" s="18" t="s">
        <v>84</v>
      </c>
      <c r="BK273" s="142">
        <f>ROUND(I273*H273,2)</f>
        <v>0</v>
      </c>
      <c r="BL273" s="18" t="s">
        <v>761</v>
      </c>
      <c r="BM273" s="141" t="s">
        <v>5931</v>
      </c>
    </row>
    <row r="274" spans="2:47" s="1" customFormat="1" ht="12">
      <c r="B274" s="33"/>
      <c r="D274" s="143" t="s">
        <v>273</v>
      </c>
      <c r="F274" s="144" t="s">
        <v>5065</v>
      </c>
      <c r="I274" s="145"/>
      <c r="L274" s="33"/>
      <c r="M274" s="146"/>
      <c r="T274" s="54"/>
      <c r="AT274" s="18" t="s">
        <v>273</v>
      </c>
      <c r="AU274" s="18" t="s">
        <v>86</v>
      </c>
    </row>
    <row r="275" spans="2:47" s="1" customFormat="1" ht="19.5">
      <c r="B275" s="33"/>
      <c r="D275" s="143" t="s">
        <v>501</v>
      </c>
      <c r="F275" s="176" t="s">
        <v>5932</v>
      </c>
      <c r="I275" s="145"/>
      <c r="L275" s="33"/>
      <c r="M275" s="146"/>
      <c r="T275" s="54"/>
      <c r="AT275" s="18" t="s">
        <v>501</v>
      </c>
      <c r="AU275" s="18" t="s">
        <v>86</v>
      </c>
    </row>
    <row r="276" spans="2:65" s="1" customFormat="1" ht="21.75" customHeight="1">
      <c r="B276" s="33"/>
      <c r="C276" s="130" t="s">
        <v>826</v>
      </c>
      <c r="D276" s="130" t="s">
        <v>267</v>
      </c>
      <c r="E276" s="131" t="s">
        <v>5933</v>
      </c>
      <c r="F276" s="132" t="s">
        <v>5934</v>
      </c>
      <c r="G276" s="133" t="s">
        <v>134</v>
      </c>
      <c r="H276" s="134">
        <v>8</v>
      </c>
      <c r="I276" s="135"/>
      <c r="J276" s="136">
        <f>ROUND(I276*H276,2)</f>
        <v>0</v>
      </c>
      <c r="K276" s="132" t="s">
        <v>19</v>
      </c>
      <c r="L276" s="33"/>
      <c r="M276" s="137" t="s">
        <v>19</v>
      </c>
      <c r="N276" s="138" t="s">
        <v>47</v>
      </c>
      <c r="P276" s="139">
        <f>O276*H276</f>
        <v>0</v>
      </c>
      <c r="Q276" s="139">
        <v>0</v>
      </c>
      <c r="R276" s="139">
        <f>Q276*H276</f>
        <v>0</v>
      </c>
      <c r="S276" s="139">
        <v>0</v>
      </c>
      <c r="T276" s="140">
        <f>S276*H276</f>
        <v>0</v>
      </c>
      <c r="AR276" s="141" t="s">
        <v>761</v>
      </c>
      <c r="AT276" s="141" t="s">
        <v>267</v>
      </c>
      <c r="AU276" s="141" t="s">
        <v>86</v>
      </c>
      <c r="AY276" s="18" t="s">
        <v>265</v>
      </c>
      <c r="BE276" s="142">
        <f>IF(N276="základní",J276,0)</f>
        <v>0</v>
      </c>
      <c r="BF276" s="142">
        <f>IF(N276="snížená",J276,0)</f>
        <v>0</v>
      </c>
      <c r="BG276" s="142">
        <f>IF(N276="zákl. přenesená",J276,0)</f>
        <v>0</v>
      </c>
      <c r="BH276" s="142">
        <f>IF(N276="sníž. přenesená",J276,0)</f>
        <v>0</v>
      </c>
      <c r="BI276" s="142">
        <f>IF(N276="nulová",J276,0)</f>
        <v>0</v>
      </c>
      <c r="BJ276" s="18" t="s">
        <v>84</v>
      </c>
      <c r="BK276" s="142">
        <f>ROUND(I276*H276,2)</f>
        <v>0</v>
      </c>
      <c r="BL276" s="18" t="s">
        <v>761</v>
      </c>
      <c r="BM276" s="141" t="s">
        <v>5935</v>
      </c>
    </row>
    <row r="277" spans="2:47" s="1" customFormat="1" ht="12">
      <c r="B277" s="33"/>
      <c r="D277" s="143" t="s">
        <v>273</v>
      </c>
      <c r="F277" s="144" t="s">
        <v>5934</v>
      </c>
      <c r="I277" s="145"/>
      <c r="L277" s="33"/>
      <c r="M277" s="146"/>
      <c r="T277" s="54"/>
      <c r="AT277" s="18" t="s">
        <v>273</v>
      </c>
      <c r="AU277" s="18" t="s">
        <v>86</v>
      </c>
    </row>
    <row r="278" spans="2:47" s="1" customFormat="1" ht="19.5">
      <c r="B278" s="33"/>
      <c r="D278" s="143" t="s">
        <v>501</v>
      </c>
      <c r="F278" s="176" t="s">
        <v>5936</v>
      </c>
      <c r="I278" s="145"/>
      <c r="L278" s="33"/>
      <c r="M278" s="146"/>
      <c r="T278" s="54"/>
      <c r="AT278" s="18" t="s">
        <v>501</v>
      </c>
      <c r="AU278" s="18" t="s">
        <v>86</v>
      </c>
    </row>
    <row r="279" spans="2:65" s="1" customFormat="1" ht="16.5" customHeight="1">
      <c r="B279" s="33"/>
      <c r="C279" s="177" t="s">
        <v>846</v>
      </c>
      <c r="D279" s="177" t="s">
        <v>504</v>
      </c>
      <c r="E279" s="178" t="s">
        <v>5098</v>
      </c>
      <c r="F279" s="179" t="s">
        <v>5937</v>
      </c>
      <c r="G279" s="180" t="s">
        <v>134</v>
      </c>
      <c r="H279" s="181">
        <v>8</v>
      </c>
      <c r="I279" s="182"/>
      <c r="J279" s="183">
        <f>ROUND(I279*H279,2)</f>
        <v>0</v>
      </c>
      <c r="K279" s="179" t="s">
        <v>19</v>
      </c>
      <c r="L279" s="184"/>
      <c r="M279" s="185" t="s">
        <v>19</v>
      </c>
      <c r="N279" s="186" t="s">
        <v>47</v>
      </c>
      <c r="P279" s="139">
        <f>O279*H279</f>
        <v>0</v>
      </c>
      <c r="Q279" s="139">
        <v>0</v>
      </c>
      <c r="R279" s="139">
        <f>Q279*H279</f>
        <v>0</v>
      </c>
      <c r="S279" s="139">
        <v>0</v>
      </c>
      <c r="T279" s="140">
        <f>S279*H279</f>
        <v>0</v>
      </c>
      <c r="AR279" s="141" t="s">
        <v>3771</v>
      </c>
      <c r="AT279" s="141" t="s">
        <v>504</v>
      </c>
      <c r="AU279" s="141" t="s">
        <v>86</v>
      </c>
      <c r="AY279" s="18" t="s">
        <v>265</v>
      </c>
      <c r="BE279" s="142">
        <f>IF(N279="základní",J279,0)</f>
        <v>0</v>
      </c>
      <c r="BF279" s="142">
        <f>IF(N279="snížená",J279,0)</f>
        <v>0</v>
      </c>
      <c r="BG279" s="142">
        <f>IF(N279="zákl. přenesená",J279,0)</f>
        <v>0</v>
      </c>
      <c r="BH279" s="142">
        <f>IF(N279="sníž. přenesená",J279,0)</f>
        <v>0</v>
      </c>
      <c r="BI279" s="142">
        <f>IF(N279="nulová",J279,0)</f>
        <v>0</v>
      </c>
      <c r="BJ279" s="18" t="s">
        <v>84</v>
      </c>
      <c r="BK279" s="142">
        <f>ROUND(I279*H279,2)</f>
        <v>0</v>
      </c>
      <c r="BL279" s="18" t="s">
        <v>761</v>
      </c>
      <c r="BM279" s="141" t="s">
        <v>5938</v>
      </c>
    </row>
    <row r="280" spans="2:47" s="1" customFormat="1" ht="12">
      <c r="B280" s="33"/>
      <c r="D280" s="143" t="s">
        <v>273</v>
      </c>
      <c r="F280" s="144" t="s">
        <v>5937</v>
      </c>
      <c r="I280" s="145"/>
      <c r="L280" s="33"/>
      <c r="M280" s="146"/>
      <c r="T280" s="54"/>
      <c r="AT280" s="18" t="s">
        <v>273</v>
      </c>
      <c r="AU280" s="18" t="s">
        <v>86</v>
      </c>
    </row>
    <row r="281" spans="2:65" s="1" customFormat="1" ht="16.5" customHeight="1">
      <c r="B281" s="33"/>
      <c r="C281" s="130" t="s">
        <v>853</v>
      </c>
      <c r="D281" s="130" t="s">
        <v>267</v>
      </c>
      <c r="E281" s="131" t="s">
        <v>5939</v>
      </c>
      <c r="F281" s="132" t="s">
        <v>5940</v>
      </c>
      <c r="G281" s="133" t="s">
        <v>134</v>
      </c>
      <c r="H281" s="134">
        <v>4</v>
      </c>
      <c r="I281" s="135"/>
      <c r="J281" s="136">
        <f>ROUND(I281*H281,2)</f>
        <v>0</v>
      </c>
      <c r="K281" s="132" t="s">
        <v>19</v>
      </c>
      <c r="L281" s="33"/>
      <c r="M281" s="137" t="s">
        <v>19</v>
      </c>
      <c r="N281" s="138" t="s">
        <v>47</v>
      </c>
      <c r="P281" s="139">
        <f>O281*H281</f>
        <v>0</v>
      </c>
      <c r="Q281" s="139">
        <v>0</v>
      </c>
      <c r="R281" s="139">
        <f>Q281*H281</f>
        <v>0</v>
      </c>
      <c r="S281" s="139">
        <v>0</v>
      </c>
      <c r="T281" s="140">
        <f>S281*H281</f>
        <v>0</v>
      </c>
      <c r="AR281" s="141" t="s">
        <v>761</v>
      </c>
      <c r="AT281" s="141" t="s">
        <v>267</v>
      </c>
      <c r="AU281" s="141" t="s">
        <v>86</v>
      </c>
      <c r="AY281" s="18" t="s">
        <v>265</v>
      </c>
      <c r="BE281" s="142">
        <f>IF(N281="základní",J281,0)</f>
        <v>0</v>
      </c>
      <c r="BF281" s="142">
        <f>IF(N281="snížená",J281,0)</f>
        <v>0</v>
      </c>
      <c r="BG281" s="142">
        <f>IF(N281="zákl. přenesená",J281,0)</f>
        <v>0</v>
      </c>
      <c r="BH281" s="142">
        <f>IF(N281="sníž. přenesená",J281,0)</f>
        <v>0</v>
      </c>
      <c r="BI281" s="142">
        <f>IF(N281="nulová",J281,0)</f>
        <v>0</v>
      </c>
      <c r="BJ281" s="18" t="s">
        <v>84</v>
      </c>
      <c r="BK281" s="142">
        <f>ROUND(I281*H281,2)</f>
        <v>0</v>
      </c>
      <c r="BL281" s="18" t="s">
        <v>761</v>
      </c>
      <c r="BM281" s="141" t="s">
        <v>5941</v>
      </c>
    </row>
    <row r="282" spans="2:47" s="1" customFormat="1" ht="12">
      <c r="B282" s="33"/>
      <c r="D282" s="143" t="s">
        <v>273</v>
      </c>
      <c r="F282" s="144" t="s">
        <v>5940</v>
      </c>
      <c r="I282" s="145"/>
      <c r="L282" s="33"/>
      <c r="M282" s="146"/>
      <c r="T282" s="54"/>
      <c r="AT282" s="18" t="s">
        <v>273</v>
      </c>
      <c r="AU282" s="18" t="s">
        <v>86</v>
      </c>
    </row>
    <row r="283" spans="2:47" s="1" customFormat="1" ht="19.5">
      <c r="B283" s="33"/>
      <c r="D283" s="143" t="s">
        <v>501</v>
      </c>
      <c r="F283" s="176" t="s">
        <v>5942</v>
      </c>
      <c r="I283" s="145"/>
      <c r="L283" s="33"/>
      <c r="M283" s="146"/>
      <c r="T283" s="54"/>
      <c r="AT283" s="18" t="s">
        <v>501</v>
      </c>
      <c r="AU283" s="18" t="s">
        <v>86</v>
      </c>
    </row>
    <row r="284" spans="2:65" s="1" customFormat="1" ht="16.5" customHeight="1">
      <c r="B284" s="33"/>
      <c r="C284" s="177" t="s">
        <v>857</v>
      </c>
      <c r="D284" s="177" t="s">
        <v>504</v>
      </c>
      <c r="E284" s="178" t="s">
        <v>5943</v>
      </c>
      <c r="F284" s="179" t="s">
        <v>5944</v>
      </c>
      <c r="G284" s="180" t="s">
        <v>134</v>
      </c>
      <c r="H284" s="181">
        <v>4</v>
      </c>
      <c r="I284" s="182"/>
      <c r="J284" s="183">
        <f>ROUND(I284*H284,2)</f>
        <v>0</v>
      </c>
      <c r="K284" s="179" t="s">
        <v>19</v>
      </c>
      <c r="L284" s="184"/>
      <c r="M284" s="185" t="s">
        <v>19</v>
      </c>
      <c r="N284" s="186" t="s">
        <v>47</v>
      </c>
      <c r="P284" s="139">
        <f>O284*H284</f>
        <v>0</v>
      </c>
      <c r="Q284" s="139">
        <v>0</v>
      </c>
      <c r="R284" s="139">
        <f>Q284*H284</f>
        <v>0</v>
      </c>
      <c r="S284" s="139">
        <v>0</v>
      </c>
      <c r="T284" s="140">
        <f>S284*H284</f>
        <v>0</v>
      </c>
      <c r="AR284" s="141" t="s">
        <v>3771</v>
      </c>
      <c r="AT284" s="141" t="s">
        <v>504</v>
      </c>
      <c r="AU284" s="141" t="s">
        <v>86</v>
      </c>
      <c r="AY284" s="18" t="s">
        <v>265</v>
      </c>
      <c r="BE284" s="142">
        <f>IF(N284="základní",J284,0)</f>
        <v>0</v>
      </c>
      <c r="BF284" s="142">
        <f>IF(N284="snížená",J284,0)</f>
        <v>0</v>
      </c>
      <c r="BG284" s="142">
        <f>IF(N284="zákl. přenesená",J284,0)</f>
        <v>0</v>
      </c>
      <c r="BH284" s="142">
        <f>IF(N284="sníž. přenesená",J284,0)</f>
        <v>0</v>
      </c>
      <c r="BI284" s="142">
        <f>IF(N284="nulová",J284,0)</f>
        <v>0</v>
      </c>
      <c r="BJ284" s="18" t="s">
        <v>84</v>
      </c>
      <c r="BK284" s="142">
        <f>ROUND(I284*H284,2)</f>
        <v>0</v>
      </c>
      <c r="BL284" s="18" t="s">
        <v>761</v>
      </c>
      <c r="BM284" s="141" t="s">
        <v>5945</v>
      </c>
    </row>
    <row r="285" spans="2:47" s="1" customFormat="1" ht="12">
      <c r="B285" s="33"/>
      <c r="D285" s="143" t="s">
        <v>273</v>
      </c>
      <c r="F285" s="144" t="s">
        <v>5944</v>
      </c>
      <c r="I285" s="145"/>
      <c r="L285" s="33"/>
      <c r="M285" s="146"/>
      <c r="T285" s="54"/>
      <c r="AT285" s="18" t="s">
        <v>273</v>
      </c>
      <c r="AU285" s="18" t="s">
        <v>86</v>
      </c>
    </row>
    <row r="286" spans="2:65" s="1" customFormat="1" ht="21.75" customHeight="1">
      <c r="B286" s="33"/>
      <c r="C286" s="130" t="s">
        <v>866</v>
      </c>
      <c r="D286" s="130" t="s">
        <v>267</v>
      </c>
      <c r="E286" s="131" t="s">
        <v>5946</v>
      </c>
      <c r="F286" s="132" t="s">
        <v>5947</v>
      </c>
      <c r="G286" s="133" t="s">
        <v>134</v>
      </c>
      <c r="H286" s="134">
        <v>3</v>
      </c>
      <c r="I286" s="135"/>
      <c r="J286" s="136">
        <f>ROUND(I286*H286,2)</f>
        <v>0</v>
      </c>
      <c r="K286" s="132" t="s">
        <v>19</v>
      </c>
      <c r="L286" s="33"/>
      <c r="M286" s="137" t="s">
        <v>19</v>
      </c>
      <c r="N286" s="138" t="s">
        <v>47</v>
      </c>
      <c r="P286" s="139">
        <f>O286*H286</f>
        <v>0</v>
      </c>
      <c r="Q286" s="139">
        <v>0</v>
      </c>
      <c r="R286" s="139">
        <f>Q286*H286</f>
        <v>0</v>
      </c>
      <c r="S286" s="139">
        <v>0</v>
      </c>
      <c r="T286" s="140">
        <f>S286*H286</f>
        <v>0</v>
      </c>
      <c r="AR286" s="141" t="s">
        <v>761</v>
      </c>
      <c r="AT286" s="141" t="s">
        <v>267</v>
      </c>
      <c r="AU286" s="141" t="s">
        <v>86</v>
      </c>
      <c r="AY286" s="18" t="s">
        <v>265</v>
      </c>
      <c r="BE286" s="142">
        <f>IF(N286="základní",J286,0)</f>
        <v>0</v>
      </c>
      <c r="BF286" s="142">
        <f>IF(N286="snížená",J286,0)</f>
        <v>0</v>
      </c>
      <c r="BG286" s="142">
        <f>IF(N286="zákl. přenesená",J286,0)</f>
        <v>0</v>
      </c>
      <c r="BH286" s="142">
        <f>IF(N286="sníž. přenesená",J286,0)</f>
        <v>0</v>
      </c>
      <c r="BI286" s="142">
        <f>IF(N286="nulová",J286,0)</f>
        <v>0</v>
      </c>
      <c r="BJ286" s="18" t="s">
        <v>84</v>
      </c>
      <c r="BK286" s="142">
        <f>ROUND(I286*H286,2)</f>
        <v>0</v>
      </c>
      <c r="BL286" s="18" t="s">
        <v>761</v>
      </c>
      <c r="BM286" s="141" t="s">
        <v>5948</v>
      </c>
    </row>
    <row r="287" spans="2:47" s="1" customFormat="1" ht="12">
      <c r="B287" s="33"/>
      <c r="D287" s="143" t="s">
        <v>273</v>
      </c>
      <c r="F287" s="144" t="s">
        <v>5947</v>
      </c>
      <c r="I287" s="145"/>
      <c r="L287" s="33"/>
      <c r="M287" s="146"/>
      <c r="T287" s="54"/>
      <c r="AT287" s="18" t="s">
        <v>273</v>
      </c>
      <c r="AU287" s="18" t="s">
        <v>86</v>
      </c>
    </row>
    <row r="288" spans="2:47" s="1" customFormat="1" ht="19.5">
      <c r="B288" s="33"/>
      <c r="D288" s="143" t="s">
        <v>501</v>
      </c>
      <c r="F288" s="176" t="s">
        <v>5949</v>
      </c>
      <c r="I288" s="145"/>
      <c r="L288" s="33"/>
      <c r="M288" s="146"/>
      <c r="T288" s="54"/>
      <c r="AT288" s="18" t="s">
        <v>501</v>
      </c>
      <c r="AU288" s="18" t="s">
        <v>86</v>
      </c>
    </row>
    <row r="289" spans="2:65" s="1" customFormat="1" ht="16.5" customHeight="1">
      <c r="B289" s="33"/>
      <c r="C289" s="177" t="s">
        <v>873</v>
      </c>
      <c r="D289" s="177" t="s">
        <v>504</v>
      </c>
      <c r="E289" s="178" t="s">
        <v>5950</v>
      </c>
      <c r="F289" s="179" t="s">
        <v>5951</v>
      </c>
      <c r="G289" s="180" t="s">
        <v>134</v>
      </c>
      <c r="H289" s="181">
        <v>3</v>
      </c>
      <c r="I289" s="182"/>
      <c r="J289" s="183">
        <f>ROUND(I289*H289,2)</f>
        <v>0</v>
      </c>
      <c r="K289" s="179" t="s">
        <v>19</v>
      </c>
      <c r="L289" s="184"/>
      <c r="M289" s="185" t="s">
        <v>19</v>
      </c>
      <c r="N289" s="186" t="s">
        <v>47</v>
      </c>
      <c r="P289" s="139">
        <f>O289*H289</f>
        <v>0</v>
      </c>
      <c r="Q289" s="139">
        <v>0</v>
      </c>
      <c r="R289" s="139">
        <f>Q289*H289</f>
        <v>0</v>
      </c>
      <c r="S289" s="139">
        <v>0</v>
      </c>
      <c r="T289" s="140">
        <f>S289*H289</f>
        <v>0</v>
      </c>
      <c r="AR289" s="141" t="s">
        <v>3771</v>
      </c>
      <c r="AT289" s="141" t="s">
        <v>504</v>
      </c>
      <c r="AU289" s="141" t="s">
        <v>86</v>
      </c>
      <c r="AY289" s="18" t="s">
        <v>265</v>
      </c>
      <c r="BE289" s="142">
        <f>IF(N289="základní",J289,0)</f>
        <v>0</v>
      </c>
      <c r="BF289" s="142">
        <f>IF(N289="snížená",J289,0)</f>
        <v>0</v>
      </c>
      <c r="BG289" s="142">
        <f>IF(N289="zákl. přenesená",J289,0)</f>
        <v>0</v>
      </c>
      <c r="BH289" s="142">
        <f>IF(N289="sníž. přenesená",J289,0)</f>
        <v>0</v>
      </c>
      <c r="BI289" s="142">
        <f>IF(N289="nulová",J289,0)</f>
        <v>0</v>
      </c>
      <c r="BJ289" s="18" t="s">
        <v>84</v>
      </c>
      <c r="BK289" s="142">
        <f>ROUND(I289*H289,2)</f>
        <v>0</v>
      </c>
      <c r="BL289" s="18" t="s">
        <v>761</v>
      </c>
      <c r="BM289" s="141" t="s">
        <v>5952</v>
      </c>
    </row>
    <row r="290" spans="2:47" s="1" customFormat="1" ht="12">
      <c r="B290" s="33"/>
      <c r="D290" s="143" t="s">
        <v>273</v>
      </c>
      <c r="F290" s="144" t="s">
        <v>5951</v>
      </c>
      <c r="I290" s="145"/>
      <c r="L290" s="33"/>
      <c r="M290" s="146"/>
      <c r="T290" s="54"/>
      <c r="AT290" s="18" t="s">
        <v>273</v>
      </c>
      <c r="AU290" s="18" t="s">
        <v>86</v>
      </c>
    </row>
    <row r="291" spans="2:65" s="1" customFormat="1" ht="16.5" customHeight="1">
      <c r="B291" s="33"/>
      <c r="C291" s="130" t="s">
        <v>879</v>
      </c>
      <c r="D291" s="130" t="s">
        <v>267</v>
      </c>
      <c r="E291" s="131" t="s">
        <v>5953</v>
      </c>
      <c r="F291" s="132" t="s">
        <v>5954</v>
      </c>
      <c r="G291" s="133" t="s">
        <v>134</v>
      </c>
      <c r="H291" s="134">
        <v>2</v>
      </c>
      <c r="I291" s="135"/>
      <c r="J291" s="136">
        <f>ROUND(I291*H291,2)</f>
        <v>0</v>
      </c>
      <c r="K291" s="132" t="s">
        <v>19</v>
      </c>
      <c r="L291" s="33"/>
      <c r="M291" s="137" t="s">
        <v>19</v>
      </c>
      <c r="N291" s="138" t="s">
        <v>47</v>
      </c>
      <c r="P291" s="139">
        <f>O291*H291</f>
        <v>0</v>
      </c>
      <c r="Q291" s="139">
        <v>0</v>
      </c>
      <c r="R291" s="139">
        <f>Q291*H291</f>
        <v>0</v>
      </c>
      <c r="S291" s="139">
        <v>0</v>
      </c>
      <c r="T291" s="140">
        <f>S291*H291</f>
        <v>0</v>
      </c>
      <c r="AR291" s="141" t="s">
        <v>761</v>
      </c>
      <c r="AT291" s="141" t="s">
        <v>267</v>
      </c>
      <c r="AU291" s="141" t="s">
        <v>86</v>
      </c>
      <c r="AY291" s="18" t="s">
        <v>265</v>
      </c>
      <c r="BE291" s="142">
        <f>IF(N291="základní",J291,0)</f>
        <v>0</v>
      </c>
      <c r="BF291" s="142">
        <f>IF(N291="snížená",J291,0)</f>
        <v>0</v>
      </c>
      <c r="BG291" s="142">
        <f>IF(N291="zákl. přenesená",J291,0)</f>
        <v>0</v>
      </c>
      <c r="BH291" s="142">
        <f>IF(N291="sníž. přenesená",J291,0)</f>
        <v>0</v>
      </c>
      <c r="BI291" s="142">
        <f>IF(N291="nulová",J291,0)</f>
        <v>0</v>
      </c>
      <c r="BJ291" s="18" t="s">
        <v>84</v>
      </c>
      <c r="BK291" s="142">
        <f>ROUND(I291*H291,2)</f>
        <v>0</v>
      </c>
      <c r="BL291" s="18" t="s">
        <v>761</v>
      </c>
      <c r="BM291" s="141" t="s">
        <v>5955</v>
      </c>
    </row>
    <row r="292" spans="2:47" s="1" customFormat="1" ht="12">
      <c r="B292" s="33"/>
      <c r="D292" s="143" t="s">
        <v>273</v>
      </c>
      <c r="F292" s="144" t="s">
        <v>5954</v>
      </c>
      <c r="I292" s="145"/>
      <c r="L292" s="33"/>
      <c r="M292" s="146"/>
      <c r="T292" s="54"/>
      <c r="AT292" s="18" t="s">
        <v>273</v>
      </c>
      <c r="AU292" s="18" t="s">
        <v>86</v>
      </c>
    </row>
    <row r="293" spans="2:47" s="1" customFormat="1" ht="19.5">
      <c r="B293" s="33"/>
      <c r="D293" s="143" t="s">
        <v>501</v>
      </c>
      <c r="F293" s="176" t="s">
        <v>5956</v>
      </c>
      <c r="I293" s="145"/>
      <c r="L293" s="33"/>
      <c r="M293" s="146"/>
      <c r="T293" s="54"/>
      <c r="AT293" s="18" t="s">
        <v>501</v>
      </c>
      <c r="AU293" s="18" t="s">
        <v>86</v>
      </c>
    </row>
    <row r="294" spans="2:65" s="1" customFormat="1" ht="16.5" customHeight="1">
      <c r="B294" s="33"/>
      <c r="C294" s="177" t="s">
        <v>884</v>
      </c>
      <c r="D294" s="177" t="s">
        <v>504</v>
      </c>
      <c r="E294" s="178" t="s">
        <v>5957</v>
      </c>
      <c r="F294" s="179" t="s">
        <v>5958</v>
      </c>
      <c r="G294" s="180" t="s">
        <v>134</v>
      </c>
      <c r="H294" s="181">
        <v>2</v>
      </c>
      <c r="I294" s="182"/>
      <c r="J294" s="183">
        <f>ROUND(I294*H294,2)</f>
        <v>0</v>
      </c>
      <c r="K294" s="179" t="s">
        <v>19</v>
      </c>
      <c r="L294" s="184"/>
      <c r="M294" s="185" t="s">
        <v>19</v>
      </c>
      <c r="N294" s="186" t="s">
        <v>47</v>
      </c>
      <c r="P294" s="139">
        <f>O294*H294</f>
        <v>0</v>
      </c>
      <c r="Q294" s="139">
        <v>0</v>
      </c>
      <c r="R294" s="139">
        <f>Q294*H294</f>
        <v>0</v>
      </c>
      <c r="S294" s="139">
        <v>0</v>
      </c>
      <c r="T294" s="140">
        <f>S294*H294</f>
        <v>0</v>
      </c>
      <c r="AR294" s="141" t="s">
        <v>3771</v>
      </c>
      <c r="AT294" s="141" t="s">
        <v>504</v>
      </c>
      <c r="AU294" s="141" t="s">
        <v>86</v>
      </c>
      <c r="AY294" s="18" t="s">
        <v>265</v>
      </c>
      <c r="BE294" s="142">
        <f>IF(N294="základní",J294,0)</f>
        <v>0</v>
      </c>
      <c r="BF294" s="142">
        <f>IF(N294="snížená",J294,0)</f>
        <v>0</v>
      </c>
      <c r="BG294" s="142">
        <f>IF(N294="zákl. přenesená",J294,0)</f>
        <v>0</v>
      </c>
      <c r="BH294" s="142">
        <f>IF(N294="sníž. přenesená",J294,0)</f>
        <v>0</v>
      </c>
      <c r="BI294" s="142">
        <f>IF(N294="nulová",J294,0)</f>
        <v>0</v>
      </c>
      <c r="BJ294" s="18" t="s">
        <v>84</v>
      </c>
      <c r="BK294" s="142">
        <f>ROUND(I294*H294,2)</f>
        <v>0</v>
      </c>
      <c r="BL294" s="18" t="s">
        <v>761</v>
      </c>
      <c r="BM294" s="141" t="s">
        <v>5959</v>
      </c>
    </row>
    <row r="295" spans="2:47" s="1" customFormat="1" ht="12">
      <c r="B295" s="33"/>
      <c r="D295" s="143" t="s">
        <v>273</v>
      </c>
      <c r="F295" s="144" t="s">
        <v>5958</v>
      </c>
      <c r="I295" s="145"/>
      <c r="L295" s="33"/>
      <c r="M295" s="146"/>
      <c r="T295" s="54"/>
      <c r="AT295" s="18" t="s">
        <v>273</v>
      </c>
      <c r="AU295" s="18" t="s">
        <v>86</v>
      </c>
    </row>
    <row r="296" spans="2:65" s="1" customFormat="1" ht="16.5" customHeight="1">
      <c r="B296" s="33"/>
      <c r="C296" s="177" t="s">
        <v>888</v>
      </c>
      <c r="D296" s="177" t="s">
        <v>504</v>
      </c>
      <c r="E296" s="178" t="s">
        <v>5960</v>
      </c>
      <c r="F296" s="179" t="s">
        <v>5961</v>
      </c>
      <c r="G296" s="180" t="s">
        <v>134</v>
      </c>
      <c r="H296" s="181">
        <v>2</v>
      </c>
      <c r="I296" s="182"/>
      <c r="J296" s="183">
        <f>ROUND(I296*H296,2)</f>
        <v>0</v>
      </c>
      <c r="K296" s="179" t="s">
        <v>19</v>
      </c>
      <c r="L296" s="184"/>
      <c r="M296" s="185" t="s">
        <v>19</v>
      </c>
      <c r="N296" s="186" t="s">
        <v>47</v>
      </c>
      <c r="P296" s="139">
        <f>O296*H296</f>
        <v>0</v>
      </c>
      <c r="Q296" s="139">
        <v>0</v>
      </c>
      <c r="R296" s="139">
        <f>Q296*H296</f>
        <v>0</v>
      </c>
      <c r="S296" s="139">
        <v>0</v>
      </c>
      <c r="T296" s="140">
        <f>S296*H296</f>
        <v>0</v>
      </c>
      <c r="AR296" s="141" t="s">
        <v>3771</v>
      </c>
      <c r="AT296" s="141" t="s">
        <v>504</v>
      </c>
      <c r="AU296" s="141" t="s">
        <v>86</v>
      </c>
      <c r="AY296" s="18" t="s">
        <v>265</v>
      </c>
      <c r="BE296" s="142">
        <f>IF(N296="základní",J296,0)</f>
        <v>0</v>
      </c>
      <c r="BF296" s="142">
        <f>IF(N296="snížená",J296,0)</f>
        <v>0</v>
      </c>
      <c r="BG296" s="142">
        <f>IF(N296="zákl. přenesená",J296,0)</f>
        <v>0</v>
      </c>
      <c r="BH296" s="142">
        <f>IF(N296="sníž. přenesená",J296,0)</f>
        <v>0</v>
      </c>
      <c r="BI296" s="142">
        <f>IF(N296="nulová",J296,0)</f>
        <v>0</v>
      </c>
      <c r="BJ296" s="18" t="s">
        <v>84</v>
      </c>
      <c r="BK296" s="142">
        <f>ROUND(I296*H296,2)</f>
        <v>0</v>
      </c>
      <c r="BL296" s="18" t="s">
        <v>761</v>
      </c>
      <c r="BM296" s="141" t="s">
        <v>5962</v>
      </c>
    </row>
    <row r="297" spans="2:47" s="1" customFormat="1" ht="12">
      <c r="B297" s="33"/>
      <c r="D297" s="143" t="s">
        <v>273</v>
      </c>
      <c r="F297" s="144" t="s">
        <v>5961</v>
      </c>
      <c r="I297" s="145"/>
      <c r="L297" s="33"/>
      <c r="M297" s="146"/>
      <c r="T297" s="54"/>
      <c r="AT297" s="18" t="s">
        <v>273</v>
      </c>
      <c r="AU297" s="18" t="s">
        <v>86</v>
      </c>
    </row>
    <row r="298" spans="2:65" s="1" customFormat="1" ht="16.5" customHeight="1">
      <c r="B298" s="33"/>
      <c r="C298" s="130" t="s">
        <v>894</v>
      </c>
      <c r="D298" s="130" t="s">
        <v>267</v>
      </c>
      <c r="E298" s="131" t="s">
        <v>5963</v>
      </c>
      <c r="F298" s="132" t="s">
        <v>5964</v>
      </c>
      <c r="G298" s="133" t="s">
        <v>134</v>
      </c>
      <c r="H298" s="134">
        <v>1</v>
      </c>
      <c r="I298" s="135"/>
      <c r="J298" s="136">
        <f>ROUND(I298*H298,2)</f>
        <v>0</v>
      </c>
      <c r="K298" s="132" t="s">
        <v>19</v>
      </c>
      <c r="L298" s="33"/>
      <c r="M298" s="137" t="s">
        <v>19</v>
      </c>
      <c r="N298" s="138" t="s">
        <v>47</v>
      </c>
      <c r="P298" s="139">
        <f>O298*H298</f>
        <v>0</v>
      </c>
      <c r="Q298" s="139">
        <v>0</v>
      </c>
      <c r="R298" s="139">
        <f>Q298*H298</f>
        <v>0</v>
      </c>
      <c r="S298" s="139">
        <v>0</v>
      </c>
      <c r="T298" s="140">
        <f>S298*H298</f>
        <v>0</v>
      </c>
      <c r="AR298" s="141" t="s">
        <v>761</v>
      </c>
      <c r="AT298" s="141" t="s">
        <v>267</v>
      </c>
      <c r="AU298" s="141" t="s">
        <v>86</v>
      </c>
      <c r="AY298" s="18" t="s">
        <v>265</v>
      </c>
      <c r="BE298" s="142">
        <f>IF(N298="základní",J298,0)</f>
        <v>0</v>
      </c>
      <c r="BF298" s="142">
        <f>IF(N298="snížená",J298,0)</f>
        <v>0</v>
      </c>
      <c r="BG298" s="142">
        <f>IF(N298="zákl. přenesená",J298,0)</f>
        <v>0</v>
      </c>
      <c r="BH298" s="142">
        <f>IF(N298="sníž. přenesená",J298,0)</f>
        <v>0</v>
      </c>
      <c r="BI298" s="142">
        <f>IF(N298="nulová",J298,0)</f>
        <v>0</v>
      </c>
      <c r="BJ298" s="18" t="s">
        <v>84</v>
      </c>
      <c r="BK298" s="142">
        <f>ROUND(I298*H298,2)</f>
        <v>0</v>
      </c>
      <c r="BL298" s="18" t="s">
        <v>761</v>
      </c>
      <c r="BM298" s="141" t="s">
        <v>5965</v>
      </c>
    </row>
    <row r="299" spans="2:47" s="1" customFormat="1" ht="12">
      <c r="B299" s="33"/>
      <c r="D299" s="143" t="s">
        <v>273</v>
      </c>
      <c r="F299" s="144" t="s">
        <v>5964</v>
      </c>
      <c r="I299" s="145"/>
      <c r="L299" s="33"/>
      <c r="M299" s="146"/>
      <c r="T299" s="54"/>
      <c r="AT299" s="18" t="s">
        <v>273</v>
      </c>
      <c r="AU299" s="18" t="s">
        <v>86</v>
      </c>
    </row>
    <row r="300" spans="2:47" s="1" customFormat="1" ht="29.25">
      <c r="B300" s="33"/>
      <c r="D300" s="143" t="s">
        <v>501</v>
      </c>
      <c r="F300" s="176" t="s">
        <v>5966</v>
      </c>
      <c r="I300" s="145"/>
      <c r="L300" s="33"/>
      <c r="M300" s="146"/>
      <c r="T300" s="54"/>
      <c r="AT300" s="18" t="s">
        <v>501</v>
      </c>
      <c r="AU300" s="18" t="s">
        <v>86</v>
      </c>
    </row>
    <row r="301" spans="2:65" s="1" customFormat="1" ht="24.2" customHeight="1">
      <c r="B301" s="33"/>
      <c r="C301" s="177" t="s">
        <v>900</v>
      </c>
      <c r="D301" s="177" t="s">
        <v>504</v>
      </c>
      <c r="E301" s="178" t="s">
        <v>5967</v>
      </c>
      <c r="F301" s="179" t="s">
        <v>5968</v>
      </c>
      <c r="G301" s="180" t="s">
        <v>134</v>
      </c>
      <c r="H301" s="181">
        <v>1</v>
      </c>
      <c r="I301" s="182"/>
      <c r="J301" s="183">
        <f>ROUND(I301*H301,2)</f>
        <v>0</v>
      </c>
      <c r="K301" s="179" t="s">
        <v>19</v>
      </c>
      <c r="L301" s="184"/>
      <c r="M301" s="185" t="s">
        <v>19</v>
      </c>
      <c r="N301" s="186" t="s">
        <v>47</v>
      </c>
      <c r="P301" s="139">
        <f>O301*H301</f>
        <v>0</v>
      </c>
      <c r="Q301" s="139">
        <v>0</v>
      </c>
      <c r="R301" s="139">
        <f>Q301*H301</f>
        <v>0</v>
      </c>
      <c r="S301" s="139">
        <v>0</v>
      </c>
      <c r="T301" s="140">
        <f>S301*H301</f>
        <v>0</v>
      </c>
      <c r="AR301" s="141" t="s">
        <v>3771</v>
      </c>
      <c r="AT301" s="141" t="s">
        <v>504</v>
      </c>
      <c r="AU301" s="141" t="s">
        <v>86</v>
      </c>
      <c r="AY301" s="18" t="s">
        <v>265</v>
      </c>
      <c r="BE301" s="142">
        <f>IF(N301="základní",J301,0)</f>
        <v>0</v>
      </c>
      <c r="BF301" s="142">
        <f>IF(N301="snížená",J301,0)</f>
        <v>0</v>
      </c>
      <c r="BG301" s="142">
        <f>IF(N301="zákl. přenesená",J301,0)</f>
        <v>0</v>
      </c>
      <c r="BH301" s="142">
        <f>IF(N301="sníž. přenesená",J301,0)</f>
        <v>0</v>
      </c>
      <c r="BI301" s="142">
        <f>IF(N301="nulová",J301,0)</f>
        <v>0</v>
      </c>
      <c r="BJ301" s="18" t="s">
        <v>84</v>
      </c>
      <c r="BK301" s="142">
        <f>ROUND(I301*H301,2)</f>
        <v>0</v>
      </c>
      <c r="BL301" s="18" t="s">
        <v>761</v>
      </c>
      <c r="BM301" s="141" t="s">
        <v>5969</v>
      </c>
    </row>
    <row r="302" spans="2:47" s="1" customFormat="1" ht="19.5">
      <c r="B302" s="33"/>
      <c r="D302" s="143" t="s">
        <v>273</v>
      </c>
      <c r="F302" s="144" t="s">
        <v>5968</v>
      </c>
      <c r="I302" s="145"/>
      <c r="L302" s="33"/>
      <c r="M302" s="146"/>
      <c r="T302" s="54"/>
      <c r="AT302" s="18" t="s">
        <v>273</v>
      </c>
      <c r="AU302" s="18" t="s">
        <v>86</v>
      </c>
    </row>
    <row r="303" spans="2:65" s="1" customFormat="1" ht="16.5" customHeight="1">
      <c r="B303" s="33"/>
      <c r="C303" s="177" t="s">
        <v>904</v>
      </c>
      <c r="D303" s="177" t="s">
        <v>504</v>
      </c>
      <c r="E303" s="178" t="s">
        <v>5970</v>
      </c>
      <c r="F303" s="179" t="s">
        <v>5971</v>
      </c>
      <c r="G303" s="180" t="s">
        <v>134</v>
      </c>
      <c r="H303" s="181">
        <v>1</v>
      </c>
      <c r="I303" s="182"/>
      <c r="J303" s="183">
        <f>ROUND(I303*H303,2)</f>
        <v>0</v>
      </c>
      <c r="K303" s="179" t="s">
        <v>19</v>
      </c>
      <c r="L303" s="184"/>
      <c r="M303" s="185" t="s">
        <v>19</v>
      </c>
      <c r="N303" s="186" t="s">
        <v>47</v>
      </c>
      <c r="P303" s="139">
        <f>O303*H303</f>
        <v>0</v>
      </c>
      <c r="Q303" s="139">
        <v>0</v>
      </c>
      <c r="R303" s="139">
        <f>Q303*H303</f>
        <v>0</v>
      </c>
      <c r="S303" s="139">
        <v>0</v>
      </c>
      <c r="T303" s="140">
        <f>S303*H303</f>
        <v>0</v>
      </c>
      <c r="AR303" s="141" t="s">
        <v>3771</v>
      </c>
      <c r="AT303" s="141" t="s">
        <v>504</v>
      </c>
      <c r="AU303" s="141" t="s">
        <v>86</v>
      </c>
      <c r="AY303" s="18" t="s">
        <v>265</v>
      </c>
      <c r="BE303" s="142">
        <f>IF(N303="základní",J303,0)</f>
        <v>0</v>
      </c>
      <c r="BF303" s="142">
        <f>IF(N303="snížená",J303,0)</f>
        <v>0</v>
      </c>
      <c r="BG303" s="142">
        <f>IF(N303="zákl. přenesená",J303,0)</f>
        <v>0</v>
      </c>
      <c r="BH303" s="142">
        <f>IF(N303="sníž. přenesená",J303,0)</f>
        <v>0</v>
      </c>
      <c r="BI303" s="142">
        <f>IF(N303="nulová",J303,0)</f>
        <v>0</v>
      </c>
      <c r="BJ303" s="18" t="s">
        <v>84</v>
      </c>
      <c r="BK303" s="142">
        <f>ROUND(I303*H303,2)</f>
        <v>0</v>
      </c>
      <c r="BL303" s="18" t="s">
        <v>761</v>
      </c>
      <c r="BM303" s="141" t="s">
        <v>5972</v>
      </c>
    </row>
    <row r="304" spans="2:47" s="1" customFormat="1" ht="12">
      <c r="B304" s="33"/>
      <c r="D304" s="143" t="s">
        <v>273</v>
      </c>
      <c r="F304" s="144" t="s">
        <v>5971</v>
      </c>
      <c r="I304" s="145"/>
      <c r="L304" s="33"/>
      <c r="M304" s="146"/>
      <c r="T304" s="54"/>
      <c r="AT304" s="18" t="s">
        <v>273</v>
      </c>
      <c r="AU304" s="18" t="s">
        <v>86</v>
      </c>
    </row>
    <row r="305" spans="2:65" s="1" customFormat="1" ht="16.5" customHeight="1">
      <c r="B305" s="33"/>
      <c r="C305" s="130" t="s">
        <v>908</v>
      </c>
      <c r="D305" s="130" t="s">
        <v>267</v>
      </c>
      <c r="E305" s="131" t="s">
        <v>5699</v>
      </c>
      <c r="F305" s="132" t="s">
        <v>5700</v>
      </c>
      <c r="G305" s="133" t="s">
        <v>162</v>
      </c>
      <c r="H305" s="134">
        <v>7</v>
      </c>
      <c r="I305" s="135"/>
      <c r="J305" s="136">
        <f>ROUND(I305*H305,2)</f>
        <v>0</v>
      </c>
      <c r="K305" s="132" t="s">
        <v>19</v>
      </c>
      <c r="L305" s="33"/>
      <c r="M305" s="137" t="s">
        <v>19</v>
      </c>
      <c r="N305" s="138" t="s">
        <v>47</v>
      </c>
      <c r="P305" s="139">
        <f>O305*H305</f>
        <v>0</v>
      </c>
      <c r="Q305" s="139">
        <v>0</v>
      </c>
      <c r="R305" s="139">
        <f>Q305*H305</f>
        <v>0</v>
      </c>
      <c r="S305" s="139">
        <v>0</v>
      </c>
      <c r="T305" s="140">
        <f>S305*H305</f>
        <v>0</v>
      </c>
      <c r="AR305" s="141" t="s">
        <v>761</v>
      </c>
      <c r="AT305" s="141" t="s">
        <v>267</v>
      </c>
      <c r="AU305" s="141" t="s">
        <v>86</v>
      </c>
      <c r="AY305" s="18" t="s">
        <v>265</v>
      </c>
      <c r="BE305" s="142">
        <f>IF(N305="základní",J305,0)</f>
        <v>0</v>
      </c>
      <c r="BF305" s="142">
        <f>IF(N305="snížená",J305,0)</f>
        <v>0</v>
      </c>
      <c r="BG305" s="142">
        <f>IF(N305="zákl. přenesená",J305,0)</f>
        <v>0</v>
      </c>
      <c r="BH305" s="142">
        <f>IF(N305="sníž. přenesená",J305,0)</f>
        <v>0</v>
      </c>
      <c r="BI305" s="142">
        <f>IF(N305="nulová",J305,0)</f>
        <v>0</v>
      </c>
      <c r="BJ305" s="18" t="s">
        <v>84</v>
      </c>
      <c r="BK305" s="142">
        <f>ROUND(I305*H305,2)</f>
        <v>0</v>
      </c>
      <c r="BL305" s="18" t="s">
        <v>761</v>
      </c>
      <c r="BM305" s="141" t="s">
        <v>5973</v>
      </c>
    </row>
    <row r="306" spans="2:47" s="1" customFormat="1" ht="12">
      <c r="B306" s="33"/>
      <c r="D306" s="143" t="s">
        <v>273</v>
      </c>
      <c r="F306" s="144" t="s">
        <v>5700</v>
      </c>
      <c r="I306" s="145"/>
      <c r="L306" s="33"/>
      <c r="M306" s="146"/>
      <c r="T306" s="54"/>
      <c r="AT306" s="18" t="s">
        <v>273</v>
      </c>
      <c r="AU306" s="18" t="s">
        <v>86</v>
      </c>
    </row>
    <row r="307" spans="2:65" s="1" customFormat="1" ht="16.5" customHeight="1">
      <c r="B307" s="33"/>
      <c r="C307" s="177" t="s">
        <v>914</v>
      </c>
      <c r="D307" s="177" t="s">
        <v>504</v>
      </c>
      <c r="E307" s="178" t="s">
        <v>5703</v>
      </c>
      <c r="F307" s="179" t="s">
        <v>5704</v>
      </c>
      <c r="G307" s="180" t="s">
        <v>162</v>
      </c>
      <c r="H307" s="181">
        <v>7</v>
      </c>
      <c r="I307" s="182"/>
      <c r="J307" s="183">
        <f>ROUND(I307*H307,2)</f>
        <v>0</v>
      </c>
      <c r="K307" s="179" t="s">
        <v>19</v>
      </c>
      <c r="L307" s="184"/>
      <c r="M307" s="185" t="s">
        <v>19</v>
      </c>
      <c r="N307" s="186" t="s">
        <v>47</v>
      </c>
      <c r="P307" s="139">
        <f>O307*H307</f>
        <v>0</v>
      </c>
      <c r="Q307" s="139">
        <v>0</v>
      </c>
      <c r="R307" s="139">
        <f>Q307*H307</f>
        <v>0</v>
      </c>
      <c r="S307" s="139">
        <v>0</v>
      </c>
      <c r="T307" s="140">
        <f>S307*H307</f>
        <v>0</v>
      </c>
      <c r="AR307" s="141" t="s">
        <v>3771</v>
      </c>
      <c r="AT307" s="141" t="s">
        <v>504</v>
      </c>
      <c r="AU307" s="141" t="s">
        <v>86</v>
      </c>
      <c r="AY307" s="18" t="s">
        <v>265</v>
      </c>
      <c r="BE307" s="142">
        <f>IF(N307="základní",J307,0)</f>
        <v>0</v>
      </c>
      <c r="BF307" s="142">
        <f>IF(N307="snížená",J307,0)</f>
        <v>0</v>
      </c>
      <c r="BG307" s="142">
        <f>IF(N307="zákl. přenesená",J307,0)</f>
        <v>0</v>
      </c>
      <c r="BH307" s="142">
        <f>IF(N307="sníž. přenesená",J307,0)</f>
        <v>0</v>
      </c>
      <c r="BI307" s="142">
        <f>IF(N307="nulová",J307,0)</f>
        <v>0</v>
      </c>
      <c r="BJ307" s="18" t="s">
        <v>84</v>
      </c>
      <c r="BK307" s="142">
        <f>ROUND(I307*H307,2)</f>
        <v>0</v>
      </c>
      <c r="BL307" s="18" t="s">
        <v>761</v>
      </c>
      <c r="BM307" s="141" t="s">
        <v>5974</v>
      </c>
    </row>
    <row r="308" spans="2:47" s="1" customFormat="1" ht="12">
      <c r="B308" s="33"/>
      <c r="D308" s="143" t="s">
        <v>273</v>
      </c>
      <c r="F308" s="144" t="s">
        <v>5704</v>
      </c>
      <c r="I308" s="145"/>
      <c r="L308" s="33"/>
      <c r="M308" s="146"/>
      <c r="T308" s="54"/>
      <c r="AT308" s="18" t="s">
        <v>273</v>
      </c>
      <c r="AU308" s="18" t="s">
        <v>86</v>
      </c>
    </row>
    <row r="309" spans="2:65" s="1" customFormat="1" ht="16.5" customHeight="1">
      <c r="B309" s="33"/>
      <c r="C309" s="177" t="s">
        <v>919</v>
      </c>
      <c r="D309" s="177" t="s">
        <v>504</v>
      </c>
      <c r="E309" s="178" t="s">
        <v>5706</v>
      </c>
      <c r="F309" s="179" t="s">
        <v>5707</v>
      </c>
      <c r="G309" s="180" t="s">
        <v>162</v>
      </c>
      <c r="H309" s="181">
        <v>10</v>
      </c>
      <c r="I309" s="182"/>
      <c r="J309" s="183">
        <f>ROUND(I309*H309,2)</f>
        <v>0</v>
      </c>
      <c r="K309" s="179" t="s">
        <v>19</v>
      </c>
      <c r="L309" s="184"/>
      <c r="M309" s="185" t="s">
        <v>19</v>
      </c>
      <c r="N309" s="186" t="s">
        <v>47</v>
      </c>
      <c r="P309" s="139">
        <f>O309*H309</f>
        <v>0</v>
      </c>
      <c r="Q309" s="139">
        <v>0</v>
      </c>
      <c r="R309" s="139">
        <f>Q309*H309</f>
        <v>0</v>
      </c>
      <c r="S309" s="139">
        <v>0</v>
      </c>
      <c r="T309" s="140">
        <f>S309*H309</f>
        <v>0</v>
      </c>
      <c r="AR309" s="141" t="s">
        <v>3771</v>
      </c>
      <c r="AT309" s="141" t="s">
        <v>504</v>
      </c>
      <c r="AU309" s="141" t="s">
        <v>86</v>
      </c>
      <c r="AY309" s="18" t="s">
        <v>265</v>
      </c>
      <c r="BE309" s="142">
        <f>IF(N309="základní",J309,0)</f>
        <v>0</v>
      </c>
      <c r="BF309" s="142">
        <f>IF(N309="snížená",J309,0)</f>
        <v>0</v>
      </c>
      <c r="BG309" s="142">
        <f>IF(N309="zákl. přenesená",J309,0)</f>
        <v>0</v>
      </c>
      <c r="BH309" s="142">
        <f>IF(N309="sníž. přenesená",J309,0)</f>
        <v>0</v>
      </c>
      <c r="BI309" s="142">
        <f>IF(N309="nulová",J309,0)</f>
        <v>0</v>
      </c>
      <c r="BJ309" s="18" t="s">
        <v>84</v>
      </c>
      <c r="BK309" s="142">
        <f>ROUND(I309*H309,2)</f>
        <v>0</v>
      </c>
      <c r="BL309" s="18" t="s">
        <v>761</v>
      </c>
      <c r="BM309" s="141" t="s">
        <v>5975</v>
      </c>
    </row>
    <row r="310" spans="2:47" s="1" customFormat="1" ht="12">
      <c r="B310" s="33"/>
      <c r="D310" s="143" t="s">
        <v>273</v>
      </c>
      <c r="F310" s="144" t="s">
        <v>5707</v>
      </c>
      <c r="I310" s="145"/>
      <c r="L310" s="33"/>
      <c r="M310" s="146"/>
      <c r="T310" s="54"/>
      <c r="AT310" s="18" t="s">
        <v>273</v>
      </c>
      <c r="AU310" s="18" t="s">
        <v>86</v>
      </c>
    </row>
    <row r="311" spans="2:65" s="1" customFormat="1" ht="16.5" customHeight="1">
      <c r="B311" s="33"/>
      <c r="C311" s="177" t="s">
        <v>925</v>
      </c>
      <c r="D311" s="177" t="s">
        <v>504</v>
      </c>
      <c r="E311" s="178" t="s">
        <v>5709</v>
      </c>
      <c r="F311" s="179" t="s">
        <v>5710</v>
      </c>
      <c r="G311" s="180" t="s">
        <v>134</v>
      </c>
      <c r="H311" s="181">
        <v>8</v>
      </c>
      <c r="I311" s="182"/>
      <c r="J311" s="183">
        <f>ROUND(I311*H311,2)</f>
        <v>0</v>
      </c>
      <c r="K311" s="179" t="s">
        <v>19</v>
      </c>
      <c r="L311" s="184"/>
      <c r="M311" s="185" t="s">
        <v>19</v>
      </c>
      <c r="N311" s="186" t="s">
        <v>47</v>
      </c>
      <c r="P311" s="139">
        <f>O311*H311</f>
        <v>0</v>
      </c>
      <c r="Q311" s="139">
        <v>0</v>
      </c>
      <c r="R311" s="139">
        <f>Q311*H311</f>
        <v>0</v>
      </c>
      <c r="S311" s="139">
        <v>0</v>
      </c>
      <c r="T311" s="140">
        <f>S311*H311</f>
        <v>0</v>
      </c>
      <c r="AR311" s="141" t="s">
        <v>3771</v>
      </c>
      <c r="AT311" s="141" t="s">
        <v>504</v>
      </c>
      <c r="AU311" s="141" t="s">
        <v>86</v>
      </c>
      <c r="AY311" s="18" t="s">
        <v>265</v>
      </c>
      <c r="BE311" s="142">
        <f>IF(N311="základní",J311,0)</f>
        <v>0</v>
      </c>
      <c r="BF311" s="142">
        <f>IF(N311="snížená",J311,0)</f>
        <v>0</v>
      </c>
      <c r="BG311" s="142">
        <f>IF(N311="zákl. přenesená",J311,0)</f>
        <v>0</v>
      </c>
      <c r="BH311" s="142">
        <f>IF(N311="sníž. přenesená",J311,0)</f>
        <v>0</v>
      </c>
      <c r="BI311" s="142">
        <f>IF(N311="nulová",J311,0)</f>
        <v>0</v>
      </c>
      <c r="BJ311" s="18" t="s">
        <v>84</v>
      </c>
      <c r="BK311" s="142">
        <f>ROUND(I311*H311,2)</f>
        <v>0</v>
      </c>
      <c r="BL311" s="18" t="s">
        <v>761</v>
      </c>
      <c r="BM311" s="141" t="s">
        <v>5976</v>
      </c>
    </row>
    <row r="312" spans="2:47" s="1" customFormat="1" ht="12">
      <c r="B312" s="33"/>
      <c r="D312" s="143" t="s">
        <v>273</v>
      </c>
      <c r="F312" s="144" t="s">
        <v>5710</v>
      </c>
      <c r="I312" s="145"/>
      <c r="L312" s="33"/>
      <c r="M312" s="146"/>
      <c r="T312" s="54"/>
      <c r="AT312" s="18" t="s">
        <v>273</v>
      </c>
      <c r="AU312" s="18" t="s">
        <v>86</v>
      </c>
    </row>
    <row r="313" spans="2:47" s="1" customFormat="1" ht="19.5">
      <c r="B313" s="33"/>
      <c r="D313" s="143" t="s">
        <v>501</v>
      </c>
      <c r="F313" s="176" t="s">
        <v>5977</v>
      </c>
      <c r="I313" s="145"/>
      <c r="L313" s="33"/>
      <c r="M313" s="146"/>
      <c r="T313" s="54"/>
      <c r="AT313" s="18" t="s">
        <v>501</v>
      </c>
      <c r="AU313" s="18" t="s">
        <v>86</v>
      </c>
    </row>
    <row r="314" spans="2:65" s="1" customFormat="1" ht="16.5" customHeight="1">
      <c r="B314" s="33"/>
      <c r="C314" s="130" t="s">
        <v>931</v>
      </c>
      <c r="D314" s="130" t="s">
        <v>267</v>
      </c>
      <c r="E314" s="131" t="s">
        <v>5978</v>
      </c>
      <c r="F314" s="132" t="s">
        <v>5979</v>
      </c>
      <c r="G314" s="133" t="s">
        <v>134</v>
      </c>
      <c r="H314" s="134">
        <v>1</v>
      </c>
      <c r="I314" s="135"/>
      <c r="J314" s="136">
        <f>ROUND(I314*H314,2)</f>
        <v>0</v>
      </c>
      <c r="K314" s="132" t="s">
        <v>19</v>
      </c>
      <c r="L314" s="33"/>
      <c r="M314" s="137" t="s">
        <v>19</v>
      </c>
      <c r="N314" s="138" t="s">
        <v>47</v>
      </c>
      <c r="P314" s="139">
        <f>O314*H314</f>
        <v>0</v>
      </c>
      <c r="Q314" s="139">
        <v>0</v>
      </c>
      <c r="R314" s="139">
        <f>Q314*H314</f>
        <v>0</v>
      </c>
      <c r="S314" s="139">
        <v>0</v>
      </c>
      <c r="T314" s="140">
        <f>S314*H314</f>
        <v>0</v>
      </c>
      <c r="AR314" s="141" t="s">
        <v>761</v>
      </c>
      <c r="AT314" s="141" t="s">
        <v>267</v>
      </c>
      <c r="AU314" s="141" t="s">
        <v>86</v>
      </c>
      <c r="AY314" s="18" t="s">
        <v>265</v>
      </c>
      <c r="BE314" s="142">
        <f>IF(N314="základní",J314,0)</f>
        <v>0</v>
      </c>
      <c r="BF314" s="142">
        <f>IF(N314="snížená",J314,0)</f>
        <v>0</v>
      </c>
      <c r="BG314" s="142">
        <f>IF(N314="zákl. přenesená",J314,0)</f>
        <v>0</v>
      </c>
      <c r="BH314" s="142">
        <f>IF(N314="sníž. přenesená",J314,0)</f>
        <v>0</v>
      </c>
      <c r="BI314" s="142">
        <f>IF(N314="nulová",J314,0)</f>
        <v>0</v>
      </c>
      <c r="BJ314" s="18" t="s">
        <v>84</v>
      </c>
      <c r="BK314" s="142">
        <f>ROUND(I314*H314,2)</f>
        <v>0</v>
      </c>
      <c r="BL314" s="18" t="s">
        <v>761</v>
      </c>
      <c r="BM314" s="141" t="s">
        <v>5980</v>
      </c>
    </row>
    <row r="315" spans="2:47" s="1" customFormat="1" ht="12">
      <c r="B315" s="33"/>
      <c r="D315" s="143" t="s">
        <v>273</v>
      </c>
      <c r="F315" s="144" t="s">
        <v>5979</v>
      </c>
      <c r="I315" s="145"/>
      <c r="L315" s="33"/>
      <c r="M315" s="146"/>
      <c r="T315" s="54"/>
      <c r="AT315" s="18" t="s">
        <v>273</v>
      </c>
      <c r="AU315" s="18" t="s">
        <v>86</v>
      </c>
    </row>
    <row r="316" spans="2:47" s="1" customFormat="1" ht="19.5">
      <c r="B316" s="33"/>
      <c r="D316" s="143" t="s">
        <v>501</v>
      </c>
      <c r="F316" s="176" t="s">
        <v>5981</v>
      </c>
      <c r="I316" s="145"/>
      <c r="L316" s="33"/>
      <c r="M316" s="146"/>
      <c r="T316" s="54"/>
      <c r="AT316" s="18" t="s">
        <v>501</v>
      </c>
      <c r="AU316" s="18" t="s">
        <v>86</v>
      </c>
    </row>
    <row r="317" spans="2:65" s="1" customFormat="1" ht="37.9" customHeight="1">
      <c r="B317" s="33"/>
      <c r="C317" s="177" t="s">
        <v>937</v>
      </c>
      <c r="D317" s="177" t="s">
        <v>504</v>
      </c>
      <c r="E317" s="178" t="s">
        <v>5982</v>
      </c>
      <c r="F317" s="179" t="s">
        <v>5983</v>
      </c>
      <c r="G317" s="180" t="s">
        <v>134</v>
      </c>
      <c r="H317" s="181">
        <v>1</v>
      </c>
      <c r="I317" s="182"/>
      <c r="J317" s="183">
        <f>ROUND(I317*H317,2)</f>
        <v>0</v>
      </c>
      <c r="K317" s="179" t="s">
        <v>19</v>
      </c>
      <c r="L317" s="184"/>
      <c r="M317" s="185" t="s">
        <v>19</v>
      </c>
      <c r="N317" s="186" t="s">
        <v>47</v>
      </c>
      <c r="P317" s="139">
        <f>O317*H317</f>
        <v>0</v>
      </c>
      <c r="Q317" s="139">
        <v>0</v>
      </c>
      <c r="R317" s="139">
        <f>Q317*H317</f>
        <v>0</v>
      </c>
      <c r="S317" s="139">
        <v>0</v>
      </c>
      <c r="T317" s="140">
        <f>S317*H317</f>
        <v>0</v>
      </c>
      <c r="AR317" s="141" t="s">
        <v>3771</v>
      </c>
      <c r="AT317" s="141" t="s">
        <v>504</v>
      </c>
      <c r="AU317" s="141" t="s">
        <v>86</v>
      </c>
      <c r="AY317" s="18" t="s">
        <v>265</v>
      </c>
      <c r="BE317" s="142">
        <f>IF(N317="základní",J317,0)</f>
        <v>0</v>
      </c>
      <c r="BF317" s="142">
        <f>IF(N317="snížená",J317,0)</f>
        <v>0</v>
      </c>
      <c r="BG317" s="142">
        <f>IF(N317="zákl. přenesená",J317,0)</f>
        <v>0</v>
      </c>
      <c r="BH317" s="142">
        <f>IF(N317="sníž. přenesená",J317,0)</f>
        <v>0</v>
      </c>
      <c r="BI317" s="142">
        <f>IF(N317="nulová",J317,0)</f>
        <v>0</v>
      </c>
      <c r="BJ317" s="18" t="s">
        <v>84</v>
      </c>
      <c r="BK317" s="142">
        <f>ROUND(I317*H317,2)</f>
        <v>0</v>
      </c>
      <c r="BL317" s="18" t="s">
        <v>761</v>
      </c>
      <c r="BM317" s="141" t="s">
        <v>5984</v>
      </c>
    </row>
    <row r="318" spans="2:47" s="1" customFormat="1" ht="29.25">
      <c r="B318" s="33"/>
      <c r="D318" s="143" t="s">
        <v>273</v>
      </c>
      <c r="F318" s="144" t="s">
        <v>5985</v>
      </c>
      <c r="I318" s="145"/>
      <c r="L318" s="33"/>
      <c r="M318" s="146"/>
      <c r="T318" s="54"/>
      <c r="AT318" s="18" t="s">
        <v>273</v>
      </c>
      <c r="AU318" s="18" t="s">
        <v>86</v>
      </c>
    </row>
    <row r="319" spans="2:65" s="1" customFormat="1" ht="16.5" customHeight="1">
      <c r="B319" s="33"/>
      <c r="C319" s="130" t="s">
        <v>945</v>
      </c>
      <c r="D319" s="130" t="s">
        <v>267</v>
      </c>
      <c r="E319" s="131" t="s">
        <v>5986</v>
      </c>
      <c r="F319" s="132" t="s">
        <v>5987</v>
      </c>
      <c r="G319" s="133" t="s">
        <v>134</v>
      </c>
      <c r="H319" s="134">
        <v>1</v>
      </c>
      <c r="I319" s="135"/>
      <c r="J319" s="136">
        <f>ROUND(I319*H319,2)</f>
        <v>0</v>
      </c>
      <c r="K319" s="132" t="s">
        <v>19</v>
      </c>
      <c r="L319" s="33"/>
      <c r="M319" s="137" t="s">
        <v>19</v>
      </c>
      <c r="N319" s="138" t="s">
        <v>47</v>
      </c>
      <c r="P319" s="139">
        <f>O319*H319</f>
        <v>0</v>
      </c>
      <c r="Q319" s="139">
        <v>0</v>
      </c>
      <c r="R319" s="139">
        <f>Q319*H319</f>
        <v>0</v>
      </c>
      <c r="S319" s="139">
        <v>0</v>
      </c>
      <c r="T319" s="140">
        <f>S319*H319</f>
        <v>0</v>
      </c>
      <c r="AR319" s="141" t="s">
        <v>761</v>
      </c>
      <c r="AT319" s="141" t="s">
        <v>267</v>
      </c>
      <c r="AU319" s="141" t="s">
        <v>86</v>
      </c>
      <c r="AY319" s="18" t="s">
        <v>265</v>
      </c>
      <c r="BE319" s="142">
        <f>IF(N319="základní",J319,0)</f>
        <v>0</v>
      </c>
      <c r="BF319" s="142">
        <f>IF(N319="snížená",J319,0)</f>
        <v>0</v>
      </c>
      <c r="BG319" s="142">
        <f>IF(N319="zákl. přenesená",J319,0)</f>
        <v>0</v>
      </c>
      <c r="BH319" s="142">
        <f>IF(N319="sníž. přenesená",J319,0)</f>
        <v>0</v>
      </c>
      <c r="BI319" s="142">
        <f>IF(N319="nulová",J319,0)</f>
        <v>0</v>
      </c>
      <c r="BJ319" s="18" t="s">
        <v>84</v>
      </c>
      <c r="BK319" s="142">
        <f>ROUND(I319*H319,2)</f>
        <v>0</v>
      </c>
      <c r="BL319" s="18" t="s">
        <v>761</v>
      </c>
      <c r="BM319" s="141" t="s">
        <v>5988</v>
      </c>
    </row>
    <row r="320" spans="2:47" s="1" customFormat="1" ht="12">
      <c r="B320" s="33"/>
      <c r="D320" s="143" t="s">
        <v>273</v>
      </c>
      <c r="F320" s="144" t="s">
        <v>5987</v>
      </c>
      <c r="I320" s="145"/>
      <c r="L320" s="33"/>
      <c r="M320" s="146"/>
      <c r="T320" s="54"/>
      <c r="AT320" s="18" t="s">
        <v>273</v>
      </c>
      <c r="AU320" s="18" t="s">
        <v>86</v>
      </c>
    </row>
    <row r="321" spans="2:65" s="1" customFormat="1" ht="16.5" customHeight="1">
      <c r="B321" s="33"/>
      <c r="C321" s="177" t="s">
        <v>950</v>
      </c>
      <c r="D321" s="177" t="s">
        <v>504</v>
      </c>
      <c r="E321" s="178" t="s">
        <v>5989</v>
      </c>
      <c r="F321" s="179" t="s">
        <v>5990</v>
      </c>
      <c r="G321" s="180" t="s">
        <v>134</v>
      </c>
      <c r="H321" s="181">
        <v>1</v>
      </c>
      <c r="I321" s="182"/>
      <c r="J321" s="183">
        <f>ROUND(I321*H321,2)</f>
        <v>0</v>
      </c>
      <c r="K321" s="179" t="s">
        <v>19</v>
      </c>
      <c r="L321" s="184"/>
      <c r="M321" s="185" t="s">
        <v>19</v>
      </c>
      <c r="N321" s="186" t="s">
        <v>47</v>
      </c>
      <c r="P321" s="139">
        <f>O321*H321</f>
        <v>0</v>
      </c>
      <c r="Q321" s="139">
        <v>0</v>
      </c>
      <c r="R321" s="139">
        <f>Q321*H321</f>
        <v>0</v>
      </c>
      <c r="S321" s="139">
        <v>0</v>
      </c>
      <c r="T321" s="140">
        <f>S321*H321</f>
        <v>0</v>
      </c>
      <c r="AR321" s="141" t="s">
        <v>3771</v>
      </c>
      <c r="AT321" s="141" t="s">
        <v>504</v>
      </c>
      <c r="AU321" s="141" t="s">
        <v>86</v>
      </c>
      <c r="AY321" s="18" t="s">
        <v>265</v>
      </c>
      <c r="BE321" s="142">
        <f>IF(N321="základní",J321,0)</f>
        <v>0</v>
      </c>
      <c r="BF321" s="142">
        <f>IF(N321="snížená",J321,0)</f>
        <v>0</v>
      </c>
      <c r="BG321" s="142">
        <f>IF(N321="zákl. přenesená",J321,0)</f>
        <v>0</v>
      </c>
      <c r="BH321" s="142">
        <f>IF(N321="sníž. přenesená",J321,0)</f>
        <v>0</v>
      </c>
      <c r="BI321" s="142">
        <f>IF(N321="nulová",J321,0)</f>
        <v>0</v>
      </c>
      <c r="BJ321" s="18" t="s">
        <v>84</v>
      </c>
      <c r="BK321" s="142">
        <f>ROUND(I321*H321,2)</f>
        <v>0</v>
      </c>
      <c r="BL321" s="18" t="s">
        <v>761</v>
      </c>
      <c r="BM321" s="141" t="s">
        <v>5991</v>
      </c>
    </row>
    <row r="322" spans="2:47" s="1" customFormat="1" ht="12">
      <c r="B322" s="33"/>
      <c r="D322" s="143" t="s">
        <v>273</v>
      </c>
      <c r="F322" s="144" t="s">
        <v>5990</v>
      </c>
      <c r="I322" s="145"/>
      <c r="L322" s="33"/>
      <c r="M322" s="146"/>
      <c r="T322" s="54"/>
      <c r="AT322" s="18" t="s">
        <v>273</v>
      </c>
      <c r="AU322" s="18" t="s">
        <v>86</v>
      </c>
    </row>
    <row r="323" spans="2:65" s="1" customFormat="1" ht="16.5" customHeight="1">
      <c r="B323" s="33"/>
      <c r="C323" s="130" t="s">
        <v>957</v>
      </c>
      <c r="D323" s="130" t="s">
        <v>267</v>
      </c>
      <c r="E323" s="131" t="s">
        <v>5699</v>
      </c>
      <c r="F323" s="132" t="s">
        <v>5700</v>
      </c>
      <c r="G323" s="133" t="s">
        <v>162</v>
      </c>
      <c r="H323" s="134">
        <v>2</v>
      </c>
      <c r="I323" s="135"/>
      <c r="J323" s="136">
        <f>ROUND(I323*H323,2)</f>
        <v>0</v>
      </c>
      <c r="K323" s="132" t="s">
        <v>19</v>
      </c>
      <c r="L323" s="33"/>
      <c r="M323" s="137" t="s">
        <v>19</v>
      </c>
      <c r="N323" s="138" t="s">
        <v>47</v>
      </c>
      <c r="P323" s="139">
        <f>O323*H323</f>
        <v>0</v>
      </c>
      <c r="Q323" s="139">
        <v>0</v>
      </c>
      <c r="R323" s="139">
        <f>Q323*H323</f>
        <v>0</v>
      </c>
      <c r="S323" s="139">
        <v>0</v>
      </c>
      <c r="T323" s="140">
        <f>S323*H323</f>
        <v>0</v>
      </c>
      <c r="AR323" s="141" t="s">
        <v>761</v>
      </c>
      <c r="AT323" s="141" t="s">
        <v>267</v>
      </c>
      <c r="AU323" s="141" t="s">
        <v>86</v>
      </c>
      <c r="AY323" s="18" t="s">
        <v>265</v>
      </c>
      <c r="BE323" s="142">
        <f>IF(N323="základní",J323,0)</f>
        <v>0</v>
      </c>
      <c r="BF323" s="142">
        <f>IF(N323="snížená",J323,0)</f>
        <v>0</v>
      </c>
      <c r="BG323" s="142">
        <f>IF(N323="zákl. přenesená",J323,0)</f>
        <v>0</v>
      </c>
      <c r="BH323" s="142">
        <f>IF(N323="sníž. přenesená",J323,0)</f>
        <v>0</v>
      </c>
      <c r="BI323" s="142">
        <f>IF(N323="nulová",J323,0)</f>
        <v>0</v>
      </c>
      <c r="BJ323" s="18" t="s">
        <v>84</v>
      </c>
      <c r="BK323" s="142">
        <f>ROUND(I323*H323,2)</f>
        <v>0</v>
      </c>
      <c r="BL323" s="18" t="s">
        <v>761</v>
      </c>
      <c r="BM323" s="141" t="s">
        <v>5992</v>
      </c>
    </row>
    <row r="324" spans="2:47" s="1" customFormat="1" ht="12">
      <c r="B324" s="33"/>
      <c r="D324" s="143" t="s">
        <v>273</v>
      </c>
      <c r="F324" s="144" t="s">
        <v>5700</v>
      </c>
      <c r="I324" s="145"/>
      <c r="L324" s="33"/>
      <c r="M324" s="146"/>
      <c r="T324" s="54"/>
      <c r="AT324" s="18" t="s">
        <v>273</v>
      </c>
      <c r="AU324" s="18" t="s">
        <v>86</v>
      </c>
    </row>
    <row r="325" spans="2:65" s="1" customFormat="1" ht="16.5" customHeight="1">
      <c r="B325" s="33"/>
      <c r="C325" s="177" t="s">
        <v>963</v>
      </c>
      <c r="D325" s="177" t="s">
        <v>504</v>
      </c>
      <c r="E325" s="178" t="s">
        <v>5703</v>
      </c>
      <c r="F325" s="179" t="s">
        <v>5704</v>
      </c>
      <c r="G325" s="180" t="s">
        <v>162</v>
      </c>
      <c r="H325" s="181">
        <v>2</v>
      </c>
      <c r="I325" s="182"/>
      <c r="J325" s="183">
        <f>ROUND(I325*H325,2)</f>
        <v>0</v>
      </c>
      <c r="K325" s="179" t="s">
        <v>19</v>
      </c>
      <c r="L325" s="184"/>
      <c r="M325" s="185" t="s">
        <v>19</v>
      </c>
      <c r="N325" s="186" t="s">
        <v>47</v>
      </c>
      <c r="P325" s="139">
        <f>O325*H325</f>
        <v>0</v>
      </c>
      <c r="Q325" s="139">
        <v>0</v>
      </c>
      <c r="R325" s="139">
        <f>Q325*H325</f>
        <v>0</v>
      </c>
      <c r="S325" s="139">
        <v>0</v>
      </c>
      <c r="T325" s="140">
        <f>S325*H325</f>
        <v>0</v>
      </c>
      <c r="AR325" s="141" t="s">
        <v>3771</v>
      </c>
      <c r="AT325" s="141" t="s">
        <v>504</v>
      </c>
      <c r="AU325" s="141" t="s">
        <v>86</v>
      </c>
      <c r="AY325" s="18" t="s">
        <v>265</v>
      </c>
      <c r="BE325" s="142">
        <f>IF(N325="základní",J325,0)</f>
        <v>0</v>
      </c>
      <c r="BF325" s="142">
        <f>IF(N325="snížená",J325,0)</f>
        <v>0</v>
      </c>
      <c r="BG325" s="142">
        <f>IF(N325="zákl. přenesená",J325,0)</f>
        <v>0</v>
      </c>
      <c r="BH325" s="142">
        <f>IF(N325="sníž. přenesená",J325,0)</f>
        <v>0</v>
      </c>
      <c r="BI325" s="142">
        <f>IF(N325="nulová",J325,0)</f>
        <v>0</v>
      </c>
      <c r="BJ325" s="18" t="s">
        <v>84</v>
      </c>
      <c r="BK325" s="142">
        <f>ROUND(I325*H325,2)</f>
        <v>0</v>
      </c>
      <c r="BL325" s="18" t="s">
        <v>761</v>
      </c>
      <c r="BM325" s="141" t="s">
        <v>5993</v>
      </c>
    </row>
    <row r="326" spans="2:47" s="1" customFormat="1" ht="12">
      <c r="B326" s="33"/>
      <c r="D326" s="143" t="s">
        <v>273</v>
      </c>
      <c r="F326" s="144" t="s">
        <v>5704</v>
      </c>
      <c r="I326" s="145"/>
      <c r="L326" s="33"/>
      <c r="M326" s="146"/>
      <c r="T326" s="54"/>
      <c r="AT326" s="18" t="s">
        <v>273</v>
      </c>
      <c r="AU326" s="18" t="s">
        <v>86</v>
      </c>
    </row>
    <row r="327" spans="2:65" s="1" customFormat="1" ht="16.5" customHeight="1">
      <c r="B327" s="33"/>
      <c r="C327" s="177" t="s">
        <v>970</v>
      </c>
      <c r="D327" s="177" t="s">
        <v>504</v>
      </c>
      <c r="E327" s="178" t="s">
        <v>5706</v>
      </c>
      <c r="F327" s="179" t="s">
        <v>5707</v>
      </c>
      <c r="G327" s="180" t="s">
        <v>162</v>
      </c>
      <c r="H327" s="181">
        <v>3</v>
      </c>
      <c r="I327" s="182"/>
      <c r="J327" s="183">
        <f>ROUND(I327*H327,2)</f>
        <v>0</v>
      </c>
      <c r="K327" s="179" t="s">
        <v>19</v>
      </c>
      <c r="L327" s="184"/>
      <c r="M327" s="185" t="s">
        <v>19</v>
      </c>
      <c r="N327" s="186" t="s">
        <v>47</v>
      </c>
      <c r="P327" s="139">
        <f>O327*H327</f>
        <v>0</v>
      </c>
      <c r="Q327" s="139">
        <v>0</v>
      </c>
      <c r="R327" s="139">
        <f>Q327*H327</f>
        <v>0</v>
      </c>
      <c r="S327" s="139">
        <v>0</v>
      </c>
      <c r="T327" s="140">
        <f>S327*H327</f>
        <v>0</v>
      </c>
      <c r="AR327" s="141" t="s">
        <v>3771</v>
      </c>
      <c r="AT327" s="141" t="s">
        <v>504</v>
      </c>
      <c r="AU327" s="141" t="s">
        <v>86</v>
      </c>
      <c r="AY327" s="18" t="s">
        <v>265</v>
      </c>
      <c r="BE327" s="142">
        <f>IF(N327="základní",J327,0)</f>
        <v>0</v>
      </c>
      <c r="BF327" s="142">
        <f>IF(N327="snížená",J327,0)</f>
        <v>0</v>
      </c>
      <c r="BG327" s="142">
        <f>IF(N327="zákl. přenesená",J327,0)</f>
        <v>0</v>
      </c>
      <c r="BH327" s="142">
        <f>IF(N327="sníž. přenesená",J327,0)</f>
        <v>0</v>
      </c>
      <c r="BI327" s="142">
        <f>IF(N327="nulová",J327,0)</f>
        <v>0</v>
      </c>
      <c r="BJ327" s="18" t="s">
        <v>84</v>
      </c>
      <c r="BK327" s="142">
        <f>ROUND(I327*H327,2)</f>
        <v>0</v>
      </c>
      <c r="BL327" s="18" t="s">
        <v>761</v>
      </c>
      <c r="BM327" s="141" t="s">
        <v>5994</v>
      </c>
    </row>
    <row r="328" spans="2:47" s="1" customFormat="1" ht="12">
      <c r="B328" s="33"/>
      <c r="D328" s="143" t="s">
        <v>273</v>
      </c>
      <c r="F328" s="144" t="s">
        <v>5707</v>
      </c>
      <c r="I328" s="145"/>
      <c r="L328" s="33"/>
      <c r="M328" s="146"/>
      <c r="T328" s="54"/>
      <c r="AT328" s="18" t="s">
        <v>273</v>
      </c>
      <c r="AU328" s="18" t="s">
        <v>86</v>
      </c>
    </row>
    <row r="329" spans="2:65" s="1" customFormat="1" ht="16.5" customHeight="1">
      <c r="B329" s="33"/>
      <c r="C329" s="177" t="s">
        <v>975</v>
      </c>
      <c r="D329" s="177" t="s">
        <v>504</v>
      </c>
      <c r="E329" s="178" t="s">
        <v>5995</v>
      </c>
      <c r="F329" s="179" t="s">
        <v>5710</v>
      </c>
      <c r="G329" s="180" t="s">
        <v>162</v>
      </c>
      <c r="H329" s="181">
        <v>2</v>
      </c>
      <c r="I329" s="182"/>
      <c r="J329" s="183">
        <f>ROUND(I329*H329,2)</f>
        <v>0</v>
      </c>
      <c r="K329" s="179" t="s">
        <v>19</v>
      </c>
      <c r="L329" s="184"/>
      <c r="M329" s="185" t="s">
        <v>19</v>
      </c>
      <c r="N329" s="186" t="s">
        <v>47</v>
      </c>
      <c r="P329" s="139">
        <f>O329*H329</f>
        <v>0</v>
      </c>
      <c r="Q329" s="139">
        <v>0</v>
      </c>
      <c r="R329" s="139">
        <f>Q329*H329</f>
        <v>0</v>
      </c>
      <c r="S329" s="139">
        <v>0</v>
      </c>
      <c r="T329" s="140">
        <f>S329*H329</f>
        <v>0</v>
      </c>
      <c r="AR329" s="141" t="s">
        <v>3771</v>
      </c>
      <c r="AT329" s="141" t="s">
        <v>504</v>
      </c>
      <c r="AU329" s="141" t="s">
        <v>86</v>
      </c>
      <c r="AY329" s="18" t="s">
        <v>265</v>
      </c>
      <c r="BE329" s="142">
        <f>IF(N329="základní",J329,0)</f>
        <v>0</v>
      </c>
      <c r="BF329" s="142">
        <f>IF(N329="snížená",J329,0)</f>
        <v>0</v>
      </c>
      <c r="BG329" s="142">
        <f>IF(N329="zákl. přenesená",J329,0)</f>
        <v>0</v>
      </c>
      <c r="BH329" s="142">
        <f>IF(N329="sníž. přenesená",J329,0)</f>
        <v>0</v>
      </c>
      <c r="BI329" s="142">
        <f>IF(N329="nulová",J329,0)</f>
        <v>0</v>
      </c>
      <c r="BJ329" s="18" t="s">
        <v>84</v>
      </c>
      <c r="BK329" s="142">
        <f>ROUND(I329*H329,2)</f>
        <v>0</v>
      </c>
      <c r="BL329" s="18" t="s">
        <v>761</v>
      </c>
      <c r="BM329" s="141" t="s">
        <v>5996</v>
      </c>
    </row>
    <row r="330" spans="2:47" s="1" customFormat="1" ht="12">
      <c r="B330" s="33"/>
      <c r="D330" s="143" t="s">
        <v>273</v>
      </c>
      <c r="F330" s="144" t="s">
        <v>5710</v>
      </c>
      <c r="I330" s="145"/>
      <c r="L330" s="33"/>
      <c r="M330" s="146"/>
      <c r="T330" s="54"/>
      <c r="AT330" s="18" t="s">
        <v>273</v>
      </c>
      <c r="AU330" s="18" t="s">
        <v>86</v>
      </c>
    </row>
    <row r="331" spans="2:47" s="1" customFormat="1" ht="19.5">
      <c r="B331" s="33"/>
      <c r="D331" s="143" t="s">
        <v>501</v>
      </c>
      <c r="F331" s="176" t="s">
        <v>5997</v>
      </c>
      <c r="I331" s="145"/>
      <c r="L331" s="33"/>
      <c r="M331" s="146"/>
      <c r="T331" s="54"/>
      <c r="AT331" s="18" t="s">
        <v>501</v>
      </c>
      <c r="AU331" s="18" t="s">
        <v>86</v>
      </c>
    </row>
    <row r="332" spans="2:65" s="1" customFormat="1" ht="16.5" customHeight="1">
      <c r="B332" s="33"/>
      <c r="C332" s="130" t="s">
        <v>982</v>
      </c>
      <c r="D332" s="130" t="s">
        <v>267</v>
      </c>
      <c r="E332" s="131" t="s">
        <v>5998</v>
      </c>
      <c r="F332" s="132" t="s">
        <v>5999</v>
      </c>
      <c r="G332" s="133" t="s">
        <v>134</v>
      </c>
      <c r="H332" s="134">
        <v>1</v>
      </c>
      <c r="I332" s="135"/>
      <c r="J332" s="136">
        <f>ROUND(I332*H332,2)</f>
        <v>0</v>
      </c>
      <c r="K332" s="132" t="s">
        <v>19</v>
      </c>
      <c r="L332" s="33"/>
      <c r="M332" s="137" t="s">
        <v>19</v>
      </c>
      <c r="N332" s="138" t="s">
        <v>47</v>
      </c>
      <c r="P332" s="139">
        <f>O332*H332</f>
        <v>0</v>
      </c>
      <c r="Q332" s="139">
        <v>0</v>
      </c>
      <c r="R332" s="139">
        <f>Q332*H332</f>
        <v>0</v>
      </c>
      <c r="S332" s="139">
        <v>0</v>
      </c>
      <c r="T332" s="140">
        <f>S332*H332</f>
        <v>0</v>
      </c>
      <c r="AR332" s="141" t="s">
        <v>761</v>
      </c>
      <c r="AT332" s="141" t="s">
        <v>267</v>
      </c>
      <c r="AU332" s="141" t="s">
        <v>86</v>
      </c>
      <c r="AY332" s="18" t="s">
        <v>265</v>
      </c>
      <c r="BE332" s="142">
        <f>IF(N332="základní",J332,0)</f>
        <v>0</v>
      </c>
      <c r="BF332" s="142">
        <f>IF(N332="snížená",J332,0)</f>
        <v>0</v>
      </c>
      <c r="BG332" s="142">
        <f>IF(N332="zákl. přenesená",J332,0)</f>
        <v>0</v>
      </c>
      <c r="BH332" s="142">
        <f>IF(N332="sníž. přenesená",J332,0)</f>
        <v>0</v>
      </c>
      <c r="BI332" s="142">
        <f>IF(N332="nulová",J332,0)</f>
        <v>0</v>
      </c>
      <c r="BJ332" s="18" t="s">
        <v>84</v>
      </c>
      <c r="BK332" s="142">
        <f>ROUND(I332*H332,2)</f>
        <v>0</v>
      </c>
      <c r="BL332" s="18" t="s">
        <v>761</v>
      </c>
      <c r="BM332" s="141" t="s">
        <v>6000</v>
      </c>
    </row>
    <row r="333" spans="2:47" s="1" customFormat="1" ht="12">
      <c r="B333" s="33"/>
      <c r="D333" s="143" t="s">
        <v>273</v>
      </c>
      <c r="F333" s="144" t="s">
        <v>6001</v>
      </c>
      <c r="I333" s="145"/>
      <c r="L333" s="33"/>
      <c r="M333" s="146"/>
      <c r="T333" s="54"/>
      <c r="AT333" s="18" t="s">
        <v>273</v>
      </c>
      <c r="AU333" s="18" t="s">
        <v>86</v>
      </c>
    </row>
    <row r="334" spans="2:47" s="1" customFormat="1" ht="29.25">
      <c r="B334" s="33"/>
      <c r="D334" s="143" t="s">
        <v>501</v>
      </c>
      <c r="F334" s="176" t="s">
        <v>6002</v>
      </c>
      <c r="I334" s="145"/>
      <c r="L334" s="33"/>
      <c r="M334" s="146"/>
      <c r="T334" s="54"/>
      <c r="AT334" s="18" t="s">
        <v>501</v>
      </c>
      <c r="AU334" s="18" t="s">
        <v>86</v>
      </c>
    </row>
    <row r="335" spans="2:65" s="1" customFormat="1" ht="37.9" customHeight="1">
      <c r="B335" s="33"/>
      <c r="C335" s="177" t="s">
        <v>212</v>
      </c>
      <c r="D335" s="177" t="s">
        <v>504</v>
      </c>
      <c r="E335" s="178" t="s">
        <v>6003</v>
      </c>
      <c r="F335" s="179" t="s">
        <v>6004</v>
      </c>
      <c r="G335" s="180" t="s">
        <v>134</v>
      </c>
      <c r="H335" s="181">
        <v>1</v>
      </c>
      <c r="I335" s="182"/>
      <c r="J335" s="183">
        <f>ROUND(I335*H335,2)</f>
        <v>0</v>
      </c>
      <c r="K335" s="179" t="s">
        <v>19</v>
      </c>
      <c r="L335" s="184"/>
      <c r="M335" s="185" t="s">
        <v>19</v>
      </c>
      <c r="N335" s="186" t="s">
        <v>47</v>
      </c>
      <c r="P335" s="139">
        <f>O335*H335</f>
        <v>0</v>
      </c>
      <c r="Q335" s="139">
        <v>0</v>
      </c>
      <c r="R335" s="139">
        <f>Q335*H335</f>
        <v>0</v>
      </c>
      <c r="S335" s="139">
        <v>0</v>
      </c>
      <c r="T335" s="140">
        <f>S335*H335</f>
        <v>0</v>
      </c>
      <c r="AR335" s="141" t="s">
        <v>3771</v>
      </c>
      <c r="AT335" s="141" t="s">
        <v>504</v>
      </c>
      <c r="AU335" s="141" t="s">
        <v>86</v>
      </c>
      <c r="AY335" s="18" t="s">
        <v>265</v>
      </c>
      <c r="BE335" s="142">
        <f>IF(N335="základní",J335,0)</f>
        <v>0</v>
      </c>
      <c r="BF335" s="142">
        <f>IF(N335="snížená",J335,0)</f>
        <v>0</v>
      </c>
      <c r="BG335" s="142">
        <f>IF(N335="zákl. přenesená",J335,0)</f>
        <v>0</v>
      </c>
      <c r="BH335" s="142">
        <f>IF(N335="sníž. přenesená",J335,0)</f>
        <v>0</v>
      </c>
      <c r="BI335" s="142">
        <f>IF(N335="nulová",J335,0)</f>
        <v>0</v>
      </c>
      <c r="BJ335" s="18" t="s">
        <v>84</v>
      </c>
      <c r="BK335" s="142">
        <f>ROUND(I335*H335,2)</f>
        <v>0</v>
      </c>
      <c r="BL335" s="18" t="s">
        <v>761</v>
      </c>
      <c r="BM335" s="141" t="s">
        <v>6005</v>
      </c>
    </row>
    <row r="336" spans="2:47" s="1" customFormat="1" ht="39">
      <c r="B336" s="33"/>
      <c r="D336" s="143" t="s">
        <v>273</v>
      </c>
      <c r="F336" s="144" t="s">
        <v>6006</v>
      </c>
      <c r="I336" s="145"/>
      <c r="L336" s="33"/>
      <c r="M336" s="146"/>
      <c r="T336" s="54"/>
      <c r="AT336" s="18" t="s">
        <v>273</v>
      </c>
      <c r="AU336" s="18" t="s">
        <v>86</v>
      </c>
    </row>
    <row r="337" spans="2:65" s="1" customFormat="1" ht="16.5" customHeight="1">
      <c r="B337" s="33"/>
      <c r="C337" s="130" t="s">
        <v>992</v>
      </c>
      <c r="D337" s="130" t="s">
        <v>267</v>
      </c>
      <c r="E337" s="131" t="s">
        <v>6007</v>
      </c>
      <c r="F337" s="132" t="s">
        <v>6008</v>
      </c>
      <c r="G337" s="133" t="s">
        <v>134</v>
      </c>
      <c r="H337" s="134">
        <v>1</v>
      </c>
      <c r="I337" s="135"/>
      <c r="J337" s="136">
        <f>ROUND(I337*H337,2)</f>
        <v>0</v>
      </c>
      <c r="K337" s="132" t="s">
        <v>19</v>
      </c>
      <c r="L337" s="33"/>
      <c r="M337" s="137" t="s">
        <v>19</v>
      </c>
      <c r="N337" s="138" t="s">
        <v>47</v>
      </c>
      <c r="P337" s="139">
        <f>O337*H337</f>
        <v>0</v>
      </c>
      <c r="Q337" s="139">
        <v>0</v>
      </c>
      <c r="R337" s="139">
        <f>Q337*H337</f>
        <v>0</v>
      </c>
      <c r="S337" s="139">
        <v>0</v>
      </c>
      <c r="T337" s="140">
        <f>S337*H337</f>
        <v>0</v>
      </c>
      <c r="AR337" s="141" t="s">
        <v>761</v>
      </c>
      <c r="AT337" s="141" t="s">
        <v>267</v>
      </c>
      <c r="AU337" s="141" t="s">
        <v>86</v>
      </c>
      <c r="AY337" s="18" t="s">
        <v>265</v>
      </c>
      <c r="BE337" s="142">
        <f>IF(N337="základní",J337,0)</f>
        <v>0</v>
      </c>
      <c r="BF337" s="142">
        <f>IF(N337="snížená",J337,0)</f>
        <v>0</v>
      </c>
      <c r="BG337" s="142">
        <f>IF(N337="zákl. přenesená",J337,0)</f>
        <v>0</v>
      </c>
      <c r="BH337" s="142">
        <f>IF(N337="sníž. přenesená",J337,0)</f>
        <v>0</v>
      </c>
      <c r="BI337" s="142">
        <f>IF(N337="nulová",J337,0)</f>
        <v>0</v>
      </c>
      <c r="BJ337" s="18" t="s">
        <v>84</v>
      </c>
      <c r="BK337" s="142">
        <f>ROUND(I337*H337,2)</f>
        <v>0</v>
      </c>
      <c r="BL337" s="18" t="s">
        <v>761</v>
      </c>
      <c r="BM337" s="141" t="s">
        <v>6009</v>
      </c>
    </row>
    <row r="338" spans="2:47" s="1" customFormat="1" ht="12">
      <c r="B338" s="33"/>
      <c r="D338" s="143" t="s">
        <v>273</v>
      </c>
      <c r="F338" s="144" t="s">
        <v>6008</v>
      </c>
      <c r="I338" s="145"/>
      <c r="L338" s="33"/>
      <c r="M338" s="146"/>
      <c r="T338" s="54"/>
      <c r="AT338" s="18" t="s">
        <v>273</v>
      </c>
      <c r="AU338" s="18" t="s">
        <v>86</v>
      </c>
    </row>
    <row r="339" spans="2:65" s="1" customFormat="1" ht="16.5" customHeight="1">
      <c r="B339" s="33"/>
      <c r="C339" s="177" t="s">
        <v>998</v>
      </c>
      <c r="D339" s="177" t="s">
        <v>504</v>
      </c>
      <c r="E339" s="178" t="s">
        <v>6010</v>
      </c>
      <c r="F339" s="179" t="s">
        <v>6011</v>
      </c>
      <c r="G339" s="180" t="s">
        <v>134</v>
      </c>
      <c r="H339" s="181">
        <v>1</v>
      </c>
      <c r="I339" s="182"/>
      <c r="J339" s="183">
        <f>ROUND(I339*H339,2)</f>
        <v>0</v>
      </c>
      <c r="K339" s="179" t="s">
        <v>19</v>
      </c>
      <c r="L339" s="184"/>
      <c r="M339" s="185" t="s">
        <v>19</v>
      </c>
      <c r="N339" s="186" t="s">
        <v>47</v>
      </c>
      <c r="P339" s="139">
        <f>O339*H339</f>
        <v>0</v>
      </c>
      <c r="Q339" s="139">
        <v>0</v>
      </c>
      <c r="R339" s="139">
        <f>Q339*H339</f>
        <v>0</v>
      </c>
      <c r="S339" s="139">
        <v>0</v>
      </c>
      <c r="T339" s="140">
        <f>S339*H339</f>
        <v>0</v>
      </c>
      <c r="AR339" s="141" t="s">
        <v>3771</v>
      </c>
      <c r="AT339" s="141" t="s">
        <v>504</v>
      </c>
      <c r="AU339" s="141" t="s">
        <v>86</v>
      </c>
      <c r="AY339" s="18" t="s">
        <v>265</v>
      </c>
      <c r="BE339" s="142">
        <f>IF(N339="základní",J339,0)</f>
        <v>0</v>
      </c>
      <c r="BF339" s="142">
        <f>IF(N339="snížená",J339,0)</f>
        <v>0</v>
      </c>
      <c r="BG339" s="142">
        <f>IF(N339="zákl. přenesená",J339,0)</f>
        <v>0</v>
      </c>
      <c r="BH339" s="142">
        <f>IF(N339="sníž. přenesená",J339,0)</f>
        <v>0</v>
      </c>
      <c r="BI339" s="142">
        <f>IF(N339="nulová",J339,0)</f>
        <v>0</v>
      </c>
      <c r="BJ339" s="18" t="s">
        <v>84</v>
      </c>
      <c r="BK339" s="142">
        <f>ROUND(I339*H339,2)</f>
        <v>0</v>
      </c>
      <c r="BL339" s="18" t="s">
        <v>761</v>
      </c>
      <c r="BM339" s="141" t="s">
        <v>6012</v>
      </c>
    </row>
    <row r="340" spans="2:47" s="1" customFormat="1" ht="12">
      <c r="B340" s="33"/>
      <c r="D340" s="143" t="s">
        <v>273</v>
      </c>
      <c r="F340" s="144" t="s">
        <v>6011</v>
      </c>
      <c r="I340" s="145"/>
      <c r="L340" s="33"/>
      <c r="M340" s="146"/>
      <c r="T340" s="54"/>
      <c r="AT340" s="18" t="s">
        <v>273</v>
      </c>
      <c r="AU340" s="18" t="s">
        <v>86</v>
      </c>
    </row>
    <row r="341" spans="2:65" s="1" customFormat="1" ht="16.5" customHeight="1">
      <c r="B341" s="33"/>
      <c r="C341" s="130" t="s">
        <v>1004</v>
      </c>
      <c r="D341" s="130" t="s">
        <v>267</v>
      </c>
      <c r="E341" s="131" t="s">
        <v>5699</v>
      </c>
      <c r="F341" s="132" t="s">
        <v>5700</v>
      </c>
      <c r="G341" s="133" t="s">
        <v>162</v>
      </c>
      <c r="H341" s="134">
        <v>15</v>
      </c>
      <c r="I341" s="135"/>
      <c r="J341" s="136">
        <f>ROUND(I341*H341,2)</f>
        <v>0</v>
      </c>
      <c r="K341" s="132" t="s">
        <v>19</v>
      </c>
      <c r="L341" s="33"/>
      <c r="M341" s="137" t="s">
        <v>19</v>
      </c>
      <c r="N341" s="138" t="s">
        <v>47</v>
      </c>
      <c r="P341" s="139">
        <f>O341*H341</f>
        <v>0</v>
      </c>
      <c r="Q341" s="139">
        <v>0</v>
      </c>
      <c r="R341" s="139">
        <f>Q341*H341</f>
        <v>0</v>
      </c>
      <c r="S341" s="139">
        <v>0</v>
      </c>
      <c r="T341" s="140">
        <f>S341*H341</f>
        <v>0</v>
      </c>
      <c r="AR341" s="141" t="s">
        <v>761</v>
      </c>
      <c r="AT341" s="141" t="s">
        <v>267</v>
      </c>
      <c r="AU341" s="141" t="s">
        <v>86</v>
      </c>
      <c r="AY341" s="18" t="s">
        <v>265</v>
      </c>
      <c r="BE341" s="142">
        <f>IF(N341="základní",J341,0)</f>
        <v>0</v>
      </c>
      <c r="BF341" s="142">
        <f>IF(N341="snížená",J341,0)</f>
        <v>0</v>
      </c>
      <c r="BG341" s="142">
        <f>IF(N341="zákl. přenesená",J341,0)</f>
        <v>0</v>
      </c>
      <c r="BH341" s="142">
        <f>IF(N341="sníž. přenesená",J341,0)</f>
        <v>0</v>
      </c>
      <c r="BI341" s="142">
        <f>IF(N341="nulová",J341,0)</f>
        <v>0</v>
      </c>
      <c r="BJ341" s="18" t="s">
        <v>84</v>
      </c>
      <c r="BK341" s="142">
        <f>ROUND(I341*H341,2)</f>
        <v>0</v>
      </c>
      <c r="BL341" s="18" t="s">
        <v>761</v>
      </c>
      <c r="BM341" s="141" t="s">
        <v>6013</v>
      </c>
    </row>
    <row r="342" spans="2:47" s="1" customFormat="1" ht="12">
      <c r="B342" s="33"/>
      <c r="D342" s="143" t="s">
        <v>273</v>
      </c>
      <c r="F342" s="144" t="s">
        <v>5700</v>
      </c>
      <c r="I342" s="145"/>
      <c r="L342" s="33"/>
      <c r="M342" s="146"/>
      <c r="T342" s="54"/>
      <c r="AT342" s="18" t="s">
        <v>273</v>
      </c>
      <c r="AU342" s="18" t="s">
        <v>86</v>
      </c>
    </row>
    <row r="343" spans="2:65" s="1" customFormat="1" ht="16.5" customHeight="1">
      <c r="B343" s="33"/>
      <c r="C343" s="177" t="s">
        <v>1014</v>
      </c>
      <c r="D343" s="177" t="s">
        <v>504</v>
      </c>
      <c r="E343" s="178" t="s">
        <v>5703</v>
      </c>
      <c r="F343" s="179" t="s">
        <v>5704</v>
      </c>
      <c r="G343" s="180" t="s">
        <v>162</v>
      </c>
      <c r="H343" s="181">
        <v>15</v>
      </c>
      <c r="I343" s="182"/>
      <c r="J343" s="183">
        <f>ROUND(I343*H343,2)</f>
        <v>0</v>
      </c>
      <c r="K343" s="179" t="s">
        <v>19</v>
      </c>
      <c r="L343" s="184"/>
      <c r="M343" s="185" t="s">
        <v>19</v>
      </c>
      <c r="N343" s="186" t="s">
        <v>47</v>
      </c>
      <c r="P343" s="139">
        <f>O343*H343</f>
        <v>0</v>
      </c>
      <c r="Q343" s="139">
        <v>0</v>
      </c>
      <c r="R343" s="139">
        <f>Q343*H343</f>
        <v>0</v>
      </c>
      <c r="S343" s="139">
        <v>0</v>
      </c>
      <c r="T343" s="140">
        <f>S343*H343</f>
        <v>0</v>
      </c>
      <c r="AR343" s="141" t="s">
        <v>3771</v>
      </c>
      <c r="AT343" s="141" t="s">
        <v>504</v>
      </c>
      <c r="AU343" s="141" t="s">
        <v>86</v>
      </c>
      <c r="AY343" s="18" t="s">
        <v>265</v>
      </c>
      <c r="BE343" s="142">
        <f>IF(N343="základní",J343,0)</f>
        <v>0</v>
      </c>
      <c r="BF343" s="142">
        <f>IF(N343="snížená",J343,0)</f>
        <v>0</v>
      </c>
      <c r="BG343" s="142">
        <f>IF(N343="zákl. přenesená",J343,0)</f>
        <v>0</v>
      </c>
      <c r="BH343" s="142">
        <f>IF(N343="sníž. přenesená",J343,0)</f>
        <v>0</v>
      </c>
      <c r="BI343" s="142">
        <f>IF(N343="nulová",J343,0)</f>
        <v>0</v>
      </c>
      <c r="BJ343" s="18" t="s">
        <v>84</v>
      </c>
      <c r="BK343" s="142">
        <f>ROUND(I343*H343,2)</f>
        <v>0</v>
      </c>
      <c r="BL343" s="18" t="s">
        <v>761</v>
      </c>
      <c r="BM343" s="141" t="s">
        <v>6014</v>
      </c>
    </row>
    <row r="344" spans="2:47" s="1" customFormat="1" ht="12">
      <c r="B344" s="33"/>
      <c r="D344" s="143" t="s">
        <v>273</v>
      </c>
      <c r="F344" s="144" t="s">
        <v>5704</v>
      </c>
      <c r="I344" s="145"/>
      <c r="L344" s="33"/>
      <c r="M344" s="146"/>
      <c r="T344" s="54"/>
      <c r="AT344" s="18" t="s">
        <v>273</v>
      </c>
      <c r="AU344" s="18" t="s">
        <v>86</v>
      </c>
    </row>
    <row r="345" spans="2:65" s="1" customFormat="1" ht="16.5" customHeight="1">
      <c r="B345" s="33"/>
      <c r="C345" s="177" t="s">
        <v>1020</v>
      </c>
      <c r="D345" s="177" t="s">
        <v>504</v>
      </c>
      <c r="E345" s="178" t="s">
        <v>5706</v>
      </c>
      <c r="F345" s="179" t="s">
        <v>5707</v>
      </c>
      <c r="G345" s="180" t="s">
        <v>162</v>
      </c>
      <c r="H345" s="181">
        <v>12</v>
      </c>
      <c r="I345" s="182"/>
      <c r="J345" s="183">
        <f>ROUND(I345*H345,2)</f>
        <v>0</v>
      </c>
      <c r="K345" s="179" t="s">
        <v>19</v>
      </c>
      <c r="L345" s="184"/>
      <c r="M345" s="185" t="s">
        <v>19</v>
      </c>
      <c r="N345" s="186" t="s">
        <v>47</v>
      </c>
      <c r="P345" s="139">
        <f>O345*H345</f>
        <v>0</v>
      </c>
      <c r="Q345" s="139">
        <v>0</v>
      </c>
      <c r="R345" s="139">
        <f>Q345*H345</f>
        <v>0</v>
      </c>
      <c r="S345" s="139">
        <v>0</v>
      </c>
      <c r="T345" s="140">
        <f>S345*H345</f>
        <v>0</v>
      </c>
      <c r="AR345" s="141" t="s">
        <v>3771</v>
      </c>
      <c r="AT345" s="141" t="s">
        <v>504</v>
      </c>
      <c r="AU345" s="141" t="s">
        <v>86</v>
      </c>
      <c r="AY345" s="18" t="s">
        <v>265</v>
      </c>
      <c r="BE345" s="142">
        <f>IF(N345="základní",J345,0)</f>
        <v>0</v>
      </c>
      <c r="BF345" s="142">
        <f>IF(N345="snížená",J345,0)</f>
        <v>0</v>
      </c>
      <c r="BG345" s="142">
        <f>IF(N345="zákl. přenesená",J345,0)</f>
        <v>0</v>
      </c>
      <c r="BH345" s="142">
        <f>IF(N345="sníž. přenesená",J345,0)</f>
        <v>0</v>
      </c>
      <c r="BI345" s="142">
        <f>IF(N345="nulová",J345,0)</f>
        <v>0</v>
      </c>
      <c r="BJ345" s="18" t="s">
        <v>84</v>
      </c>
      <c r="BK345" s="142">
        <f>ROUND(I345*H345,2)</f>
        <v>0</v>
      </c>
      <c r="BL345" s="18" t="s">
        <v>761</v>
      </c>
      <c r="BM345" s="141" t="s">
        <v>6015</v>
      </c>
    </row>
    <row r="346" spans="2:47" s="1" customFormat="1" ht="12">
      <c r="B346" s="33"/>
      <c r="D346" s="143" t="s">
        <v>273</v>
      </c>
      <c r="F346" s="144" t="s">
        <v>5707</v>
      </c>
      <c r="I346" s="145"/>
      <c r="L346" s="33"/>
      <c r="M346" s="146"/>
      <c r="T346" s="54"/>
      <c r="AT346" s="18" t="s">
        <v>273</v>
      </c>
      <c r="AU346" s="18" t="s">
        <v>86</v>
      </c>
    </row>
    <row r="347" spans="2:65" s="1" customFormat="1" ht="16.5" customHeight="1">
      <c r="B347" s="33"/>
      <c r="C347" s="177" t="s">
        <v>1026</v>
      </c>
      <c r="D347" s="177" t="s">
        <v>504</v>
      </c>
      <c r="E347" s="178" t="s">
        <v>5709</v>
      </c>
      <c r="F347" s="179" t="s">
        <v>5710</v>
      </c>
      <c r="G347" s="180" t="s">
        <v>134</v>
      </c>
      <c r="H347" s="181">
        <v>8</v>
      </c>
      <c r="I347" s="182"/>
      <c r="J347" s="183">
        <f>ROUND(I347*H347,2)</f>
        <v>0</v>
      </c>
      <c r="K347" s="179" t="s">
        <v>19</v>
      </c>
      <c r="L347" s="184"/>
      <c r="M347" s="185" t="s">
        <v>19</v>
      </c>
      <c r="N347" s="186" t="s">
        <v>47</v>
      </c>
      <c r="P347" s="139">
        <f>O347*H347</f>
        <v>0</v>
      </c>
      <c r="Q347" s="139">
        <v>0</v>
      </c>
      <c r="R347" s="139">
        <f>Q347*H347</f>
        <v>0</v>
      </c>
      <c r="S347" s="139">
        <v>0</v>
      </c>
      <c r="T347" s="140">
        <f>S347*H347</f>
        <v>0</v>
      </c>
      <c r="AR347" s="141" t="s">
        <v>3771</v>
      </c>
      <c r="AT347" s="141" t="s">
        <v>504</v>
      </c>
      <c r="AU347" s="141" t="s">
        <v>86</v>
      </c>
      <c r="AY347" s="18" t="s">
        <v>265</v>
      </c>
      <c r="BE347" s="142">
        <f>IF(N347="základní",J347,0)</f>
        <v>0</v>
      </c>
      <c r="BF347" s="142">
        <f>IF(N347="snížená",J347,0)</f>
        <v>0</v>
      </c>
      <c r="BG347" s="142">
        <f>IF(N347="zákl. přenesená",J347,0)</f>
        <v>0</v>
      </c>
      <c r="BH347" s="142">
        <f>IF(N347="sníž. přenesená",J347,0)</f>
        <v>0</v>
      </c>
      <c r="BI347" s="142">
        <f>IF(N347="nulová",J347,0)</f>
        <v>0</v>
      </c>
      <c r="BJ347" s="18" t="s">
        <v>84</v>
      </c>
      <c r="BK347" s="142">
        <f>ROUND(I347*H347,2)</f>
        <v>0</v>
      </c>
      <c r="BL347" s="18" t="s">
        <v>761</v>
      </c>
      <c r="BM347" s="141" t="s">
        <v>6016</v>
      </c>
    </row>
    <row r="348" spans="2:47" s="1" customFormat="1" ht="12">
      <c r="B348" s="33"/>
      <c r="D348" s="143" t="s">
        <v>273</v>
      </c>
      <c r="F348" s="144" t="s">
        <v>5710</v>
      </c>
      <c r="I348" s="145"/>
      <c r="L348" s="33"/>
      <c r="M348" s="146"/>
      <c r="T348" s="54"/>
      <c r="AT348" s="18" t="s">
        <v>273</v>
      </c>
      <c r="AU348" s="18" t="s">
        <v>86</v>
      </c>
    </row>
    <row r="349" spans="2:47" s="1" customFormat="1" ht="19.5">
      <c r="B349" s="33"/>
      <c r="D349" s="143" t="s">
        <v>501</v>
      </c>
      <c r="F349" s="176" t="s">
        <v>6017</v>
      </c>
      <c r="I349" s="145"/>
      <c r="L349" s="33"/>
      <c r="M349" s="146"/>
      <c r="T349" s="54"/>
      <c r="AT349" s="18" t="s">
        <v>501</v>
      </c>
      <c r="AU349" s="18" t="s">
        <v>86</v>
      </c>
    </row>
    <row r="350" spans="2:65" s="1" customFormat="1" ht="16.5" customHeight="1">
      <c r="B350" s="33"/>
      <c r="C350" s="130" t="s">
        <v>1032</v>
      </c>
      <c r="D350" s="130" t="s">
        <v>267</v>
      </c>
      <c r="E350" s="131" t="s">
        <v>6018</v>
      </c>
      <c r="F350" s="132" t="s">
        <v>6019</v>
      </c>
      <c r="G350" s="133" t="s">
        <v>134</v>
      </c>
      <c r="H350" s="134">
        <v>1</v>
      </c>
      <c r="I350" s="135"/>
      <c r="J350" s="136">
        <f>ROUND(I350*H350,2)</f>
        <v>0</v>
      </c>
      <c r="K350" s="132" t="s">
        <v>19</v>
      </c>
      <c r="L350" s="33"/>
      <c r="M350" s="137" t="s">
        <v>19</v>
      </c>
      <c r="N350" s="138" t="s">
        <v>47</v>
      </c>
      <c r="P350" s="139">
        <f>O350*H350</f>
        <v>0</v>
      </c>
      <c r="Q350" s="139">
        <v>0</v>
      </c>
      <c r="R350" s="139">
        <f>Q350*H350</f>
        <v>0</v>
      </c>
      <c r="S350" s="139">
        <v>0</v>
      </c>
      <c r="T350" s="140">
        <f>S350*H350</f>
        <v>0</v>
      </c>
      <c r="AR350" s="141" t="s">
        <v>761</v>
      </c>
      <c r="AT350" s="141" t="s">
        <v>267</v>
      </c>
      <c r="AU350" s="141" t="s">
        <v>86</v>
      </c>
      <c r="AY350" s="18" t="s">
        <v>265</v>
      </c>
      <c r="BE350" s="142">
        <f>IF(N350="základní",J350,0)</f>
        <v>0</v>
      </c>
      <c r="BF350" s="142">
        <f>IF(N350="snížená",J350,0)</f>
        <v>0</v>
      </c>
      <c r="BG350" s="142">
        <f>IF(N350="zákl. přenesená",J350,0)</f>
        <v>0</v>
      </c>
      <c r="BH350" s="142">
        <f>IF(N350="sníž. přenesená",J350,0)</f>
        <v>0</v>
      </c>
      <c r="BI350" s="142">
        <f>IF(N350="nulová",J350,0)</f>
        <v>0</v>
      </c>
      <c r="BJ350" s="18" t="s">
        <v>84</v>
      </c>
      <c r="BK350" s="142">
        <f>ROUND(I350*H350,2)</f>
        <v>0</v>
      </c>
      <c r="BL350" s="18" t="s">
        <v>761</v>
      </c>
      <c r="BM350" s="141" t="s">
        <v>6020</v>
      </c>
    </row>
    <row r="351" spans="2:47" s="1" customFormat="1" ht="12">
      <c r="B351" s="33"/>
      <c r="D351" s="143" t="s">
        <v>273</v>
      </c>
      <c r="F351" s="144" t="s">
        <v>6021</v>
      </c>
      <c r="I351" s="145"/>
      <c r="L351" s="33"/>
      <c r="M351" s="146"/>
      <c r="T351" s="54"/>
      <c r="AT351" s="18" t="s">
        <v>273</v>
      </c>
      <c r="AU351" s="18" t="s">
        <v>86</v>
      </c>
    </row>
    <row r="352" spans="2:47" s="1" customFormat="1" ht="19.5">
      <c r="B352" s="33"/>
      <c r="D352" s="143" t="s">
        <v>501</v>
      </c>
      <c r="F352" s="176" t="s">
        <v>6022</v>
      </c>
      <c r="I352" s="145"/>
      <c r="L352" s="33"/>
      <c r="M352" s="146"/>
      <c r="T352" s="54"/>
      <c r="AT352" s="18" t="s">
        <v>501</v>
      </c>
      <c r="AU352" s="18" t="s">
        <v>86</v>
      </c>
    </row>
    <row r="353" spans="2:65" s="1" customFormat="1" ht="16.5" customHeight="1">
      <c r="B353" s="33"/>
      <c r="C353" s="130" t="s">
        <v>1037</v>
      </c>
      <c r="D353" s="130" t="s">
        <v>267</v>
      </c>
      <c r="E353" s="131" t="s">
        <v>6023</v>
      </c>
      <c r="F353" s="132" t="s">
        <v>6024</v>
      </c>
      <c r="G353" s="133" t="s">
        <v>134</v>
      </c>
      <c r="H353" s="134">
        <v>3</v>
      </c>
      <c r="I353" s="135"/>
      <c r="J353" s="136">
        <f>ROUND(I353*H353,2)</f>
        <v>0</v>
      </c>
      <c r="K353" s="132" t="s">
        <v>19</v>
      </c>
      <c r="L353" s="33"/>
      <c r="M353" s="137" t="s">
        <v>19</v>
      </c>
      <c r="N353" s="138" t="s">
        <v>47</v>
      </c>
      <c r="P353" s="139">
        <f>O353*H353</f>
        <v>0</v>
      </c>
      <c r="Q353" s="139">
        <v>0</v>
      </c>
      <c r="R353" s="139">
        <f>Q353*H353</f>
        <v>0</v>
      </c>
      <c r="S353" s="139">
        <v>0</v>
      </c>
      <c r="T353" s="140">
        <f>S353*H353</f>
        <v>0</v>
      </c>
      <c r="AR353" s="141" t="s">
        <v>761</v>
      </c>
      <c r="AT353" s="141" t="s">
        <v>267</v>
      </c>
      <c r="AU353" s="141" t="s">
        <v>86</v>
      </c>
      <c r="AY353" s="18" t="s">
        <v>265</v>
      </c>
      <c r="BE353" s="142">
        <f>IF(N353="základní",J353,0)</f>
        <v>0</v>
      </c>
      <c r="BF353" s="142">
        <f>IF(N353="snížená",J353,0)</f>
        <v>0</v>
      </c>
      <c r="BG353" s="142">
        <f>IF(N353="zákl. přenesená",J353,0)</f>
        <v>0</v>
      </c>
      <c r="BH353" s="142">
        <f>IF(N353="sníž. přenesená",J353,0)</f>
        <v>0</v>
      </c>
      <c r="BI353" s="142">
        <f>IF(N353="nulová",J353,0)</f>
        <v>0</v>
      </c>
      <c r="BJ353" s="18" t="s">
        <v>84</v>
      </c>
      <c r="BK353" s="142">
        <f>ROUND(I353*H353,2)</f>
        <v>0</v>
      </c>
      <c r="BL353" s="18" t="s">
        <v>761</v>
      </c>
      <c r="BM353" s="141" t="s">
        <v>6025</v>
      </c>
    </row>
    <row r="354" spans="2:47" s="1" customFormat="1" ht="12">
      <c r="B354" s="33"/>
      <c r="D354" s="143" t="s">
        <v>273</v>
      </c>
      <c r="F354" s="144" t="s">
        <v>6024</v>
      </c>
      <c r="I354" s="145"/>
      <c r="L354" s="33"/>
      <c r="M354" s="146"/>
      <c r="T354" s="54"/>
      <c r="AT354" s="18" t="s">
        <v>273</v>
      </c>
      <c r="AU354" s="18" t="s">
        <v>86</v>
      </c>
    </row>
    <row r="355" spans="2:65" s="1" customFormat="1" ht="16.5" customHeight="1">
      <c r="B355" s="33"/>
      <c r="C355" s="177" t="s">
        <v>1045</v>
      </c>
      <c r="D355" s="177" t="s">
        <v>504</v>
      </c>
      <c r="E355" s="178" t="s">
        <v>6026</v>
      </c>
      <c r="F355" s="179" t="s">
        <v>6027</v>
      </c>
      <c r="G355" s="180" t="s">
        <v>134</v>
      </c>
      <c r="H355" s="181">
        <v>3</v>
      </c>
      <c r="I355" s="182"/>
      <c r="J355" s="183">
        <f>ROUND(I355*H355,2)</f>
        <v>0</v>
      </c>
      <c r="K355" s="179" t="s">
        <v>19</v>
      </c>
      <c r="L355" s="184"/>
      <c r="M355" s="185" t="s">
        <v>19</v>
      </c>
      <c r="N355" s="186" t="s">
        <v>47</v>
      </c>
      <c r="P355" s="139">
        <f>O355*H355</f>
        <v>0</v>
      </c>
      <c r="Q355" s="139">
        <v>0</v>
      </c>
      <c r="R355" s="139">
        <f>Q355*H355</f>
        <v>0</v>
      </c>
      <c r="S355" s="139">
        <v>0</v>
      </c>
      <c r="T355" s="140">
        <f>S355*H355</f>
        <v>0</v>
      </c>
      <c r="AR355" s="141" t="s">
        <v>3771</v>
      </c>
      <c r="AT355" s="141" t="s">
        <v>504</v>
      </c>
      <c r="AU355" s="141" t="s">
        <v>86</v>
      </c>
      <c r="AY355" s="18" t="s">
        <v>265</v>
      </c>
      <c r="BE355" s="142">
        <f>IF(N355="základní",J355,0)</f>
        <v>0</v>
      </c>
      <c r="BF355" s="142">
        <f>IF(N355="snížená",J355,0)</f>
        <v>0</v>
      </c>
      <c r="BG355" s="142">
        <f>IF(N355="zákl. přenesená",J355,0)</f>
        <v>0</v>
      </c>
      <c r="BH355" s="142">
        <f>IF(N355="sníž. přenesená",J355,0)</f>
        <v>0</v>
      </c>
      <c r="BI355" s="142">
        <f>IF(N355="nulová",J355,0)</f>
        <v>0</v>
      </c>
      <c r="BJ355" s="18" t="s">
        <v>84</v>
      </c>
      <c r="BK355" s="142">
        <f>ROUND(I355*H355,2)</f>
        <v>0</v>
      </c>
      <c r="BL355" s="18" t="s">
        <v>761</v>
      </c>
      <c r="BM355" s="141" t="s">
        <v>6028</v>
      </c>
    </row>
    <row r="356" spans="2:47" s="1" customFormat="1" ht="12">
      <c r="B356" s="33"/>
      <c r="D356" s="143" t="s">
        <v>273</v>
      </c>
      <c r="F356" s="144" t="s">
        <v>6027</v>
      </c>
      <c r="I356" s="145"/>
      <c r="L356" s="33"/>
      <c r="M356" s="146"/>
      <c r="T356" s="54"/>
      <c r="AT356" s="18" t="s">
        <v>273</v>
      </c>
      <c r="AU356" s="18" t="s">
        <v>86</v>
      </c>
    </row>
    <row r="357" spans="2:65" s="1" customFormat="1" ht="16.5" customHeight="1">
      <c r="B357" s="33"/>
      <c r="C357" s="130" t="s">
        <v>1051</v>
      </c>
      <c r="D357" s="130" t="s">
        <v>267</v>
      </c>
      <c r="E357" s="131" t="s">
        <v>6029</v>
      </c>
      <c r="F357" s="132" t="s">
        <v>6030</v>
      </c>
      <c r="G357" s="133" t="s">
        <v>134</v>
      </c>
      <c r="H357" s="134">
        <v>3</v>
      </c>
      <c r="I357" s="135"/>
      <c r="J357" s="136">
        <f>ROUND(I357*H357,2)</f>
        <v>0</v>
      </c>
      <c r="K357" s="132" t="s">
        <v>19</v>
      </c>
      <c r="L357" s="33"/>
      <c r="M357" s="137" t="s">
        <v>19</v>
      </c>
      <c r="N357" s="138" t="s">
        <v>47</v>
      </c>
      <c r="P357" s="139">
        <f>O357*H357</f>
        <v>0</v>
      </c>
      <c r="Q357" s="139">
        <v>0</v>
      </c>
      <c r="R357" s="139">
        <f>Q357*H357</f>
        <v>0</v>
      </c>
      <c r="S357" s="139">
        <v>0</v>
      </c>
      <c r="T357" s="140">
        <f>S357*H357</f>
        <v>0</v>
      </c>
      <c r="AR357" s="141" t="s">
        <v>761</v>
      </c>
      <c r="AT357" s="141" t="s">
        <v>267</v>
      </c>
      <c r="AU357" s="141" t="s">
        <v>86</v>
      </c>
      <c r="AY357" s="18" t="s">
        <v>265</v>
      </c>
      <c r="BE357" s="142">
        <f>IF(N357="základní",J357,0)</f>
        <v>0</v>
      </c>
      <c r="BF357" s="142">
        <f>IF(N357="snížená",J357,0)</f>
        <v>0</v>
      </c>
      <c r="BG357" s="142">
        <f>IF(N357="zákl. přenesená",J357,0)</f>
        <v>0</v>
      </c>
      <c r="BH357" s="142">
        <f>IF(N357="sníž. přenesená",J357,0)</f>
        <v>0</v>
      </c>
      <c r="BI357" s="142">
        <f>IF(N357="nulová",J357,0)</f>
        <v>0</v>
      </c>
      <c r="BJ357" s="18" t="s">
        <v>84</v>
      </c>
      <c r="BK357" s="142">
        <f>ROUND(I357*H357,2)</f>
        <v>0</v>
      </c>
      <c r="BL357" s="18" t="s">
        <v>761</v>
      </c>
      <c r="BM357" s="141" t="s">
        <v>6031</v>
      </c>
    </row>
    <row r="358" spans="2:47" s="1" customFormat="1" ht="12">
      <c r="B358" s="33"/>
      <c r="D358" s="143" t="s">
        <v>273</v>
      </c>
      <c r="F358" s="144" t="s">
        <v>6030</v>
      </c>
      <c r="I358" s="145"/>
      <c r="L358" s="33"/>
      <c r="M358" s="146"/>
      <c r="T358" s="54"/>
      <c r="AT358" s="18" t="s">
        <v>273</v>
      </c>
      <c r="AU358" s="18" t="s">
        <v>86</v>
      </c>
    </row>
    <row r="359" spans="2:65" s="1" customFormat="1" ht="16.5" customHeight="1">
      <c r="B359" s="33"/>
      <c r="C359" s="177" t="s">
        <v>1059</v>
      </c>
      <c r="D359" s="177" t="s">
        <v>504</v>
      </c>
      <c r="E359" s="178" t="s">
        <v>6032</v>
      </c>
      <c r="F359" s="179" t="s">
        <v>6033</v>
      </c>
      <c r="G359" s="180" t="s">
        <v>134</v>
      </c>
      <c r="H359" s="181">
        <v>3</v>
      </c>
      <c r="I359" s="182"/>
      <c r="J359" s="183">
        <f>ROUND(I359*H359,2)</f>
        <v>0</v>
      </c>
      <c r="K359" s="179" t="s">
        <v>19</v>
      </c>
      <c r="L359" s="184"/>
      <c r="M359" s="185" t="s">
        <v>19</v>
      </c>
      <c r="N359" s="186" t="s">
        <v>47</v>
      </c>
      <c r="P359" s="139">
        <f>O359*H359</f>
        <v>0</v>
      </c>
      <c r="Q359" s="139">
        <v>0</v>
      </c>
      <c r="R359" s="139">
        <f>Q359*H359</f>
        <v>0</v>
      </c>
      <c r="S359" s="139">
        <v>0</v>
      </c>
      <c r="T359" s="140">
        <f>S359*H359</f>
        <v>0</v>
      </c>
      <c r="AR359" s="141" t="s">
        <v>3771</v>
      </c>
      <c r="AT359" s="141" t="s">
        <v>504</v>
      </c>
      <c r="AU359" s="141" t="s">
        <v>86</v>
      </c>
      <c r="AY359" s="18" t="s">
        <v>265</v>
      </c>
      <c r="BE359" s="142">
        <f>IF(N359="základní",J359,0)</f>
        <v>0</v>
      </c>
      <c r="BF359" s="142">
        <f>IF(N359="snížená",J359,0)</f>
        <v>0</v>
      </c>
      <c r="BG359" s="142">
        <f>IF(N359="zákl. přenesená",J359,0)</f>
        <v>0</v>
      </c>
      <c r="BH359" s="142">
        <f>IF(N359="sníž. přenesená",J359,0)</f>
        <v>0</v>
      </c>
      <c r="BI359" s="142">
        <f>IF(N359="nulová",J359,0)</f>
        <v>0</v>
      </c>
      <c r="BJ359" s="18" t="s">
        <v>84</v>
      </c>
      <c r="BK359" s="142">
        <f>ROUND(I359*H359,2)</f>
        <v>0</v>
      </c>
      <c r="BL359" s="18" t="s">
        <v>761</v>
      </c>
      <c r="BM359" s="141" t="s">
        <v>6034</v>
      </c>
    </row>
    <row r="360" spans="2:47" s="1" customFormat="1" ht="12">
      <c r="B360" s="33"/>
      <c r="D360" s="143" t="s">
        <v>273</v>
      </c>
      <c r="F360" s="144" t="s">
        <v>6033</v>
      </c>
      <c r="I360" s="145"/>
      <c r="L360" s="33"/>
      <c r="M360" s="146"/>
      <c r="T360" s="54"/>
      <c r="AT360" s="18" t="s">
        <v>273</v>
      </c>
      <c r="AU360" s="18" t="s">
        <v>86</v>
      </c>
    </row>
    <row r="361" spans="2:65" s="1" customFormat="1" ht="16.5" customHeight="1">
      <c r="B361" s="33"/>
      <c r="C361" s="130" t="s">
        <v>1065</v>
      </c>
      <c r="D361" s="130" t="s">
        <v>267</v>
      </c>
      <c r="E361" s="131" t="s">
        <v>5699</v>
      </c>
      <c r="F361" s="132" t="s">
        <v>5700</v>
      </c>
      <c r="G361" s="133" t="s">
        <v>162</v>
      </c>
      <c r="H361" s="134">
        <v>7</v>
      </c>
      <c r="I361" s="135"/>
      <c r="J361" s="136">
        <f>ROUND(I361*H361,2)</f>
        <v>0</v>
      </c>
      <c r="K361" s="132" t="s">
        <v>19</v>
      </c>
      <c r="L361" s="33"/>
      <c r="M361" s="137" t="s">
        <v>19</v>
      </c>
      <c r="N361" s="138" t="s">
        <v>47</v>
      </c>
      <c r="P361" s="139">
        <f>O361*H361</f>
        <v>0</v>
      </c>
      <c r="Q361" s="139">
        <v>0</v>
      </c>
      <c r="R361" s="139">
        <f>Q361*H361</f>
        <v>0</v>
      </c>
      <c r="S361" s="139">
        <v>0</v>
      </c>
      <c r="T361" s="140">
        <f>S361*H361</f>
        <v>0</v>
      </c>
      <c r="AR361" s="141" t="s">
        <v>761</v>
      </c>
      <c r="AT361" s="141" t="s">
        <v>267</v>
      </c>
      <c r="AU361" s="141" t="s">
        <v>86</v>
      </c>
      <c r="AY361" s="18" t="s">
        <v>265</v>
      </c>
      <c r="BE361" s="142">
        <f>IF(N361="základní",J361,0)</f>
        <v>0</v>
      </c>
      <c r="BF361" s="142">
        <f>IF(N361="snížená",J361,0)</f>
        <v>0</v>
      </c>
      <c r="BG361" s="142">
        <f>IF(N361="zákl. přenesená",J361,0)</f>
        <v>0</v>
      </c>
      <c r="BH361" s="142">
        <f>IF(N361="sníž. přenesená",J361,0)</f>
        <v>0</v>
      </c>
      <c r="BI361" s="142">
        <f>IF(N361="nulová",J361,0)</f>
        <v>0</v>
      </c>
      <c r="BJ361" s="18" t="s">
        <v>84</v>
      </c>
      <c r="BK361" s="142">
        <f>ROUND(I361*H361,2)</f>
        <v>0</v>
      </c>
      <c r="BL361" s="18" t="s">
        <v>761</v>
      </c>
      <c r="BM361" s="141" t="s">
        <v>6035</v>
      </c>
    </row>
    <row r="362" spans="2:47" s="1" customFormat="1" ht="12">
      <c r="B362" s="33"/>
      <c r="D362" s="143" t="s">
        <v>273</v>
      </c>
      <c r="F362" s="144" t="s">
        <v>5700</v>
      </c>
      <c r="I362" s="145"/>
      <c r="L362" s="33"/>
      <c r="M362" s="146"/>
      <c r="T362" s="54"/>
      <c r="AT362" s="18" t="s">
        <v>273</v>
      </c>
      <c r="AU362" s="18" t="s">
        <v>86</v>
      </c>
    </row>
    <row r="363" spans="2:65" s="1" customFormat="1" ht="16.5" customHeight="1">
      <c r="B363" s="33"/>
      <c r="C363" s="177" t="s">
        <v>1071</v>
      </c>
      <c r="D363" s="177" t="s">
        <v>504</v>
      </c>
      <c r="E363" s="178" t="s">
        <v>5703</v>
      </c>
      <c r="F363" s="179" t="s">
        <v>5704</v>
      </c>
      <c r="G363" s="180" t="s">
        <v>162</v>
      </c>
      <c r="H363" s="181">
        <v>7</v>
      </c>
      <c r="I363" s="182"/>
      <c r="J363" s="183">
        <f>ROUND(I363*H363,2)</f>
        <v>0</v>
      </c>
      <c r="K363" s="179" t="s">
        <v>19</v>
      </c>
      <c r="L363" s="184"/>
      <c r="M363" s="185" t="s">
        <v>19</v>
      </c>
      <c r="N363" s="186" t="s">
        <v>47</v>
      </c>
      <c r="P363" s="139">
        <f>O363*H363</f>
        <v>0</v>
      </c>
      <c r="Q363" s="139">
        <v>0</v>
      </c>
      <c r="R363" s="139">
        <f>Q363*H363</f>
        <v>0</v>
      </c>
      <c r="S363" s="139">
        <v>0</v>
      </c>
      <c r="T363" s="140">
        <f>S363*H363</f>
        <v>0</v>
      </c>
      <c r="AR363" s="141" t="s">
        <v>3771</v>
      </c>
      <c r="AT363" s="141" t="s">
        <v>504</v>
      </c>
      <c r="AU363" s="141" t="s">
        <v>86</v>
      </c>
      <c r="AY363" s="18" t="s">
        <v>265</v>
      </c>
      <c r="BE363" s="142">
        <f>IF(N363="základní",J363,0)</f>
        <v>0</v>
      </c>
      <c r="BF363" s="142">
        <f>IF(N363="snížená",J363,0)</f>
        <v>0</v>
      </c>
      <c r="BG363" s="142">
        <f>IF(N363="zákl. přenesená",J363,0)</f>
        <v>0</v>
      </c>
      <c r="BH363" s="142">
        <f>IF(N363="sníž. přenesená",J363,0)</f>
        <v>0</v>
      </c>
      <c r="BI363" s="142">
        <f>IF(N363="nulová",J363,0)</f>
        <v>0</v>
      </c>
      <c r="BJ363" s="18" t="s">
        <v>84</v>
      </c>
      <c r="BK363" s="142">
        <f>ROUND(I363*H363,2)</f>
        <v>0</v>
      </c>
      <c r="BL363" s="18" t="s">
        <v>761</v>
      </c>
      <c r="BM363" s="141" t="s">
        <v>6036</v>
      </c>
    </row>
    <row r="364" spans="2:47" s="1" customFormat="1" ht="12">
      <c r="B364" s="33"/>
      <c r="D364" s="143" t="s">
        <v>273</v>
      </c>
      <c r="F364" s="144" t="s">
        <v>5704</v>
      </c>
      <c r="I364" s="145"/>
      <c r="L364" s="33"/>
      <c r="M364" s="146"/>
      <c r="T364" s="54"/>
      <c r="AT364" s="18" t="s">
        <v>273</v>
      </c>
      <c r="AU364" s="18" t="s">
        <v>86</v>
      </c>
    </row>
    <row r="365" spans="2:65" s="1" customFormat="1" ht="16.5" customHeight="1">
      <c r="B365" s="33"/>
      <c r="C365" s="177" t="s">
        <v>1077</v>
      </c>
      <c r="D365" s="177" t="s">
        <v>504</v>
      </c>
      <c r="E365" s="178" t="s">
        <v>5706</v>
      </c>
      <c r="F365" s="179" t="s">
        <v>5707</v>
      </c>
      <c r="G365" s="180" t="s">
        <v>162</v>
      </c>
      <c r="H365" s="181">
        <v>10</v>
      </c>
      <c r="I365" s="182"/>
      <c r="J365" s="183">
        <f>ROUND(I365*H365,2)</f>
        <v>0</v>
      </c>
      <c r="K365" s="179" t="s">
        <v>19</v>
      </c>
      <c r="L365" s="184"/>
      <c r="M365" s="185" t="s">
        <v>19</v>
      </c>
      <c r="N365" s="186" t="s">
        <v>47</v>
      </c>
      <c r="P365" s="139">
        <f>O365*H365</f>
        <v>0</v>
      </c>
      <c r="Q365" s="139">
        <v>0</v>
      </c>
      <c r="R365" s="139">
        <f>Q365*H365</f>
        <v>0</v>
      </c>
      <c r="S365" s="139">
        <v>0</v>
      </c>
      <c r="T365" s="140">
        <f>S365*H365</f>
        <v>0</v>
      </c>
      <c r="AR365" s="141" t="s">
        <v>3771</v>
      </c>
      <c r="AT365" s="141" t="s">
        <v>504</v>
      </c>
      <c r="AU365" s="141" t="s">
        <v>86</v>
      </c>
      <c r="AY365" s="18" t="s">
        <v>265</v>
      </c>
      <c r="BE365" s="142">
        <f>IF(N365="základní",J365,0)</f>
        <v>0</v>
      </c>
      <c r="BF365" s="142">
        <f>IF(N365="snížená",J365,0)</f>
        <v>0</v>
      </c>
      <c r="BG365" s="142">
        <f>IF(N365="zákl. přenesená",J365,0)</f>
        <v>0</v>
      </c>
      <c r="BH365" s="142">
        <f>IF(N365="sníž. přenesená",J365,0)</f>
        <v>0</v>
      </c>
      <c r="BI365" s="142">
        <f>IF(N365="nulová",J365,0)</f>
        <v>0</v>
      </c>
      <c r="BJ365" s="18" t="s">
        <v>84</v>
      </c>
      <c r="BK365" s="142">
        <f>ROUND(I365*H365,2)</f>
        <v>0</v>
      </c>
      <c r="BL365" s="18" t="s">
        <v>761</v>
      </c>
      <c r="BM365" s="141" t="s">
        <v>6037</v>
      </c>
    </row>
    <row r="366" spans="2:47" s="1" customFormat="1" ht="12">
      <c r="B366" s="33"/>
      <c r="D366" s="143" t="s">
        <v>273</v>
      </c>
      <c r="F366" s="144" t="s">
        <v>5707</v>
      </c>
      <c r="I366" s="145"/>
      <c r="L366" s="33"/>
      <c r="M366" s="146"/>
      <c r="T366" s="54"/>
      <c r="AT366" s="18" t="s">
        <v>273</v>
      </c>
      <c r="AU366" s="18" t="s">
        <v>86</v>
      </c>
    </row>
    <row r="367" spans="2:65" s="1" customFormat="1" ht="16.5" customHeight="1">
      <c r="B367" s="33"/>
      <c r="C367" s="177" t="s">
        <v>1085</v>
      </c>
      <c r="D367" s="177" t="s">
        <v>504</v>
      </c>
      <c r="E367" s="178" t="s">
        <v>5709</v>
      </c>
      <c r="F367" s="179" t="s">
        <v>5710</v>
      </c>
      <c r="G367" s="180" t="s">
        <v>134</v>
      </c>
      <c r="H367" s="181">
        <v>4</v>
      </c>
      <c r="I367" s="182"/>
      <c r="J367" s="183">
        <f>ROUND(I367*H367,2)</f>
        <v>0</v>
      </c>
      <c r="K367" s="179" t="s">
        <v>19</v>
      </c>
      <c r="L367" s="184"/>
      <c r="M367" s="185" t="s">
        <v>19</v>
      </c>
      <c r="N367" s="186" t="s">
        <v>47</v>
      </c>
      <c r="P367" s="139">
        <f>O367*H367</f>
        <v>0</v>
      </c>
      <c r="Q367" s="139">
        <v>0</v>
      </c>
      <c r="R367" s="139">
        <f>Q367*H367</f>
        <v>0</v>
      </c>
      <c r="S367" s="139">
        <v>0</v>
      </c>
      <c r="T367" s="140">
        <f>S367*H367</f>
        <v>0</v>
      </c>
      <c r="AR367" s="141" t="s">
        <v>3771</v>
      </c>
      <c r="AT367" s="141" t="s">
        <v>504</v>
      </c>
      <c r="AU367" s="141" t="s">
        <v>86</v>
      </c>
      <c r="AY367" s="18" t="s">
        <v>265</v>
      </c>
      <c r="BE367" s="142">
        <f>IF(N367="základní",J367,0)</f>
        <v>0</v>
      </c>
      <c r="BF367" s="142">
        <f>IF(N367="snížená",J367,0)</f>
        <v>0</v>
      </c>
      <c r="BG367" s="142">
        <f>IF(N367="zákl. přenesená",J367,0)</f>
        <v>0</v>
      </c>
      <c r="BH367" s="142">
        <f>IF(N367="sníž. přenesená",J367,0)</f>
        <v>0</v>
      </c>
      <c r="BI367" s="142">
        <f>IF(N367="nulová",J367,0)</f>
        <v>0</v>
      </c>
      <c r="BJ367" s="18" t="s">
        <v>84</v>
      </c>
      <c r="BK367" s="142">
        <f>ROUND(I367*H367,2)</f>
        <v>0</v>
      </c>
      <c r="BL367" s="18" t="s">
        <v>761</v>
      </c>
      <c r="BM367" s="141" t="s">
        <v>6038</v>
      </c>
    </row>
    <row r="368" spans="2:47" s="1" customFormat="1" ht="12">
      <c r="B368" s="33"/>
      <c r="D368" s="143" t="s">
        <v>273</v>
      </c>
      <c r="F368" s="144" t="s">
        <v>5710</v>
      </c>
      <c r="I368" s="145"/>
      <c r="L368" s="33"/>
      <c r="M368" s="146"/>
      <c r="T368" s="54"/>
      <c r="AT368" s="18" t="s">
        <v>273</v>
      </c>
      <c r="AU368" s="18" t="s">
        <v>86</v>
      </c>
    </row>
    <row r="369" spans="2:47" s="1" customFormat="1" ht="19.5">
      <c r="B369" s="33"/>
      <c r="D369" s="143" t="s">
        <v>501</v>
      </c>
      <c r="F369" s="176" t="s">
        <v>6039</v>
      </c>
      <c r="I369" s="145"/>
      <c r="L369" s="33"/>
      <c r="M369" s="146"/>
      <c r="T369" s="54"/>
      <c r="AT369" s="18" t="s">
        <v>501</v>
      </c>
      <c r="AU369" s="18" t="s">
        <v>86</v>
      </c>
    </row>
    <row r="370" spans="2:65" s="1" customFormat="1" ht="16.5" customHeight="1">
      <c r="B370" s="33"/>
      <c r="C370" s="130" t="s">
        <v>1092</v>
      </c>
      <c r="D370" s="130" t="s">
        <v>267</v>
      </c>
      <c r="E370" s="131" t="s">
        <v>6040</v>
      </c>
      <c r="F370" s="132" t="s">
        <v>6041</v>
      </c>
      <c r="G370" s="133" t="s">
        <v>134</v>
      </c>
      <c r="H370" s="134">
        <v>1</v>
      </c>
      <c r="I370" s="135"/>
      <c r="J370" s="136">
        <f>ROUND(I370*H370,2)</f>
        <v>0</v>
      </c>
      <c r="K370" s="132" t="s">
        <v>19</v>
      </c>
      <c r="L370" s="33"/>
      <c r="M370" s="137" t="s">
        <v>19</v>
      </c>
      <c r="N370" s="138" t="s">
        <v>47</v>
      </c>
      <c r="P370" s="139">
        <f>O370*H370</f>
        <v>0</v>
      </c>
      <c r="Q370" s="139">
        <v>0</v>
      </c>
      <c r="R370" s="139">
        <f>Q370*H370</f>
        <v>0</v>
      </c>
      <c r="S370" s="139">
        <v>0</v>
      </c>
      <c r="T370" s="140">
        <f>S370*H370</f>
        <v>0</v>
      </c>
      <c r="AR370" s="141" t="s">
        <v>761</v>
      </c>
      <c r="AT370" s="141" t="s">
        <v>267</v>
      </c>
      <c r="AU370" s="141" t="s">
        <v>86</v>
      </c>
      <c r="AY370" s="18" t="s">
        <v>265</v>
      </c>
      <c r="BE370" s="142">
        <f>IF(N370="základní",J370,0)</f>
        <v>0</v>
      </c>
      <c r="BF370" s="142">
        <f>IF(N370="snížená",J370,0)</f>
        <v>0</v>
      </c>
      <c r="BG370" s="142">
        <f>IF(N370="zákl. přenesená",J370,0)</f>
        <v>0</v>
      </c>
      <c r="BH370" s="142">
        <f>IF(N370="sníž. přenesená",J370,0)</f>
        <v>0</v>
      </c>
      <c r="BI370" s="142">
        <f>IF(N370="nulová",J370,0)</f>
        <v>0</v>
      </c>
      <c r="BJ370" s="18" t="s">
        <v>84</v>
      </c>
      <c r="BK370" s="142">
        <f>ROUND(I370*H370,2)</f>
        <v>0</v>
      </c>
      <c r="BL370" s="18" t="s">
        <v>761</v>
      </c>
      <c r="BM370" s="141" t="s">
        <v>6042</v>
      </c>
    </row>
    <row r="371" spans="2:47" s="1" customFormat="1" ht="12">
      <c r="B371" s="33"/>
      <c r="D371" s="143" t="s">
        <v>273</v>
      </c>
      <c r="F371" s="144" t="s">
        <v>6041</v>
      </c>
      <c r="I371" s="145"/>
      <c r="L371" s="33"/>
      <c r="M371" s="146"/>
      <c r="T371" s="54"/>
      <c r="AT371" s="18" t="s">
        <v>273</v>
      </c>
      <c r="AU371" s="18" t="s">
        <v>86</v>
      </c>
    </row>
    <row r="372" spans="2:47" s="1" customFormat="1" ht="19.5">
      <c r="B372" s="33"/>
      <c r="D372" s="143" t="s">
        <v>501</v>
      </c>
      <c r="F372" s="176" t="s">
        <v>6043</v>
      </c>
      <c r="I372" s="145"/>
      <c r="L372" s="33"/>
      <c r="M372" s="146"/>
      <c r="T372" s="54"/>
      <c r="AT372" s="18" t="s">
        <v>501</v>
      </c>
      <c r="AU372" s="18" t="s">
        <v>86</v>
      </c>
    </row>
    <row r="373" spans="2:65" s="1" customFormat="1" ht="33" customHeight="1">
      <c r="B373" s="33"/>
      <c r="C373" s="177" t="s">
        <v>1102</v>
      </c>
      <c r="D373" s="177" t="s">
        <v>504</v>
      </c>
      <c r="E373" s="178" t="s">
        <v>6044</v>
      </c>
      <c r="F373" s="179" t="s">
        <v>6045</v>
      </c>
      <c r="G373" s="180" t="s">
        <v>3951</v>
      </c>
      <c r="H373" s="181">
        <v>1</v>
      </c>
      <c r="I373" s="182"/>
      <c r="J373" s="183">
        <f>ROUND(I373*H373,2)</f>
        <v>0</v>
      </c>
      <c r="K373" s="179" t="s">
        <v>19</v>
      </c>
      <c r="L373" s="184"/>
      <c r="M373" s="185" t="s">
        <v>19</v>
      </c>
      <c r="N373" s="186" t="s">
        <v>47</v>
      </c>
      <c r="P373" s="139">
        <f>O373*H373</f>
        <v>0</v>
      </c>
      <c r="Q373" s="139">
        <v>0</v>
      </c>
      <c r="R373" s="139">
        <f>Q373*H373</f>
        <v>0</v>
      </c>
      <c r="S373" s="139">
        <v>0</v>
      </c>
      <c r="T373" s="140">
        <f>S373*H373</f>
        <v>0</v>
      </c>
      <c r="AR373" s="141" t="s">
        <v>3771</v>
      </c>
      <c r="AT373" s="141" t="s">
        <v>504</v>
      </c>
      <c r="AU373" s="141" t="s">
        <v>86</v>
      </c>
      <c r="AY373" s="18" t="s">
        <v>265</v>
      </c>
      <c r="BE373" s="142">
        <f>IF(N373="základní",J373,0)</f>
        <v>0</v>
      </c>
      <c r="BF373" s="142">
        <f>IF(N373="snížená",J373,0)</f>
        <v>0</v>
      </c>
      <c r="BG373" s="142">
        <f>IF(N373="zákl. přenesená",J373,0)</f>
        <v>0</v>
      </c>
      <c r="BH373" s="142">
        <f>IF(N373="sníž. přenesená",J373,0)</f>
        <v>0</v>
      </c>
      <c r="BI373" s="142">
        <f>IF(N373="nulová",J373,0)</f>
        <v>0</v>
      </c>
      <c r="BJ373" s="18" t="s">
        <v>84</v>
      </c>
      <c r="BK373" s="142">
        <f>ROUND(I373*H373,2)</f>
        <v>0</v>
      </c>
      <c r="BL373" s="18" t="s">
        <v>761</v>
      </c>
      <c r="BM373" s="141" t="s">
        <v>6046</v>
      </c>
    </row>
    <row r="374" spans="2:47" s="1" customFormat="1" ht="19.5">
      <c r="B374" s="33"/>
      <c r="D374" s="143" t="s">
        <v>273</v>
      </c>
      <c r="F374" s="144" t="s">
        <v>6045</v>
      </c>
      <c r="I374" s="145"/>
      <c r="L374" s="33"/>
      <c r="M374" s="146"/>
      <c r="T374" s="54"/>
      <c r="AT374" s="18" t="s">
        <v>273</v>
      </c>
      <c r="AU374" s="18" t="s">
        <v>86</v>
      </c>
    </row>
    <row r="375" spans="2:65" s="1" customFormat="1" ht="16.5" customHeight="1">
      <c r="B375" s="33"/>
      <c r="C375" s="130" t="s">
        <v>1110</v>
      </c>
      <c r="D375" s="130" t="s">
        <v>267</v>
      </c>
      <c r="E375" s="131" t="s">
        <v>6047</v>
      </c>
      <c r="F375" s="132" t="s">
        <v>6048</v>
      </c>
      <c r="G375" s="133" t="s">
        <v>134</v>
      </c>
      <c r="H375" s="134">
        <v>2</v>
      </c>
      <c r="I375" s="135"/>
      <c r="J375" s="136">
        <f>ROUND(I375*H375,2)</f>
        <v>0</v>
      </c>
      <c r="K375" s="132" t="s">
        <v>19</v>
      </c>
      <c r="L375" s="33"/>
      <c r="M375" s="137" t="s">
        <v>19</v>
      </c>
      <c r="N375" s="138" t="s">
        <v>47</v>
      </c>
      <c r="P375" s="139">
        <f>O375*H375</f>
        <v>0</v>
      </c>
      <c r="Q375" s="139">
        <v>0</v>
      </c>
      <c r="R375" s="139">
        <f>Q375*H375</f>
        <v>0</v>
      </c>
      <c r="S375" s="139">
        <v>0</v>
      </c>
      <c r="T375" s="140">
        <f>S375*H375</f>
        <v>0</v>
      </c>
      <c r="AR375" s="141" t="s">
        <v>761</v>
      </c>
      <c r="AT375" s="141" t="s">
        <v>267</v>
      </c>
      <c r="AU375" s="141" t="s">
        <v>86</v>
      </c>
      <c r="AY375" s="18" t="s">
        <v>265</v>
      </c>
      <c r="BE375" s="142">
        <f>IF(N375="základní",J375,0)</f>
        <v>0</v>
      </c>
      <c r="BF375" s="142">
        <f>IF(N375="snížená",J375,0)</f>
        <v>0</v>
      </c>
      <c r="BG375" s="142">
        <f>IF(N375="zákl. přenesená",J375,0)</f>
        <v>0</v>
      </c>
      <c r="BH375" s="142">
        <f>IF(N375="sníž. přenesená",J375,0)</f>
        <v>0</v>
      </c>
      <c r="BI375" s="142">
        <f>IF(N375="nulová",J375,0)</f>
        <v>0</v>
      </c>
      <c r="BJ375" s="18" t="s">
        <v>84</v>
      </c>
      <c r="BK375" s="142">
        <f>ROUND(I375*H375,2)</f>
        <v>0</v>
      </c>
      <c r="BL375" s="18" t="s">
        <v>761</v>
      </c>
      <c r="BM375" s="141" t="s">
        <v>6049</v>
      </c>
    </row>
    <row r="376" spans="2:47" s="1" customFormat="1" ht="12">
      <c r="B376" s="33"/>
      <c r="D376" s="143" t="s">
        <v>273</v>
      </c>
      <c r="F376" s="144" t="s">
        <v>6048</v>
      </c>
      <c r="I376" s="145"/>
      <c r="L376" s="33"/>
      <c r="M376" s="146"/>
      <c r="T376" s="54"/>
      <c r="AT376" s="18" t="s">
        <v>273</v>
      </c>
      <c r="AU376" s="18" t="s">
        <v>86</v>
      </c>
    </row>
    <row r="377" spans="2:65" s="1" customFormat="1" ht="16.5" customHeight="1">
      <c r="B377" s="33"/>
      <c r="C377" s="177" t="s">
        <v>1119</v>
      </c>
      <c r="D377" s="177" t="s">
        <v>504</v>
      </c>
      <c r="E377" s="178" t="s">
        <v>6050</v>
      </c>
      <c r="F377" s="179" t="s">
        <v>6051</v>
      </c>
      <c r="G377" s="180" t="s">
        <v>3951</v>
      </c>
      <c r="H377" s="181">
        <v>3</v>
      </c>
      <c r="I377" s="182"/>
      <c r="J377" s="183">
        <f>ROUND(I377*H377,2)</f>
        <v>0</v>
      </c>
      <c r="K377" s="179" t="s">
        <v>19</v>
      </c>
      <c r="L377" s="184"/>
      <c r="M377" s="185" t="s">
        <v>19</v>
      </c>
      <c r="N377" s="186" t="s">
        <v>47</v>
      </c>
      <c r="P377" s="139">
        <f>O377*H377</f>
        <v>0</v>
      </c>
      <c r="Q377" s="139">
        <v>0</v>
      </c>
      <c r="R377" s="139">
        <f>Q377*H377</f>
        <v>0</v>
      </c>
      <c r="S377" s="139">
        <v>0</v>
      </c>
      <c r="T377" s="140">
        <f>S377*H377</f>
        <v>0</v>
      </c>
      <c r="AR377" s="141" t="s">
        <v>3771</v>
      </c>
      <c r="AT377" s="141" t="s">
        <v>504</v>
      </c>
      <c r="AU377" s="141" t="s">
        <v>86</v>
      </c>
      <c r="AY377" s="18" t="s">
        <v>265</v>
      </c>
      <c r="BE377" s="142">
        <f>IF(N377="základní",J377,0)</f>
        <v>0</v>
      </c>
      <c r="BF377" s="142">
        <f>IF(N377="snížená",J377,0)</f>
        <v>0</v>
      </c>
      <c r="BG377" s="142">
        <f>IF(N377="zákl. přenesená",J377,0)</f>
        <v>0</v>
      </c>
      <c r="BH377" s="142">
        <f>IF(N377="sníž. přenesená",J377,0)</f>
        <v>0</v>
      </c>
      <c r="BI377" s="142">
        <f>IF(N377="nulová",J377,0)</f>
        <v>0</v>
      </c>
      <c r="BJ377" s="18" t="s">
        <v>84</v>
      </c>
      <c r="BK377" s="142">
        <f>ROUND(I377*H377,2)</f>
        <v>0</v>
      </c>
      <c r="BL377" s="18" t="s">
        <v>761</v>
      </c>
      <c r="BM377" s="141" t="s">
        <v>6052</v>
      </c>
    </row>
    <row r="378" spans="2:47" s="1" customFormat="1" ht="12">
      <c r="B378" s="33"/>
      <c r="D378" s="143" t="s">
        <v>273</v>
      </c>
      <c r="F378" s="144" t="s">
        <v>6051</v>
      </c>
      <c r="I378" s="145"/>
      <c r="L378" s="33"/>
      <c r="M378" s="146"/>
      <c r="T378" s="54"/>
      <c r="AT378" s="18" t="s">
        <v>273</v>
      </c>
      <c r="AU378" s="18" t="s">
        <v>86</v>
      </c>
    </row>
    <row r="379" spans="2:65" s="1" customFormat="1" ht="16.5" customHeight="1">
      <c r="B379" s="33"/>
      <c r="C379" s="177" t="s">
        <v>1127</v>
      </c>
      <c r="D379" s="177" t="s">
        <v>504</v>
      </c>
      <c r="E379" s="178" t="s">
        <v>6053</v>
      </c>
      <c r="F379" s="179" t="s">
        <v>6054</v>
      </c>
      <c r="G379" s="180" t="s">
        <v>3951</v>
      </c>
      <c r="H379" s="181">
        <v>1</v>
      </c>
      <c r="I379" s="182"/>
      <c r="J379" s="183">
        <f>ROUND(I379*H379,2)</f>
        <v>0</v>
      </c>
      <c r="K379" s="179" t="s">
        <v>19</v>
      </c>
      <c r="L379" s="184"/>
      <c r="M379" s="185" t="s">
        <v>19</v>
      </c>
      <c r="N379" s="186" t="s">
        <v>47</v>
      </c>
      <c r="P379" s="139">
        <f>O379*H379</f>
        <v>0</v>
      </c>
      <c r="Q379" s="139">
        <v>0</v>
      </c>
      <c r="R379" s="139">
        <f>Q379*H379</f>
        <v>0</v>
      </c>
      <c r="S379" s="139">
        <v>0</v>
      </c>
      <c r="T379" s="140">
        <f>S379*H379</f>
        <v>0</v>
      </c>
      <c r="AR379" s="141" t="s">
        <v>3771</v>
      </c>
      <c r="AT379" s="141" t="s">
        <v>504</v>
      </c>
      <c r="AU379" s="141" t="s">
        <v>86</v>
      </c>
      <c r="AY379" s="18" t="s">
        <v>265</v>
      </c>
      <c r="BE379" s="142">
        <f>IF(N379="základní",J379,0)</f>
        <v>0</v>
      </c>
      <c r="BF379" s="142">
        <f>IF(N379="snížená",J379,0)</f>
        <v>0</v>
      </c>
      <c r="BG379" s="142">
        <f>IF(N379="zákl. přenesená",J379,0)</f>
        <v>0</v>
      </c>
      <c r="BH379" s="142">
        <f>IF(N379="sníž. přenesená",J379,0)</f>
        <v>0</v>
      </c>
      <c r="BI379" s="142">
        <f>IF(N379="nulová",J379,0)</f>
        <v>0</v>
      </c>
      <c r="BJ379" s="18" t="s">
        <v>84</v>
      </c>
      <c r="BK379" s="142">
        <f>ROUND(I379*H379,2)</f>
        <v>0</v>
      </c>
      <c r="BL379" s="18" t="s">
        <v>761</v>
      </c>
      <c r="BM379" s="141" t="s">
        <v>6055</v>
      </c>
    </row>
    <row r="380" spans="2:47" s="1" customFormat="1" ht="12">
      <c r="B380" s="33"/>
      <c r="D380" s="143" t="s">
        <v>273</v>
      </c>
      <c r="F380" s="144" t="s">
        <v>6054</v>
      </c>
      <c r="I380" s="145"/>
      <c r="L380" s="33"/>
      <c r="M380" s="146"/>
      <c r="T380" s="54"/>
      <c r="AT380" s="18" t="s">
        <v>273</v>
      </c>
      <c r="AU380" s="18" t="s">
        <v>86</v>
      </c>
    </row>
    <row r="381" spans="2:65" s="1" customFormat="1" ht="16.5" customHeight="1">
      <c r="B381" s="33"/>
      <c r="C381" s="130" t="s">
        <v>1134</v>
      </c>
      <c r="D381" s="130" t="s">
        <v>267</v>
      </c>
      <c r="E381" s="131" t="s">
        <v>6007</v>
      </c>
      <c r="F381" s="132" t="s">
        <v>6008</v>
      </c>
      <c r="G381" s="133" t="s">
        <v>134</v>
      </c>
      <c r="H381" s="134">
        <v>1</v>
      </c>
      <c r="I381" s="135"/>
      <c r="J381" s="136">
        <f>ROUND(I381*H381,2)</f>
        <v>0</v>
      </c>
      <c r="K381" s="132" t="s">
        <v>19</v>
      </c>
      <c r="L381" s="33"/>
      <c r="M381" s="137" t="s">
        <v>19</v>
      </c>
      <c r="N381" s="138" t="s">
        <v>47</v>
      </c>
      <c r="P381" s="139">
        <f>O381*H381</f>
        <v>0</v>
      </c>
      <c r="Q381" s="139">
        <v>0</v>
      </c>
      <c r="R381" s="139">
        <f>Q381*H381</f>
        <v>0</v>
      </c>
      <c r="S381" s="139">
        <v>0</v>
      </c>
      <c r="T381" s="140">
        <f>S381*H381</f>
        <v>0</v>
      </c>
      <c r="AR381" s="141" t="s">
        <v>761</v>
      </c>
      <c r="AT381" s="141" t="s">
        <v>267</v>
      </c>
      <c r="AU381" s="141" t="s">
        <v>86</v>
      </c>
      <c r="AY381" s="18" t="s">
        <v>265</v>
      </c>
      <c r="BE381" s="142">
        <f>IF(N381="základní",J381,0)</f>
        <v>0</v>
      </c>
      <c r="BF381" s="142">
        <f>IF(N381="snížená",J381,0)</f>
        <v>0</v>
      </c>
      <c r="BG381" s="142">
        <f>IF(N381="zákl. přenesená",J381,0)</f>
        <v>0</v>
      </c>
      <c r="BH381" s="142">
        <f>IF(N381="sníž. přenesená",J381,0)</f>
        <v>0</v>
      </c>
      <c r="BI381" s="142">
        <f>IF(N381="nulová",J381,0)</f>
        <v>0</v>
      </c>
      <c r="BJ381" s="18" t="s">
        <v>84</v>
      </c>
      <c r="BK381" s="142">
        <f>ROUND(I381*H381,2)</f>
        <v>0</v>
      </c>
      <c r="BL381" s="18" t="s">
        <v>761</v>
      </c>
      <c r="BM381" s="141" t="s">
        <v>6056</v>
      </c>
    </row>
    <row r="382" spans="2:47" s="1" customFormat="1" ht="12">
      <c r="B382" s="33"/>
      <c r="D382" s="143" t="s">
        <v>273</v>
      </c>
      <c r="F382" s="144" t="s">
        <v>6008</v>
      </c>
      <c r="I382" s="145"/>
      <c r="L382" s="33"/>
      <c r="M382" s="146"/>
      <c r="T382" s="54"/>
      <c r="AT382" s="18" t="s">
        <v>273</v>
      </c>
      <c r="AU382" s="18" t="s">
        <v>86</v>
      </c>
    </row>
    <row r="383" spans="2:65" s="1" customFormat="1" ht="16.5" customHeight="1">
      <c r="B383" s="33"/>
      <c r="C383" s="177" t="s">
        <v>1144</v>
      </c>
      <c r="D383" s="177" t="s">
        <v>504</v>
      </c>
      <c r="E383" s="178" t="s">
        <v>6053</v>
      </c>
      <c r="F383" s="179" t="s">
        <v>6054</v>
      </c>
      <c r="G383" s="180" t="s">
        <v>3951</v>
      </c>
      <c r="H383" s="181">
        <v>1</v>
      </c>
      <c r="I383" s="182"/>
      <c r="J383" s="183">
        <f>ROUND(I383*H383,2)</f>
        <v>0</v>
      </c>
      <c r="K383" s="179" t="s">
        <v>19</v>
      </c>
      <c r="L383" s="184"/>
      <c r="M383" s="185" t="s">
        <v>19</v>
      </c>
      <c r="N383" s="186" t="s">
        <v>47</v>
      </c>
      <c r="P383" s="139">
        <f>O383*H383</f>
        <v>0</v>
      </c>
      <c r="Q383" s="139">
        <v>0</v>
      </c>
      <c r="R383" s="139">
        <f>Q383*H383</f>
        <v>0</v>
      </c>
      <c r="S383" s="139">
        <v>0</v>
      </c>
      <c r="T383" s="140">
        <f>S383*H383</f>
        <v>0</v>
      </c>
      <c r="AR383" s="141" t="s">
        <v>3771</v>
      </c>
      <c r="AT383" s="141" t="s">
        <v>504</v>
      </c>
      <c r="AU383" s="141" t="s">
        <v>86</v>
      </c>
      <c r="AY383" s="18" t="s">
        <v>265</v>
      </c>
      <c r="BE383" s="142">
        <f>IF(N383="základní",J383,0)</f>
        <v>0</v>
      </c>
      <c r="BF383" s="142">
        <f>IF(N383="snížená",J383,0)</f>
        <v>0</v>
      </c>
      <c r="BG383" s="142">
        <f>IF(N383="zákl. přenesená",J383,0)</f>
        <v>0</v>
      </c>
      <c r="BH383" s="142">
        <f>IF(N383="sníž. přenesená",J383,0)</f>
        <v>0</v>
      </c>
      <c r="BI383" s="142">
        <f>IF(N383="nulová",J383,0)</f>
        <v>0</v>
      </c>
      <c r="BJ383" s="18" t="s">
        <v>84</v>
      </c>
      <c r="BK383" s="142">
        <f>ROUND(I383*H383,2)</f>
        <v>0</v>
      </c>
      <c r="BL383" s="18" t="s">
        <v>761</v>
      </c>
      <c r="BM383" s="141" t="s">
        <v>6057</v>
      </c>
    </row>
    <row r="384" spans="2:47" s="1" customFormat="1" ht="12">
      <c r="B384" s="33"/>
      <c r="D384" s="143" t="s">
        <v>273</v>
      </c>
      <c r="F384" s="144" t="s">
        <v>6054</v>
      </c>
      <c r="I384" s="145"/>
      <c r="L384" s="33"/>
      <c r="M384" s="146"/>
      <c r="T384" s="54"/>
      <c r="AT384" s="18" t="s">
        <v>273</v>
      </c>
      <c r="AU384" s="18" t="s">
        <v>86</v>
      </c>
    </row>
    <row r="385" spans="2:65" s="1" customFormat="1" ht="16.5" customHeight="1">
      <c r="B385" s="33"/>
      <c r="C385" s="130" t="s">
        <v>1152</v>
      </c>
      <c r="D385" s="130" t="s">
        <v>267</v>
      </c>
      <c r="E385" s="131" t="s">
        <v>6058</v>
      </c>
      <c r="F385" s="132" t="s">
        <v>6059</v>
      </c>
      <c r="G385" s="133" t="s">
        <v>134</v>
      </c>
      <c r="H385" s="134">
        <v>1</v>
      </c>
      <c r="I385" s="135"/>
      <c r="J385" s="136">
        <f>ROUND(I385*H385,2)</f>
        <v>0</v>
      </c>
      <c r="K385" s="132" t="s">
        <v>19</v>
      </c>
      <c r="L385" s="33"/>
      <c r="M385" s="137" t="s">
        <v>19</v>
      </c>
      <c r="N385" s="138" t="s">
        <v>47</v>
      </c>
      <c r="P385" s="139">
        <f>O385*H385</f>
        <v>0</v>
      </c>
      <c r="Q385" s="139">
        <v>0</v>
      </c>
      <c r="R385" s="139">
        <f>Q385*H385</f>
        <v>0</v>
      </c>
      <c r="S385" s="139">
        <v>0</v>
      </c>
      <c r="T385" s="140">
        <f>S385*H385</f>
        <v>0</v>
      </c>
      <c r="AR385" s="141" t="s">
        <v>761</v>
      </c>
      <c r="AT385" s="141" t="s">
        <v>267</v>
      </c>
      <c r="AU385" s="141" t="s">
        <v>86</v>
      </c>
      <c r="AY385" s="18" t="s">
        <v>265</v>
      </c>
      <c r="BE385" s="142">
        <f>IF(N385="základní",J385,0)</f>
        <v>0</v>
      </c>
      <c r="BF385" s="142">
        <f>IF(N385="snížená",J385,0)</f>
        <v>0</v>
      </c>
      <c r="BG385" s="142">
        <f>IF(N385="zákl. přenesená",J385,0)</f>
        <v>0</v>
      </c>
      <c r="BH385" s="142">
        <f>IF(N385="sníž. přenesená",J385,0)</f>
        <v>0</v>
      </c>
      <c r="BI385" s="142">
        <f>IF(N385="nulová",J385,0)</f>
        <v>0</v>
      </c>
      <c r="BJ385" s="18" t="s">
        <v>84</v>
      </c>
      <c r="BK385" s="142">
        <f>ROUND(I385*H385,2)</f>
        <v>0</v>
      </c>
      <c r="BL385" s="18" t="s">
        <v>761</v>
      </c>
      <c r="BM385" s="141" t="s">
        <v>6060</v>
      </c>
    </row>
    <row r="386" spans="2:47" s="1" customFormat="1" ht="12">
      <c r="B386" s="33"/>
      <c r="D386" s="143" t="s">
        <v>273</v>
      </c>
      <c r="F386" s="144" t="s">
        <v>6059</v>
      </c>
      <c r="I386" s="145"/>
      <c r="L386" s="33"/>
      <c r="M386" s="146"/>
      <c r="T386" s="54"/>
      <c r="AT386" s="18" t="s">
        <v>273</v>
      </c>
      <c r="AU386" s="18" t="s">
        <v>86</v>
      </c>
    </row>
    <row r="387" spans="2:65" s="1" customFormat="1" ht="16.5" customHeight="1">
      <c r="B387" s="33"/>
      <c r="C387" s="177" t="s">
        <v>1163</v>
      </c>
      <c r="D387" s="177" t="s">
        <v>504</v>
      </c>
      <c r="E387" s="178" t="s">
        <v>6061</v>
      </c>
      <c r="F387" s="179" t="s">
        <v>6062</v>
      </c>
      <c r="G387" s="180" t="s">
        <v>3951</v>
      </c>
      <c r="H387" s="181">
        <v>1</v>
      </c>
      <c r="I387" s="182"/>
      <c r="J387" s="183">
        <f>ROUND(I387*H387,2)</f>
        <v>0</v>
      </c>
      <c r="K387" s="179" t="s">
        <v>19</v>
      </c>
      <c r="L387" s="184"/>
      <c r="M387" s="185" t="s">
        <v>19</v>
      </c>
      <c r="N387" s="186" t="s">
        <v>47</v>
      </c>
      <c r="P387" s="139">
        <f>O387*H387</f>
        <v>0</v>
      </c>
      <c r="Q387" s="139">
        <v>0</v>
      </c>
      <c r="R387" s="139">
        <f>Q387*H387</f>
        <v>0</v>
      </c>
      <c r="S387" s="139">
        <v>0</v>
      </c>
      <c r="T387" s="140">
        <f>S387*H387</f>
        <v>0</v>
      </c>
      <c r="AR387" s="141" t="s">
        <v>3771</v>
      </c>
      <c r="AT387" s="141" t="s">
        <v>504</v>
      </c>
      <c r="AU387" s="141" t="s">
        <v>86</v>
      </c>
      <c r="AY387" s="18" t="s">
        <v>265</v>
      </c>
      <c r="BE387" s="142">
        <f>IF(N387="základní",J387,0)</f>
        <v>0</v>
      </c>
      <c r="BF387" s="142">
        <f>IF(N387="snížená",J387,0)</f>
        <v>0</v>
      </c>
      <c r="BG387" s="142">
        <f>IF(N387="zákl. přenesená",J387,0)</f>
        <v>0</v>
      </c>
      <c r="BH387" s="142">
        <f>IF(N387="sníž. přenesená",J387,0)</f>
        <v>0</v>
      </c>
      <c r="BI387" s="142">
        <f>IF(N387="nulová",J387,0)</f>
        <v>0</v>
      </c>
      <c r="BJ387" s="18" t="s">
        <v>84</v>
      </c>
      <c r="BK387" s="142">
        <f>ROUND(I387*H387,2)</f>
        <v>0</v>
      </c>
      <c r="BL387" s="18" t="s">
        <v>761</v>
      </c>
      <c r="BM387" s="141" t="s">
        <v>6063</v>
      </c>
    </row>
    <row r="388" spans="2:47" s="1" customFormat="1" ht="12">
      <c r="B388" s="33"/>
      <c r="D388" s="143" t="s">
        <v>273</v>
      </c>
      <c r="F388" s="144" t="s">
        <v>6062</v>
      </c>
      <c r="I388" s="145"/>
      <c r="L388" s="33"/>
      <c r="M388" s="146"/>
      <c r="T388" s="54"/>
      <c r="AT388" s="18" t="s">
        <v>273</v>
      </c>
      <c r="AU388" s="18" t="s">
        <v>86</v>
      </c>
    </row>
    <row r="389" spans="2:65" s="1" customFormat="1" ht="16.5" customHeight="1">
      <c r="B389" s="33"/>
      <c r="C389" s="177" t="s">
        <v>1171</v>
      </c>
      <c r="D389" s="177" t="s">
        <v>504</v>
      </c>
      <c r="E389" s="178" t="s">
        <v>6064</v>
      </c>
      <c r="F389" s="179" t="s">
        <v>6065</v>
      </c>
      <c r="G389" s="180" t="s">
        <v>3951</v>
      </c>
      <c r="H389" s="181">
        <v>2</v>
      </c>
      <c r="I389" s="182"/>
      <c r="J389" s="183">
        <f>ROUND(I389*H389,2)</f>
        <v>0</v>
      </c>
      <c r="K389" s="179" t="s">
        <v>19</v>
      </c>
      <c r="L389" s="184"/>
      <c r="M389" s="185" t="s">
        <v>19</v>
      </c>
      <c r="N389" s="186" t="s">
        <v>47</v>
      </c>
      <c r="P389" s="139">
        <f>O389*H389</f>
        <v>0</v>
      </c>
      <c r="Q389" s="139">
        <v>0</v>
      </c>
      <c r="R389" s="139">
        <f>Q389*H389</f>
        <v>0</v>
      </c>
      <c r="S389" s="139">
        <v>0</v>
      </c>
      <c r="T389" s="140">
        <f>S389*H389</f>
        <v>0</v>
      </c>
      <c r="AR389" s="141" t="s">
        <v>3771</v>
      </c>
      <c r="AT389" s="141" t="s">
        <v>504</v>
      </c>
      <c r="AU389" s="141" t="s">
        <v>86</v>
      </c>
      <c r="AY389" s="18" t="s">
        <v>265</v>
      </c>
      <c r="BE389" s="142">
        <f>IF(N389="základní",J389,0)</f>
        <v>0</v>
      </c>
      <c r="BF389" s="142">
        <f>IF(N389="snížená",J389,0)</f>
        <v>0</v>
      </c>
      <c r="BG389" s="142">
        <f>IF(N389="zákl. přenesená",J389,0)</f>
        <v>0</v>
      </c>
      <c r="BH389" s="142">
        <f>IF(N389="sníž. přenesená",J389,0)</f>
        <v>0</v>
      </c>
      <c r="BI389" s="142">
        <f>IF(N389="nulová",J389,0)</f>
        <v>0</v>
      </c>
      <c r="BJ389" s="18" t="s">
        <v>84</v>
      </c>
      <c r="BK389" s="142">
        <f>ROUND(I389*H389,2)</f>
        <v>0</v>
      </c>
      <c r="BL389" s="18" t="s">
        <v>761</v>
      </c>
      <c r="BM389" s="141" t="s">
        <v>6066</v>
      </c>
    </row>
    <row r="390" spans="2:47" s="1" customFormat="1" ht="12">
      <c r="B390" s="33"/>
      <c r="D390" s="143" t="s">
        <v>273</v>
      </c>
      <c r="F390" s="144" t="s">
        <v>6065</v>
      </c>
      <c r="I390" s="145"/>
      <c r="L390" s="33"/>
      <c r="M390" s="146"/>
      <c r="T390" s="54"/>
      <c r="AT390" s="18" t="s">
        <v>273</v>
      </c>
      <c r="AU390" s="18" t="s">
        <v>86</v>
      </c>
    </row>
    <row r="391" spans="2:65" s="1" customFormat="1" ht="16.5" customHeight="1">
      <c r="B391" s="33"/>
      <c r="C391" s="130" t="s">
        <v>1179</v>
      </c>
      <c r="D391" s="130" t="s">
        <v>267</v>
      </c>
      <c r="E391" s="131" t="s">
        <v>6067</v>
      </c>
      <c r="F391" s="132" t="s">
        <v>6068</v>
      </c>
      <c r="G391" s="133" t="s">
        <v>134</v>
      </c>
      <c r="H391" s="134">
        <v>1</v>
      </c>
      <c r="I391" s="135"/>
      <c r="J391" s="136">
        <f>ROUND(I391*H391,2)</f>
        <v>0</v>
      </c>
      <c r="K391" s="132" t="s">
        <v>19</v>
      </c>
      <c r="L391" s="33"/>
      <c r="M391" s="137" t="s">
        <v>19</v>
      </c>
      <c r="N391" s="138" t="s">
        <v>47</v>
      </c>
      <c r="P391" s="139">
        <f>O391*H391</f>
        <v>0</v>
      </c>
      <c r="Q391" s="139">
        <v>0</v>
      </c>
      <c r="R391" s="139">
        <f>Q391*H391</f>
        <v>0</v>
      </c>
      <c r="S391" s="139">
        <v>0</v>
      </c>
      <c r="T391" s="140">
        <f>S391*H391</f>
        <v>0</v>
      </c>
      <c r="AR391" s="141" t="s">
        <v>761</v>
      </c>
      <c r="AT391" s="141" t="s">
        <v>267</v>
      </c>
      <c r="AU391" s="141" t="s">
        <v>86</v>
      </c>
      <c r="AY391" s="18" t="s">
        <v>265</v>
      </c>
      <c r="BE391" s="142">
        <f>IF(N391="základní",J391,0)</f>
        <v>0</v>
      </c>
      <c r="BF391" s="142">
        <f>IF(N391="snížená",J391,0)</f>
        <v>0</v>
      </c>
      <c r="BG391" s="142">
        <f>IF(N391="zákl. přenesená",J391,0)</f>
        <v>0</v>
      </c>
      <c r="BH391" s="142">
        <f>IF(N391="sníž. přenesená",J391,0)</f>
        <v>0</v>
      </c>
      <c r="BI391" s="142">
        <f>IF(N391="nulová",J391,0)</f>
        <v>0</v>
      </c>
      <c r="BJ391" s="18" t="s">
        <v>84</v>
      </c>
      <c r="BK391" s="142">
        <f>ROUND(I391*H391,2)</f>
        <v>0</v>
      </c>
      <c r="BL391" s="18" t="s">
        <v>761</v>
      </c>
      <c r="BM391" s="141" t="s">
        <v>6069</v>
      </c>
    </row>
    <row r="392" spans="2:47" s="1" customFormat="1" ht="12">
      <c r="B392" s="33"/>
      <c r="D392" s="143" t="s">
        <v>273</v>
      </c>
      <c r="F392" s="144" t="s">
        <v>6068</v>
      </c>
      <c r="I392" s="145"/>
      <c r="L392" s="33"/>
      <c r="M392" s="146"/>
      <c r="T392" s="54"/>
      <c r="AT392" s="18" t="s">
        <v>273</v>
      </c>
      <c r="AU392" s="18" t="s">
        <v>86</v>
      </c>
    </row>
    <row r="393" spans="2:65" s="1" customFormat="1" ht="16.5" customHeight="1">
      <c r="B393" s="33"/>
      <c r="C393" s="177" t="s">
        <v>1187</v>
      </c>
      <c r="D393" s="177" t="s">
        <v>504</v>
      </c>
      <c r="E393" s="178" t="s">
        <v>6070</v>
      </c>
      <c r="F393" s="179" t="s">
        <v>6071</v>
      </c>
      <c r="G393" s="180" t="s">
        <v>3951</v>
      </c>
      <c r="H393" s="181">
        <v>1</v>
      </c>
      <c r="I393" s="182"/>
      <c r="J393" s="183">
        <f>ROUND(I393*H393,2)</f>
        <v>0</v>
      </c>
      <c r="K393" s="179" t="s">
        <v>19</v>
      </c>
      <c r="L393" s="184"/>
      <c r="M393" s="185" t="s">
        <v>19</v>
      </c>
      <c r="N393" s="186" t="s">
        <v>47</v>
      </c>
      <c r="P393" s="139">
        <f>O393*H393</f>
        <v>0</v>
      </c>
      <c r="Q393" s="139">
        <v>0</v>
      </c>
      <c r="R393" s="139">
        <f>Q393*H393</f>
        <v>0</v>
      </c>
      <c r="S393" s="139">
        <v>0</v>
      </c>
      <c r="T393" s="140">
        <f>S393*H393</f>
        <v>0</v>
      </c>
      <c r="AR393" s="141" t="s">
        <v>3771</v>
      </c>
      <c r="AT393" s="141" t="s">
        <v>504</v>
      </c>
      <c r="AU393" s="141" t="s">
        <v>86</v>
      </c>
      <c r="AY393" s="18" t="s">
        <v>265</v>
      </c>
      <c r="BE393" s="142">
        <f>IF(N393="základní",J393,0)</f>
        <v>0</v>
      </c>
      <c r="BF393" s="142">
        <f>IF(N393="snížená",J393,0)</f>
        <v>0</v>
      </c>
      <c r="BG393" s="142">
        <f>IF(N393="zákl. přenesená",J393,0)</f>
        <v>0</v>
      </c>
      <c r="BH393" s="142">
        <f>IF(N393="sníž. přenesená",J393,0)</f>
        <v>0</v>
      </c>
      <c r="BI393" s="142">
        <f>IF(N393="nulová",J393,0)</f>
        <v>0</v>
      </c>
      <c r="BJ393" s="18" t="s">
        <v>84</v>
      </c>
      <c r="BK393" s="142">
        <f>ROUND(I393*H393,2)</f>
        <v>0</v>
      </c>
      <c r="BL393" s="18" t="s">
        <v>761</v>
      </c>
      <c r="BM393" s="141" t="s">
        <v>6072</v>
      </c>
    </row>
    <row r="394" spans="2:47" s="1" customFormat="1" ht="12">
      <c r="B394" s="33"/>
      <c r="D394" s="143" t="s">
        <v>273</v>
      </c>
      <c r="F394" s="144" t="s">
        <v>6071</v>
      </c>
      <c r="I394" s="145"/>
      <c r="L394" s="33"/>
      <c r="M394" s="146"/>
      <c r="T394" s="54"/>
      <c r="AT394" s="18" t="s">
        <v>273</v>
      </c>
      <c r="AU394" s="18" t="s">
        <v>86</v>
      </c>
    </row>
    <row r="395" spans="2:65" s="1" customFormat="1" ht="21.75" customHeight="1">
      <c r="B395" s="33"/>
      <c r="C395" s="130" t="s">
        <v>1194</v>
      </c>
      <c r="D395" s="130" t="s">
        <v>267</v>
      </c>
      <c r="E395" s="131" t="s">
        <v>6073</v>
      </c>
      <c r="F395" s="132" t="s">
        <v>6074</v>
      </c>
      <c r="G395" s="133" t="s">
        <v>134</v>
      </c>
      <c r="H395" s="134">
        <v>1</v>
      </c>
      <c r="I395" s="135"/>
      <c r="J395" s="136">
        <f>ROUND(I395*H395,2)</f>
        <v>0</v>
      </c>
      <c r="K395" s="132" t="s">
        <v>19</v>
      </c>
      <c r="L395" s="33"/>
      <c r="M395" s="137" t="s">
        <v>19</v>
      </c>
      <c r="N395" s="138" t="s">
        <v>47</v>
      </c>
      <c r="P395" s="139">
        <f>O395*H395</f>
        <v>0</v>
      </c>
      <c r="Q395" s="139">
        <v>0</v>
      </c>
      <c r="R395" s="139">
        <f>Q395*H395</f>
        <v>0</v>
      </c>
      <c r="S395" s="139">
        <v>0</v>
      </c>
      <c r="T395" s="140">
        <f>S395*H395</f>
        <v>0</v>
      </c>
      <c r="AR395" s="141" t="s">
        <v>761</v>
      </c>
      <c r="AT395" s="141" t="s">
        <v>267</v>
      </c>
      <c r="AU395" s="141" t="s">
        <v>86</v>
      </c>
      <c r="AY395" s="18" t="s">
        <v>265</v>
      </c>
      <c r="BE395" s="142">
        <f>IF(N395="základní",J395,0)</f>
        <v>0</v>
      </c>
      <c r="BF395" s="142">
        <f>IF(N395="snížená",J395,0)</f>
        <v>0</v>
      </c>
      <c r="BG395" s="142">
        <f>IF(N395="zákl. přenesená",J395,0)</f>
        <v>0</v>
      </c>
      <c r="BH395" s="142">
        <f>IF(N395="sníž. přenesená",J395,0)</f>
        <v>0</v>
      </c>
      <c r="BI395" s="142">
        <f>IF(N395="nulová",J395,0)</f>
        <v>0</v>
      </c>
      <c r="BJ395" s="18" t="s">
        <v>84</v>
      </c>
      <c r="BK395" s="142">
        <f>ROUND(I395*H395,2)</f>
        <v>0</v>
      </c>
      <c r="BL395" s="18" t="s">
        <v>761</v>
      </c>
      <c r="BM395" s="141" t="s">
        <v>6075</v>
      </c>
    </row>
    <row r="396" spans="2:47" s="1" customFormat="1" ht="12">
      <c r="B396" s="33"/>
      <c r="D396" s="143" t="s">
        <v>273</v>
      </c>
      <c r="F396" s="144" t="s">
        <v>6076</v>
      </c>
      <c r="I396" s="145"/>
      <c r="L396" s="33"/>
      <c r="M396" s="146"/>
      <c r="T396" s="54"/>
      <c r="AT396" s="18" t="s">
        <v>273</v>
      </c>
      <c r="AU396" s="18" t="s">
        <v>86</v>
      </c>
    </row>
    <row r="397" spans="2:65" s="1" customFormat="1" ht="24.2" customHeight="1">
      <c r="B397" s="33"/>
      <c r="C397" s="177" t="s">
        <v>1203</v>
      </c>
      <c r="D397" s="177" t="s">
        <v>504</v>
      </c>
      <c r="E397" s="178" t="s">
        <v>6077</v>
      </c>
      <c r="F397" s="179" t="s">
        <v>6078</v>
      </c>
      <c r="G397" s="180" t="s">
        <v>3951</v>
      </c>
      <c r="H397" s="181">
        <v>1</v>
      </c>
      <c r="I397" s="182"/>
      <c r="J397" s="183">
        <f>ROUND(I397*H397,2)</f>
        <v>0</v>
      </c>
      <c r="K397" s="179" t="s">
        <v>19</v>
      </c>
      <c r="L397" s="184"/>
      <c r="M397" s="185" t="s">
        <v>19</v>
      </c>
      <c r="N397" s="186" t="s">
        <v>47</v>
      </c>
      <c r="P397" s="139">
        <f>O397*H397</f>
        <v>0</v>
      </c>
      <c r="Q397" s="139">
        <v>0</v>
      </c>
      <c r="R397" s="139">
        <f>Q397*H397</f>
        <v>0</v>
      </c>
      <c r="S397" s="139">
        <v>0</v>
      </c>
      <c r="T397" s="140">
        <f>S397*H397</f>
        <v>0</v>
      </c>
      <c r="AR397" s="141" t="s">
        <v>3771</v>
      </c>
      <c r="AT397" s="141" t="s">
        <v>504</v>
      </c>
      <c r="AU397" s="141" t="s">
        <v>86</v>
      </c>
      <c r="AY397" s="18" t="s">
        <v>265</v>
      </c>
      <c r="BE397" s="142">
        <f>IF(N397="základní",J397,0)</f>
        <v>0</v>
      </c>
      <c r="BF397" s="142">
        <f>IF(N397="snížená",J397,0)</f>
        <v>0</v>
      </c>
      <c r="BG397" s="142">
        <f>IF(N397="zákl. přenesená",J397,0)</f>
        <v>0</v>
      </c>
      <c r="BH397" s="142">
        <f>IF(N397="sníž. přenesená",J397,0)</f>
        <v>0</v>
      </c>
      <c r="BI397" s="142">
        <f>IF(N397="nulová",J397,0)</f>
        <v>0</v>
      </c>
      <c r="BJ397" s="18" t="s">
        <v>84</v>
      </c>
      <c r="BK397" s="142">
        <f>ROUND(I397*H397,2)</f>
        <v>0</v>
      </c>
      <c r="BL397" s="18" t="s">
        <v>761</v>
      </c>
      <c r="BM397" s="141" t="s">
        <v>6079</v>
      </c>
    </row>
    <row r="398" spans="2:47" s="1" customFormat="1" ht="19.5">
      <c r="B398" s="33"/>
      <c r="D398" s="143" t="s">
        <v>273</v>
      </c>
      <c r="F398" s="144" t="s">
        <v>6078</v>
      </c>
      <c r="I398" s="145"/>
      <c r="L398" s="33"/>
      <c r="M398" s="146"/>
      <c r="T398" s="54"/>
      <c r="AT398" s="18" t="s">
        <v>273</v>
      </c>
      <c r="AU398" s="18" t="s">
        <v>86</v>
      </c>
    </row>
    <row r="399" spans="2:65" s="1" customFormat="1" ht="16.5" customHeight="1">
      <c r="B399" s="33"/>
      <c r="C399" s="130" t="s">
        <v>1209</v>
      </c>
      <c r="D399" s="130" t="s">
        <v>267</v>
      </c>
      <c r="E399" s="131" t="s">
        <v>6080</v>
      </c>
      <c r="F399" s="132" t="s">
        <v>6081</v>
      </c>
      <c r="G399" s="133" t="s">
        <v>134</v>
      </c>
      <c r="H399" s="134">
        <v>1</v>
      </c>
      <c r="I399" s="135"/>
      <c r="J399" s="136">
        <f>ROUND(I399*H399,2)</f>
        <v>0</v>
      </c>
      <c r="K399" s="132" t="s">
        <v>19</v>
      </c>
      <c r="L399" s="33"/>
      <c r="M399" s="137" t="s">
        <v>19</v>
      </c>
      <c r="N399" s="138" t="s">
        <v>47</v>
      </c>
      <c r="P399" s="139">
        <f>O399*H399</f>
        <v>0</v>
      </c>
      <c r="Q399" s="139">
        <v>0</v>
      </c>
      <c r="R399" s="139">
        <f>Q399*H399</f>
        <v>0</v>
      </c>
      <c r="S399" s="139">
        <v>0</v>
      </c>
      <c r="T399" s="140">
        <f>S399*H399</f>
        <v>0</v>
      </c>
      <c r="AR399" s="141" t="s">
        <v>761</v>
      </c>
      <c r="AT399" s="141" t="s">
        <v>267</v>
      </c>
      <c r="AU399" s="141" t="s">
        <v>86</v>
      </c>
      <c r="AY399" s="18" t="s">
        <v>265</v>
      </c>
      <c r="BE399" s="142">
        <f>IF(N399="základní",J399,0)</f>
        <v>0</v>
      </c>
      <c r="BF399" s="142">
        <f>IF(N399="snížená",J399,0)</f>
        <v>0</v>
      </c>
      <c r="BG399" s="142">
        <f>IF(N399="zákl. přenesená",J399,0)</f>
        <v>0</v>
      </c>
      <c r="BH399" s="142">
        <f>IF(N399="sníž. přenesená",J399,0)</f>
        <v>0</v>
      </c>
      <c r="BI399" s="142">
        <f>IF(N399="nulová",J399,0)</f>
        <v>0</v>
      </c>
      <c r="BJ399" s="18" t="s">
        <v>84</v>
      </c>
      <c r="BK399" s="142">
        <f>ROUND(I399*H399,2)</f>
        <v>0</v>
      </c>
      <c r="BL399" s="18" t="s">
        <v>761</v>
      </c>
      <c r="BM399" s="141" t="s">
        <v>6082</v>
      </c>
    </row>
    <row r="400" spans="2:47" s="1" customFormat="1" ht="12">
      <c r="B400" s="33"/>
      <c r="D400" s="143" t="s">
        <v>273</v>
      </c>
      <c r="F400" s="144" t="s">
        <v>6081</v>
      </c>
      <c r="I400" s="145"/>
      <c r="L400" s="33"/>
      <c r="M400" s="146"/>
      <c r="T400" s="54"/>
      <c r="AT400" s="18" t="s">
        <v>273</v>
      </c>
      <c r="AU400" s="18" t="s">
        <v>86</v>
      </c>
    </row>
    <row r="401" spans="2:65" s="1" customFormat="1" ht="16.5" customHeight="1">
      <c r="B401" s="33"/>
      <c r="C401" s="177" t="s">
        <v>1216</v>
      </c>
      <c r="D401" s="177" t="s">
        <v>504</v>
      </c>
      <c r="E401" s="178" t="s">
        <v>6083</v>
      </c>
      <c r="F401" s="179" t="s">
        <v>6084</v>
      </c>
      <c r="G401" s="180" t="s">
        <v>3951</v>
      </c>
      <c r="H401" s="181">
        <v>1</v>
      </c>
      <c r="I401" s="182"/>
      <c r="J401" s="183">
        <f>ROUND(I401*H401,2)</f>
        <v>0</v>
      </c>
      <c r="K401" s="179" t="s">
        <v>19</v>
      </c>
      <c r="L401" s="184"/>
      <c r="M401" s="185" t="s">
        <v>19</v>
      </c>
      <c r="N401" s="186" t="s">
        <v>47</v>
      </c>
      <c r="P401" s="139">
        <f>O401*H401</f>
        <v>0</v>
      </c>
      <c r="Q401" s="139">
        <v>0</v>
      </c>
      <c r="R401" s="139">
        <f>Q401*H401</f>
        <v>0</v>
      </c>
      <c r="S401" s="139">
        <v>0</v>
      </c>
      <c r="T401" s="140">
        <f>S401*H401</f>
        <v>0</v>
      </c>
      <c r="AR401" s="141" t="s">
        <v>3771</v>
      </c>
      <c r="AT401" s="141" t="s">
        <v>504</v>
      </c>
      <c r="AU401" s="141" t="s">
        <v>86</v>
      </c>
      <c r="AY401" s="18" t="s">
        <v>265</v>
      </c>
      <c r="BE401" s="142">
        <f>IF(N401="základní",J401,0)</f>
        <v>0</v>
      </c>
      <c r="BF401" s="142">
        <f>IF(N401="snížená",J401,0)</f>
        <v>0</v>
      </c>
      <c r="BG401" s="142">
        <f>IF(N401="zákl. přenesená",J401,0)</f>
        <v>0</v>
      </c>
      <c r="BH401" s="142">
        <f>IF(N401="sníž. přenesená",J401,0)</f>
        <v>0</v>
      </c>
      <c r="BI401" s="142">
        <f>IF(N401="nulová",J401,0)</f>
        <v>0</v>
      </c>
      <c r="BJ401" s="18" t="s">
        <v>84</v>
      </c>
      <c r="BK401" s="142">
        <f>ROUND(I401*H401,2)</f>
        <v>0</v>
      </c>
      <c r="BL401" s="18" t="s">
        <v>761</v>
      </c>
      <c r="BM401" s="141" t="s">
        <v>6085</v>
      </c>
    </row>
    <row r="402" spans="2:47" s="1" customFormat="1" ht="12">
      <c r="B402" s="33"/>
      <c r="D402" s="143" t="s">
        <v>273</v>
      </c>
      <c r="F402" s="144" t="s">
        <v>6084</v>
      </c>
      <c r="I402" s="145"/>
      <c r="L402" s="33"/>
      <c r="M402" s="146"/>
      <c r="T402" s="54"/>
      <c r="AT402" s="18" t="s">
        <v>273</v>
      </c>
      <c r="AU402" s="18" t="s">
        <v>86</v>
      </c>
    </row>
    <row r="403" spans="2:65" s="1" customFormat="1" ht="16.5" customHeight="1">
      <c r="B403" s="33"/>
      <c r="C403" s="130" t="s">
        <v>1224</v>
      </c>
      <c r="D403" s="130" t="s">
        <v>267</v>
      </c>
      <c r="E403" s="131" t="s">
        <v>6086</v>
      </c>
      <c r="F403" s="132" t="s">
        <v>6087</v>
      </c>
      <c r="G403" s="133" t="s">
        <v>134</v>
      </c>
      <c r="H403" s="134">
        <v>2</v>
      </c>
      <c r="I403" s="135"/>
      <c r="J403" s="136">
        <f>ROUND(I403*H403,2)</f>
        <v>0</v>
      </c>
      <c r="K403" s="132" t="s">
        <v>19</v>
      </c>
      <c r="L403" s="33"/>
      <c r="M403" s="137" t="s">
        <v>19</v>
      </c>
      <c r="N403" s="138" t="s">
        <v>47</v>
      </c>
      <c r="P403" s="139">
        <f>O403*H403</f>
        <v>0</v>
      </c>
      <c r="Q403" s="139">
        <v>0</v>
      </c>
      <c r="R403" s="139">
        <f>Q403*H403</f>
        <v>0</v>
      </c>
      <c r="S403" s="139">
        <v>0</v>
      </c>
      <c r="T403" s="140">
        <f>S403*H403</f>
        <v>0</v>
      </c>
      <c r="AR403" s="141" t="s">
        <v>761</v>
      </c>
      <c r="AT403" s="141" t="s">
        <v>267</v>
      </c>
      <c r="AU403" s="141" t="s">
        <v>86</v>
      </c>
      <c r="AY403" s="18" t="s">
        <v>265</v>
      </c>
      <c r="BE403" s="142">
        <f>IF(N403="základní",J403,0)</f>
        <v>0</v>
      </c>
      <c r="BF403" s="142">
        <f>IF(N403="snížená",J403,0)</f>
        <v>0</v>
      </c>
      <c r="BG403" s="142">
        <f>IF(N403="zákl. přenesená",J403,0)</f>
        <v>0</v>
      </c>
      <c r="BH403" s="142">
        <f>IF(N403="sníž. přenesená",J403,0)</f>
        <v>0</v>
      </c>
      <c r="BI403" s="142">
        <f>IF(N403="nulová",J403,0)</f>
        <v>0</v>
      </c>
      <c r="BJ403" s="18" t="s">
        <v>84</v>
      </c>
      <c r="BK403" s="142">
        <f>ROUND(I403*H403,2)</f>
        <v>0</v>
      </c>
      <c r="BL403" s="18" t="s">
        <v>761</v>
      </c>
      <c r="BM403" s="141" t="s">
        <v>6088</v>
      </c>
    </row>
    <row r="404" spans="2:47" s="1" customFormat="1" ht="12">
      <c r="B404" s="33"/>
      <c r="D404" s="143" t="s">
        <v>273</v>
      </c>
      <c r="F404" s="144" t="s">
        <v>6087</v>
      </c>
      <c r="I404" s="145"/>
      <c r="L404" s="33"/>
      <c r="M404" s="146"/>
      <c r="T404" s="54"/>
      <c r="AT404" s="18" t="s">
        <v>273</v>
      </c>
      <c r="AU404" s="18" t="s">
        <v>86</v>
      </c>
    </row>
    <row r="405" spans="2:65" s="1" customFormat="1" ht="16.5" customHeight="1">
      <c r="B405" s="33"/>
      <c r="C405" s="177" t="s">
        <v>1233</v>
      </c>
      <c r="D405" s="177" t="s">
        <v>504</v>
      </c>
      <c r="E405" s="178" t="s">
        <v>6089</v>
      </c>
      <c r="F405" s="179" t="s">
        <v>6090</v>
      </c>
      <c r="G405" s="180" t="s">
        <v>3951</v>
      </c>
      <c r="H405" s="181">
        <v>2</v>
      </c>
      <c r="I405" s="182"/>
      <c r="J405" s="183">
        <f>ROUND(I405*H405,2)</f>
        <v>0</v>
      </c>
      <c r="K405" s="179" t="s">
        <v>19</v>
      </c>
      <c r="L405" s="184"/>
      <c r="M405" s="185" t="s">
        <v>19</v>
      </c>
      <c r="N405" s="186" t="s">
        <v>47</v>
      </c>
      <c r="P405" s="139">
        <f>O405*H405</f>
        <v>0</v>
      </c>
      <c r="Q405" s="139">
        <v>0</v>
      </c>
      <c r="R405" s="139">
        <f>Q405*H405</f>
        <v>0</v>
      </c>
      <c r="S405" s="139">
        <v>0</v>
      </c>
      <c r="T405" s="140">
        <f>S405*H405</f>
        <v>0</v>
      </c>
      <c r="AR405" s="141" t="s">
        <v>3771</v>
      </c>
      <c r="AT405" s="141" t="s">
        <v>504</v>
      </c>
      <c r="AU405" s="141" t="s">
        <v>86</v>
      </c>
      <c r="AY405" s="18" t="s">
        <v>265</v>
      </c>
      <c r="BE405" s="142">
        <f>IF(N405="základní",J405,0)</f>
        <v>0</v>
      </c>
      <c r="BF405" s="142">
        <f>IF(N405="snížená",J405,0)</f>
        <v>0</v>
      </c>
      <c r="BG405" s="142">
        <f>IF(N405="zákl. přenesená",J405,0)</f>
        <v>0</v>
      </c>
      <c r="BH405" s="142">
        <f>IF(N405="sníž. přenesená",J405,0)</f>
        <v>0</v>
      </c>
      <c r="BI405" s="142">
        <f>IF(N405="nulová",J405,0)</f>
        <v>0</v>
      </c>
      <c r="BJ405" s="18" t="s">
        <v>84</v>
      </c>
      <c r="BK405" s="142">
        <f>ROUND(I405*H405,2)</f>
        <v>0</v>
      </c>
      <c r="BL405" s="18" t="s">
        <v>761</v>
      </c>
      <c r="BM405" s="141" t="s">
        <v>6091</v>
      </c>
    </row>
    <row r="406" spans="2:47" s="1" customFormat="1" ht="12">
      <c r="B406" s="33"/>
      <c r="D406" s="143" t="s">
        <v>273</v>
      </c>
      <c r="F406" s="144" t="s">
        <v>6090</v>
      </c>
      <c r="I406" s="145"/>
      <c r="L406" s="33"/>
      <c r="M406" s="146"/>
      <c r="T406" s="54"/>
      <c r="AT406" s="18" t="s">
        <v>273</v>
      </c>
      <c r="AU406" s="18" t="s">
        <v>86</v>
      </c>
    </row>
    <row r="407" spans="2:65" s="1" customFormat="1" ht="16.5" customHeight="1">
      <c r="B407" s="33"/>
      <c r="C407" s="177" t="s">
        <v>1239</v>
      </c>
      <c r="D407" s="177" t="s">
        <v>504</v>
      </c>
      <c r="E407" s="178" t="s">
        <v>6092</v>
      </c>
      <c r="F407" s="179" t="s">
        <v>6093</v>
      </c>
      <c r="G407" s="180" t="s">
        <v>3951</v>
      </c>
      <c r="H407" s="181">
        <v>6</v>
      </c>
      <c r="I407" s="182"/>
      <c r="J407" s="183">
        <f>ROUND(I407*H407,2)</f>
        <v>0</v>
      </c>
      <c r="K407" s="179" t="s">
        <v>19</v>
      </c>
      <c r="L407" s="184"/>
      <c r="M407" s="185" t="s">
        <v>19</v>
      </c>
      <c r="N407" s="186" t="s">
        <v>47</v>
      </c>
      <c r="P407" s="139">
        <f>O407*H407</f>
        <v>0</v>
      </c>
      <c r="Q407" s="139">
        <v>0</v>
      </c>
      <c r="R407" s="139">
        <f>Q407*H407</f>
        <v>0</v>
      </c>
      <c r="S407" s="139">
        <v>0</v>
      </c>
      <c r="T407" s="140">
        <f>S407*H407</f>
        <v>0</v>
      </c>
      <c r="AR407" s="141" t="s">
        <v>3771</v>
      </c>
      <c r="AT407" s="141" t="s">
        <v>504</v>
      </c>
      <c r="AU407" s="141" t="s">
        <v>86</v>
      </c>
      <c r="AY407" s="18" t="s">
        <v>265</v>
      </c>
      <c r="BE407" s="142">
        <f>IF(N407="základní",J407,0)</f>
        <v>0</v>
      </c>
      <c r="BF407" s="142">
        <f>IF(N407="snížená",J407,0)</f>
        <v>0</v>
      </c>
      <c r="BG407" s="142">
        <f>IF(N407="zákl. přenesená",J407,0)</f>
        <v>0</v>
      </c>
      <c r="BH407" s="142">
        <f>IF(N407="sníž. přenesená",J407,0)</f>
        <v>0</v>
      </c>
      <c r="BI407" s="142">
        <f>IF(N407="nulová",J407,0)</f>
        <v>0</v>
      </c>
      <c r="BJ407" s="18" t="s">
        <v>84</v>
      </c>
      <c r="BK407" s="142">
        <f>ROUND(I407*H407,2)</f>
        <v>0</v>
      </c>
      <c r="BL407" s="18" t="s">
        <v>761</v>
      </c>
      <c r="BM407" s="141" t="s">
        <v>6094</v>
      </c>
    </row>
    <row r="408" spans="2:47" s="1" customFormat="1" ht="12">
      <c r="B408" s="33"/>
      <c r="D408" s="143" t="s">
        <v>273</v>
      </c>
      <c r="F408" s="144" t="s">
        <v>6093</v>
      </c>
      <c r="I408" s="145"/>
      <c r="L408" s="33"/>
      <c r="M408" s="146"/>
      <c r="T408" s="54"/>
      <c r="AT408" s="18" t="s">
        <v>273</v>
      </c>
      <c r="AU408" s="18" t="s">
        <v>86</v>
      </c>
    </row>
    <row r="409" spans="2:65" s="1" customFormat="1" ht="16.5" customHeight="1">
      <c r="B409" s="33"/>
      <c r="C409" s="177" t="s">
        <v>1246</v>
      </c>
      <c r="D409" s="177" t="s">
        <v>504</v>
      </c>
      <c r="E409" s="178" t="s">
        <v>6095</v>
      </c>
      <c r="F409" s="179" t="s">
        <v>6096</v>
      </c>
      <c r="G409" s="180" t="s">
        <v>3951</v>
      </c>
      <c r="H409" s="181">
        <v>15</v>
      </c>
      <c r="I409" s="182"/>
      <c r="J409" s="183">
        <f>ROUND(I409*H409,2)</f>
        <v>0</v>
      </c>
      <c r="K409" s="179" t="s">
        <v>19</v>
      </c>
      <c r="L409" s="184"/>
      <c r="M409" s="185" t="s">
        <v>19</v>
      </c>
      <c r="N409" s="186" t="s">
        <v>47</v>
      </c>
      <c r="P409" s="139">
        <f>O409*H409</f>
        <v>0</v>
      </c>
      <c r="Q409" s="139">
        <v>0</v>
      </c>
      <c r="R409" s="139">
        <f>Q409*H409</f>
        <v>0</v>
      </c>
      <c r="S409" s="139">
        <v>0</v>
      </c>
      <c r="T409" s="140">
        <f>S409*H409</f>
        <v>0</v>
      </c>
      <c r="AR409" s="141" t="s">
        <v>3771</v>
      </c>
      <c r="AT409" s="141" t="s">
        <v>504</v>
      </c>
      <c r="AU409" s="141" t="s">
        <v>86</v>
      </c>
      <c r="AY409" s="18" t="s">
        <v>265</v>
      </c>
      <c r="BE409" s="142">
        <f>IF(N409="základní",J409,0)</f>
        <v>0</v>
      </c>
      <c r="BF409" s="142">
        <f>IF(N409="snížená",J409,0)</f>
        <v>0</v>
      </c>
      <c r="BG409" s="142">
        <f>IF(N409="zákl. přenesená",J409,0)</f>
        <v>0</v>
      </c>
      <c r="BH409" s="142">
        <f>IF(N409="sníž. přenesená",J409,0)</f>
        <v>0</v>
      </c>
      <c r="BI409" s="142">
        <f>IF(N409="nulová",J409,0)</f>
        <v>0</v>
      </c>
      <c r="BJ409" s="18" t="s">
        <v>84</v>
      </c>
      <c r="BK409" s="142">
        <f>ROUND(I409*H409,2)</f>
        <v>0</v>
      </c>
      <c r="BL409" s="18" t="s">
        <v>761</v>
      </c>
      <c r="BM409" s="141" t="s">
        <v>6097</v>
      </c>
    </row>
    <row r="410" spans="2:47" s="1" customFormat="1" ht="12">
      <c r="B410" s="33"/>
      <c r="D410" s="143" t="s">
        <v>273</v>
      </c>
      <c r="F410" s="144" t="s">
        <v>6096</v>
      </c>
      <c r="I410" s="145"/>
      <c r="L410" s="33"/>
      <c r="M410" s="146"/>
      <c r="T410" s="54"/>
      <c r="AT410" s="18" t="s">
        <v>273</v>
      </c>
      <c r="AU410" s="18" t="s">
        <v>86</v>
      </c>
    </row>
    <row r="411" spans="2:65" s="1" customFormat="1" ht="16.5" customHeight="1">
      <c r="B411" s="33"/>
      <c r="C411" s="177" t="s">
        <v>1252</v>
      </c>
      <c r="D411" s="177" t="s">
        <v>504</v>
      </c>
      <c r="E411" s="178" t="s">
        <v>6098</v>
      </c>
      <c r="F411" s="179" t="s">
        <v>6099</v>
      </c>
      <c r="G411" s="180" t="s">
        <v>3951</v>
      </c>
      <c r="H411" s="181">
        <v>3</v>
      </c>
      <c r="I411" s="182"/>
      <c r="J411" s="183">
        <f>ROUND(I411*H411,2)</f>
        <v>0</v>
      </c>
      <c r="K411" s="179" t="s">
        <v>19</v>
      </c>
      <c r="L411" s="184"/>
      <c r="M411" s="185" t="s">
        <v>19</v>
      </c>
      <c r="N411" s="186" t="s">
        <v>47</v>
      </c>
      <c r="P411" s="139">
        <f>O411*H411</f>
        <v>0</v>
      </c>
      <c r="Q411" s="139">
        <v>0</v>
      </c>
      <c r="R411" s="139">
        <f>Q411*H411</f>
        <v>0</v>
      </c>
      <c r="S411" s="139">
        <v>0</v>
      </c>
      <c r="T411" s="140">
        <f>S411*H411</f>
        <v>0</v>
      </c>
      <c r="AR411" s="141" t="s">
        <v>3771</v>
      </c>
      <c r="AT411" s="141" t="s">
        <v>504</v>
      </c>
      <c r="AU411" s="141" t="s">
        <v>86</v>
      </c>
      <c r="AY411" s="18" t="s">
        <v>265</v>
      </c>
      <c r="BE411" s="142">
        <f>IF(N411="základní",J411,0)</f>
        <v>0</v>
      </c>
      <c r="BF411" s="142">
        <f>IF(N411="snížená",J411,0)</f>
        <v>0</v>
      </c>
      <c r="BG411" s="142">
        <f>IF(N411="zákl. přenesená",J411,0)</f>
        <v>0</v>
      </c>
      <c r="BH411" s="142">
        <f>IF(N411="sníž. přenesená",J411,0)</f>
        <v>0</v>
      </c>
      <c r="BI411" s="142">
        <f>IF(N411="nulová",J411,0)</f>
        <v>0</v>
      </c>
      <c r="BJ411" s="18" t="s">
        <v>84</v>
      </c>
      <c r="BK411" s="142">
        <f>ROUND(I411*H411,2)</f>
        <v>0</v>
      </c>
      <c r="BL411" s="18" t="s">
        <v>761</v>
      </c>
      <c r="BM411" s="141" t="s">
        <v>6100</v>
      </c>
    </row>
    <row r="412" spans="2:47" s="1" customFormat="1" ht="12">
      <c r="B412" s="33"/>
      <c r="D412" s="143" t="s">
        <v>273</v>
      </c>
      <c r="F412" s="144" t="s">
        <v>6099</v>
      </c>
      <c r="I412" s="145"/>
      <c r="L412" s="33"/>
      <c r="M412" s="146"/>
      <c r="T412" s="54"/>
      <c r="AT412" s="18" t="s">
        <v>273</v>
      </c>
      <c r="AU412" s="18" t="s">
        <v>86</v>
      </c>
    </row>
    <row r="413" spans="2:65" s="1" customFormat="1" ht="16.5" customHeight="1">
      <c r="B413" s="33"/>
      <c r="C413" s="130" t="s">
        <v>1261</v>
      </c>
      <c r="D413" s="130" t="s">
        <v>267</v>
      </c>
      <c r="E413" s="131" t="s">
        <v>6040</v>
      </c>
      <c r="F413" s="132" t="s">
        <v>6041</v>
      </c>
      <c r="G413" s="133" t="s">
        <v>134</v>
      </c>
      <c r="H413" s="134">
        <v>1</v>
      </c>
      <c r="I413" s="135"/>
      <c r="J413" s="136">
        <f>ROUND(I413*H413,2)</f>
        <v>0</v>
      </c>
      <c r="K413" s="132" t="s">
        <v>19</v>
      </c>
      <c r="L413" s="33"/>
      <c r="M413" s="137" t="s">
        <v>19</v>
      </c>
      <c r="N413" s="138" t="s">
        <v>47</v>
      </c>
      <c r="P413" s="139">
        <f>O413*H413</f>
        <v>0</v>
      </c>
      <c r="Q413" s="139">
        <v>0</v>
      </c>
      <c r="R413" s="139">
        <f>Q413*H413</f>
        <v>0</v>
      </c>
      <c r="S413" s="139">
        <v>0</v>
      </c>
      <c r="T413" s="140">
        <f>S413*H413</f>
        <v>0</v>
      </c>
      <c r="AR413" s="141" t="s">
        <v>761</v>
      </c>
      <c r="AT413" s="141" t="s">
        <v>267</v>
      </c>
      <c r="AU413" s="141" t="s">
        <v>86</v>
      </c>
      <c r="AY413" s="18" t="s">
        <v>265</v>
      </c>
      <c r="BE413" s="142">
        <f>IF(N413="základní",J413,0)</f>
        <v>0</v>
      </c>
      <c r="BF413" s="142">
        <f>IF(N413="snížená",J413,0)</f>
        <v>0</v>
      </c>
      <c r="BG413" s="142">
        <f>IF(N413="zákl. přenesená",J413,0)</f>
        <v>0</v>
      </c>
      <c r="BH413" s="142">
        <f>IF(N413="sníž. přenesená",J413,0)</f>
        <v>0</v>
      </c>
      <c r="BI413" s="142">
        <f>IF(N413="nulová",J413,0)</f>
        <v>0</v>
      </c>
      <c r="BJ413" s="18" t="s">
        <v>84</v>
      </c>
      <c r="BK413" s="142">
        <f>ROUND(I413*H413,2)</f>
        <v>0</v>
      </c>
      <c r="BL413" s="18" t="s">
        <v>761</v>
      </c>
      <c r="BM413" s="141" t="s">
        <v>6101</v>
      </c>
    </row>
    <row r="414" spans="2:47" s="1" customFormat="1" ht="12">
      <c r="B414" s="33"/>
      <c r="D414" s="143" t="s">
        <v>273</v>
      </c>
      <c r="F414" s="144" t="s">
        <v>6041</v>
      </c>
      <c r="I414" s="145"/>
      <c r="L414" s="33"/>
      <c r="M414" s="146"/>
      <c r="T414" s="54"/>
      <c r="AT414" s="18" t="s">
        <v>273</v>
      </c>
      <c r="AU414" s="18" t="s">
        <v>86</v>
      </c>
    </row>
    <row r="415" spans="2:47" s="1" customFormat="1" ht="29.25">
      <c r="B415" s="33"/>
      <c r="D415" s="143" t="s">
        <v>501</v>
      </c>
      <c r="F415" s="176" t="s">
        <v>6102</v>
      </c>
      <c r="I415" s="145"/>
      <c r="L415" s="33"/>
      <c r="M415" s="146"/>
      <c r="T415" s="54"/>
      <c r="AT415" s="18" t="s">
        <v>501</v>
      </c>
      <c r="AU415" s="18" t="s">
        <v>86</v>
      </c>
    </row>
    <row r="416" spans="2:65" s="1" customFormat="1" ht="16.5" customHeight="1">
      <c r="B416" s="33"/>
      <c r="C416" s="130" t="s">
        <v>1268</v>
      </c>
      <c r="D416" s="130" t="s">
        <v>267</v>
      </c>
      <c r="E416" s="131" t="s">
        <v>6047</v>
      </c>
      <c r="F416" s="132" t="s">
        <v>6048</v>
      </c>
      <c r="G416" s="133" t="s">
        <v>134</v>
      </c>
      <c r="H416" s="134">
        <v>2</v>
      </c>
      <c r="I416" s="135"/>
      <c r="J416" s="136">
        <f>ROUND(I416*H416,2)</f>
        <v>0</v>
      </c>
      <c r="K416" s="132" t="s">
        <v>19</v>
      </c>
      <c r="L416" s="33"/>
      <c r="M416" s="137" t="s">
        <v>19</v>
      </c>
      <c r="N416" s="138" t="s">
        <v>47</v>
      </c>
      <c r="P416" s="139">
        <f>O416*H416</f>
        <v>0</v>
      </c>
      <c r="Q416" s="139">
        <v>0</v>
      </c>
      <c r="R416" s="139">
        <f>Q416*H416</f>
        <v>0</v>
      </c>
      <c r="S416" s="139">
        <v>0</v>
      </c>
      <c r="T416" s="140">
        <f>S416*H416</f>
        <v>0</v>
      </c>
      <c r="AR416" s="141" t="s">
        <v>761</v>
      </c>
      <c r="AT416" s="141" t="s">
        <v>267</v>
      </c>
      <c r="AU416" s="141" t="s">
        <v>86</v>
      </c>
      <c r="AY416" s="18" t="s">
        <v>265</v>
      </c>
      <c r="BE416" s="142">
        <f>IF(N416="základní",J416,0)</f>
        <v>0</v>
      </c>
      <c r="BF416" s="142">
        <f>IF(N416="snížená",J416,0)</f>
        <v>0</v>
      </c>
      <c r="BG416" s="142">
        <f>IF(N416="zákl. přenesená",J416,0)</f>
        <v>0</v>
      </c>
      <c r="BH416" s="142">
        <f>IF(N416="sníž. přenesená",J416,0)</f>
        <v>0</v>
      </c>
      <c r="BI416" s="142">
        <f>IF(N416="nulová",J416,0)</f>
        <v>0</v>
      </c>
      <c r="BJ416" s="18" t="s">
        <v>84</v>
      </c>
      <c r="BK416" s="142">
        <f>ROUND(I416*H416,2)</f>
        <v>0</v>
      </c>
      <c r="BL416" s="18" t="s">
        <v>761</v>
      </c>
      <c r="BM416" s="141" t="s">
        <v>6103</v>
      </c>
    </row>
    <row r="417" spans="2:47" s="1" customFormat="1" ht="12">
      <c r="B417" s="33"/>
      <c r="D417" s="143" t="s">
        <v>273</v>
      </c>
      <c r="F417" s="144" t="s">
        <v>6048</v>
      </c>
      <c r="I417" s="145"/>
      <c r="L417" s="33"/>
      <c r="M417" s="146"/>
      <c r="T417" s="54"/>
      <c r="AT417" s="18" t="s">
        <v>273</v>
      </c>
      <c r="AU417" s="18" t="s">
        <v>86</v>
      </c>
    </row>
    <row r="418" spans="2:65" s="1" customFormat="1" ht="16.5" customHeight="1">
      <c r="B418" s="33"/>
      <c r="C418" s="177" t="s">
        <v>163</v>
      </c>
      <c r="D418" s="177" t="s">
        <v>504</v>
      </c>
      <c r="E418" s="178" t="s">
        <v>6104</v>
      </c>
      <c r="F418" s="179" t="s">
        <v>6105</v>
      </c>
      <c r="G418" s="180" t="s">
        <v>3951</v>
      </c>
      <c r="H418" s="181">
        <v>1</v>
      </c>
      <c r="I418" s="182"/>
      <c r="J418" s="183">
        <f>ROUND(I418*H418,2)</f>
        <v>0</v>
      </c>
      <c r="K418" s="179" t="s">
        <v>19</v>
      </c>
      <c r="L418" s="184"/>
      <c r="M418" s="185" t="s">
        <v>19</v>
      </c>
      <c r="N418" s="186" t="s">
        <v>47</v>
      </c>
      <c r="P418" s="139">
        <f>O418*H418</f>
        <v>0</v>
      </c>
      <c r="Q418" s="139">
        <v>0</v>
      </c>
      <c r="R418" s="139">
        <f>Q418*H418</f>
        <v>0</v>
      </c>
      <c r="S418" s="139">
        <v>0</v>
      </c>
      <c r="T418" s="140">
        <f>S418*H418</f>
        <v>0</v>
      </c>
      <c r="AR418" s="141" t="s">
        <v>3771</v>
      </c>
      <c r="AT418" s="141" t="s">
        <v>504</v>
      </c>
      <c r="AU418" s="141" t="s">
        <v>86</v>
      </c>
      <c r="AY418" s="18" t="s">
        <v>265</v>
      </c>
      <c r="BE418" s="142">
        <f>IF(N418="základní",J418,0)</f>
        <v>0</v>
      </c>
      <c r="BF418" s="142">
        <f>IF(N418="snížená",J418,0)</f>
        <v>0</v>
      </c>
      <c r="BG418" s="142">
        <f>IF(N418="zákl. přenesená",J418,0)</f>
        <v>0</v>
      </c>
      <c r="BH418" s="142">
        <f>IF(N418="sníž. přenesená",J418,0)</f>
        <v>0</v>
      </c>
      <c r="BI418" s="142">
        <f>IF(N418="nulová",J418,0)</f>
        <v>0</v>
      </c>
      <c r="BJ418" s="18" t="s">
        <v>84</v>
      </c>
      <c r="BK418" s="142">
        <f>ROUND(I418*H418,2)</f>
        <v>0</v>
      </c>
      <c r="BL418" s="18" t="s">
        <v>761</v>
      </c>
      <c r="BM418" s="141" t="s">
        <v>6106</v>
      </c>
    </row>
    <row r="419" spans="2:47" s="1" customFormat="1" ht="12">
      <c r="B419" s="33"/>
      <c r="D419" s="143" t="s">
        <v>273</v>
      </c>
      <c r="F419" s="144" t="s">
        <v>6105</v>
      </c>
      <c r="I419" s="145"/>
      <c r="L419" s="33"/>
      <c r="M419" s="146"/>
      <c r="T419" s="54"/>
      <c r="AT419" s="18" t="s">
        <v>273</v>
      </c>
      <c r="AU419" s="18" t="s">
        <v>86</v>
      </c>
    </row>
    <row r="420" spans="2:65" s="1" customFormat="1" ht="16.5" customHeight="1">
      <c r="B420" s="33"/>
      <c r="C420" s="177" t="s">
        <v>1280</v>
      </c>
      <c r="D420" s="177" t="s">
        <v>504</v>
      </c>
      <c r="E420" s="178" t="s">
        <v>6107</v>
      </c>
      <c r="F420" s="179" t="s">
        <v>6108</v>
      </c>
      <c r="G420" s="180" t="s">
        <v>3951</v>
      </c>
      <c r="H420" s="181">
        <v>1</v>
      </c>
      <c r="I420" s="182"/>
      <c r="J420" s="183">
        <f>ROUND(I420*H420,2)</f>
        <v>0</v>
      </c>
      <c r="K420" s="179" t="s">
        <v>19</v>
      </c>
      <c r="L420" s="184"/>
      <c r="M420" s="185" t="s">
        <v>19</v>
      </c>
      <c r="N420" s="186" t="s">
        <v>47</v>
      </c>
      <c r="P420" s="139">
        <f>O420*H420</f>
        <v>0</v>
      </c>
      <c r="Q420" s="139">
        <v>0</v>
      </c>
      <c r="R420" s="139">
        <f>Q420*H420</f>
        <v>0</v>
      </c>
      <c r="S420" s="139">
        <v>0</v>
      </c>
      <c r="T420" s="140">
        <f>S420*H420</f>
        <v>0</v>
      </c>
      <c r="AR420" s="141" t="s">
        <v>3771</v>
      </c>
      <c r="AT420" s="141" t="s">
        <v>504</v>
      </c>
      <c r="AU420" s="141" t="s">
        <v>86</v>
      </c>
      <c r="AY420" s="18" t="s">
        <v>265</v>
      </c>
      <c r="BE420" s="142">
        <f>IF(N420="základní",J420,0)</f>
        <v>0</v>
      </c>
      <c r="BF420" s="142">
        <f>IF(N420="snížená",J420,0)</f>
        <v>0</v>
      </c>
      <c r="BG420" s="142">
        <f>IF(N420="zákl. přenesená",J420,0)</f>
        <v>0</v>
      </c>
      <c r="BH420" s="142">
        <f>IF(N420="sníž. přenesená",J420,0)</f>
        <v>0</v>
      </c>
      <c r="BI420" s="142">
        <f>IF(N420="nulová",J420,0)</f>
        <v>0</v>
      </c>
      <c r="BJ420" s="18" t="s">
        <v>84</v>
      </c>
      <c r="BK420" s="142">
        <f>ROUND(I420*H420,2)</f>
        <v>0</v>
      </c>
      <c r="BL420" s="18" t="s">
        <v>761</v>
      </c>
      <c r="BM420" s="141" t="s">
        <v>6109</v>
      </c>
    </row>
    <row r="421" spans="2:47" s="1" customFormat="1" ht="12">
      <c r="B421" s="33"/>
      <c r="D421" s="143" t="s">
        <v>273</v>
      </c>
      <c r="F421" s="144" t="s">
        <v>6108</v>
      </c>
      <c r="I421" s="145"/>
      <c r="L421" s="33"/>
      <c r="M421" s="146"/>
      <c r="T421" s="54"/>
      <c r="AT421" s="18" t="s">
        <v>273</v>
      </c>
      <c r="AU421" s="18" t="s">
        <v>86</v>
      </c>
    </row>
    <row r="422" spans="2:65" s="1" customFormat="1" ht="16.5" customHeight="1">
      <c r="B422" s="33"/>
      <c r="C422" s="130" t="s">
        <v>1288</v>
      </c>
      <c r="D422" s="130" t="s">
        <v>267</v>
      </c>
      <c r="E422" s="131" t="s">
        <v>6007</v>
      </c>
      <c r="F422" s="132" t="s">
        <v>6008</v>
      </c>
      <c r="G422" s="133" t="s">
        <v>134</v>
      </c>
      <c r="H422" s="134">
        <v>1</v>
      </c>
      <c r="I422" s="135"/>
      <c r="J422" s="136">
        <f>ROUND(I422*H422,2)</f>
        <v>0</v>
      </c>
      <c r="K422" s="132" t="s">
        <v>19</v>
      </c>
      <c r="L422" s="33"/>
      <c r="M422" s="137" t="s">
        <v>19</v>
      </c>
      <c r="N422" s="138" t="s">
        <v>47</v>
      </c>
      <c r="P422" s="139">
        <f>O422*H422</f>
        <v>0</v>
      </c>
      <c r="Q422" s="139">
        <v>0</v>
      </c>
      <c r="R422" s="139">
        <f>Q422*H422</f>
        <v>0</v>
      </c>
      <c r="S422" s="139">
        <v>0</v>
      </c>
      <c r="T422" s="140">
        <f>S422*H422</f>
        <v>0</v>
      </c>
      <c r="AR422" s="141" t="s">
        <v>761</v>
      </c>
      <c r="AT422" s="141" t="s">
        <v>267</v>
      </c>
      <c r="AU422" s="141" t="s">
        <v>86</v>
      </c>
      <c r="AY422" s="18" t="s">
        <v>265</v>
      </c>
      <c r="BE422" s="142">
        <f>IF(N422="základní",J422,0)</f>
        <v>0</v>
      </c>
      <c r="BF422" s="142">
        <f>IF(N422="snížená",J422,0)</f>
        <v>0</v>
      </c>
      <c r="BG422" s="142">
        <f>IF(N422="zákl. přenesená",J422,0)</f>
        <v>0</v>
      </c>
      <c r="BH422" s="142">
        <f>IF(N422="sníž. přenesená",J422,0)</f>
        <v>0</v>
      </c>
      <c r="BI422" s="142">
        <f>IF(N422="nulová",J422,0)</f>
        <v>0</v>
      </c>
      <c r="BJ422" s="18" t="s">
        <v>84</v>
      </c>
      <c r="BK422" s="142">
        <f>ROUND(I422*H422,2)</f>
        <v>0</v>
      </c>
      <c r="BL422" s="18" t="s">
        <v>761</v>
      </c>
      <c r="BM422" s="141" t="s">
        <v>6110</v>
      </c>
    </row>
    <row r="423" spans="2:47" s="1" customFormat="1" ht="12">
      <c r="B423" s="33"/>
      <c r="D423" s="143" t="s">
        <v>273</v>
      </c>
      <c r="F423" s="144" t="s">
        <v>6008</v>
      </c>
      <c r="I423" s="145"/>
      <c r="L423" s="33"/>
      <c r="M423" s="146"/>
      <c r="T423" s="54"/>
      <c r="AT423" s="18" t="s">
        <v>273</v>
      </c>
      <c r="AU423" s="18" t="s">
        <v>86</v>
      </c>
    </row>
    <row r="424" spans="2:65" s="1" customFormat="1" ht="16.5" customHeight="1">
      <c r="B424" s="33"/>
      <c r="C424" s="177" t="s">
        <v>1294</v>
      </c>
      <c r="D424" s="177" t="s">
        <v>504</v>
      </c>
      <c r="E424" s="178" t="s">
        <v>6111</v>
      </c>
      <c r="F424" s="179" t="s">
        <v>6112</v>
      </c>
      <c r="G424" s="180" t="s">
        <v>3951</v>
      </c>
      <c r="H424" s="181">
        <v>1</v>
      </c>
      <c r="I424" s="182"/>
      <c r="J424" s="183">
        <f>ROUND(I424*H424,2)</f>
        <v>0</v>
      </c>
      <c r="K424" s="179" t="s">
        <v>19</v>
      </c>
      <c r="L424" s="184"/>
      <c r="M424" s="185" t="s">
        <v>19</v>
      </c>
      <c r="N424" s="186" t="s">
        <v>47</v>
      </c>
      <c r="P424" s="139">
        <f>O424*H424</f>
        <v>0</v>
      </c>
      <c r="Q424" s="139">
        <v>0</v>
      </c>
      <c r="R424" s="139">
        <f>Q424*H424</f>
        <v>0</v>
      </c>
      <c r="S424" s="139">
        <v>0</v>
      </c>
      <c r="T424" s="140">
        <f>S424*H424</f>
        <v>0</v>
      </c>
      <c r="AR424" s="141" t="s">
        <v>3771</v>
      </c>
      <c r="AT424" s="141" t="s">
        <v>504</v>
      </c>
      <c r="AU424" s="141" t="s">
        <v>86</v>
      </c>
      <c r="AY424" s="18" t="s">
        <v>265</v>
      </c>
      <c r="BE424" s="142">
        <f>IF(N424="základní",J424,0)</f>
        <v>0</v>
      </c>
      <c r="BF424" s="142">
        <f>IF(N424="snížená",J424,0)</f>
        <v>0</v>
      </c>
      <c r="BG424" s="142">
        <f>IF(N424="zákl. přenesená",J424,0)</f>
        <v>0</v>
      </c>
      <c r="BH424" s="142">
        <f>IF(N424="sníž. přenesená",J424,0)</f>
        <v>0</v>
      </c>
      <c r="BI424" s="142">
        <f>IF(N424="nulová",J424,0)</f>
        <v>0</v>
      </c>
      <c r="BJ424" s="18" t="s">
        <v>84</v>
      </c>
      <c r="BK424" s="142">
        <f>ROUND(I424*H424,2)</f>
        <v>0</v>
      </c>
      <c r="BL424" s="18" t="s">
        <v>761</v>
      </c>
      <c r="BM424" s="141" t="s">
        <v>6113</v>
      </c>
    </row>
    <row r="425" spans="2:47" s="1" customFormat="1" ht="12">
      <c r="B425" s="33"/>
      <c r="D425" s="143" t="s">
        <v>273</v>
      </c>
      <c r="F425" s="144" t="s">
        <v>6112</v>
      </c>
      <c r="I425" s="145"/>
      <c r="L425" s="33"/>
      <c r="M425" s="146"/>
      <c r="T425" s="54"/>
      <c r="AT425" s="18" t="s">
        <v>273</v>
      </c>
      <c r="AU425" s="18" t="s">
        <v>86</v>
      </c>
    </row>
    <row r="426" spans="2:65" s="1" customFormat="1" ht="16.5" customHeight="1">
      <c r="B426" s="33"/>
      <c r="C426" s="130" t="s">
        <v>1300</v>
      </c>
      <c r="D426" s="130" t="s">
        <v>267</v>
      </c>
      <c r="E426" s="131" t="s">
        <v>6114</v>
      </c>
      <c r="F426" s="132" t="s">
        <v>6115</v>
      </c>
      <c r="G426" s="133" t="s">
        <v>134</v>
      </c>
      <c r="H426" s="134">
        <v>1</v>
      </c>
      <c r="I426" s="135"/>
      <c r="J426" s="136">
        <f>ROUND(I426*H426,2)</f>
        <v>0</v>
      </c>
      <c r="K426" s="132" t="s">
        <v>19</v>
      </c>
      <c r="L426" s="33"/>
      <c r="M426" s="137" t="s">
        <v>19</v>
      </c>
      <c r="N426" s="138" t="s">
        <v>47</v>
      </c>
      <c r="P426" s="139">
        <f>O426*H426</f>
        <v>0</v>
      </c>
      <c r="Q426" s="139">
        <v>0</v>
      </c>
      <c r="R426" s="139">
        <f>Q426*H426</f>
        <v>0</v>
      </c>
      <c r="S426" s="139">
        <v>0</v>
      </c>
      <c r="T426" s="140">
        <f>S426*H426</f>
        <v>0</v>
      </c>
      <c r="AR426" s="141" t="s">
        <v>761</v>
      </c>
      <c r="AT426" s="141" t="s">
        <v>267</v>
      </c>
      <c r="AU426" s="141" t="s">
        <v>86</v>
      </c>
      <c r="AY426" s="18" t="s">
        <v>265</v>
      </c>
      <c r="BE426" s="142">
        <f>IF(N426="základní",J426,0)</f>
        <v>0</v>
      </c>
      <c r="BF426" s="142">
        <f>IF(N426="snížená",J426,0)</f>
        <v>0</v>
      </c>
      <c r="BG426" s="142">
        <f>IF(N426="zákl. přenesená",J426,0)</f>
        <v>0</v>
      </c>
      <c r="BH426" s="142">
        <f>IF(N426="sníž. přenesená",J426,0)</f>
        <v>0</v>
      </c>
      <c r="BI426" s="142">
        <f>IF(N426="nulová",J426,0)</f>
        <v>0</v>
      </c>
      <c r="BJ426" s="18" t="s">
        <v>84</v>
      </c>
      <c r="BK426" s="142">
        <f>ROUND(I426*H426,2)</f>
        <v>0</v>
      </c>
      <c r="BL426" s="18" t="s">
        <v>761</v>
      </c>
      <c r="BM426" s="141" t="s">
        <v>6116</v>
      </c>
    </row>
    <row r="427" spans="2:47" s="1" customFormat="1" ht="12">
      <c r="B427" s="33"/>
      <c r="D427" s="143" t="s">
        <v>273</v>
      </c>
      <c r="F427" s="144" t="s">
        <v>6115</v>
      </c>
      <c r="I427" s="145"/>
      <c r="L427" s="33"/>
      <c r="M427" s="146"/>
      <c r="T427" s="54"/>
      <c r="AT427" s="18" t="s">
        <v>273</v>
      </c>
      <c r="AU427" s="18" t="s">
        <v>86</v>
      </c>
    </row>
    <row r="428" spans="2:65" s="1" customFormat="1" ht="16.5" customHeight="1">
      <c r="B428" s="33"/>
      <c r="C428" s="177" t="s">
        <v>1308</v>
      </c>
      <c r="D428" s="177" t="s">
        <v>504</v>
      </c>
      <c r="E428" s="178" t="s">
        <v>6117</v>
      </c>
      <c r="F428" s="179" t="s">
        <v>6118</v>
      </c>
      <c r="G428" s="180" t="s">
        <v>134</v>
      </c>
      <c r="H428" s="181">
        <v>1</v>
      </c>
      <c r="I428" s="182"/>
      <c r="J428" s="183">
        <f>ROUND(I428*H428,2)</f>
        <v>0</v>
      </c>
      <c r="K428" s="179" t="s">
        <v>19</v>
      </c>
      <c r="L428" s="184"/>
      <c r="M428" s="185" t="s">
        <v>19</v>
      </c>
      <c r="N428" s="186" t="s">
        <v>47</v>
      </c>
      <c r="P428" s="139">
        <f>O428*H428</f>
        <v>0</v>
      </c>
      <c r="Q428" s="139">
        <v>0</v>
      </c>
      <c r="R428" s="139">
        <f>Q428*H428</f>
        <v>0</v>
      </c>
      <c r="S428" s="139">
        <v>0</v>
      </c>
      <c r="T428" s="140">
        <f>S428*H428</f>
        <v>0</v>
      </c>
      <c r="AR428" s="141" t="s">
        <v>3771</v>
      </c>
      <c r="AT428" s="141" t="s">
        <v>504</v>
      </c>
      <c r="AU428" s="141" t="s">
        <v>86</v>
      </c>
      <c r="AY428" s="18" t="s">
        <v>265</v>
      </c>
      <c r="BE428" s="142">
        <f>IF(N428="základní",J428,0)</f>
        <v>0</v>
      </c>
      <c r="BF428" s="142">
        <f>IF(N428="snížená",J428,0)</f>
        <v>0</v>
      </c>
      <c r="BG428" s="142">
        <f>IF(N428="zákl. přenesená",J428,0)</f>
        <v>0</v>
      </c>
      <c r="BH428" s="142">
        <f>IF(N428="sníž. přenesená",J428,0)</f>
        <v>0</v>
      </c>
      <c r="BI428" s="142">
        <f>IF(N428="nulová",J428,0)</f>
        <v>0</v>
      </c>
      <c r="BJ428" s="18" t="s">
        <v>84</v>
      </c>
      <c r="BK428" s="142">
        <f>ROUND(I428*H428,2)</f>
        <v>0</v>
      </c>
      <c r="BL428" s="18" t="s">
        <v>761</v>
      </c>
      <c r="BM428" s="141" t="s">
        <v>6119</v>
      </c>
    </row>
    <row r="429" spans="2:47" s="1" customFormat="1" ht="12">
      <c r="B429" s="33"/>
      <c r="D429" s="143" t="s">
        <v>273</v>
      </c>
      <c r="F429" s="144" t="s">
        <v>6118</v>
      </c>
      <c r="I429" s="145"/>
      <c r="L429" s="33"/>
      <c r="M429" s="146"/>
      <c r="T429" s="54"/>
      <c r="AT429" s="18" t="s">
        <v>273</v>
      </c>
      <c r="AU429" s="18" t="s">
        <v>86</v>
      </c>
    </row>
    <row r="430" spans="2:65" s="1" customFormat="1" ht="16.5" customHeight="1">
      <c r="B430" s="33"/>
      <c r="C430" s="177" t="s">
        <v>1314</v>
      </c>
      <c r="D430" s="177" t="s">
        <v>504</v>
      </c>
      <c r="E430" s="178" t="s">
        <v>6095</v>
      </c>
      <c r="F430" s="179" t="s">
        <v>6096</v>
      </c>
      <c r="G430" s="180" t="s">
        <v>3951</v>
      </c>
      <c r="H430" s="181">
        <v>1</v>
      </c>
      <c r="I430" s="182"/>
      <c r="J430" s="183">
        <f>ROUND(I430*H430,2)</f>
        <v>0</v>
      </c>
      <c r="K430" s="179" t="s">
        <v>19</v>
      </c>
      <c r="L430" s="184"/>
      <c r="M430" s="185" t="s">
        <v>19</v>
      </c>
      <c r="N430" s="186" t="s">
        <v>47</v>
      </c>
      <c r="P430" s="139">
        <f>O430*H430</f>
        <v>0</v>
      </c>
      <c r="Q430" s="139">
        <v>0</v>
      </c>
      <c r="R430" s="139">
        <f>Q430*H430</f>
        <v>0</v>
      </c>
      <c r="S430" s="139">
        <v>0</v>
      </c>
      <c r="T430" s="140">
        <f>S430*H430</f>
        <v>0</v>
      </c>
      <c r="AR430" s="141" t="s">
        <v>3771</v>
      </c>
      <c r="AT430" s="141" t="s">
        <v>504</v>
      </c>
      <c r="AU430" s="141" t="s">
        <v>86</v>
      </c>
      <c r="AY430" s="18" t="s">
        <v>265</v>
      </c>
      <c r="BE430" s="142">
        <f>IF(N430="základní",J430,0)</f>
        <v>0</v>
      </c>
      <c r="BF430" s="142">
        <f>IF(N430="snížená",J430,0)</f>
        <v>0</v>
      </c>
      <c r="BG430" s="142">
        <f>IF(N430="zákl. přenesená",J430,0)</f>
        <v>0</v>
      </c>
      <c r="BH430" s="142">
        <f>IF(N430="sníž. přenesená",J430,0)</f>
        <v>0</v>
      </c>
      <c r="BI430" s="142">
        <f>IF(N430="nulová",J430,0)</f>
        <v>0</v>
      </c>
      <c r="BJ430" s="18" t="s">
        <v>84</v>
      </c>
      <c r="BK430" s="142">
        <f>ROUND(I430*H430,2)</f>
        <v>0</v>
      </c>
      <c r="BL430" s="18" t="s">
        <v>761</v>
      </c>
      <c r="BM430" s="141" t="s">
        <v>6120</v>
      </c>
    </row>
    <row r="431" spans="2:47" s="1" customFormat="1" ht="12">
      <c r="B431" s="33"/>
      <c r="D431" s="143" t="s">
        <v>273</v>
      </c>
      <c r="F431" s="144" t="s">
        <v>6096</v>
      </c>
      <c r="I431" s="145"/>
      <c r="L431" s="33"/>
      <c r="M431" s="146"/>
      <c r="T431" s="54"/>
      <c r="AT431" s="18" t="s">
        <v>273</v>
      </c>
      <c r="AU431" s="18" t="s">
        <v>86</v>
      </c>
    </row>
    <row r="432" spans="2:65" s="1" customFormat="1" ht="16.5" customHeight="1">
      <c r="B432" s="33"/>
      <c r="C432" s="177" t="s">
        <v>1319</v>
      </c>
      <c r="D432" s="177" t="s">
        <v>504</v>
      </c>
      <c r="E432" s="178" t="s">
        <v>6098</v>
      </c>
      <c r="F432" s="179" t="s">
        <v>6099</v>
      </c>
      <c r="G432" s="180" t="s">
        <v>3951</v>
      </c>
      <c r="H432" s="181">
        <v>6</v>
      </c>
      <c r="I432" s="182"/>
      <c r="J432" s="183">
        <f>ROUND(I432*H432,2)</f>
        <v>0</v>
      </c>
      <c r="K432" s="179" t="s">
        <v>19</v>
      </c>
      <c r="L432" s="184"/>
      <c r="M432" s="185" t="s">
        <v>19</v>
      </c>
      <c r="N432" s="186" t="s">
        <v>47</v>
      </c>
      <c r="P432" s="139">
        <f>O432*H432</f>
        <v>0</v>
      </c>
      <c r="Q432" s="139">
        <v>0</v>
      </c>
      <c r="R432" s="139">
        <f>Q432*H432</f>
        <v>0</v>
      </c>
      <c r="S432" s="139">
        <v>0</v>
      </c>
      <c r="T432" s="140">
        <f>S432*H432</f>
        <v>0</v>
      </c>
      <c r="AR432" s="141" t="s">
        <v>3771</v>
      </c>
      <c r="AT432" s="141" t="s">
        <v>504</v>
      </c>
      <c r="AU432" s="141" t="s">
        <v>86</v>
      </c>
      <c r="AY432" s="18" t="s">
        <v>265</v>
      </c>
      <c r="BE432" s="142">
        <f>IF(N432="základní",J432,0)</f>
        <v>0</v>
      </c>
      <c r="BF432" s="142">
        <f>IF(N432="snížená",J432,0)</f>
        <v>0</v>
      </c>
      <c r="BG432" s="142">
        <f>IF(N432="zákl. přenesená",J432,0)</f>
        <v>0</v>
      </c>
      <c r="BH432" s="142">
        <f>IF(N432="sníž. přenesená",J432,0)</f>
        <v>0</v>
      </c>
      <c r="BI432" s="142">
        <f>IF(N432="nulová",J432,0)</f>
        <v>0</v>
      </c>
      <c r="BJ432" s="18" t="s">
        <v>84</v>
      </c>
      <c r="BK432" s="142">
        <f>ROUND(I432*H432,2)</f>
        <v>0</v>
      </c>
      <c r="BL432" s="18" t="s">
        <v>761</v>
      </c>
      <c r="BM432" s="141" t="s">
        <v>6121</v>
      </c>
    </row>
    <row r="433" spans="2:47" s="1" customFormat="1" ht="12">
      <c r="B433" s="33"/>
      <c r="D433" s="143" t="s">
        <v>273</v>
      </c>
      <c r="F433" s="144" t="s">
        <v>6099</v>
      </c>
      <c r="I433" s="145"/>
      <c r="L433" s="33"/>
      <c r="M433" s="146"/>
      <c r="T433" s="54"/>
      <c r="AT433" s="18" t="s">
        <v>273</v>
      </c>
      <c r="AU433" s="18" t="s">
        <v>86</v>
      </c>
    </row>
    <row r="434" spans="2:65" s="1" customFormat="1" ht="16.5" customHeight="1">
      <c r="B434" s="33"/>
      <c r="C434" s="177" t="s">
        <v>1324</v>
      </c>
      <c r="D434" s="177" t="s">
        <v>504</v>
      </c>
      <c r="E434" s="178" t="s">
        <v>6122</v>
      </c>
      <c r="F434" s="179" t="s">
        <v>6123</v>
      </c>
      <c r="G434" s="180" t="s">
        <v>3951</v>
      </c>
      <c r="H434" s="181">
        <v>3</v>
      </c>
      <c r="I434" s="182"/>
      <c r="J434" s="183">
        <f>ROUND(I434*H434,2)</f>
        <v>0</v>
      </c>
      <c r="K434" s="179" t="s">
        <v>19</v>
      </c>
      <c r="L434" s="184"/>
      <c r="M434" s="185" t="s">
        <v>19</v>
      </c>
      <c r="N434" s="186" t="s">
        <v>47</v>
      </c>
      <c r="P434" s="139">
        <f>O434*H434</f>
        <v>0</v>
      </c>
      <c r="Q434" s="139">
        <v>0</v>
      </c>
      <c r="R434" s="139">
        <f>Q434*H434</f>
        <v>0</v>
      </c>
      <c r="S434" s="139">
        <v>0</v>
      </c>
      <c r="T434" s="140">
        <f>S434*H434</f>
        <v>0</v>
      </c>
      <c r="AR434" s="141" t="s">
        <v>3771</v>
      </c>
      <c r="AT434" s="141" t="s">
        <v>504</v>
      </c>
      <c r="AU434" s="141" t="s">
        <v>86</v>
      </c>
      <c r="AY434" s="18" t="s">
        <v>265</v>
      </c>
      <c r="BE434" s="142">
        <f>IF(N434="základní",J434,0)</f>
        <v>0</v>
      </c>
      <c r="BF434" s="142">
        <f>IF(N434="snížená",J434,0)</f>
        <v>0</v>
      </c>
      <c r="BG434" s="142">
        <f>IF(N434="zákl. přenesená",J434,0)</f>
        <v>0</v>
      </c>
      <c r="BH434" s="142">
        <f>IF(N434="sníž. přenesená",J434,0)</f>
        <v>0</v>
      </c>
      <c r="BI434" s="142">
        <f>IF(N434="nulová",J434,0)</f>
        <v>0</v>
      </c>
      <c r="BJ434" s="18" t="s">
        <v>84</v>
      </c>
      <c r="BK434" s="142">
        <f>ROUND(I434*H434,2)</f>
        <v>0</v>
      </c>
      <c r="BL434" s="18" t="s">
        <v>761</v>
      </c>
      <c r="BM434" s="141" t="s">
        <v>6124</v>
      </c>
    </row>
    <row r="435" spans="2:47" s="1" customFormat="1" ht="12">
      <c r="B435" s="33"/>
      <c r="D435" s="143" t="s">
        <v>273</v>
      </c>
      <c r="F435" s="144" t="s">
        <v>6123</v>
      </c>
      <c r="I435" s="145"/>
      <c r="L435" s="33"/>
      <c r="M435" s="146"/>
      <c r="T435" s="54"/>
      <c r="AT435" s="18" t="s">
        <v>273</v>
      </c>
      <c r="AU435" s="18" t="s">
        <v>86</v>
      </c>
    </row>
    <row r="436" spans="2:65" s="1" customFormat="1" ht="16.5" customHeight="1">
      <c r="B436" s="33"/>
      <c r="C436" s="130" t="s">
        <v>1329</v>
      </c>
      <c r="D436" s="130" t="s">
        <v>267</v>
      </c>
      <c r="E436" s="131" t="s">
        <v>6125</v>
      </c>
      <c r="F436" s="132" t="s">
        <v>6126</v>
      </c>
      <c r="G436" s="133" t="s">
        <v>134</v>
      </c>
      <c r="H436" s="134">
        <v>1</v>
      </c>
      <c r="I436" s="135"/>
      <c r="J436" s="136">
        <f>ROUND(I436*H436,2)</f>
        <v>0</v>
      </c>
      <c r="K436" s="132" t="s">
        <v>19</v>
      </c>
      <c r="L436" s="33"/>
      <c r="M436" s="137" t="s">
        <v>19</v>
      </c>
      <c r="N436" s="138" t="s">
        <v>47</v>
      </c>
      <c r="P436" s="139">
        <f>O436*H436</f>
        <v>0</v>
      </c>
      <c r="Q436" s="139">
        <v>0</v>
      </c>
      <c r="R436" s="139">
        <f>Q436*H436</f>
        <v>0</v>
      </c>
      <c r="S436" s="139">
        <v>0</v>
      </c>
      <c r="T436" s="140">
        <f>S436*H436</f>
        <v>0</v>
      </c>
      <c r="AR436" s="141" t="s">
        <v>761</v>
      </c>
      <c r="AT436" s="141" t="s">
        <v>267</v>
      </c>
      <c r="AU436" s="141" t="s">
        <v>86</v>
      </c>
      <c r="AY436" s="18" t="s">
        <v>265</v>
      </c>
      <c r="BE436" s="142">
        <f>IF(N436="základní",J436,0)</f>
        <v>0</v>
      </c>
      <c r="BF436" s="142">
        <f>IF(N436="snížená",J436,0)</f>
        <v>0</v>
      </c>
      <c r="BG436" s="142">
        <f>IF(N436="zákl. přenesená",J436,0)</f>
        <v>0</v>
      </c>
      <c r="BH436" s="142">
        <f>IF(N436="sníž. přenesená",J436,0)</f>
        <v>0</v>
      </c>
      <c r="BI436" s="142">
        <f>IF(N436="nulová",J436,0)</f>
        <v>0</v>
      </c>
      <c r="BJ436" s="18" t="s">
        <v>84</v>
      </c>
      <c r="BK436" s="142">
        <f>ROUND(I436*H436,2)</f>
        <v>0</v>
      </c>
      <c r="BL436" s="18" t="s">
        <v>761</v>
      </c>
      <c r="BM436" s="141" t="s">
        <v>6127</v>
      </c>
    </row>
    <row r="437" spans="2:47" s="1" customFormat="1" ht="12">
      <c r="B437" s="33"/>
      <c r="D437" s="143" t="s">
        <v>273</v>
      </c>
      <c r="F437" s="144" t="s">
        <v>6126</v>
      </c>
      <c r="I437" s="145"/>
      <c r="L437" s="33"/>
      <c r="M437" s="146"/>
      <c r="T437" s="54"/>
      <c r="AT437" s="18" t="s">
        <v>273</v>
      </c>
      <c r="AU437" s="18" t="s">
        <v>86</v>
      </c>
    </row>
    <row r="438" spans="2:65" s="1" customFormat="1" ht="16.5" customHeight="1">
      <c r="B438" s="33"/>
      <c r="C438" s="177" t="s">
        <v>1336</v>
      </c>
      <c r="D438" s="177" t="s">
        <v>504</v>
      </c>
      <c r="E438" s="178" t="s">
        <v>6128</v>
      </c>
      <c r="F438" s="179" t="s">
        <v>6129</v>
      </c>
      <c r="G438" s="180" t="s">
        <v>3951</v>
      </c>
      <c r="H438" s="181">
        <v>1</v>
      </c>
      <c r="I438" s="182"/>
      <c r="J438" s="183">
        <f>ROUND(I438*H438,2)</f>
        <v>0</v>
      </c>
      <c r="K438" s="179" t="s">
        <v>19</v>
      </c>
      <c r="L438" s="184"/>
      <c r="M438" s="185" t="s">
        <v>19</v>
      </c>
      <c r="N438" s="186" t="s">
        <v>47</v>
      </c>
      <c r="P438" s="139">
        <f>O438*H438</f>
        <v>0</v>
      </c>
      <c r="Q438" s="139">
        <v>0</v>
      </c>
      <c r="R438" s="139">
        <f>Q438*H438</f>
        <v>0</v>
      </c>
      <c r="S438" s="139">
        <v>0</v>
      </c>
      <c r="T438" s="140">
        <f>S438*H438</f>
        <v>0</v>
      </c>
      <c r="AR438" s="141" t="s">
        <v>3771</v>
      </c>
      <c r="AT438" s="141" t="s">
        <v>504</v>
      </c>
      <c r="AU438" s="141" t="s">
        <v>86</v>
      </c>
      <c r="AY438" s="18" t="s">
        <v>265</v>
      </c>
      <c r="BE438" s="142">
        <f>IF(N438="základní",J438,0)</f>
        <v>0</v>
      </c>
      <c r="BF438" s="142">
        <f>IF(N438="snížená",J438,0)</f>
        <v>0</v>
      </c>
      <c r="BG438" s="142">
        <f>IF(N438="zákl. přenesená",J438,0)</f>
        <v>0</v>
      </c>
      <c r="BH438" s="142">
        <f>IF(N438="sníž. přenesená",J438,0)</f>
        <v>0</v>
      </c>
      <c r="BI438" s="142">
        <f>IF(N438="nulová",J438,0)</f>
        <v>0</v>
      </c>
      <c r="BJ438" s="18" t="s">
        <v>84</v>
      </c>
      <c r="BK438" s="142">
        <f>ROUND(I438*H438,2)</f>
        <v>0</v>
      </c>
      <c r="BL438" s="18" t="s">
        <v>761</v>
      </c>
      <c r="BM438" s="141" t="s">
        <v>6130</v>
      </c>
    </row>
    <row r="439" spans="2:47" s="1" customFormat="1" ht="12">
      <c r="B439" s="33"/>
      <c r="D439" s="143" t="s">
        <v>273</v>
      </c>
      <c r="F439" s="144" t="s">
        <v>6129</v>
      </c>
      <c r="I439" s="145"/>
      <c r="L439" s="33"/>
      <c r="M439" s="146"/>
      <c r="T439" s="54"/>
      <c r="AT439" s="18" t="s">
        <v>273</v>
      </c>
      <c r="AU439" s="18" t="s">
        <v>86</v>
      </c>
    </row>
    <row r="440" spans="2:47" s="1" customFormat="1" ht="19.5">
      <c r="B440" s="33"/>
      <c r="D440" s="143" t="s">
        <v>501</v>
      </c>
      <c r="F440" s="176" t="s">
        <v>6131</v>
      </c>
      <c r="I440" s="145"/>
      <c r="L440" s="33"/>
      <c r="M440" s="146"/>
      <c r="T440" s="54"/>
      <c r="AT440" s="18" t="s">
        <v>501</v>
      </c>
      <c r="AU440" s="18" t="s">
        <v>86</v>
      </c>
    </row>
    <row r="441" spans="2:65" s="1" customFormat="1" ht="16.5" customHeight="1">
      <c r="B441" s="33"/>
      <c r="C441" s="130" t="s">
        <v>1342</v>
      </c>
      <c r="D441" s="130" t="s">
        <v>267</v>
      </c>
      <c r="E441" s="131" t="s">
        <v>6132</v>
      </c>
      <c r="F441" s="132" t="s">
        <v>6133</v>
      </c>
      <c r="G441" s="133" t="s">
        <v>134</v>
      </c>
      <c r="H441" s="134">
        <v>1</v>
      </c>
      <c r="I441" s="135"/>
      <c r="J441" s="136">
        <f>ROUND(I441*H441,2)</f>
        <v>0</v>
      </c>
      <c r="K441" s="132" t="s">
        <v>19</v>
      </c>
      <c r="L441" s="33"/>
      <c r="M441" s="137" t="s">
        <v>19</v>
      </c>
      <c r="N441" s="138" t="s">
        <v>47</v>
      </c>
      <c r="P441" s="139">
        <f>O441*H441</f>
        <v>0</v>
      </c>
      <c r="Q441" s="139">
        <v>0</v>
      </c>
      <c r="R441" s="139">
        <f>Q441*H441</f>
        <v>0</v>
      </c>
      <c r="S441" s="139">
        <v>0</v>
      </c>
      <c r="T441" s="140">
        <f>S441*H441</f>
        <v>0</v>
      </c>
      <c r="AR441" s="141" t="s">
        <v>761</v>
      </c>
      <c r="AT441" s="141" t="s">
        <v>267</v>
      </c>
      <c r="AU441" s="141" t="s">
        <v>86</v>
      </c>
      <c r="AY441" s="18" t="s">
        <v>265</v>
      </c>
      <c r="BE441" s="142">
        <f>IF(N441="základní",J441,0)</f>
        <v>0</v>
      </c>
      <c r="BF441" s="142">
        <f>IF(N441="snížená",J441,0)</f>
        <v>0</v>
      </c>
      <c r="BG441" s="142">
        <f>IF(N441="zákl. přenesená",J441,0)</f>
        <v>0</v>
      </c>
      <c r="BH441" s="142">
        <f>IF(N441="sníž. přenesená",J441,0)</f>
        <v>0</v>
      </c>
      <c r="BI441" s="142">
        <f>IF(N441="nulová",J441,0)</f>
        <v>0</v>
      </c>
      <c r="BJ441" s="18" t="s">
        <v>84</v>
      </c>
      <c r="BK441" s="142">
        <f>ROUND(I441*H441,2)</f>
        <v>0</v>
      </c>
      <c r="BL441" s="18" t="s">
        <v>761</v>
      </c>
      <c r="BM441" s="141" t="s">
        <v>6134</v>
      </c>
    </row>
    <row r="442" spans="2:47" s="1" customFormat="1" ht="12">
      <c r="B442" s="33"/>
      <c r="D442" s="143" t="s">
        <v>273</v>
      </c>
      <c r="F442" s="144" t="s">
        <v>6133</v>
      </c>
      <c r="I442" s="145"/>
      <c r="L442" s="33"/>
      <c r="M442" s="146"/>
      <c r="T442" s="54"/>
      <c r="AT442" s="18" t="s">
        <v>273</v>
      </c>
      <c r="AU442" s="18" t="s">
        <v>86</v>
      </c>
    </row>
    <row r="443" spans="2:47" s="1" customFormat="1" ht="19.5">
      <c r="B443" s="33"/>
      <c r="D443" s="143" t="s">
        <v>501</v>
      </c>
      <c r="F443" s="176" t="s">
        <v>6135</v>
      </c>
      <c r="I443" s="145"/>
      <c r="L443" s="33"/>
      <c r="M443" s="146"/>
      <c r="T443" s="54"/>
      <c r="AT443" s="18" t="s">
        <v>501</v>
      </c>
      <c r="AU443" s="18" t="s">
        <v>86</v>
      </c>
    </row>
    <row r="444" spans="2:65" s="1" customFormat="1" ht="24.2" customHeight="1">
      <c r="B444" s="33"/>
      <c r="C444" s="177" t="s">
        <v>1350</v>
      </c>
      <c r="D444" s="177" t="s">
        <v>504</v>
      </c>
      <c r="E444" s="178" t="s">
        <v>6136</v>
      </c>
      <c r="F444" s="179" t="s">
        <v>6137</v>
      </c>
      <c r="G444" s="180" t="s">
        <v>3951</v>
      </c>
      <c r="H444" s="181">
        <v>1</v>
      </c>
      <c r="I444" s="182"/>
      <c r="J444" s="183">
        <f>ROUND(I444*H444,2)</f>
        <v>0</v>
      </c>
      <c r="K444" s="179" t="s">
        <v>19</v>
      </c>
      <c r="L444" s="184"/>
      <c r="M444" s="185" t="s">
        <v>19</v>
      </c>
      <c r="N444" s="186" t="s">
        <v>47</v>
      </c>
      <c r="P444" s="139">
        <f>O444*H444</f>
        <v>0</v>
      </c>
      <c r="Q444" s="139">
        <v>0</v>
      </c>
      <c r="R444" s="139">
        <f>Q444*H444</f>
        <v>0</v>
      </c>
      <c r="S444" s="139">
        <v>0</v>
      </c>
      <c r="T444" s="140">
        <f>S444*H444</f>
        <v>0</v>
      </c>
      <c r="AR444" s="141" t="s">
        <v>3771</v>
      </c>
      <c r="AT444" s="141" t="s">
        <v>504</v>
      </c>
      <c r="AU444" s="141" t="s">
        <v>86</v>
      </c>
      <c r="AY444" s="18" t="s">
        <v>265</v>
      </c>
      <c r="BE444" s="142">
        <f>IF(N444="základní",J444,0)</f>
        <v>0</v>
      </c>
      <c r="BF444" s="142">
        <f>IF(N444="snížená",J444,0)</f>
        <v>0</v>
      </c>
      <c r="BG444" s="142">
        <f>IF(N444="zákl. přenesená",J444,0)</f>
        <v>0</v>
      </c>
      <c r="BH444" s="142">
        <f>IF(N444="sníž. přenesená",J444,0)</f>
        <v>0</v>
      </c>
      <c r="BI444" s="142">
        <f>IF(N444="nulová",J444,0)</f>
        <v>0</v>
      </c>
      <c r="BJ444" s="18" t="s">
        <v>84</v>
      </c>
      <c r="BK444" s="142">
        <f>ROUND(I444*H444,2)</f>
        <v>0</v>
      </c>
      <c r="BL444" s="18" t="s">
        <v>761</v>
      </c>
      <c r="BM444" s="141" t="s">
        <v>6138</v>
      </c>
    </row>
    <row r="445" spans="2:47" s="1" customFormat="1" ht="19.5">
      <c r="B445" s="33"/>
      <c r="D445" s="143" t="s">
        <v>273</v>
      </c>
      <c r="F445" s="144" t="s">
        <v>6137</v>
      </c>
      <c r="I445" s="145"/>
      <c r="L445" s="33"/>
      <c r="M445" s="146"/>
      <c r="T445" s="54"/>
      <c r="AT445" s="18" t="s">
        <v>273</v>
      </c>
      <c r="AU445" s="18" t="s">
        <v>86</v>
      </c>
    </row>
    <row r="446" spans="2:65" s="1" customFormat="1" ht="16.5" customHeight="1">
      <c r="B446" s="33"/>
      <c r="C446" s="130" t="s">
        <v>1356</v>
      </c>
      <c r="D446" s="130" t="s">
        <v>267</v>
      </c>
      <c r="E446" s="131" t="s">
        <v>6007</v>
      </c>
      <c r="F446" s="132" t="s">
        <v>6008</v>
      </c>
      <c r="G446" s="133" t="s">
        <v>134</v>
      </c>
      <c r="H446" s="134">
        <v>1</v>
      </c>
      <c r="I446" s="135"/>
      <c r="J446" s="136">
        <f>ROUND(I446*H446,2)</f>
        <v>0</v>
      </c>
      <c r="K446" s="132" t="s">
        <v>19</v>
      </c>
      <c r="L446" s="33"/>
      <c r="M446" s="137" t="s">
        <v>19</v>
      </c>
      <c r="N446" s="138" t="s">
        <v>47</v>
      </c>
      <c r="P446" s="139">
        <f>O446*H446</f>
        <v>0</v>
      </c>
      <c r="Q446" s="139">
        <v>0</v>
      </c>
      <c r="R446" s="139">
        <f>Q446*H446</f>
        <v>0</v>
      </c>
      <c r="S446" s="139">
        <v>0</v>
      </c>
      <c r="T446" s="140">
        <f>S446*H446</f>
        <v>0</v>
      </c>
      <c r="AR446" s="141" t="s">
        <v>5249</v>
      </c>
      <c r="AT446" s="141" t="s">
        <v>267</v>
      </c>
      <c r="AU446" s="141" t="s">
        <v>86</v>
      </c>
      <c r="AY446" s="18" t="s">
        <v>265</v>
      </c>
      <c r="BE446" s="142">
        <f>IF(N446="základní",J446,0)</f>
        <v>0</v>
      </c>
      <c r="BF446" s="142">
        <f>IF(N446="snížená",J446,0)</f>
        <v>0</v>
      </c>
      <c r="BG446" s="142">
        <f>IF(N446="zákl. přenesená",J446,0)</f>
        <v>0</v>
      </c>
      <c r="BH446" s="142">
        <f>IF(N446="sníž. přenesená",J446,0)</f>
        <v>0</v>
      </c>
      <c r="BI446" s="142">
        <f>IF(N446="nulová",J446,0)</f>
        <v>0</v>
      </c>
      <c r="BJ446" s="18" t="s">
        <v>84</v>
      </c>
      <c r="BK446" s="142">
        <f>ROUND(I446*H446,2)</f>
        <v>0</v>
      </c>
      <c r="BL446" s="18" t="s">
        <v>5249</v>
      </c>
      <c r="BM446" s="141" t="s">
        <v>6139</v>
      </c>
    </row>
    <row r="447" spans="2:47" s="1" customFormat="1" ht="12">
      <c r="B447" s="33"/>
      <c r="D447" s="143" t="s">
        <v>273</v>
      </c>
      <c r="F447" s="144" t="s">
        <v>6008</v>
      </c>
      <c r="I447" s="145"/>
      <c r="L447" s="33"/>
      <c r="M447" s="146"/>
      <c r="T447" s="54"/>
      <c r="AT447" s="18" t="s">
        <v>273</v>
      </c>
      <c r="AU447" s="18" t="s">
        <v>86</v>
      </c>
    </row>
    <row r="448" spans="2:65" s="1" customFormat="1" ht="16.5" customHeight="1">
      <c r="B448" s="33"/>
      <c r="C448" s="177" t="s">
        <v>1365</v>
      </c>
      <c r="D448" s="177" t="s">
        <v>504</v>
      </c>
      <c r="E448" s="178" t="s">
        <v>6140</v>
      </c>
      <c r="F448" s="179" t="s">
        <v>6141</v>
      </c>
      <c r="G448" s="180" t="s">
        <v>3951</v>
      </c>
      <c r="H448" s="181">
        <v>1</v>
      </c>
      <c r="I448" s="182"/>
      <c r="J448" s="183">
        <f>ROUND(I448*H448,2)</f>
        <v>0</v>
      </c>
      <c r="K448" s="179" t="s">
        <v>19</v>
      </c>
      <c r="L448" s="184"/>
      <c r="M448" s="185" t="s">
        <v>19</v>
      </c>
      <c r="N448" s="186" t="s">
        <v>47</v>
      </c>
      <c r="P448" s="139">
        <f>O448*H448</f>
        <v>0</v>
      </c>
      <c r="Q448" s="139">
        <v>0</v>
      </c>
      <c r="R448" s="139">
        <f>Q448*H448</f>
        <v>0</v>
      </c>
      <c r="S448" s="139">
        <v>0</v>
      </c>
      <c r="T448" s="140">
        <f>S448*H448</f>
        <v>0</v>
      </c>
      <c r="AR448" s="141" t="s">
        <v>5249</v>
      </c>
      <c r="AT448" s="141" t="s">
        <v>504</v>
      </c>
      <c r="AU448" s="141" t="s">
        <v>86</v>
      </c>
      <c r="AY448" s="18" t="s">
        <v>265</v>
      </c>
      <c r="BE448" s="142">
        <f>IF(N448="základní",J448,0)</f>
        <v>0</v>
      </c>
      <c r="BF448" s="142">
        <f>IF(N448="snížená",J448,0)</f>
        <v>0</v>
      </c>
      <c r="BG448" s="142">
        <f>IF(N448="zákl. přenesená",J448,0)</f>
        <v>0</v>
      </c>
      <c r="BH448" s="142">
        <f>IF(N448="sníž. přenesená",J448,0)</f>
        <v>0</v>
      </c>
      <c r="BI448" s="142">
        <f>IF(N448="nulová",J448,0)</f>
        <v>0</v>
      </c>
      <c r="BJ448" s="18" t="s">
        <v>84</v>
      </c>
      <c r="BK448" s="142">
        <f>ROUND(I448*H448,2)</f>
        <v>0</v>
      </c>
      <c r="BL448" s="18" t="s">
        <v>5249</v>
      </c>
      <c r="BM448" s="141" t="s">
        <v>6142</v>
      </c>
    </row>
    <row r="449" spans="2:47" s="1" customFormat="1" ht="12">
      <c r="B449" s="33"/>
      <c r="D449" s="143" t="s">
        <v>273</v>
      </c>
      <c r="F449" s="144" t="s">
        <v>6141</v>
      </c>
      <c r="I449" s="145"/>
      <c r="L449" s="33"/>
      <c r="M449" s="146"/>
      <c r="T449" s="54"/>
      <c r="AT449" s="18" t="s">
        <v>273</v>
      </c>
      <c r="AU449" s="18" t="s">
        <v>86</v>
      </c>
    </row>
    <row r="450" spans="2:65" s="1" customFormat="1" ht="21.75" customHeight="1">
      <c r="B450" s="33"/>
      <c r="C450" s="130" t="s">
        <v>1376</v>
      </c>
      <c r="D450" s="130" t="s">
        <v>267</v>
      </c>
      <c r="E450" s="131" t="s">
        <v>6073</v>
      </c>
      <c r="F450" s="132" t="s">
        <v>6074</v>
      </c>
      <c r="G450" s="133" t="s">
        <v>134</v>
      </c>
      <c r="H450" s="134">
        <v>1</v>
      </c>
      <c r="I450" s="135"/>
      <c r="J450" s="136">
        <f>ROUND(I450*H450,2)</f>
        <v>0</v>
      </c>
      <c r="K450" s="132" t="s">
        <v>19</v>
      </c>
      <c r="L450" s="33"/>
      <c r="M450" s="137" t="s">
        <v>19</v>
      </c>
      <c r="N450" s="138" t="s">
        <v>47</v>
      </c>
      <c r="P450" s="139">
        <f>O450*H450</f>
        <v>0</v>
      </c>
      <c r="Q450" s="139">
        <v>0</v>
      </c>
      <c r="R450" s="139">
        <f>Q450*H450</f>
        <v>0</v>
      </c>
      <c r="S450" s="139">
        <v>0</v>
      </c>
      <c r="T450" s="140">
        <f>S450*H450</f>
        <v>0</v>
      </c>
      <c r="AR450" s="141" t="s">
        <v>5249</v>
      </c>
      <c r="AT450" s="141" t="s">
        <v>267</v>
      </c>
      <c r="AU450" s="141" t="s">
        <v>86</v>
      </c>
      <c r="AY450" s="18" t="s">
        <v>265</v>
      </c>
      <c r="BE450" s="142">
        <f>IF(N450="základní",J450,0)</f>
        <v>0</v>
      </c>
      <c r="BF450" s="142">
        <f>IF(N450="snížená",J450,0)</f>
        <v>0</v>
      </c>
      <c r="BG450" s="142">
        <f>IF(N450="zákl. přenesená",J450,0)</f>
        <v>0</v>
      </c>
      <c r="BH450" s="142">
        <f>IF(N450="sníž. přenesená",J450,0)</f>
        <v>0</v>
      </c>
      <c r="BI450" s="142">
        <f>IF(N450="nulová",J450,0)</f>
        <v>0</v>
      </c>
      <c r="BJ450" s="18" t="s">
        <v>84</v>
      </c>
      <c r="BK450" s="142">
        <f>ROUND(I450*H450,2)</f>
        <v>0</v>
      </c>
      <c r="BL450" s="18" t="s">
        <v>5249</v>
      </c>
      <c r="BM450" s="141" t="s">
        <v>6143</v>
      </c>
    </row>
    <row r="451" spans="2:47" s="1" customFormat="1" ht="12">
      <c r="B451" s="33"/>
      <c r="D451" s="143" t="s">
        <v>273</v>
      </c>
      <c r="F451" s="144" t="s">
        <v>6076</v>
      </c>
      <c r="I451" s="145"/>
      <c r="L451" s="33"/>
      <c r="M451" s="146"/>
      <c r="T451" s="54"/>
      <c r="AT451" s="18" t="s">
        <v>273</v>
      </c>
      <c r="AU451" s="18" t="s">
        <v>86</v>
      </c>
    </row>
    <row r="452" spans="2:65" s="1" customFormat="1" ht="24.2" customHeight="1">
      <c r="B452" s="33"/>
      <c r="C452" s="177" t="s">
        <v>1383</v>
      </c>
      <c r="D452" s="177" t="s">
        <v>504</v>
      </c>
      <c r="E452" s="178" t="s">
        <v>6077</v>
      </c>
      <c r="F452" s="179" t="s">
        <v>6078</v>
      </c>
      <c r="G452" s="180" t="s">
        <v>3951</v>
      </c>
      <c r="H452" s="181">
        <v>1</v>
      </c>
      <c r="I452" s="182"/>
      <c r="J452" s="183">
        <f>ROUND(I452*H452,2)</f>
        <v>0</v>
      </c>
      <c r="K452" s="179" t="s">
        <v>19</v>
      </c>
      <c r="L452" s="184"/>
      <c r="M452" s="185" t="s">
        <v>19</v>
      </c>
      <c r="N452" s="186" t="s">
        <v>47</v>
      </c>
      <c r="P452" s="139">
        <f>O452*H452</f>
        <v>0</v>
      </c>
      <c r="Q452" s="139">
        <v>0</v>
      </c>
      <c r="R452" s="139">
        <f>Q452*H452</f>
        <v>0</v>
      </c>
      <c r="S452" s="139">
        <v>0</v>
      </c>
      <c r="T452" s="140">
        <f>S452*H452</f>
        <v>0</v>
      </c>
      <c r="AR452" s="141" t="s">
        <v>5249</v>
      </c>
      <c r="AT452" s="141" t="s">
        <v>504</v>
      </c>
      <c r="AU452" s="141" t="s">
        <v>86</v>
      </c>
      <c r="AY452" s="18" t="s">
        <v>265</v>
      </c>
      <c r="BE452" s="142">
        <f>IF(N452="základní",J452,0)</f>
        <v>0</v>
      </c>
      <c r="BF452" s="142">
        <f>IF(N452="snížená",J452,0)</f>
        <v>0</v>
      </c>
      <c r="BG452" s="142">
        <f>IF(N452="zákl. přenesená",J452,0)</f>
        <v>0</v>
      </c>
      <c r="BH452" s="142">
        <f>IF(N452="sníž. přenesená",J452,0)</f>
        <v>0</v>
      </c>
      <c r="BI452" s="142">
        <f>IF(N452="nulová",J452,0)</f>
        <v>0</v>
      </c>
      <c r="BJ452" s="18" t="s">
        <v>84</v>
      </c>
      <c r="BK452" s="142">
        <f>ROUND(I452*H452,2)</f>
        <v>0</v>
      </c>
      <c r="BL452" s="18" t="s">
        <v>5249</v>
      </c>
      <c r="BM452" s="141" t="s">
        <v>6144</v>
      </c>
    </row>
    <row r="453" spans="2:47" s="1" customFormat="1" ht="19.5">
      <c r="B453" s="33"/>
      <c r="D453" s="143" t="s">
        <v>273</v>
      </c>
      <c r="F453" s="144" t="s">
        <v>6078</v>
      </c>
      <c r="I453" s="145"/>
      <c r="L453" s="33"/>
      <c r="M453" s="146"/>
      <c r="T453" s="54"/>
      <c r="AT453" s="18" t="s">
        <v>273</v>
      </c>
      <c r="AU453" s="18" t="s">
        <v>86</v>
      </c>
    </row>
    <row r="454" spans="2:65" s="1" customFormat="1" ht="16.5" customHeight="1">
      <c r="B454" s="33"/>
      <c r="C454" s="130" t="s">
        <v>1390</v>
      </c>
      <c r="D454" s="130" t="s">
        <v>267</v>
      </c>
      <c r="E454" s="131" t="s">
        <v>6080</v>
      </c>
      <c r="F454" s="132" t="s">
        <v>6081</v>
      </c>
      <c r="G454" s="133" t="s">
        <v>134</v>
      </c>
      <c r="H454" s="134">
        <v>1</v>
      </c>
      <c r="I454" s="135"/>
      <c r="J454" s="136">
        <f>ROUND(I454*H454,2)</f>
        <v>0</v>
      </c>
      <c r="K454" s="132" t="s">
        <v>19</v>
      </c>
      <c r="L454" s="33"/>
      <c r="M454" s="137" t="s">
        <v>19</v>
      </c>
      <c r="N454" s="138" t="s">
        <v>47</v>
      </c>
      <c r="P454" s="139">
        <f>O454*H454</f>
        <v>0</v>
      </c>
      <c r="Q454" s="139">
        <v>0</v>
      </c>
      <c r="R454" s="139">
        <f>Q454*H454</f>
        <v>0</v>
      </c>
      <c r="S454" s="139">
        <v>0</v>
      </c>
      <c r="T454" s="140">
        <f>S454*H454</f>
        <v>0</v>
      </c>
      <c r="AR454" s="141" t="s">
        <v>5249</v>
      </c>
      <c r="AT454" s="141" t="s">
        <v>267</v>
      </c>
      <c r="AU454" s="141" t="s">
        <v>86</v>
      </c>
      <c r="AY454" s="18" t="s">
        <v>265</v>
      </c>
      <c r="BE454" s="142">
        <f>IF(N454="základní",J454,0)</f>
        <v>0</v>
      </c>
      <c r="BF454" s="142">
        <f>IF(N454="snížená",J454,0)</f>
        <v>0</v>
      </c>
      <c r="BG454" s="142">
        <f>IF(N454="zákl. přenesená",J454,0)</f>
        <v>0</v>
      </c>
      <c r="BH454" s="142">
        <f>IF(N454="sníž. přenesená",J454,0)</f>
        <v>0</v>
      </c>
      <c r="BI454" s="142">
        <f>IF(N454="nulová",J454,0)</f>
        <v>0</v>
      </c>
      <c r="BJ454" s="18" t="s">
        <v>84</v>
      </c>
      <c r="BK454" s="142">
        <f>ROUND(I454*H454,2)</f>
        <v>0</v>
      </c>
      <c r="BL454" s="18" t="s">
        <v>5249</v>
      </c>
      <c r="BM454" s="141" t="s">
        <v>6145</v>
      </c>
    </row>
    <row r="455" spans="2:47" s="1" customFormat="1" ht="12">
      <c r="B455" s="33"/>
      <c r="D455" s="143" t="s">
        <v>273</v>
      </c>
      <c r="F455" s="144" t="s">
        <v>6081</v>
      </c>
      <c r="I455" s="145"/>
      <c r="L455" s="33"/>
      <c r="M455" s="146"/>
      <c r="T455" s="54"/>
      <c r="AT455" s="18" t="s">
        <v>273</v>
      </c>
      <c r="AU455" s="18" t="s">
        <v>86</v>
      </c>
    </row>
    <row r="456" spans="2:65" s="1" customFormat="1" ht="16.5" customHeight="1">
      <c r="B456" s="33"/>
      <c r="C456" s="177" t="s">
        <v>1398</v>
      </c>
      <c r="D456" s="177" t="s">
        <v>504</v>
      </c>
      <c r="E456" s="178" t="s">
        <v>6083</v>
      </c>
      <c r="F456" s="179" t="s">
        <v>6084</v>
      </c>
      <c r="G456" s="180" t="s">
        <v>3951</v>
      </c>
      <c r="H456" s="181">
        <v>1</v>
      </c>
      <c r="I456" s="182"/>
      <c r="J456" s="183">
        <f>ROUND(I456*H456,2)</f>
        <v>0</v>
      </c>
      <c r="K456" s="179" t="s">
        <v>19</v>
      </c>
      <c r="L456" s="184"/>
      <c r="M456" s="185" t="s">
        <v>19</v>
      </c>
      <c r="N456" s="186" t="s">
        <v>47</v>
      </c>
      <c r="P456" s="139">
        <f>O456*H456</f>
        <v>0</v>
      </c>
      <c r="Q456" s="139">
        <v>0</v>
      </c>
      <c r="R456" s="139">
        <f>Q456*H456</f>
        <v>0</v>
      </c>
      <c r="S456" s="139">
        <v>0</v>
      </c>
      <c r="T456" s="140">
        <f>S456*H456</f>
        <v>0</v>
      </c>
      <c r="AR456" s="141" t="s">
        <v>5249</v>
      </c>
      <c r="AT456" s="141" t="s">
        <v>504</v>
      </c>
      <c r="AU456" s="141" t="s">
        <v>86</v>
      </c>
      <c r="AY456" s="18" t="s">
        <v>265</v>
      </c>
      <c r="BE456" s="142">
        <f>IF(N456="základní",J456,0)</f>
        <v>0</v>
      </c>
      <c r="BF456" s="142">
        <f>IF(N456="snížená",J456,0)</f>
        <v>0</v>
      </c>
      <c r="BG456" s="142">
        <f>IF(N456="zákl. přenesená",J456,0)</f>
        <v>0</v>
      </c>
      <c r="BH456" s="142">
        <f>IF(N456="sníž. přenesená",J456,0)</f>
        <v>0</v>
      </c>
      <c r="BI456" s="142">
        <f>IF(N456="nulová",J456,0)</f>
        <v>0</v>
      </c>
      <c r="BJ456" s="18" t="s">
        <v>84</v>
      </c>
      <c r="BK456" s="142">
        <f>ROUND(I456*H456,2)</f>
        <v>0</v>
      </c>
      <c r="BL456" s="18" t="s">
        <v>5249</v>
      </c>
      <c r="BM456" s="141" t="s">
        <v>6146</v>
      </c>
    </row>
    <row r="457" spans="2:47" s="1" customFormat="1" ht="12">
      <c r="B457" s="33"/>
      <c r="D457" s="143" t="s">
        <v>273</v>
      </c>
      <c r="F457" s="144" t="s">
        <v>6084</v>
      </c>
      <c r="I457" s="145"/>
      <c r="L457" s="33"/>
      <c r="M457" s="146"/>
      <c r="T457" s="54"/>
      <c r="AT457" s="18" t="s">
        <v>273</v>
      </c>
      <c r="AU457" s="18" t="s">
        <v>86</v>
      </c>
    </row>
    <row r="458" spans="2:65" s="1" customFormat="1" ht="16.5" customHeight="1">
      <c r="B458" s="33"/>
      <c r="C458" s="130" t="s">
        <v>1406</v>
      </c>
      <c r="D458" s="130" t="s">
        <v>267</v>
      </c>
      <c r="E458" s="131" t="s">
        <v>6086</v>
      </c>
      <c r="F458" s="132" t="s">
        <v>6087</v>
      </c>
      <c r="G458" s="133" t="s">
        <v>134</v>
      </c>
      <c r="H458" s="134">
        <v>1</v>
      </c>
      <c r="I458" s="135"/>
      <c r="J458" s="136">
        <f>ROUND(I458*H458,2)</f>
        <v>0</v>
      </c>
      <c r="K458" s="132" t="s">
        <v>19</v>
      </c>
      <c r="L458" s="33"/>
      <c r="M458" s="137" t="s">
        <v>19</v>
      </c>
      <c r="N458" s="138" t="s">
        <v>47</v>
      </c>
      <c r="P458" s="139">
        <f>O458*H458</f>
        <v>0</v>
      </c>
      <c r="Q458" s="139">
        <v>0</v>
      </c>
      <c r="R458" s="139">
        <f>Q458*H458</f>
        <v>0</v>
      </c>
      <c r="S458" s="139">
        <v>0</v>
      </c>
      <c r="T458" s="140">
        <f>S458*H458</f>
        <v>0</v>
      </c>
      <c r="AR458" s="141" t="s">
        <v>5249</v>
      </c>
      <c r="AT458" s="141" t="s">
        <v>267</v>
      </c>
      <c r="AU458" s="141" t="s">
        <v>86</v>
      </c>
      <c r="AY458" s="18" t="s">
        <v>265</v>
      </c>
      <c r="BE458" s="142">
        <f>IF(N458="základní",J458,0)</f>
        <v>0</v>
      </c>
      <c r="BF458" s="142">
        <f>IF(N458="snížená",J458,0)</f>
        <v>0</v>
      </c>
      <c r="BG458" s="142">
        <f>IF(N458="zákl. přenesená",J458,0)</f>
        <v>0</v>
      </c>
      <c r="BH458" s="142">
        <f>IF(N458="sníž. přenesená",J458,0)</f>
        <v>0</v>
      </c>
      <c r="BI458" s="142">
        <f>IF(N458="nulová",J458,0)</f>
        <v>0</v>
      </c>
      <c r="BJ458" s="18" t="s">
        <v>84</v>
      </c>
      <c r="BK458" s="142">
        <f>ROUND(I458*H458,2)</f>
        <v>0</v>
      </c>
      <c r="BL458" s="18" t="s">
        <v>5249</v>
      </c>
      <c r="BM458" s="141" t="s">
        <v>6147</v>
      </c>
    </row>
    <row r="459" spans="2:47" s="1" customFormat="1" ht="12">
      <c r="B459" s="33"/>
      <c r="D459" s="143" t="s">
        <v>273</v>
      </c>
      <c r="F459" s="144" t="s">
        <v>6087</v>
      </c>
      <c r="I459" s="145"/>
      <c r="L459" s="33"/>
      <c r="M459" s="146"/>
      <c r="T459" s="54"/>
      <c r="AT459" s="18" t="s">
        <v>273</v>
      </c>
      <c r="AU459" s="18" t="s">
        <v>86</v>
      </c>
    </row>
    <row r="460" spans="2:65" s="1" customFormat="1" ht="16.5" customHeight="1">
      <c r="B460" s="33"/>
      <c r="C460" s="177" t="s">
        <v>1411</v>
      </c>
      <c r="D460" s="177" t="s">
        <v>504</v>
      </c>
      <c r="E460" s="178" t="s">
        <v>6089</v>
      </c>
      <c r="F460" s="179" t="s">
        <v>6090</v>
      </c>
      <c r="G460" s="180" t="s">
        <v>3951</v>
      </c>
      <c r="H460" s="181">
        <v>1</v>
      </c>
      <c r="I460" s="182"/>
      <c r="J460" s="183">
        <f>ROUND(I460*H460,2)</f>
        <v>0</v>
      </c>
      <c r="K460" s="179" t="s">
        <v>19</v>
      </c>
      <c r="L460" s="184"/>
      <c r="M460" s="185" t="s">
        <v>19</v>
      </c>
      <c r="N460" s="186" t="s">
        <v>47</v>
      </c>
      <c r="P460" s="139">
        <f>O460*H460</f>
        <v>0</v>
      </c>
      <c r="Q460" s="139">
        <v>0</v>
      </c>
      <c r="R460" s="139">
        <f>Q460*H460</f>
        <v>0</v>
      </c>
      <c r="S460" s="139">
        <v>0</v>
      </c>
      <c r="T460" s="140">
        <f>S460*H460</f>
        <v>0</v>
      </c>
      <c r="AR460" s="141" t="s">
        <v>5249</v>
      </c>
      <c r="AT460" s="141" t="s">
        <v>504</v>
      </c>
      <c r="AU460" s="141" t="s">
        <v>86</v>
      </c>
      <c r="AY460" s="18" t="s">
        <v>265</v>
      </c>
      <c r="BE460" s="142">
        <f>IF(N460="základní",J460,0)</f>
        <v>0</v>
      </c>
      <c r="BF460" s="142">
        <f>IF(N460="snížená",J460,0)</f>
        <v>0</v>
      </c>
      <c r="BG460" s="142">
        <f>IF(N460="zákl. přenesená",J460,0)</f>
        <v>0</v>
      </c>
      <c r="BH460" s="142">
        <f>IF(N460="sníž. přenesená",J460,0)</f>
        <v>0</v>
      </c>
      <c r="BI460" s="142">
        <f>IF(N460="nulová",J460,0)</f>
        <v>0</v>
      </c>
      <c r="BJ460" s="18" t="s">
        <v>84</v>
      </c>
      <c r="BK460" s="142">
        <f>ROUND(I460*H460,2)</f>
        <v>0</v>
      </c>
      <c r="BL460" s="18" t="s">
        <v>5249</v>
      </c>
      <c r="BM460" s="141" t="s">
        <v>6148</v>
      </c>
    </row>
    <row r="461" spans="2:47" s="1" customFormat="1" ht="12">
      <c r="B461" s="33"/>
      <c r="D461" s="143" t="s">
        <v>273</v>
      </c>
      <c r="F461" s="144" t="s">
        <v>6090</v>
      </c>
      <c r="I461" s="145"/>
      <c r="L461" s="33"/>
      <c r="M461" s="146"/>
      <c r="T461" s="54"/>
      <c r="AT461" s="18" t="s">
        <v>273</v>
      </c>
      <c r="AU461" s="18" t="s">
        <v>86</v>
      </c>
    </row>
    <row r="462" spans="2:65" s="1" customFormat="1" ht="16.5" customHeight="1">
      <c r="B462" s="33"/>
      <c r="C462" s="177" t="s">
        <v>1415</v>
      </c>
      <c r="D462" s="177" t="s">
        <v>504</v>
      </c>
      <c r="E462" s="178" t="s">
        <v>6092</v>
      </c>
      <c r="F462" s="179" t="s">
        <v>6093</v>
      </c>
      <c r="G462" s="180" t="s">
        <v>3951</v>
      </c>
      <c r="H462" s="181">
        <v>3</v>
      </c>
      <c r="I462" s="182"/>
      <c r="J462" s="183">
        <f>ROUND(I462*H462,2)</f>
        <v>0</v>
      </c>
      <c r="K462" s="179" t="s">
        <v>19</v>
      </c>
      <c r="L462" s="184"/>
      <c r="M462" s="185" t="s">
        <v>19</v>
      </c>
      <c r="N462" s="186" t="s">
        <v>47</v>
      </c>
      <c r="P462" s="139">
        <f>O462*H462</f>
        <v>0</v>
      </c>
      <c r="Q462" s="139">
        <v>0</v>
      </c>
      <c r="R462" s="139">
        <f>Q462*H462</f>
        <v>0</v>
      </c>
      <c r="S462" s="139">
        <v>0</v>
      </c>
      <c r="T462" s="140">
        <f>S462*H462</f>
        <v>0</v>
      </c>
      <c r="AR462" s="141" t="s">
        <v>5249</v>
      </c>
      <c r="AT462" s="141" t="s">
        <v>504</v>
      </c>
      <c r="AU462" s="141" t="s">
        <v>86</v>
      </c>
      <c r="AY462" s="18" t="s">
        <v>265</v>
      </c>
      <c r="BE462" s="142">
        <f>IF(N462="základní",J462,0)</f>
        <v>0</v>
      </c>
      <c r="BF462" s="142">
        <f>IF(N462="snížená",J462,0)</f>
        <v>0</v>
      </c>
      <c r="BG462" s="142">
        <f>IF(N462="zákl. přenesená",J462,0)</f>
        <v>0</v>
      </c>
      <c r="BH462" s="142">
        <f>IF(N462="sníž. přenesená",J462,0)</f>
        <v>0</v>
      </c>
      <c r="BI462" s="142">
        <f>IF(N462="nulová",J462,0)</f>
        <v>0</v>
      </c>
      <c r="BJ462" s="18" t="s">
        <v>84</v>
      </c>
      <c r="BK462" s="142">
        <f>ROUND(I462*H462,2)</f>
        <v>0</v>
      </c>
      <c r="BL462" s="18" t="s">
        <v>5249</v>
      </c>
      <c r="BM462" s="141" t="s">
        <v>6149</v>
      </c>
    </row>
    <row r="463" spans="2:47" s="1" customFormat="1" ht="12">
      <c r="B463" s="33"/>
      <c r="D463" s="143" t="s">
        <v>273</v>
      </c>
      <c r="F463" s="144" t="s">
        <v>6093</v>
      </c>
      <c r="I463" s="145"/>
      <c r="L463" s="33"/>
      <c r="M463" s="146"/>
      <c r="T463" s="54"/>
      <c r="AT463" s="18" t="s">
        <v>273</v>
      </c>
      <c r="AU463" s="18" t="s">
        <v>86</v>
      </c>
    </row>
    <row r="464" spans="2:65" s="1" customFormat="1" ht="16.5" customHeight="1">
      <c r="B464" s="33"/>
      <c r="C464" s="177" t="s">
        <v>1419</v>
      </c>
      <c r="D464" s="177" t="s">
        <v>504</v>
      </c>
      <c r="E464" s="178" t="s">
        <v>6098</v>
      </c>
      <c r="F464" s="179" t="s">
        <v>6099</v>
      </c>
      <c r="G464" s="180" t="s">
        <v>3951</v>
      </c>
      <c r="H464" s="181">
        <v>9</v>
      </c>
      <c r="I464" s="182"/>
      <c r="J464" s="183">
        <f>ROUND(I464*H464,2)</f>
        <v>0</v>
      </c>
      <c r="K464" s="179" t="s">
        <v>19</v>
      </c>
      <c r="L464" s="184"/>
      <c r="M464" s="185" t="s">
        <v>19</v>
      </c>
      <c r="N464" s="186" t="s">
        <v>47</v>
      </c>
      <c r="P464" s="139">
        <f>O464*H464</f>
        <v>0</v>
      </c>
      <c r="Q464" s="139">
        <v>0</v>
      </c>
      <c r="R464" s="139">
        <f>Q464*H464</f>
        <v>0</v>
      </c>
      <c r="S464" s="139">
        <v>0</v>
      </c>
      <c r="T464" s="140">
        <f>S464*H464</f>
        <v>0</v>
      </c>
      <c r="AR464" s="141" t="s">
        <v>5249</v>
      </c>
      <c r="AT464" s="141" t="s">
        <v>504</v>
      </c>
      <c r="AU464" s="141" t="s">
        <v>86</v>
      </c>
      <c r="AY464" s="18" t="s">
        <v>265</v>
      </c>
      <c r="BE464" s="142">
        <f>IF(N464="základní",J464,0)</f>
        <v>0</v>
      </c>
      <c r="BF464" s="142">
        <f>IF(N464="snížená",J464,0)</f>
        <v>0</v>
      </c>
      <c r="BG464" s="142">
        <f>IF(N464="zákl. přenesená",J464,0)</f>
        <v>0</v>
      </c>
      <c r="BH464" s="142">
        <f>IF(N464="sníž. přenesená",J464,0)</f>
        <v>0</v>
      </c>
      <c r="BI464" s="142">
        <f>IF(N464="nulová",J464,0)</f>
        <v>0</v>
      </c>
      <c r="BJ464" s="18" t="s">
        <v>84</v>
      </c>
      <c r="BK464" s="142">
        <f>ROUND(I464*H464,2)</f>
        <v>0</v>
      </c>
      <c r="BL464" s="18" t="s">
        <v>5249</v>
      </c>
      <c r="BM464" s="141" t="s">
        <v>6150</v>
      </c>
    </row>
    <row r="465" spans="2:47" s="1" customFormat="1" ht="12">
      <c r="B465" s="33"/>
      <c r="D465" s="143" t="s">
        <v>273</v>
      </c>
      <c r="F465" s="144" t="s">
        <v>6099</v>
      </c>
      <c r="I465" s="145"/>
      <c r="L465" s="33"/>
      <c r="M465" s="146"/>
      <c r="T465" s="54"/>
      <c r="AT465" s="18" t="s">
        <v>273</v>
      </c>
      <c r="AU465" s="18" t="s">
        <v>86</v>
      </c>
    </row>
    <row r="466" spans="2:47" s="1" customFormat="1" ht="19.5">
      <c r="B466" s="33"/>
      <c r="D466" s="143" t="s">
        <v>501</v>
      </c>
      <c r="F466" s="176" t="s">
        <v>6151</v>
      </c>
      <c r="I466" s="145"/>
      <c r="L466" s="33"/>
      <c r="M466" s="146"/>
      <c r="T466" s="54"/>
      <c r="AT466" s="18" t="s">
        <v>501</v>
      </c>
      <c r="AU466" s="18" t="s">
        <v>86</v>
      </c>
    </row>
    <row r="467" spans="2:65" s="1" customFormat="1" ht="16.5" customHeight="1">
      <c r="B467" s="33"/>
      <c r="C467" s="130" t="s">
        <v>1423</v>
      </c>
      <c r="D467" s="130" t="s">
        <v>267</v>
      </c>
      <c r="E467" s="131" t="s">
        <v>6152</v>
      </c>
      <c r="F467" s="132" t="s">
        <v>6153</v>
      </c>
      <c r="G467" s="133" t="s">
        <v>134</v>
      </c>
      <c r="H467" s="134">
        <v>1</v>
      </c>
      <c r="I467" s="135"/>
      <c r="J467" s="136">
        <f>ROUND(I467*H467,2)</f>
        <v>0</v>
      </c>
      <c r="K467" s="132" t="s">
        <v>19</v>
      </c>
      <c r="L467" s="33"/>
      <c r="M467" s="137" t="s">
        <v>19</v>
      </c>
      <c r="N467" s="138" t="s">
        <v>47</v>
      </c>
      <c r="P467" s="139">
        <f>O467*H467</f>
        <v>0</v>
      </c>
      <c r="Q467" s="139">
        <v>0</v>
      </c>
      <c r="R467" s="139">
        <f>Q467*H467</f>
        <v>0</v>
      </c>
      <c r="S467" s="139">
        <v>0</v>
      </c>
      <c r="T467" s="140">
        <f>S467*H467</f>
        <v>0</v>
      </c>
      <c r="AR467" s="141" t="s">
        <v>5249</v>
      </c>
      <c r="AT467" s="141" t="s">
        <v>267</v>
      </c>
      <c r="AU467" s="141" t="s">
        <v>86</v>
      </c>
      <c r="AY467" s="18" t="s">
        <v>265</v>
      </c>
      <c r="BE467" s="142">
        <f>IF(N467="základní",J467,0)</f>
        <v>0</v>
      </c>
      <c r="BF467" s="142">
        <f>IF(N467="snížená",J467,0)</f>
        <v>0</v>
      </c>
      <c r="BG467" s="142">
        <f>IF(N467="zákl. přenesená",J467,0)</f>
        <v>0</v>
      </c>
      <c r="BH467" s="142">
        <f>IF(N467="sníž. přenesená",J467,0)</f>
        <v>0</v>
      </c>
      <c r="BI467" s="142">
        <f>IF(N467="nulová",J467,0)</f>
        <v>0</v>
      </c>
      <c r="BJ467" s="18" t="s">
        <v>84</v>
      </c>
      <c r="BK467" s="142">
        <f>ROUND(I467*H467,2)</f>
        <v>0</v>
      </c>
      <c r="BL467" s="18" t="s">
        <v>5249</v>
      </c>
      <c r="BM467" s="141" t="s">
        <v>6154</v>
      </c>
    </row>
    <row r="468" spans="2:47" s="1" customFormat="1" ht="12">
      <c r="B468" s="33"/>
      <c r="D468" s="143" t="s">
        <v>273</v>
      </c>
      <c r="F468" s="144" t="s">
        <v>6153</v>
      </c>
      <c r="I468" s="145"/>
      <c r="L468" s="33"/>
      <c r="M468" s="146"/>
      <c r="T468" s="54"/>
      <c r="AT468" s="18" t="s">
        <v>273</v>
      </c>
      <c r="AU468" s="18" t="s">
        <v>86</v>
      </c>
    </row>
    <row r="469" spans="2:47" s="1" customFormat="1" ht="19.5">
      <c r="B469" s="33"/>
      <c r="D469" s="143" t="s">
        <v>501</v>
      </c>
      <c r="F469" s="176" t="s">
        <v>6155</v>
      </c>
      <c r="I469" s="145"/>
      <c r="L469" s="33"/>
      <c r="M469" s="146"/>
      <c r="T469" s="54"/>
      <c r="AT469" s="18" t="s">
        <v>501</v>
      </c>
      <c r="AU469" s="18" t="s">
        <v>86</v>
      </c>
    </row>
    <row r="470" spans="2:65" s="1" customFormat="1" ht="16.5" customHeight="1">
      <c r="B470" s="33"/>
      <c r="C470" s="177" t="s">
        <v>1428</v>
      </c>
      <c r="D470" s="177" t="s">
        <v>504</v>
      </c>
      <c r="E470" s="178" t="s">
        <v>6156</v>
      </c>
      <c r="F470" s="179" t="s">
        <v>6157</v>
      </c>
      <c r="G470" s="180" t="s">
        <v>134</v>
      </c>
      <c r="H470" s="181">
        <v>1</v>
      </c>
      <c r="I470" s="182"/>
      <c r="J470" s="183">
        <f>ROUND(I470*H470,2)</f>
        <v>0</v>
      </c>
      <c r="K470" s="179" t="s">
        <v>19</v>
      </c>
      <c r="L470" s="184"/>
      <c r="M470" s="185" t="s">
        <v>19</v>
      </c>
      <c r="N470" s="186" t="s">
        <v>47</v>
      </c>
      <c r="P470" s="139">
        <f>O470*H470</f>
        <v>0</v>
      </c>
      <c r="Q470" s="139">
        <v>0</v>
      </c>
      <c r="R470" s="139">
        <f>Q470*H470</f>
        <v>0</v>
      </c>
      <c r="S470" s="139">
        <v>0</v>
      </c>
      <c r="T470" s="140">
        <f>S470*H470</f>
        <v>0</v>
      </c>
      <c r="AR470" s="141" t="s">
        <v>5249</v>
      </c>
      <c r="AT470" s="141" t="s">
        <v>504</v>
      </c>
      <c r="AU470" s="141" t="s">
        <v>86</v>
      </c>
      <c r="AY470" s="18" t="s">
        <v>265</v>
      </c>
      <c r="BE470" s="142">
        <f>IF(N470="základní",J470,0)</f>
        <v>0</v>
      </c>
      <c r="BF470" s="142">
        <f>IF(N470="snížená",J470,0)</f>
        <v>0</v>
      </c>
      <c r="BG470" s="142">
        <f>IF(N470="zákl. přenesená",J470,0)</f>
        <v>0</v>
      </c>
      <c r="BH470" s="142">
        <f>IF(N470="sníž. přenesená",J470,0)</f>
        <v>0</v>
      </c>
      <c r="BI470" s="142">
        <f>IF(N470="nulová",J470,0)</f>
        <v>0</v>
      </c>
      <c r="BJ470" s="18" t="s">
        <v>84</v>
      </c>
      <c r="BK470" s="142">
        <f>ROUND(I470*H470,2)</f>
        <v>0</v>
      </c>
      <c r="BL470" s="18" t="s">
        <v>5249</v>
      </c>
      <c r="BM470" s="141" t="s">
        <v>6158</v>
      </c>
    </row>
    <row r="471" spans="2:47" s="1" customFormat="1" ht="12">
      <c r="B471" s="33"/>
      <c r="D471" s="143" t="s">
        <v>273</v>
      </c>
      <c r="F471" s="144" t="s">
        <v>6157</v>
      </c>
      <c r="I471" s="145"/>
      <c r="L471" s="33"/>
      <c r="M471" s="146"/>
      <c r="T471" s="54"/>
      <c r="AT471" s="18" t="s">
        <v>273</v>
      </c>
      <c r="AU471" s="18" t="s">
        <v>86</v>
      </c>
    </row>
    <row r="472" spans="2:65" s="1" customFormat="1" ht="16.5" customHeight="1">
      <c r="B472" s="33"/>
      <c r="C472" s="130" t="s">
        <v>1434</v>
      </c>
      <c r="D472" s="130" t="s">
        <v>267</v>
      </c>
      <c r="E472" s="131" t="s">
        <v>6159</v>
      </c>
      <c r="F472" s="132" t="s">
        <v>6160</v>
      </c>
      <c r="G472" s="133" t="s">
        <v>134</v>
      </c>
      <c r="H472" s="134">
        <v>1</v>
      </c>
      <c r="I472" s="135"/>
      <c r="J472" s="136">
        <f>ROUND(I472*H472,2)</f>
        <v>0</v>
      </c>
      <c r="K472" s="132" t="s">
        <v>19</v>
      </c>
      <c r="L472" s="33"/>
      <c r="M472" s="137" t="s">
        <v>19</v>
      </c>
      <c r="N472" s="138" t="s">
        <v>47</v>
      </c>
      <c r="P472" s="139">
        <f>O472*H472</f>
        <v>0</v>
      </c>
      <c r="Q472" s="139">
        <v>0</v>
      </c>
      <c r="R472" s="139">
        <f>Q472*H472</f>
        <v>0</v>
      </c>
      <c r="S472" s="139">
        <v>0</v>
      </c>
      <c r="T472" s="140">
        <f>S472*H472</f>
        <v>0</v>
      </c>
      <c r="AR472" s="141" t="s">
        <v>5249</v>
      </c>
      <c r="AT472" s="141" t="s">
        <v>267</v>
      </c>
      <c r="AU472" s="141" t="s">
        <v>86</v>
      </c>
      <c r="AY472" s="18" t="s">
        <v>265</v>
      </c>
      <c r="BE472" s="142">
        <f>IF(N472="základní",J472,0)</f>
        <v>0</v>
      </c>
      <c r="BF472" s="142">
        <f>IF(N472="snížená",J472,0)</f>
        <v>0</v>
      </c>
      <c r="BG472" s="142">
        <f>IF(N472="zákl. přenesená",J472,0)</f>
        <v>0</v>
      </c>
      <c r="BH472" s="142">
        <f>IF(N472="sníž. přenesená",J472,0)</f>
        <v>0</v>
      </c>
      <c r="BI472" s="142">
        <f>IF(N472="nulová",J472,0)</f>
        <v>0</v>
      </c>
      <c r="BJ472" s="18" t="s">
        <v>84</v>
      </c>
      <c r="BK472" s="142">
        <f>ROUND(I472*H472,2)</f>
        <v>0</v>
      </c>
      <c r="BL472" s="18" t="s">
        <v>5249</v>
      </c>
      <c r="BM472" s="141" t="s">
        <v>6161</v>
      </c>
    </row>
    <row r="473" spans="2:47" s="1" customFormat="1" ht="12">
      <c r="B473" s="33"/>
      <c r="D473" s="143" t="s">
        <v>273</v>
      </c>
      <c r="F473" s="144" t="s">
        <v>6160</v>
      </c>
      <c r="I473" s="145"/>
      <c r="L473" s="33"/>
      <c r="M473" s="146"/>
      <c r="T473" s="54"/>
      <c r="AT473" s="18" t="s">
        <v>273</v>
      </c>
      <c r="AU473" s="18" t="s">
        <v>86</v>
      </c>
    </row>
    <row r="474" spans="2:47" s="1" customFormat="1" ht="19.5">
      <c r="B474" s="33"/>
      <c r="D474" s="143" t="s">
        <v>501</v>
      </c>
      <c r="F474" s="176" t="s">
        <v>6162</v>
      </c>
      <c r="I474" s="145"/>
      <c r="L474" s="33"/>
      <c r="M474" s="146"/>
      <c r="T474" s="54"/>
      <c r="AT474" s="18" t="s">
        <v>501</v>
      </c>
      <c r="AU474" s="18" t="s">
        <v>86</v>
      </c>
    </row>
    <row r="475" spans="2:65" s="1" customFormat="1" ht="16.5" customHeight="1">
      <c r="B475" s="33"/>
      <c r="C475" s="177" t="s">
        <v>1438</v>
      </c>
      <c r="D475" s="177" t="s">
        <v>504</v>
      </c>
      <c r="E475" s="178" t="s">
        <v>6163</v>
      </c>
      <c r="F475" s="179" t="s">
        <v>6164</v>
      </c>
      <c r="G475" s="180" t="s">
        <v>134</v>
      </c>
      <c r="H475" s="181">
        <v>1</v>
      </c>
      <c r="I475" s="182"/>
      <c r="J475" s="183">
        <f>ROUND(I475*H475,2)</f>
        <v>0</v>
      </c>
      <c r="K475" s="179" t="s">
        <v>19</v>
      </c>
      <c r="L475" s="184"/>
      <c r="M475" s="185" t="s">
        <v>19</v>
      </c>
      <c r="N475" s="186" t="s">
        <v>47</v>
      </c>
      <c r="P475" s="139">
        <f>O475*H475</f>
        <v>0</v>
      </c>
      <c r="Q475" s="139">
        <v>0</v>
      </c>
      <c r="R475" s="139">
        <f>Q475*H475</f>
        <v>0</v>
      </c>
      <c r="S475" s="139">
        <v>0</v>
      </c>
      <c r="T475" s="140">
        <f>S475*H475</f>
        <v>0</v>
      </c>
      <c r="AR475" s="141" t="s">
        <v>5249</v>
      </c>
      <c r="AT475" s="141" t="s">
        <v>504</v>
      </c>
      <c r="AU475" s="141" t="s">
        <v>86</v>
      </c>
      <c r="AY475" s="18" t="s">
        <v>265</v>
      </c>
      <c r="BE475" s="142">
        <f>IF(N475="základní",J475,0)</f>
        <v>0</v>
      </c>
      <c r="BF475" s="142">
        <f>IF(N475="snížená",J475,0)</f>
        <v>0</v>
      </c>
      <c r="BG475" s="142">
        <f>IF(N475="zákl. přenesená",J475,0)</f>
        <v>0</v>
      </c>
      <c r="BH475" s="142">
        <f>IF(N475="sníž. přenesená",J475,0)</f>
        <v>0</v>
      </c>
      <c r="BI475" s="142">
        <f>IF(N475="nulová",J475,0)</f>
        <v>0</v>
      </c>
      <c r="BJ475" s="18" t="s">
        <v>84</v>
      </c>
      <c r="BK475" s="142">
        <f>ROUND(I475*H475,2)</f>
        <v>0</v>
      </c>
      <c r="BL475" s="18" t="s">
        <v>5249</v>
      </c>
      <c r="BM475" s="141" t="s">
        <v>6165</v>
      </c>
    </row>
    <row r="476" spans="2:47" s="1" customFormat="1" ht="12">
      <c r="B476" s="33"/>
      <c r="D476" s="143" t="s">
        <v>273</v>
      </c>
      <c r="F476" s="144" t="s">
        <v>6164</v>
      </c>
      <c r="I476" s="145"/>
      <c r="L476" s="33"/>
      <c r="M476" s="146"/>
      <c r="T476" s="54"/>
      <c r="AT476" s="18" t="s">
        <v>273</v>
      </c>
      <c r="AU476" s="18" t="s">
        <v>86</v>
      </c>
    </row>
    <row r="477" spans="2:65" s="1" customFormat="1" ht="16.5" customHeight="1">
      <c r="B477" s="33"/>
      <c r="C477" s="130" t="s">
        <v>1442</v>
      </c>
      <c r="D477" s="130" t="s">
        <v>267</v>
      </c>
      <c r="E477" s="131" t="s">
        <v>6166</v>
      </c>
      <c r="F477" s="132" t="s">
        <v>6167</v>
      </c>
      <c r="G477" s="133" t="s">
        <v>134</v>
      </c>
      <c r="H477" s="134">
        <v>3</v>
      </c>
      <c r="I477" s="135"/>
      <c r="J477" s="136">
        <f>ROUND(I477*H477,2)</f>
        <v>0</v>
      </c>
      <c r="K477" s="132" t="s">
        <v>19</v>
      </c>
      <c r="L477" s="33"/>
      <c r="M477" s="137" t="s">
        <v>19</v>
      </c>
      <c r="N477" s="138" t="s">
        <v>47</v>
      </c>
      <c r="P477" s="139">
        <f>O477*H477</f>
        <v>0</v>
      </c>
      <c r="Q477" s="139">
        <v>0</v>
      </c>
      <c r="R477" s="139">
        <f>Q477*H477</f>
        <v>0</v>
      </c>
      <c r="S477" s="139">
        <v>0</v>
      </c>
      <c r="T477" s="140">
        <f>S477*H477</f>
        <v>0</v>
      </c>
      <c r="AR477" s="141" t="s">
        <v>761</v>
      </c>
      <c r="AT477" s="141" t="s">
        <v>267</v>
      </c>
      <c r="AU477" s="141" t="s">
        <v>86</v>
      </c>
      <c r="AY477" s="18" t="s">
        <v>265</v>
      </c>
      <c r="BE477" s="142">
        <f>IF(N477="základní",J477,0)</f>
        <v>0</v>
      </c>
      <c r="BF477" s="142">
        <f>IF(N477="snížená",J477,0)</f>
        <v>0</v>
      </c>
      <c r="BG477" s="142">
        <f>IF(N477="zákl. přenesená",J477,0)</f>
        <v>0</v>
      </c>
      <c r="BH477" s="142">
        <f>IF(N477="sníž. přenesená",J477,0)</f>
        <v>0</v>
      </c>
      <c r="BI477" s="142">
        <f>IF(N477="nulová",J477,0)</f>
        <v>0</v>
      </c>
      <c r="BJ477" s="18" t="s">
        <v>84</v>
      </c>
      <c r="BK477" s="142">
        <f>ROUND(I477*H477,2)</f>
        <v>0</v>
      </c>
      <c r="BL477" s="18" t="s">
        <v>761</v>
      </c>
      <c r="BM477" s="141" t="s">
        <v>6168</v>
      </c>
    </row>
    <row r="478" spans="2:47" s="1" customFormat="1" ht="12">
      <c r="B478" s="33"/>
      <c r="D478" s="143" t="s">
        <v>273</v>
      </c>
      <c r="F478" s="144" t="s">
        <v>6167</v>
      </c>
      <c r="I478" s="145"/>
      <c r="L478" s="33"/>
      <c r="M478" s="146"/>
      <c r="T478" s="54"/>
      <c r="AT478" s="18" t="s">
        <v>273</v>
      </c>
      <c r="AU478" s="18" t="s">
        <v>86</v>
      </c>
    </row>
    <row r="479" spans="2:47" s="1" customFormat="1" ht="19.5">
      <c r="B479" s="33"/>
      <c r="D479" s="143" t="s">
        <v>501</v>
      </c>
      <c r="F479" s="176" t="s">
        <v>6169</v>
      </c>
      <c r="I479" s="145"/>
      <c r="L479" s="33"/>
      <c r="M479" s="146"/>
      <c r="T479" s="54"/>
      <c r="AT479" s="18" t="s">
        <v>501</v>
      </c>
      <c r="AU479" s="18" t="s">
        <v>86</v>
      </c>
    </row>
    <row r="480" spans="2:65" s="1" customFormat="1" ht="24.2" customHeight="1">
      <c r="B480" s="33"/>
      <c r="C480" s="177" t="s">
        <v>1448</v>
      </c>
      <c r="D480" s="177" t="s">
        <v>504</v>
      </c>
      <c r="E480" s="178" t="s">
        <v>6170</v>
      </c>
      <c r="F480" s="179" t="s">
        <v>6171</v>
      </c>
      <c r="G480" s="180" t="s">
        <v>134</v>
      </c>
      <c r="H480" s="181">
        <v>3</v>
      </c>
      <c r="I480" s="182"/>
      <c r="J480" s="183">
        <f>ROUND(I480*H480,2)</f>
        <v>0</v>
      </c>
      <c r="K480" s="179" t="s">
        <v>19</v>
      </c>
      <c r="L480" s="184"/>
      <c r="M480" s="185" t="s">
        <v>19</v>
      </c>
      <c r="N480" s="186" t="s">
        <v>47</v>
      </c>
      <c r="P480" s="139">
        <f>O480*H480</f>
        <v>0</v>
      </c>
      <c r="Q480" s="139">
        <v>0</v>
      </c>
      <c r="R480" s="139">
        <f>Q480*H480</f>
        <v>0</v>
      </c>
      <c r="S480" s="139">
        <v>0</v>
      </c>
      <c r="T480" s="140">
        <f>S480*H480</f>
        <v>0</v>
      </c>
      <c r="AR480" s="141" t="s">
        <v>3771</v>
      </c>
      <c r="AT480" s="141" t="s">
        <v>504</v>
      </c>
      <c r="AU480" s="141" t="s">
        <v>86</v>
      </c>
      <c r="AY480" s="18" t="s">
        <v>265</v>
      </c>
      <c r="BE480" s="142">
        <f>IF(N480="základní",J480,0)</f>
        <v>0</v>
      </c>
      <c r="BF480" s="142">
        <f>IF(N480="snížená",J480,0)</f>
        <v>0</v>
      </c>
      <c r="BG480" s="142">
        <f>IF(N480="zákl. přenesená",J480,0)</f>
        <v>0</v>
      </c>
      <c r="BH480" s="142">
        <f>IF(N480="sníž. přenesená",J480,0)</f>
        <v>0</v>
      </c>
      <c r="BI480" s="142">
        <f>IF(N480="nulová",J480,0)</f>
        <v>0</v>
      </c>
      <c r="BJ480" s="18" t="s">
        <v>84</v>
      </c>
      <c r="BK480" s="142">
        <f>ROUND(I480*H480,2)</f>
        <v>0</v>
      </c>
      <c r="BL480" s="18" t="s">
        <v>761</v>
      </c>
      <c r="BM480" s="141" t="s">
        <v>6172</v>
      </c>
    </row>
    <row r="481" spans="2:47" s="1" customFormat="1" ht="19.5">
      <c r="B481" s="33"/>
      <c r="D481" s="143" t="s">
        <v>273</v>
      </c>
      <c r="F481" s="144" t="s">
        <v>6171</v>
      </c>
      <c r="I481" s="145"/>
      <c r="L481" s="33"/>
      <c r="M481" s="146"/>
      <c r="T481" s="54"/>
      <c r="AT481" s="18" t="s">
        <v>273</v>
      </c>
      <c r="AU481" s="18" t="s">
        <v>86</v>
      </c>
    </row>
    <row r="482" spans="2:65" s="1" customFormat="1" ht="16.5" customHeight="1">
      <c r="B482" s="33"/>
      <c r="C482" s="130" t="s">
        <v>1455</v>
      </c>
      <c r="D482" s="130" t="s">
        <v>267</v>
      </c>
      <c r="E482" s="131" t="s">
        <v>6173</v>
      </c>
      <c r="F482" s="132" t="s">
        <v>6174</v>
      </c>
      <c r="G482" s="133" t="s">
        <v>134</v>
      </c>
      <c r="H482" s="134">
        <v>8</v>
      </c>
      <c r="I482" s="135"/>
      <c r="J482" s="136">
        <f>ROUND(I482*H482,2)</f>
        <v>0</v>
      </c>
      <c r="K482" s="132" t="s">
        <v>19</v>
      </c>
      <c r="L482" s="33"/>
      <c r="M482" s="137" t="s">
        <v>19</v>
      </c>
      <c r="N482" s="138" t="s">
        <v>47</v>
      </c>
      <c r="P482" s="139">
        <f>O482*H482</f>
        <v>0</v>
      </c>
      <c r="Q482" s="139">
        <v>0</v>
      </c>
      <c r="R482" s="139">
        <f>Q482*H482</f>
        <v>0</v>
      </c>
      <c r="S482" s="139">
        <v>0</v>
      </c>
      <c r="T482" s="140">
        <f>S482*H482</f>
        <v>0</v>
      </c>
      <c r="AR482" s="141" t="s">
        <v>761</v>
      </c>
      <c r="AT482" s="141" t="s">
        <v>267</v>
      </c>
      <c r="AU482" s="141" t="s">
        <v>86</v>
      </c>
      <c r="AY482" s="18" t="s">
        <v>265</v>
      </c>
      <c r="BE482" s="142">
        <f>IF(N482="základní",J482,0)</f>
        <v>0</v>
      </c>
      <c r="BF482" s="142">
        <f>IF(N482="snížená",J482,0)</f>
        <v>0</v>
      </c>
      <c r="BG482" s="142">
        <f>IF(N482="zákl. přenesená",J482,0)</f>
        <v>0</v>
      </c>
      <c r="BH482" s="142">
        <f>IF(N482="sníž. přenesená",J482,0)</f>
        <v>0</v>
      </c>
      <c r="BI482" s="142">
        <f>IF(N482="nulová",J482,0)</f>
        <v>0</v>
      </c>
      <c r="BJ482" s="18" t="s">
        <v>84</v>
      </c>
      <c r="BK482" s="142">
        <f>ROUND(I482*H482,2)</f>
        <v>0</v>
      </c>
      <c r="BL482" s="18" t="s">
        <v>761</v>
      </c>
      <c r="BM482" s="141" t="s">
        <v>6175</v>
      </c>
    </row>
    <row r="483" spans="2:47" s="1" customFormat="1" ht="12">
      <c r="B483" s="33"/>
      <c r="D483" s="143" t="s">
        <v>273</v>
      </c>
      <c r="F483" s="144" t="s">
        <v>6174</v>
      </c>
      <c r="I483" s="145"/>
      <c r="L483" s="33"/>
      <c r="M483" s="146"/>
      <c r="T483" s="54"/>
      <c r="AT483" s="18" t="s">
        <v>273</v>
      </c>
      <c r="AU483" s="18" t="s">
        <v>86</v>
      </c>
    </row>
    <row r="484" spans="2:47" s="1" customFormat="1" ht="19.5">
      <c r="B484" s="33"/>
      <c r="D484" s="143" t="s">
        <v>501</v>
      </c>
      <c r="F484" s="176" t="s">
        <v>6176</v>
      </c>
      <c r="I484" s="145"/>
      <c r="L484" s="33"/>
      <c r="M484" s="146"/>
      <c r="T484" s="54"/>
      <c r="AT484" s="18" t="s">
        <v>501</v>
      </c>
      <c r="AU484" s="18" t="s">
        <v>86</v>
      </c>
    </row>
    <row r="485" spans="2:65" s="1" customFormat="1" ht="16.5" customHeight="1">
      <c r="B485" s="33"/>
      <c r="C485" s="130" t="s">
        <v>1464</v>
      </c>
      <c r="D485" s="130" t="s">
        <v>267</v>
      </c>
      <c r="E485" s="131" t="s">
        <v>6177</v>
      </c>
      <c r="F485" s="132" t="s">
        <v>6178</v>
      </c>
      <c r="G485" s="133" t="s">
        <v>134</v>
      </c>
      <c r="H485" s="134">
        <v>3</v>
      </c>
      <c r="I485" s="135"/>
      <c r="J485" s="136">
        <f>ROUND(I485*H485,2)</f>
        <v>0</v>
      </c>
      <c r="K485" s="132" t="s">
        <v>19</v>
      </c>
      <c r="L485" s="33"/>
      <c r="M485" s="137" t="s">
        <v>19</v>
      </c>
      <c r="N485" s="138" t="s">
        <v>47</v>
      </c>
      <c r="P485" s="139">
        <f>O485*H485</f>
        <v>0</v>
      </c>
      <c r="Q485" s="139">
        <v>0</v>
      </c>
      <c r="R485" s="139">
        <f>Q485*H485</f>
        <v>0</v>
      </c>
      <c r="S485" s="139">
        <v>0</v>
      </c>
      <c r="T485" s="140">
        <f>S485*H485</f>
        <v>0</v>
      </c>
      <c r="AR485" s="141" t="s">
        <v>761</v>
      </c>
      <c r="AT485" s="141" t="s">
        <v>267</v>
      </c>
      <c r="AU485" s="141" t="s">
        <v>86</v>
      </c>
      <c r="AY485" s="18" t="s">
        <v>265</v>
      </c>
      <c r="BE485" s="142">
        <f>IF(N485="základní",J485,0)</f>
        <v>0</v>
      </c>
      <c r="BF485" s="142">
        <f>IF(N485="snížená",J485,0)</f>
        <v>0</v>
      </c>
      <c r="BG485" s="142">
        <f>IF(N485="zákl. přenesená",J485,0)</f>
        <v>0</v>
      </c>
      <c r="BH485" s="142">
        <f>IF(N485="sníž. přenesená",J485,0)</f>
        <v>0</v>
      </c>
      <c r="BI485" s="142">
        <f>IF(N485="nulová",J485,0)</f>
        <v>0</v>
      </c>
      <c r="BJ485" s="18" t="s">
        <v>84</v>
      </c>
      <c r="BK485" s="142">
        <f>ROUND(I485*H485,2)</f>
        <v>0</v>
      </c>
      <c r="BL485" s="18" t="s">
        <v>761</v>
      </c>
      <c r="BM485" s="141" t="s">
        <v>6179</v>
      </c>
    </row>
    <row r="486" spans="2:47" s="1" customFormat="1" ht="12">
      <c r="B486" s="33"/>
      <c r="D486" s="143" t="s">
        <v>273</v>
      </c>
      <c r="F486" s="144" t="s">
        <v>6178</v>
      </c>
      <c r="I486" s="145"/>
      <c r="L486" s="33"/>
      <c r="M486" s="146"/>
      <c r="T486" s="54"/>
      <c r="AT486" s="18" t="s">
        <v>273</v>
      </c>
      <c r="AU486" s="18" t="s">
        <v>86</v>
      </c>
    </row>
    <row r="487" spans="2:47" s="1" customFormat="1" ht="19.5">
      <c r="B487" s="33"/>
      <c r="D487" s="143" t="s">
        <v>501</v>
      </c>
      <c r="F487" s="176" t="s">
        <v>6180</v>
      </c>
      <c r="I487" s="145"/>
      <c r="L487" s="33"/>
      <c r="M487" s="146"/>
      <c r="T487" s="54"/>
      <c r="AT487" s="18" t="s">
        <v>501</v>
      </c>
      <c r="AU487" s="18" t="s">
        <v>86</v>
      </c>
    </row>
    <row r="488" spans="2:65" s="1" customFormat="1" ht="16.5" customHeight="1">
      <c r="B488" s="33"/>
      <c r="C488" s="177" t="s">
        <v>1470</v>
      </c>
      <c r="D488" s="177" t="s">
        <v>504</v>
      </c>
      <c r="E488" s="178" t="s">
        <v>6181</v>
      </c>
      <c r="F488" s="179" t="s">
        <v>6182</v>
      </c>
      <c r="G488" s="180" t="s">
        <v>134</v>
      </c>
      <c r="H488" s="181">
        <v>3</v>
      </c>
      <c r="I488" s="182"/>
      <c r="J488" s="183">
        <f>ROUND(I488*H488,2)</f>
        <v>0</v>
      </c>
      <c r="K488" s="179" t="s">
        <v>19</v>
      </c>
      <c r="L488" s="184"/>
      <c r="M488" s="185" t="s">
        <v>19</v>
      </c>
      <c r="N488" s="186" t="s">
        <v>47</v>
      </c>
      <c r="P488" s="139">
        <f>O488*H488</f>
        <v>0</v>
      </c>
      <c r="Q488" s="139">
        <v>0</v>
      </c>
      <c r="R488" s="139">
        <f>Q488*H488</f>
        <v>0</v>
      </c>
      <c r="S488" s="139">
        <v>0</v>
      </c>
      <c r="T488" s="140">
        <f>S488*H488</f>
        <v>0</v>
      </c>
      <c r="AR488" s="141" t="s">
        <v>3771</v>
      </c>
      <c r="AT488" s="141" t="s">
        <v>504</v>
      </c>
      <c r="AU488" s="141" t="s">
        <v>86</v>
      </c>
      <c r="AY488" s="18" t="s">
        <v>265</v>
      </c>
      <c r="BE488" s="142">
        <f>IF(N488="základní",J488,0)</f>
        <v>0</v>
      </c>
      <c r="BF488" s="142">
        <f>IF(N488="snížená",J488,0)</f>
        <v>0</v>
      </c>
      <c r="BG488" s="142">
        <f>IF(N488="zákl. přenesená",J488,0)</f>
        <v>0</v>
      </c>
      <c r="BH488" s="142">
        <f>IF(N488="sníž. přenesená",J488,0)</f>
        <v>0</v>
      </c>
      <c r="BI488" s="142">
        <f>IF(N488="nulová",J488,0)</f>
        <v>0</v>
      </c>
      <c r="BJ488" s="18" t="s">
        <v>84</v>
      </c>
      <c r="BK488" s="142">
        <f>ROUND(I488*H488,2)</f>
        <v>0</v>
      </c>
      <c r="BL488" s="18" t="s">
        <v>761</v>
      </c>
      <c r="BM488" s="141" t="s">
        <v>6183</v>
      </c>
    </row>
    <row r="489" spans="2:47" s="1" customFormat="1" ht="12">
      <c r="B489" s="33"/>
      <c r="D489" s="143" t="s">
        <v>273</v>
      </c>
      <c r="F489" s="144" t="s">
        <v>6182</v>
      </c>
      <c r="I489" s="145"/>
      <c r="L489" s="33"/>
      <c r="M489" s="146"/>
      <c r="T489" s="54"/>
      <c r="AT489" s="18" t="s">
        <v>273</v>
      </c>
      <c r="AU489" s="18" t="s">
        <v>86</v>
      </c>
    </row>
    <row r="490" spans="2:65" s="1" customFormat="1" ht="16.5" customHeight="1">
      <c r="B490" s="33"/>
      <c r="C490" s="130" t="s">
        <v>1480</v>
      </c>
      <c r="D490" s="130" t="s">
        <v>267</v>
      </c>
      <c r="E490" s="131" t="s">
        <v>6184</v>
      </c>
      <c r="F490" s="132" t="s">
        <v>6185</v>
      </c>
      <c r="G490" s="133" t="s">
        <v>134</v>
      </c>
      <c r="H490" s="134">
        <v>1</v>
      </c>
      <c r="I490" s="135"/>
      <c r="J490" s="136">
        <f>ROUND(I490*H490,2)</f>
        <v>0</v>
      </c>
      <c r="K490" s="132" t="s">
        <v>19</v>
      </c>
      <c r="L490" s="33"/>
      <c r="M490" s="137" t="s">
        <v>19</v>
      </c>
      <c r="N490" s="138" t="s">
        <v>47</v>
      </c>
      <c r="P490" s="139">
        <f>O490*H490</f>
        <v>0</v>
      </c>
      <c r="Q490" s="139">
        <v>0</v>
      </c>
      <c r="R490" s="139">
        <f>Q490*H490</f>
        <v>0</v>
      </c>
      <c r="S490" s="139">
        <v>0</v>
      </c>
      <c r="T490" s="140">
        <f>S490*H490</f>
        <v>0</v>
      </c>
      <c r="AR490" s="141" t="s">
        <v>761</v>
      </c>
      <c r="AT490" s="141" t="s">
        <v>267</v>
      </c>
      <c r="AU490" s="141" t="s">
        <v>86</v>
      </c>
      <c r="AY490" s="18" t="s">
        <v>265</v>
      </c>
      <c r="BE490" s="142">
        <f>IF(N490="základní",J490,0)</f>
        <v>0</v>
      </c>
      <c r="BF490" s="142">
        <f>IF(N490="snížená",J490,0)</f>
        <v>0</v>
      </c>
      <c r="BG490" s="142">
        <f>IF(N490="zákl. přenesená",J490,0)</f>
        <v>0</v>
      </c>
      <c r="BH490" s="142">
        <f>IF(N490="sníž. přenesená",J490,0)</f>
        <v>0</v>
      </c>
      <c r="BI490" s="142">
        <f>IF(N490="nulová",J490,0)</f>
        <v>0</v>
      </c>
      <c r="BJ490" s="18" t="s">
        <v>84</v>
      </c>
      <c r="BK490" s="142">
        <f>ROUND(I490*H490,2)</f>
        <v>0</v>
      </c>
      <c r="BL490" s="18" t="s">
        <v>761</v>
      </c>
      <c r="BM490" s="141" t="s">
        <v>6186</v>
      </c>
    </row>
    <row r="491" spans="2:47" s="1" customFormat="1" ht="12">
      <c r="B491" s="33"/>
      <c r="D491" s="143" t="s">
        <v>273</v>
      </c>
      <c r="F491" s="144" t="s">
        <v>6185</v>
      </c>
      <c r="I491" s="145"/>
      <c r="L491" s="33"/>
      <c r="M491" s="146"/>
      <c r="T491" s="54"/>
      <c r="AT491" s="18" t="s">
        <v>273</v>
      </c>
      <c r="AU491" s="18" t="s">
        <v>86</v>
      </c>
    </row>
    <row r="492" spans="2:47" s="1" customFormat="1" ht="19.5">
      <c r="B492" s="33"/>
      <c r="D492" s="143" t="s">
        <v>501</v>
      </c>
      <c r="F492" s="176" t="s">
        <v>6187</v>
      </c>
      <c r="I492" s="145"/>
      <c r="L492" s="33"/>
      <c r="M492" s="146"/>
      <c r="T492" s="54"/>
      <c r="AT492" s="18" t="s">
        <v>501</v>
      </c>
      <c r="AU492" s="18" t="s">
        <v>86</v>
      </c>
    </row>
    <row r="493" spans="2:65" s="1" customFormat="1" ht="16.5" customHeight="1">
      <c r="B493" s="33"/>
      <c r="C493" s="177" t="s">
        <v>1492</v>
      </c>
      <c r="D493" s="177" t="s">
        <v>504</v>
      </c>
      <c r="E493" s="178" t="s">
        <v>6188</v>
      </c>
      <c r="F493" s="179" t="s">
        <v>6189</v>
      </c>
      <c r="G493" s="180" t="s">
        <v>134</v>
      </c>
      <c r="H493" s="181">
        <v>1</v>
      </c>
      <c r="I493" s="182"/>
      <c r="J493" s="183">
        <f>ROUND(I493*H493,2)</f>
        <v>0</v>
      </c>
      <c r="K493" s="179" t="s">
        <v>19</v>
      </c>
      <c r="L493" s="184"/>
      <c r="M493" s="185" t="s">
        <v>19</v>
      </c>
      <c r="N493" s="186" t="s">
        <v>47</v>
      </c>
      <c r="P493" s="139">
        <f>O493*H493</f>
        <v>0</v>
      </c>
      <c r="Q493" s="139">
        <v>0</v>
      </c>
      <c r="R493" s="139">
        <f>Q493*H493</f>
        <v>0</v>
      </c>
      <c r="S493" s="139">
        <v>0</v>
      </c>
      <c r="T493" s="140">
        <f>S493*H493</f>
        <v>0</v>
      </c>
      <c r="AR493" s="141" t="s">
        <v>3771</v>
      </c>
      <c r="AT493" s="141" t="s">
        <v>504</v>
      </c>
      <c r="AU493" s="141" t="s">
        <v>86</v>
      </c>
      <c r="AY493" s="18" t="s">
        <v>265</v>
      </c>
      <c r="BE493" s="142">
        <f>IF(N493="základní",J493,0)</f>
        <v>0</v>
      </c>
      <c r="BF493" s="142">
        <f>IF(N493="snížená",J493,0)</f>
        <v>0</v>
      </c>
      <c r="BG493" s="142">
        <f>IF(N493="zákl. přenesená",J493,0)</f>
        <v>0</v>
      </c>
      <c r="BH493" s="142">
        <f>IF(N493="sníž. přenesená",J493,0)</f>
        <v>0</v>
      </c>
      <c r="BI493" s="142">
        <f>IF(N493="nulová",J493,0)</f>
        <v>0</v>
      </c>
      <c r="BJ493" s="18" t="s">
        <v>84</v>
      </c>
      <c r="BK493" s="142">
        <f>ROUND(I493*H493,2)</f>
        <v>0</v>
      </c>
      <c r="BL493" s="18" t="s">
        <v>761</v>
      </c>
      <c r="BM493" s="141" t="s">
        <v>6190</v>
      </c>
    </row>
    <row r="494" spans="2:47" s="1" customFormat="1" ht="12">
      <c r="B494" s="33"/>
      <c r="D494" s="143" t="s">
        <v>273</v>
      </c>
      <c r="F494" s="144" t="s">
        <v>6189</v>
      </c>
      <c r="I494" s="145"/>
      <c r="L494" s="33"/>
      <c r="M494" s="146"/>
      <c r="T494" s="54"/>
      <c r="AT494" s="18" t="s">
        <v>273</v>
      </c>
      <c r="AU494" s="18" t="s">
        <v>86</v>
      </c>
    </row>
    <row r="495" spans="2:65" s="1" customFormat="1" ht="16.5" customHeight="1">
      <c r="B495" s="33"/>
      <c r="C495" s="130" t="s">
        <v>1499</v>
      </c>
      <c r="D495" s="130" t="s">
        <v>267</v>
      </c>
      <c r="E495" s="131" t="s">
        <v>6191</v>
      </c>
      <c r="F495" s="132" t="s">
        <v>6192</v>
      </c>
      <c r="G495" s="133" t="s">
        <v>134</v>
      </c>
      <c r="H495" s="134">
        <v>8</v>
      </c>
      <c r="I495" s="135"/>
      <c r="J495" s="136">
        <f>ROUND(I495*H495,2)</f>
        <v>0</v>
      </c>
      <c r="K495" s="132" t="s">
        <v>19</v>
      </c>
      <c r="L495" s="33"/>
      <c r="M495" s="137" t="s">
        <v>19</v>
      </c>
      <c r="N495" s="138" t="s">
        <v>47</v>
      </c>
      <c r="P495" s="139">
        <f>O495*H495</f>
        <v>0</v>
      </c>
      <c r="Q495" s="139">
        <v>0</v>
      </c>
      <c r="R495" s="139">
        <f>Q495*H495</f>
        <v>0</v>
      </c>
      <c r="S495" s="139">
        <v>0</v>
      </c>
      <c r="T495" s="140">
        <f>S495*H495</f>
        <v>0</v>
      </c>
      <c r="AR495" s="141" t="s">
        <v>761</v>
      </c>
      <c r="AT495" s="141" t="s">
        <v>267</v>
      </c>
      <c r="AU495" s="141" t="s">
        <v>86</v>
      </c>
      <c r="AY495" s="18" t="s">
        <v>265</v>
      </c>
      <c r="BE495" s="142">
        <f>IF(N495="základní",J495,0)</f>
        <v>0</v>
      </c>
      <c r="BF495" s="142">
        <f>IF(N495="snížená",J495,0)</f>
        <v>0</v>
      </c>
      <c r="BG495" s="142">
        <f>IF(N495="zákl. přenesená",J495,0)</f>
        <v>0</v>
      </c>
      <c r="BH495" s="142">
        <f>IF(N495="sníž. přenesená",J495,0)</f>
        <v>0</v>
      </c>
      <c r="BI495" s="142">
        <f>IF(N495="nulová",J495,0)</f>
        <v>0</v>
      </c>
      <c r="BJ495" s="18" t="s">
        <v>84</v>
      </c>
      <c r="BK495" s="142">
        <f>ROUND(I495*H495,2)</f>
        <v>0</v>
      </c>
      <c r="BL495" s="18" t="s">
        <v>761</v>
      </c>
      <c r="BM495" s="141" t="s">
        <v>6193</v>
      </c>
    </row>
    <row r="496" spans="2:47" s="1" customFormat="1" ht="12">
      <c r="B496" s="33"/>
      <c r="D496" s="143" t="s">
        <v>273</v>
      </c>
      <c r="F496" s="144" t="s">
        <v>6192</v>
      </c>
      <c r="I496" s="145"/>
      <c r="L496" s="33"/>
      <c r="M496" s="146"/>
      <c r="T496" s="54"/>
      <c r="AT496" s="18" t="s">
        <v>273</v>
      </c>
      <c r="AU496" s="18" t="s">
        <v>86</v>
      </c>
    </row>
    <row r="497" spans="2:47" s="1" customFormat="1" ht="19.5">
      <c r="B497" s="33"/>
      <c r="D497" s="143" t="s">
        <v>501</v>
      </c>
      <c r="F497" s="176" t="s">
        <v>6194</v>
      </c>
      <c r="I497" s="145"/>
      <c r="L497" s="33"/>
      <c r="M497" s="146"/>
      <c r="T497" s="54"/>
      <c r="AT497" s="18" t="s">
        <v>501</v>
      </c>
      <c r="AU497" s="18" t="s">
        <v>86</v>
      </c>
    </row>
    <row r="498" spans="2:65" s="1" customFormat="1" ht="16.5" customHeight="1">
      <c r="B498" s="33"/>
      <c r="C498" s="177" t="s">
        <v>230</v>
      </c>
      <c r="D498" s="177" t="s">
        <v>504</v>
      </c>
      <c r="E498" s="178" t="s">
        <v>6195</v>
      </c>
      <c r="F498" s="179" t="s">
        <v>6196</v>
      </c>
      <c r="G498" s="180" t="s">
        <v>134</v>
      </c>
      <c r="H498" s="181">
        <v>6</v>
      </c>
      <c r="I498" s="182"/>
      <c r="J498" s="183">
        <f>ROUND(I498*H498,2)</f>
        <v>0</v>
      </c>
      <c r="K498" s="179" t="s">
        <v>19</v>
      </c>
      <c r="L498" s="184"/>
      <c r="M498" s="185" t="s">
        <v>19</v>
      </c>
      <c r="N498" s="186" t="s">
        <v>47</v>
      </c>
      <c r="P498" s="139">
        <f>O498*H498</f>
        <v>0</v>
      </c>
      <c r="Q498" s="139">
        <v>0</v>
      </c>
      <c r="R498" s="139">
        <f>Q498*H498</f>
        <v>0</v>
      </c>
      <c r="S498" s="139">
        <v>0</v>
      </c>
      <c r="T498" s="140">
        <f>S498*H498</f>
        <v>0</v>
      </c>
      <c r="AR498" s="141" t="s">
        <v>3771</v>
      </c>
      <c r="AT498" s="141" t="s">
        <v>504</v>
      </c>
      <c r="AU498" s="141" t="s">
        <v>86</v>
      </c>
      <c r="AY498" s="18" t="s">
        <v>265</v>
      </c>
      <c r="BE498" s="142">
        <f>IF(N498="základní",J498,0)</f>
        <v>0</v>
      </c>
      <c r="BF498" s="142">
        <f>IF(N498="snížená",J498,0)</f>
        <v>0</v>
      </c>
      <c r="BG498" s="142">
        <f>IF(N498="zákl. přenesená",J498,0)</f>
        <v>0</v>
      </c>
      <c r="BH498" s="142">
        <f>IF(N498="sníž. přenesená",J498,0)</f>
        <v>0</v>
      </c>
      <c r="BI498" s="142">
        <f>IF(N498="nulová",J498,0)</f>
        <v>0</v>
      </c>
      <c r="BJ498" s="18" t="s">
        <v>84</v>
      </c>
      <c r="BK498" s="142">
        <f>ROUND(I498*H498,2)</f>
        <v>0</v>
      </c>
      <c r="BL498" s="18" t="s">
        <v>761</v>
      </c>
      <c r="BM498" s="141" t="s">
        <v>6197</v>
      </c>
    </row>
    <row r="499" spans="2:47" s="1" customFormat="1" ht="12">
      <c r="B499" s="33"/>
      <c r="D499" s="143" t="s">
        <v>273</v>
      </c>
      <c r="F499" s="144" t="s">
        <v>6196</v>
      </c>
      <c r="I499" s="145"/>
      <c r="L499" s="33"/>
      <c r="M499" s="146"/>
      <c r="T499" s="54"/>
      <c r="AT499" s="18" t="s">
        <v>273</v>
      </c>
      <c r="AU499" s="18" t="s">
        <v>86</v>
      </c>
    </row>
    <row r="500" spans="2:65" s="1" customFormat="1" ht="16.5" customHeight="1">
      <c r="B500" s="33"/>
      <c r="C500" s="177" t="s">
        <v>1514</v>
      </c>
      <c r="D500" s="177" t="s">
        <v>504</v>
      </c>
      <c r="E500" s="178" t="s">
        <v>6198</v>
      </c>
      <c r="F500" s="179" t="s">
        <v>6199</v>
      </c>
      <c r="G500" s="180" t="s">
        <v>134</v>
      </c>
      <c r="H500" s="181">
        <v>1</v>
      </c>
      <c r="I500" s="182"/>
      <c r="J500" s="183">
        <f>ROUND(I500*H500,2)</f>
        <v>0</v>
      </c>
      <c r="K500" s="179" t="s">
        <v>19</v>
      </c>
      <c r="L500" s="184"/>
      <c r="M500" s="185" t="s">
        <v>19</v>
      </c>
      <c r="N500" s="186" t="s">
        <v>47</v>
      </c>
      <c r="P500" s="139">
        <f>O500*H500</f>
        <v>0</v>
      </c>
      <c r="Q500" s="139">
        <v>0</v>
      </c>
      <c r="R500" s="139">
        <f>Q500*H500</f>
        <v>0</v>
      </c>
      <c r="S500" s="139">
        <v>0</v>
      </c>
      <c r="T500" s="140">
        <f>S500*H500</f>
        <v>0</v>
      </c>
      <c r="AR500" s="141" t="s">
        <v>3771</v>
      </c>
      <c r="AT500" s="141" t="s">
        <v>504</v>
      </c>
      <c r="AU500" s="141" t="s">
        <v>86</v>
      </c>
      <c r="AY500" s="18" t="s">
        <v>265</v>
      </c>
      <c r="BE500" s="142">
        <f>IF(N500="základní",J500,0)</f>
        <v>0</v>
      </c>
      <c r="BF500" s="142">
        <f>IF(N500="snížená",J500,0)</f>
        <v>0</v>
      </c>
      <c r="BG500" s="142">
        <f>IF(N500="zákl. přenesená",J500,0)</f>
        <v>0</v>
      </c>
      <c r="BH500" s="142">
        <f>IF(N500="sníž. přenesená",J500,0)</f>
        <v>0</v>
      </c>
      <c r="BI500" s="142">
        <f>IF(N500="nulová",J500,0)</f>
        <v>0</v>
      </c>
      <c r="BJ500" s="18" t="s">
        <v>84</v>
      </c>
      <c r="BK500" s="142">
        <f>ROUND(I500*H500,2)</f>
        <v>0</v>
      </c>
      <c r="BL500" s="18" t="s">
        <v>761</v>
      </c>
      <c r="BM500" s="141" t="s">
        <v>6200</v>
      </c>
    </row>
    <row r="501" spans="2:47" s="1" customFormat="1" ht="12">
      <c r="B501" s="33"/>
      <c r="D501" s="143" t="s">
        <v>273</v>
      </c>
      <c r="F501" s="144" t="s">
        <v>6199</v>
      </c>
      <c r="I501" s="145"/>
      <c r="L501" s="33"/>
      <c r="M501" s="146"/>
      <c r="T501" s="54"/>
      <c r="AT501" s="18" t="s">
        <v>273</v>
      </c>
      <c r="AU501" s="18" t="s">
        <v>86</v>
      </c>
    </row>
    <row r="502" spans="2:65" s="1" customFormat="1" ht="16.5" customHeight="1">
      <c r="B502" s="33"/>
      <c r="C502" s="130" t="s">
        <v>1521</v>
      </c>
      <c r="D502" s="130" t="s">
        <v>267</v>
      </c>
      <c r="E502" s="131" t="s">
        <v>6201</v>
      </c>
      <c r="F502" s="132" t="s">
        <v>6202</v>
      </c>
      <c r="G502" s="133" t="s">
        <v>134</v>
      </c>
      <c r="H502" s="134">
        <v>1</v>
      </c>
      <c r="I502" s="135"/>
      <c r="J502" s="136">
        <f>ROUND(I502*H502,2)</f>
        <v>0</v>
      </c>
      <c r="K502" s="132" t="s">
        <v>19</v>
      </c>
      <c r="L502" s="33"/>
      <c r="M502" s="137" t="s">
        <v>19</v>
      </c>
      <c r="N502" s="138" t="s">
        <v>47</v>
      </c>
      <c r="P502" s="139">
        <f>O502*H502</f>
        <v>0</v>
      </c>
      <c r="Q502" s="139">
        <v>0</v>
      </c>
      <c r="R502" s="139">
        <f>Q502*H502</f>
        <v>0</v>
      </c>
      <c r="S502" s="139">
        <v>0</v>
      </c>
      <c r="T502" s="140">
        <f>S502*H502</f>
        <v>0</v>
      </c>
      <c r="AR502" s="141" t="s">
        <v>761</v>
      </c>
      <c r="AT502" s="141" t="s">
        <v>267</v>
      </c>
      <c r="AU502" s="141" t="s">
        <v>86</v>
      </c>
      <c r="AY502" s="18" t="s">
        <v>265</v>
      </c>
      <c r="BE502" s="142">
        <f>IF(N502="základní",J502,0)</f>
        <v>0</v>
      </c>
      <c r="BF502" s="142">
        <f>IF(N502="snížená",J502,0)</f>
        <v>0</v>
      </c>
      <c r="BG502" s="142">
        <f>IF(N502="zákl. přenesená",J502,0)</f>
        <v>0</v>
      </c>
      <c r="BH502" s="142">
        <f>IF(N502="sníž. přenesená",J502,0)</f>
        <v>0</v>
      </c>
      <c r="BI502" s="142">
        <f>IF(N502="nulová",J502,0)</f>
        <v>0</v>
      </c>
      <c r="BJ502" s="18" t="s">
        <v>84</v>
      </c>
      <c r="BK502" s="142">
        <f>ROUND(I502*H502,2)</f>
        <v>0</v>
      </c>
      <c r="BL502" s="18" t="s">
        <v>761</v>
      </c>
      <c r="BM502" s="141" t="s">
        <v>6203</v>
      </c>
    </row>
    <row r="503" spans="2:47" s="1" customFormat="1" ht="12">
      <c r="B503" s="33"/>
      <c r="D503" s="143" t="s">
        <v>273</v>
      </c>
      <c r="F503" s="144" t="s">
        <v>6202</v>
      </c>
      <c r="I503" s="145"/>
      <c r="L503" s="33"/>
      <c r="M503" s="146"/>
      <c r="T503" s="54"/>
      <c r="AT503" s="18" t="s">
        <v>273</v>
      </c>
      <c r="AU503" s="18" t="s">
        <v>86</v>
      </c>
    </row>
    <row r="504" spans="2:47" s="1" customFormat="1" ht="19.5">
      <c r="B504" s="33"/>
      <c r="D504" s="143" t="s">
        <v>501</v>
      </c>
      <c r="F504" s="176" t="s">
        <v>6187</v>
      </c>
      <c r="I504" s="145"/>
      <c r="L504" s="33"/>
      <c r="M504" s="146"/>
      <c r="T504" s="54"/>
      <c r="AT504" s="18" t="s">
        <v>501</v>
      </c>
      <c r="AU504" s="18" t="s">
        <v>86</v>
      </c>
    </row>
    <row r="505" spans="2:65" s="1" customFormat="1" ht="16.5" customHeight="1">
      <c r="B505" s="33"/>
      <c r="C505" s="177" t="s">
        <v>1527</v>
      </c>
      <c r="D505" s="177" t="s">
        <v>504</v>
      </c>
      <c r="E505" s="178" t="s">
        <v>6204</v>
      </c>
      <c r="F505" s="179" t="s">
        <v>6205</v>
      </c>
      <c r="G505" s="180" t="s">
        <v>134</v>
      </c>
      <c r="H505" s="181">
        <v>1</v>
      </c>
      <c r="I505" s="182"/>
      <c r="J505" s="183">
        <f>ROUND(I505*H505,2)</f>
        <v>0</v>
      </c>
      <c r="K505" s="179" t="s">
        <v>19</v>
      </c>
      <c r="L505" s="184"/>
      <c r="M505" s="185" t="s">
        <v>19</v>
      </c>
      <c r="N505" s="186" t="s">
        <v>47</v>
      </c>
      <c r="P505" s="139">
        <f>O505*H505</f>
        <v>0</v>
      </c>
      <c r="Q505" s="139">
        <v>0</v>
      </c>
      <c r="R505" s="139">
        <f>Q505*H505</f>
        <v>0</v>
      </c>
      <c r="S505" s="139">
        <v>0</v>
      </c>
      <c r="T505" s="140">
        <f>S505*H505</f>
        <v>0</v>
      </c>
      <c r="AR505" s="141" t="s">
        <v>3771</v>
      </c>
      <c r="AT505" s="141" t="s">
        <v>504</v>
      </c>
      <c r="AU505" s="141" t="s">
        <v>86</v>
      </c>
      <c r="AY505" s="18" t="s">
        <v>265</v>
      </c>
      <c r="BE505" s="142">
        <f>IF(N505="základní",J505,0)</f>
        <v>0</v>
      </c>
      <c r="BF505" s="142">
        <f>IF(N505="snížená",J505,0)</f>
        <v>0</v>
      </c>
      <c r="BG505" s="142">
        <f>IF(N505="zákl. přenesená",J505,0)</f>
        <v>0</v>
      </c>
      <c r="BH505" s="142">
        <f>IF(N505="sníž. přenesená",J505,0)</f>
        <v>0</v>
      </c>
      <c r="BI505" s="142">
        <f>IF(N505="nulová",J505,0)</f>
        <v>0</v>
      </c>
      <c r="BJ505" s="18" t="s">
        <v>84</v>
      </c>
      <c r="BK505" s="142">
        <f>ROUND(I505*H505,2)</f>
        <v>0</v>
      </c>
      <c r="BL505" s="18" t="s">
        <v>761</v>
      </c>
      <c r="BM505" s="141" t="s">
        <v>6206</v>
      </c>
    </row>
    <row r="506" spans="2:47" s="1" customFormat="1" ht="12">
      <c r="B506" s="33"/>
      <c r="D506" s="143" t="s">
        <v>273</v>
      </c>
      <c r="F506" s="144" t="s">
        <v>6205</v>
      </c>
      <c r="I506" s="145"/>
      <c r="L506" s="33"/>
      <c r="M506" s="146"/>
      <c r="T506" s="54"/>
      <c r="AT506" s="18" t="s">
        <v>273</v>
      </c>
      <c r="AU506" s="18" t="s">
        <v>86</v>
      </c>
    </row>
    <row r="507" spans="2:65" s="1" customFormat="1" ht="21.75" customHeight="1">
      <c r="B507" s="33"/>
      <c r="C507" s="130" t="s">
        <v>1531</v>
      </c>
      <c r="D507" s="130" t="s">
        <v>267</v>
      </c>
      <c r="E507" s="131" t="s">
        <v>6207</v>
      </c>
      <c r="F507" s="132" t="s">
        <v>6208</v>
      </c>
      <c r="G507" s="133" t="s">
        <v>134</v>
      </c>
      <c r="H507" s="134">
        <v>2</v>
      </c>
      <c r="I507" s="135"/>
      <c r="J507" s="136">
        <f>ROUND(I507*H507,2)</f>
        <v>0</v>
      </c>
      <c r="K507" s="132" t="s">
        <v>19</v>
      </c>
      <c r="L507" s="33"/>
      <c r="M507" s="137" t="s">
        <v>19</v>
      </c>
      <c r="N507" s="138" t="s">
        <v>47</v>
      </c>
      <c r="P507" s="139">
        <f>O507*H507</f>
        <v>0</v>
      </c>
      <c r="Q507" s="139">
        <v>0</v>
      </c>
      <c r="R507" s="139">
        <f>Q507*H507</f>
        <v>0</v>
      </c>
      <c r="S507" s="139">
        <v>0</v>
      </c>
      <c r="T507" s="140">
        <f>S507*H507</f>
        <v>0</v>
      </c>
      <c r="AR507" s="141" t="s">
        <v>761</v>
      </c>
      <c r="AT507" s="141" t="s">
        <v>267</v>
      </c>
      <c r="AU507" s="141" t="s">
        <v>86</v>
      </c>
      <c r="AY507" s="18" t="s">
        <v>265</v>
      </c>
      <c r="BE507" s="142">
        <f>IF(N507="základní",J507,0)</f>
        <v>0</v>
      </c>
      <c r="BF507" s="142">
        <f>IF(N507="snížená",J507,0)</f>
        <v>0</v>
      </c>
      <c r="BG507" s="142">
        <f>IF(N507="zákl. přenesená",J507,0)</f>
        <v>0</v>
      </c>
      <c r="BH507" s="142">
        <f>IF(N507="sníž. přenesená",J507,0)</f>
        <v>0</v>
      </c>
      <c r="BI507" s="142">
        <f>IF(N507="nulová",J507,0)</f>
        <v>0</v>
      </c>
      <c r="BJ507" s="18" t="s">
        <v>84</v>
      </c>
      <c r="BK507" s="142">
        <f>ROUND(I507*H507,2)</f>
        <v>0</v>
      </c>
      <c r="BL507" s="18" t="s">
        <v>761</v>
      </c>
      <c r="BM507" s="141" t="s">
        <v>6209</v>
      </c>
    </row>
    <row r="508" spans="2:47" s="1" customFormat="1" ht="12">
      <c r="B508" s="33"/>
      <c r="D508" s="143" t="s">
        <v>273</v>
      </c>
      <c r="F508" s="144" t="s">
        <v>6208</v>
      </c>
      <c r="I508" s="145"/>
      <c r="L508" s="33"/>
      <c r="M508" s="146"/>
      <c r="T508" s="54"/>
      <c r="AT508" s="18" t="s">
        <v>273</v>
      </c>
      <c r="AU508" s="18" t="s">
        <v>86</v>
      </c>
    </row>
    <row r="509" spans="2:47" s="1" customFormat="1" ht="19.5">
      <c r="B509" s="33"/>
      <c r="D509" s="143" t="s">
        <v>501</v>
      </c>
      <c r="F509" s="176" t="s">
        <v>6210</v>
      </c>
      <c r="I509" s="145"/>
      <c r="L509" s="33"/>
      <c r="M509" s="146"/>
      <c r="T509" s="54"/>
      <c r="AT509" s="18" t="s">
        <v>501</v>
      </c>
      <c r="AU509" s="18" t="s">
        <v>86</v>
      </c>
    </row>
    <row r="510" spans="2:65" s="1" customFormat="1" ht="24.2" customHeight="1">
      <c r="B510" s="33"/>
      <c r="C510" s="177" t="s">
        <v>1536</v>
      </c>
      <c r="D510" s="177" t="s">
        <v>504</v>
      </c>
      <c r="E510" s="178" t="s">
        <v>6211</v>
      </c>
      <c r="F510" s="179" t="s">
        <v>6212</v>
      </c>
      <c r="G510" s="180" t="s">
        <v>134</v>
      </c>
      <c r="H510" s="181">
        <v>2</v>
      </c>
      <c r="I510" s="182"/>
      <c r="J510" s="183">
        <f>ROUND(I510*H510,2)</f>
        <v>0</v>
      </c>
      <c r="K510" s="179" t="s">
        <v>19</v>
      </c>
      <c r="L510" s="184"/>
      <c r="M510" s="185" t="s">
        <v>19</v>
      </c>
      <c r="N510" s="186" t="s">
        <v>47</v>
      </c>
      <c r="P510" s="139">
        <f>O510*H510</f>
        <v>0</v>
      </c>
      <c r="Q510" s="139">
        <v>0</v>
      </c>
      <c r="R510" s="139">
        <f>Q510*H510</f>
        <v>0</v>
      </c>
      <c r="S510" s="139">
        <v>0</v>
      </c>
      <c r="T510" s="140">
        <f>S510*H510</f>
        <v>0</v>
      </c>
      <c r="AR510" s="141" t="s">
        <v>3771</v>
      </c>
      <c r="AT510" s="141" t="s">
        <v>504</v>
      </c>
      <c r="AU510" s="141" t="s">
        <v>86</v>
      </c>
      <c r="AY510" s="18" t="s">
        <v>265</v>
      </c>
      <c r="BE510" s="142">
        <f>IF(N510="základní",J510,0)</f>
        <v>0</v>
      </c>
      <c r="BF510" s="142">
        <f>IF(N510="snížená",J510,0)</f>
        <v>0</v>
      </c>
      <c r="BG510" s="142">
        <f>IF(N510="zákl. přenesená",J510,0)</f>
        <v>0</v>
      </c>
      <c r="BH510" s="142">
        <f>IF(N510="sníž. přenesená",J510,0)</f>
        <v>0</v>
      </c>
      <c r="BI510" s="142">
        <f>IF(N510="nulová",J510,0)</f>
        <v>0</v>
      </c>
      <c r="BJ510" s="18" t="s">
        <v>84</v>
      </c>
      <c r="BK510" s="142">
        <f>ROUND(I510*H510,2)</f>
        <v>0</v>
      </c>
      <c r="BL510" s="18" t="s">
        <v>761</v>
      </c>
      <c r="BM510" s="141" t="s">
        <v>6213</v>
      </c>
    </row>
    <row r="511" spans="2:47" s="1" customFormat="1" ht="19.5">
      <c r="B511" s="33"/>
      <c r="D511" s="143" t="s">
        <v>273</v>
      </c>
      <c r="F511" s="144" t="s">
        <v>6212</v>
      </c>
      <c r="I511" s="145"/>
      <c r="L511" s="33"/>
      <c r="M511" s="146"/>
      <c r="T511" s="54"/>
      <c r="AT511" s="18" t="s">
        <v>273</v>
      </c>
      <c r="AU511" s="18" t="s">
        <v>86</v>
      </c>
    </row>
    <row r="512" spans="2:65" s="1" customFormat="1" ht="16.5" customHeight="1">
      <c r="B512" s="33"/>
      <c r="C512" s="130" t="s">
        <v>1540</v>
      </c>
      <c r="D512" s="130" t="s">
        <v>267</v>
      </c>
      <c r="E512" s="131" t="s">
        <v>6214</v>
      </c>
      <c r="F512" s="132" t="s">
        <v>6215</v>
      </c>
      <c r="G512" s="133" t="s">
        <v>134</v>
      </c>
      <c r="H512" s="134">
        <v>1</v>
      </c>
      <c r="I512" s="135"/>
      <c r="J512" s="136">
        <f>ROUND(I512*H512,2)</f>
        <v>0</v>
      </c>
      <c r="K512" s="132" t="s">
        <v>19</v>
      </c>
      <c r="L512" s="33"/>
      <c r="M512" s="137" t="s">
        <v>19</v>
      </c>
      <c r="N512" s="138" t="s">
        <v>47</v>
      </c>
      <c r="P512" s="139">
        <f>O512*H512</f>
        <v>0</v>
      </c>
      <c r="Q512" s="139">
        <v>0</v>
      </c>
      <c r="R512" s="139">
        <f>Q512*H512</f>
        <v>0</v>
      </c>
      <c r="S512" s="139">
        <v>0</v>
      </c>
      <c r="T512" s="140">
        <f>S512*H512</f>
        <v>0</v>
      </c>
      <c r="AR512" s="141" t="s">
        <v>761</v>
      </c>
      <c r="AT512" s="141" t="s">
        <v>267</v>
      </c>
      <c r="AU512" s="141" t="s">
        <v>86</v>
      </c>
      <c r="AY512" s="18" t="s">
        <v>265</v>
      </c>
      <c r="BE512" s="142">
        <f>IF(N512="základní",J512,0)</f>
        <v>0</v>
      </c>
      <c r="BF512" s="142">
        <f>IF(N512="snížená",J512,0)</f>
        <v>0</v>
      </c>
      <c r="BG512" s="142">
        <f>IF(N512="zákl. přenesená",J512,0)</f>
        <v>0</v>
      </c>
      <c r="BH512" s="142">
        <f>IF(N512="sníž. přenesená",J512,0)</f>
        <v>0</v>
      </c>
      <c r="BI512" s="142">
        <f>IF(N512="nulová",J512,0)</f>
        <v>0</v>
      </c>
      <c r="BJ512" s="18" t="s">
        <v>84</v>
      </c>
      <c r="BK512" s="142">
        <f>ROUND(I512*H512,2)</f>
        <v>0</v>
      </c>
      <c r="BL512" s="18" t="s">
        <v>761</v>
      </c>
      <c r="BM512" s="141" t="s">
        <v>6216</v>
      </c>
    </row>
    <row r="513" spans="2:47" s="1" customFormat="1" ht="12">
      <c r="B513" s="33"/>
      <c r="D513" s="143" t="s">
        <v>273</v>
      </c>
      <c r="F513" s="144" t="s">
        <v>6215</v>
      </c>
      <c r="I513" s="145"/>
      <c r="L513" s="33"/>
      <c r="M513" s="146"/>
      <c r="T513" s="54"/>
      <c r="AT513" s="18" t="s">
        <v>273</v>
      </c>
      <c r="AU513" s="18" t="s">
        <v>86</v>
      </c>
    </row>
    <row r="514" spans="2:47" s="1" customFormat="1" ht="19.5">
      <c r="B514" s="33"/>
      <c r="D514" s="143" t="s">
        <v>501</v>
      </c>
      <c r="F514" s="176" t="s">
        <v>6217</v>
      </c>
      <c r="I514" s="145"/>
      <c r="L514" s="33"/>
      <c r="M514" s="146"/>
      <c r="T514" s="54"/>
      <c r="AT514" s="18" t="s">
        <v>501</v>
      </c>
      <c r="AU514" s="18" t="s">
        <v>86</v>
      </c>
    </row>
    <row r="515" spans="2:65" s="1" customFormat="1" ht="24.2" customHeight="1">
      <c r="B515" s="33"/>
      <c r="C515" s="177" t="s">
        <v>3245</v>
      </c>
      <c r="D515" s="177" t="s">
        <v>504</v>
      </c>
      <c r="E515" s="178" t="s">
        <v>6218</v>
      </c>
      <c r="F515" s="179" t="s">
        <v>6219</v>
      </c>
      <c r="G515" s="180" t="s">
        <v>134</v>
      </c>
      <c r="H515" s="181">
        <v>1</v>
      </c>
      <c r="I515" s="182"/>
      <c r="J515" s="183">
        <f>ROUND(I515*H515,2)</f>
        <v>0</v>
      </c>
      <c r="K515" s="179" t="s">
        <v>19</v>
      </c>
      <c r="L515" s="184"/>
      <c r="M515" s="185" t="s">
        <v>19</v>
      </c>
      <c r="N515" s="186" t="s">
        <v>47</v>
      </c>
      <c r="P515" s="139">
        <f>O515*H515</f>
        <v>0</v>
      </c>
      <c r="Q515" s="139">
        <v>0</v>
      </c>
      <c r="R515" s="139">
        <f>Q515*H515</f>
        <v>0</v>
      </c>
      <c r="S515" s="139">
        <v>0</v>
      </c>
      <c r="T515" s="140">
        <f>S515*H515</f>
        <v>0</v>
      </c>
      <c r="AR515" s="141" t="s">
        <v>3771</v>
      </c>
      <c r="AT515" s="141" t="s">
        <v>504</v>
      </c>
      <c r="AU515" s="141" t="s">
        <v>86</v>
      </c>
      <c r="AY515" s="18" t="s">
        <v>265</v>
      </c>
      <c r="BE515" s="142">
        <f>IF(N515="základní",J515,0)</f>
        <v>0</v>
      </c>
      <c r="BF515" s="142">
        <f>IF(N515="snížená",J515,0)</f>
        <v>0</v>
      </c>
      <c r="BG515" s="142">
        <f>IF(N515="zákl. přenesená",J515,0)</f>
        <v>0</v>
      </c>
      <c r="BH515" s="142">
        <f>IF(N515="sníž. přenesená",J515,0)</f>
        <v>0</v>
      </c>
      <c r="BI515" s="142">
        <f>IF(N515="nulová",J515,0)</f>
        <v>0</v>
      </c>
      <c r="BJ515" s="18" t="s">
        <v>84</v>
      </c>
      <c r="BK515" s="142">
        <f>ROUND(I515*H515,2)</f>
        <v>0</v>
      </c>
      <c r="BL515" s="18" t="s">
        <v>761</v>
      </c>
      <c r="BM515" s="141" t="s">
        <v>6220</v>
      </c>
    </row>
    <row r="516" spans="2:47" s="1" customFormat="1" ht="12">
      <c r="B516" s="33"/>
      <c r="D516" s="143" t="s">
        <v>273</v>
      </c>
      <c r="F516" s="144" t="s">
        <v>6219</v>
      </c>
      <c r="I516" s="145"/>
      <c r="L516" s="33"/>
      <c r="M516" s="146"/>
      <c r="T516" s="54"/>
      <c r="AT516" s="18" t="s">
        <v>273</v>
      </c>
      <c r="AU516" s="18" t="s">
        <v>86</v>
      </c>
    </row>
    <row r="517" spans="2:65" s="1" customFormat="1" ht="16.5" customHeight="1">
      <c r="B517" s="33"/>
      <c r="C517" s="130" t="s">
        <v>1692</v>
      </c>
      <c r="D517" s="130" t="s">
        <v>267</v>
      </c>
      <c r="E517" s="131" t="s">
        <v>6221</v>
      </c>
      <c r="F517" s="132" t="s">
        <v>6222</v>
      </c>
      <c r="G517" s="133" t="s">
        <v>162</v>
      </c>
      <c r="H517" s="134">
        <v>66</v>
      </c>
      <c r="I517" s="135"/>
      <c r="J517" s="136">
        <f>ROUND(I517*H517,2)</f>
        <v>0</v>
      </c>
      <c r="K517" s="132" t="s">
        <v>19</v>
      </c>
      <c r="L517" s="33"/>
      <c r="M517" s="137" t="s">
        <v>19</v>
      </c>
      <c r="N517" s="138" t="s">
        <v>47</v>
      </c>
      <c r="P517" s="139">
        <f>O517*H517</f>
        <v>0</v>
      </c>
      <c r="Q517" s="139">
        <v>0</v>
      </c>
      <c r="R517" s="139">
        <f>Q517*H517</f>
        <v>0</v>
      </c>
      <c r="S517" s="139">
        <v>0</v>
      </c>
      <c r="T517" s="140">
        <f>S517*H517</f>
        <v>0</v>
      </c>
      <c r="AR517" s="141" t="s">
        <v>761</v>
      </c>
      <c r="AT517" s="141" t="s">
        <v>267</v>
      </c>
      <c r="AU517" s="141" t="s">
        <v>86</v>
      </c>
      <c r="AY517" s="18" t="s">
        <v>265</v>
      </c>
      <c r="BE517" s="142">
        <f>IF(N517="základní",J517,0)</f>
        <v>0</v>
      </c>
      <c r="BF517" s="142">
        <f>IF(N517="snížená",J517,0)</f>
        <v>0</v>
      </c>
      <c r="BG517" s="142">
        <f>IF(N517="zákl. přenesená",J517,0)</f>
        <v>0</v>
      </c>
      <c r="BH517" s="142">
        <f>IF(N517="sníž. přenesená",J517,0)</f>
        <v>0</v>
      </c>
      <c r="BI517" s="142">
        <f>IF(N517="nulová",J517,0)</f>
        <v>0</v>
      </c>
      <c r="BJ517" s="18" t="s">
        <v>84</v>
      </c>
      <c r="BK517" s="142">
        <f>ROUND(I517*H517,2)</f>
        <v>0</v>
      </c>
      <c r="BL517" s="18" t="s">
        <v>761</v>
      </c>
      <c r="BM517" s="141" t="s">
        <v>6223</v>
      </c>
    </row>
    <row r="518" spans="2:47" s="1" customFormat="1" ht="12">
      <c r="B518" s="33"/>
      <c r="D518" s="143" t="s">
        <v>273</v>
      </c>
      <c r="F518" s="144" t="s">
        <v>6222</v>
      </c>
      <c r="I518" s="145"/>
      <c r="L518" s="33"/>
      <c r="M518" s="146"/>
      <c r="T518" s="54"/>
      <c r="AT518" s="18" t="s">
        <v>273</v>
      </c>
      <c r="AU518" s="18" t="s">
        <v>86</v>
      </c>
    </row>
    <row r="519" spans="2:47" s="1" customFormat="1" ht="19.5">
      <c r="B519" s="33"/>
      <c r="D519" s="143" t="s">
        <v>501</v>
      </c>
      <c r="F519" s="176" t="s">
        <v>6224</v>
      </c>
      <c r="I519" s="145"/>
      <c r="L519" s="33"/>
      <c r="M519" s="146"/>
      <c r="T519" s="54"/>
      <c r="AT519" s="18" t="s">
        <v>501</v>
      </c>
      <c r="AU519" s="18" t="s">
        <v>86</v>
      </c>
    </row>
    <row r="520" spans="2:65" s="1" customFormat="1" ht="16.5" customHeight="1">
      <c r="B520" s="33"/>
      <c r="C520" s="177" t="s">
        <v>3260</v>
      </c>
      <c r="D520" s="177" t="s">
        <v>504</v>
      </c>
      <c r="E520" s="178" t="s">
        <v>6225</v>
      </c>
      <c r="F520" s="179" t="s">
        <v>6226</v>
      </c>
      <c r="G520" s="180" t="s">
        <v>162</v>
      </c>
      <c r="H520" s="181">
        <v>26</v>
      </c>
      <c r="I520" s="182"/>
      <c r="J520" s="183">
        <f>ROUND(I520*H520,2)</f>
        <v>0</v>
      </c>
      <c r="K520" s="179" t="s">
        <v>19</v>
      </c>
      <c r="L520" s="184"/>
      <c r="M520" s="185" t="s">
        <v>19</v>
      </c>
      <c r="N520" s="186" t="s">
        <v>47</v>
      </c>
      <c r="P520" s="139">
        <f>O520*H520</f>
        <v>0</v>
      </c>
      <c r="Q520" s="139">
        <v>0</v>
      </c>
      <c r="R520" s="139">
        <f>Q520*H520</f>
        <v>0</v>
      </c>
      <c r="S520" s="139">
        <v>0</v>
      </c>
      <c r="T520" s="140">
        <f>S520*H520</f>
        <v>0</v>
      </c>
      <c r="AR520" s="141" t="s">
        <v>3771</v>
      </c>
      <c r="AT520" s="141" t="s">
        <v>504</v>
      </c>
      <c r="AU520" s="141" t="s">
        <v>86</v>
      </c>
      <c r="AY520" s="18" t="s">
        <v>265</v>
      </c>
      <c r="BE520" s="142">
        <f>IF(N520="základní",J520,0)</f>
        <v>0</v>
      </c>
      <c r="BF520" s="142">
        <f>IF(N520="snížená",J520,0)</f>
        <v>0</v>
      </c>
      <c r="BG520" s="142">
        <f>IF(N520="zákl. přenesená",J520,0)</f>
        <v>0</v>
      </c>
      <c r="BH520" s="142">
        <f>IF(N520="sníž. přenesená",J520,0)</f>
        <v>0</v>
      </c>
      <c r="BI520" s="142">
        <f>IF(N520="nulová",J520,0)</f>
        <v>0</v>
      </c>
      <c r="BJ520" s="18" t="s">
        <v>84</v>
      </c>
      <c r="BK520" s="142">
        <f>ROUND(I520*H520,2)</f>
        <v>0</v>
      </c>
      <c r="BL520" s="18" t="s">
        <v>761</v>
      </c>
      <c r="BM520" s="141" t="s">
        <v>6227</v>
      </c>
    </row>
    <row r="521" spans="2:47" s="1" customFormat="1" ht="12">
      <c r="B521" s="33"/>
      <c r="D521" s="143" t="s">
        <v>273</v>
      </c>
      <c r="F521" s="144" t="s">
        <v>6226</v>
      </c>
      <c r="I521" s="145"/>
      <c r="L521" s="33"/>
      <c r="M521" s="146"/>
      <c r="T521" s="54"/>
      <c r="AT521" s="18" t="s">
        <v>273</v>
      </c>
      <c r="AU521" s="18" t="s">
        <v>86</v>
      </c>
    </row>
    <row r="522" spans="2:65" s="1" customFormat="1" ht="16.5" customHeight="1">
      <c r="B522" s="33"/>
      <c r="C522" s="177" t="s">
        <v>3266</v>
      </c>
      <c r="D522" s="177" t="s">
        <v>504</v>
      </c>
      <c r="E522" s="178" t="s">
        <v>6228</v>
      </c>
      <c r="F522" s="179" t="s">
        <v>6229</v>
      </c>
      <c r="G522" s="180" t="s">
        <v>162</v>
      </c>
      <c r="H522" s="181">
        <v>20</v>
      </c>
      <c r="I522" s="182"/>
      <c r="J522" s="183">
        <f>ROUND(I522*H522,2)</f>
        <v>0</v>
      </c>
      <c r="K522" s="179" t="s">
        <v>19</v>
      </c>
      <c r="L522" s="184"/>
      <c r="M522" s="185" t="s">
        <v>19</v>
      </c>
      <c r="N522" s="186" t="s">
        <v>47</v>
      </c>
      <c r="P522" s="139">
        <f>O522*H522</f>
        <v>0</v>
      </c>
      <c r="Q522" s="139">
        <v>0</v>
      </c>
      <c r="R522" s="139">
        <f>Q522*H522</f>
        <v>0</v>
      </c>
      <c r="S522" s="139">
        <v>0</v>
      </c>
      <c r="T522" s="140">
        <f>S522*H522</f>
        <v>0</v>
      </c>
      <c r="AR522" s="141" t="s">
        <v>3771</v>
      </c>
      <c r="AT522" s="141" t="s">
        <v>504</v>
      </c>
      <c r="AU522" s="141" t="s">
        <v>86</v>
      </c>
      <c r="AY522" s="18" t="s">
        <v>265</v>
      </c>
      <c r="BE522" s="142">
        <f>IF(N522="základní",J522,0)</f>
        <v>0</v>
      </c>
      <c r="BF522" s="142">
        <f>IF(N522="snížená",J522,0)</f>
        <v>0</v>
      </c>
      <c r="BG522" s="142">
        <f>IF(N522="zákl. přenesená",J522,0)</f>
        <v>0</v>
      </c>
      <c r="BH522" s="142">
        <f>IF(N522="sníž. přenesená",J522,0)</f>
        <v>0</v>
      </c>
      <c r="BI522" s="142">
        <f>IF(N522="nulová",J522,0)</f>
        <v>0</v>
      </c>
      <c r="BJ522" s="18" t="s">
        <v>84</v>
      </c>
      <c r="BK522" s="142">
        <f>ROUND(I522*H522,2)</f>
        <v>0</v>
      </c>
      <c r="BL522" s="18" t="s">
        <v>761</v>
      </c>
      <c r="BM522" s="141" t="s">
        <v>6230</v>
      </c>
    </row>
    <row r="523" spans="2:47" s="1" customFormat="1" ht="12">
      <c r="B523" s="33"/>
      <c r="D523" s="143" t="s">
        <v>273</v>
      </c>
      <c r="F523" s="144" t="s">
        <v>6229</v>
      </c>
      <c r="I523" s="145"/>
      <c r="L523" s="33"/>
      <c r="M523" s="146"/>
      <c r="T523" s="54"/>
      <c r="AT523" s="18" t="s">
        <v>273</v>
      </c>
      <c r="AU523" s="18" t="s">
        <v>86</v>
      </c>
    </row>
    <row r="524" spans="2:65" s="1" customFormat="1" ht="16.5" customHeight="1">
      <c r="B524" s="33"/>
      <c r="C524" s="177" t="s">
        <v>3279</v>
      </c>
      <c r="D524" s="177" t="s">
        <v>504</v>
      </c>
      <c r="E524" s="178" t="s">
        <v>6231</v>
      </c>
      <c r="F524" s="179" t="s">
        <v>6232</v>
      </c>
      <c r="G524" s="180" t="s">
        <v>162</v>
      </c>
      <c r="H524" s="181">
        <v>12</v>
      </c>
      <c r="I524" s="182"/>
      <c r="J524" s="183">
        <f>ROUND(I524*H524,2)</f>
        <v>0</v>
      </c>
      <c r="K524" s="179" t="s">
        <v>19</v>
      </c>
      <c r="L524" s="184"/>
      <c r="M524" s="185" t="s">
        <v>19</v>
      </c>
      <c r="N524" s="186" t="s">
        <v>47</v>
      </c>
      <c r="P524" s="139">
        <f>O524*H524</f>
        <v>0</v>
      </c>
      <c r="Q524" s="139">
        <v>0</v>
      </c>
      <c r="R524" s="139">
        <f>Q524*H524</f>
        <v>0</v>
      </c>
      <c r="S524" s="139">
        <v>0</v>
      </c>
      <c r="T524" s="140">
        <f>S524*H524</f>
        <v>0</v>
      </c>
      <c r="AR524" s="141" t="s">
        <v>3771</v>
      </c>
      <c r="AT524" s="141" t="s">
        <v>504</v>
      </c>
      <c r="AU524" s="141" t="s">
        <v>86</v>
      </c>
      <c r="AY524" s="18" t="s">
        <v>265</v>
      </c>
      <c r="BE524" s="142">
        <f>IF(N524="základní",J524,0)</f>
        <v>0</v>
      </c>
      <c r="BF524" s="142">
        <f>IF(N524="snížená",J524,0)</f>
        <v>0</v>
      </c>
      <c r="BG524" s="142">
        <f>IF(N524="zákl. přenesená",J524,0)</f>
        <v>0</v>
      </c>
      <c r="BH524" s="142">
        <f>IF(N524="sníž. přenesená",J524,0)</f>
        <v>0</v>
      </c>
      <c r="BI524" s="142">
        <f>IF(N524="nulová",J524,0)</f>
        <v>0</v>
      </c>
      <c r="BJ524" s="18" t="s">
        <v>84</v>
      </c>
      <c r="BK524" s="142">
        <f>ROUND(I524*H524,2)</f>
        <v>0</v>
      </c>
      <c r="BL524" s="18" t="s">
        <v>761</v>
      </c>
      <c r="BM524" s="141" t="s">
        <v>6233</v>
      </c>
    </row>
    <row r="525" spans="2:47" s="1" customFormat="1" ht="12">
      <c r="B525" s="33"/>
      <c r="D525" s="143" t="s">
        <v>273</v>
      </c>
      <c r="F525" s="144" t="s">
        <v>6232</v>
      </c>
      <c r="I525" s="145"/>
      <c r="L525" s="33"/>
      <c r="M525" s="146"/>
      <c r="T525" s="54"/>
      <c r="AT525" s="18" t="s">
        <v>273</v>
      </c>
      <c r="AU525" s="18" t="s">
        <v>86</v>
      </c>
    </row>
    <row r="526" spans="2:65" s="1" customFormat="1" ht="16.5" customHeight="1">
      <c r="B526" s="33"/>
      <c r="C526" s="177" t="s">
        <v>3286</v>
      </c>
      <c r="D526" s="177" t="s">
        <v>504</v>
      </c>
      <c r="E526" s="178" t="s">
        <v>6234</v>
      </c>
      <c r="F526" s="179" t="s">
        <v>6235</v>
      </c>
      <c r="G526" s="180" t="s">
        <v>162</v>
      </c>
      <c r="H526" s="181">
        <v>8</v>
      </c>
      <c r="I526" s="182"/>
      <c r="J526" s="183">
        <f>ROUND(I526*H526,2)</f>
        <v>0</v>
      </c>
      <c r="K526" s="179" t="s">
        <v>19</v>
      </c>
      <c r="L526" s="184"/>
      <c r="M526" s="185" t="s">
        <v>19</v>
      </c>
      <c r="N526" s="186" t="s">
        <v>47</v>
      </c>
      <c r="P526" s="139">
        <f>O526*H526</f>
        <v>0</v>
      </c>
      <c r="Q526" s="139">
        <v>0</v>
      </c>
      <c r="R526" s="139">
        <f>Q526*H526</f>
        <v>0</v>
      </c>
      <c r="S526" s="139">
        <v>0</v>
      </c>
      <c r="T526" s="140">
        <f>S526*H526</f>
        <v>0</v>
      </c>
      <c r="AR526" s="141" t="s">
        <v>3771</v>
      </c>
      <c r="AT526" s="141" t="s">
        <v>504</v>
      </c>
      <c r="AU526" s="141" t="s">
        <v>86</v>
      </c>
      <c r="AY526" s="18" t="s">
        <v>265</v>
      </c>
      <c r="BE526" s="142">
        <f>IF(N526="základní",J526,0)</f>
        <v>0</v>
      </c>
      <c r="BF526" s="142">
        <f>IF(N526="snížená",J526,0)</f>
        <v>0</v>
      </c>
      <c r="BG526" s="142">
        <f>IF(N526="zákl. přenesená",J526,0)</f>
        <v>0</v>
      </c>
      <c r="BH526" s="142">
        <f>IF(N526="sníž. přenesená",J526,0)</f>
        <v>0</v>
      </c>
      <c r="BI526" s="142">
        <f>IF(N526="nulová",J526,0)</f>
        <v>0</v>
      </c>
      <c r="BJ526" s="18" t="s">
        <v>84</v>
      </c>
      <c r="BK526" s="142">
        <f>ROUND(I526*H526,2)</f>
        <v>0</v>
      </c>
      <c r="BL526" s="18" t="s">
        <v>761</v>
      </c>
      <c r="BM526" s="141" t="s">
        <v>6236</v>
      </c>
    </row>
    <row r="527" spans="2:47" s="1" customFormat="1" ht="12">
      <c r="B527" s="33"/>
      <c r="D527" s="143" t="s">
        <v>273</v>
      </c>
      <c r="F527" s="144" t="s">
        <v>6235</v>
      </c>
      <c r="I527" s="145"/>
      <c r="L527" s="33"/>
      <c r="M527" s="146"/>
      <c r="T527" s="54"/>
      <c r="AT527" s="18" t="s">
        <v>273</v>
      </c>
      <c r="AU527" s="18" t="s">
        <v>86</v>
      </c>
    </row>
    <row r="528" spans="2:65" s="1" customFormat="1" ht="16.5" customHeight="1">
      <c r="B528" s="33"/>
      <c r="C528" s="130" t="s">
        <v>3293</v>
      </c>
      <c r="D528" s="130" t="s">
        <v>267</v>
      </c>
      <c r="E528" s="131" t="s">
        <v>5102</v>
      </c>
      <c r="F528" s="132" t="s">
        <v>6237</v>
      </c>
      <c r="G528" s="133" t="s">
        <v>134</v>
      </c>
      <c r="H528" s="134">
        <v>13</v>
      </c>
      <c r="I528" s="135"/>
      <c r="J528" s="136">
        <f>ROUND(I528*H528,2)</f>
        <v>0</v>
      </c>
      <c r="K528" s="132" t="s">
        <v>19</v>
      </c>
      <c r="L528" s="33"/>
      <c r="M528" s="137" t="s">
        <v>19</v>
      </c>
      <c r="N528" s="138" t="s">
        <v>47</v>
      </c>
      <c r="P528" s="139">
        <f>O528*H528</f>
        <v>0</v>
      </c>
      <c r="Q528" s="139">
        <v>0</v>
      </c>
      <c r="R528" s="139">
        <f>Q528*H528</f>
        <v>0</v>
      </c>
      <c r="S528" s="139">
        <v>0</v>
      </c>
      <c r="T528" s="140">
        <f>S528*H528</f>
        <v>0</v>
      </c>
      <c r="AR528" s="141" t="s">
        <v>761</v>
      </c>
      <c r="AT528" s="141" t="s">
        <v>267</v>
      </c>
      <c r="AU528" s="141" t="s">
        <v>86</v>
      </c>
      <c r="AY528" s="18" t="s">
        <v>265</v>
      </c>
      <c r="BE528" s="142">
        <f>IF(N528="základní",J528,0)</f>
        <v>0</v>
      </c>
      <c r="BF528" s="142">
        <f>IF(N528="snížená",J528,0)</f>
        <v>0</v>
      </c>
      <c r="BG528" s="142">
        <f>IF(N528="zákl. přenesená",J528,0)</f>
        <v>0</v>
      </c>
      <c r="BH528" s="142">
        <f>IF(N528="sníž. přenesená",J528,0)</f>
        <v>0</v>
      </c>
      <c r="BI528" s="142">
        <f>IF(N528="nulová",J528,0)</f>
        <v>0</v>
      </c>
      <c r="BJ528" s="18" t="s">
        <v>84</v>
      </c>
      <c r="BK528" s="142">
        <f>ROUND(I528*H528,2)</f>
        <v>0</v>
      </c>
      <c r="BL528" s="18" t="s">
        <v>761</v>
      </c>
      <c r="BM528" s="141" t="s">
        <v>6238</v>
      </c>
    </row>
    <row r="529" spans="2:47" s="1" customFormat="1" ht="12">
      <c r="B529" s="33"/>
      <c r="D529" s="143" t="s">
        <v>273</v>
      </c>
      <c r="F529" s="144" t="s">
        <v>6239</v>
      </c>
      <c r="I529" s="145"/>
      <c r="L529" s="33"/>
      <c r="M529" s="146"/>
      <c r="T529" s="54"/>
      <c r="AT529" s="18" t="s">
        <v>273</v>
      </c>
      <c r="AU529" s="18" t="s">
        <v>86</v>
      </c>
    </row>
    <row r="530" spans="2:47" s="1" customFormat="1" ht="19.5">
      <c r="B530" s="33"/>
      <c r="D530" s="143" t="s">
        <v>501</v>
      </c>
      <c r="F530" s="176" t="s">
        <v>6240</v>
      </c>
      <c r="I530" s="145"/>
      <c r="L530" s="33"/>
      <c r="M530" s="146"/>
      <c r="T530" s="54"/>
      <c r="AT530" s="18" t="s">
        <v>501</v>
      </c>
      <c r="AU530" s="18" t="s">
        <v>86</v>
      </c>
    </row>
    <row r="531" spans="2:65" s="1" customFormat="1" ht="16.5" customHeight="1">
      <c r="B531" s="33"/>
      <c r="C531" s="177" t="s">
        <v>3303</v>
      </c>
      <c r="D531" s="177" t="s">
        <v>504</v>
      </c>
      <c r="E531" s="178" t="s">
        <v>5107</v>
      </c>
      <c r="F531" s="179" t="s">
        <v>5108</v>
      </c>
      <c r="G531" s="180" t="s">
        <v>134</v>
      </c>
      <c r="H531" s="181">
        <v>8</v>
      </c>
      <c r="I531" s="182"/>
      <c r="J531" s="183">
        <f>ROUND(I531*H531,2)</f>
        <v>0</v>
      </c>
      <c r="K531" s="179" t="s">
        <v>19</v>
      </c>
      <c r="L531" s="184"/>
      <c r="M531" s="185" t="s">
        <v>19</v>
      </c>
      <c r="N531" s="186" t="s">
        <v>47</v>
      </c>
      <c r="P531" s="139">
        <f>O531*H531</f>
        <v>0</v>
      </c>
      <c r="Q531" s="139">
        <v>0</v>
      </c>
      <c r="R531" s="139">
        <f>Q531*H531</f>
        <v>0</v>
      </c>
      <c r="S531" s="139">
        <v>0</v>
      </c>
      <c r="T531" s="140">
        <f>S531*H531</f>
        <v>0</v>
      </c>
      <c r="AR531" s="141" t="s">
        <v>3771</v>
      </c>
      <c r="AT531" s="141" t="s">
        <v>504</v>
      </c>
      <c r="AU531" s="141" t="s">
        <v>86</v>
      </c>
      <c r="AY531" s="18" t="s">
        <v>265</v>
      </c>
      <c r="BE531" s="142">
        <f>IF(N531="základní",J531,0)</f>
        <v>0</v>
      </c>
      <c r="BF531" s="142">
        <f>IF(N531="snížená",J531,0)</f>
        <v>0</v>
      </c>
      <c r="BG531" s="142">
        <f>IF(N531="zákl. přenesená",J531,0)</f>
        <v>0</v>
      </c>
      <c r="BH531" s="142">
        <f>IF(N531="sníž. přenesená",J531,0)</f>
        <v>0</v>
      </c>
      <c r="BI531" s="142">
        <f>IF(N531="nulová",J531,0)</f>
        <v>0</v>
      </c>
      <c r="BJ531" s="18" t="s">
        <v>84</v>
      </c>
      <c r="BK531" s="142">
        <f>ROUND(I531*H531,2)</f>
        <v>0</v>
      </c>
      <c r="BL531" s="18" t="s">
        <v>761</v>
      </c>
      <c r="BM531" s="141" t="s">
        <v>6241</v>
      </c>
    </row>
    <row r="532" spans="2:47" s="1" customFormat="1" ht="12">
      <c r="B532" s="33"/>
      <c r="D532" s="143" t="s">
        <v>273</v>
      </c>
      <c r="F532" s="144" t="s">
        <v>5108</v>
      </c>
      <c r="I532" s="145"/>
      <c r="L532" s="33"/>
      <c r="M532" s="146"/>
      <c r="T532" s="54"/>
      <c r="AT532" s="18" t="s">
        <v>273</v>
      </c>
      <c r="AU532" s="18" t="s">
        <v>86</v>
      </c>
    </row>
    <row r="533" spans="2:47" s="1" customFormat="1" ht="19.5">
      <c r="B533" s="33"/>
      <c r="D533" s="143" t="s">
        <v>501</v>
      </c>
      <c r="F533" s="176" t="s">
        <v>6242</v>
      </c>
      <c r="I533" s="145"/>
      <c r="L533" s="33"/>
      <c r="M533" s="146"/>
      <c r="T533" s="54"/>
      <c r="AT533" s="18" t="s">
        <v>501</v>
      </c>
      <c r="AU533" s="18" t="s">
        <v>86</v>
      </c>
    </row>
    <row r="534" spans="2:65" s="1" customFormat="1" ht="16.5" customHeight="1">
      <c r="B534" s="33"/>
      <c r="C534" s="177" t="s">
        <v>3307</v>
      </c>
      <c r="D534" s="177" t="s">
        <v>504</v>
      </c>
      <c r="E534" s="178" t="s">
        <v>5112</v>
      </c>
      <c r="F534" s="179" t="s">
        <v>5113</v>
      </c>
      <c r="G534" s="180" t="s">
        <v>134</v>
      </c>
      <c r="H534" s="181">
        <v>5</v>
      </c>
      <c r="I534" s="182"/>
      <c r="J534" s="183">
        <f>ROUND(I534*H534,2)</f>
        <v>0</v>
      </c>
      <c r="K534" s="179" t="s">
        <v>19</v>
      </c>
      <c r="L534" s="184"/>
      <c r="M534" s="185" t="s">
        <v>19</v>
      </c>
      <c r="N534" s="186" t="s">
        <v>47</v>
      </c>
      <c r="P534" s="139">
        <f>O534*H534</f>
        <v>0</v>
      </c>
      <c r="Q534" s="139">
        <v>0</v>
      </c>
      <c r="R534" s="139">
        <f>Q534*H534</f>
        <v>0</v>
      </c>
      <c r="S534" s="139">
        <v>0</v>
      </c>
      <c r="T534" s="140">
        <f>S534*H534</f>
        <v>0</v>
      </c>
      <c r="AR534" s="141" t="s">
        <v>3771</v>
      </c>
      <c r="AT534" s="141" t="s">
        <v>504</v>
      </c>
      <c r="AU534" s="141" t="s">
        <v>86</v>
      </c>
      <c r="AY534" s="18" t="s">
        <v>265</v>
      </c>
      <c r="BE534" s="142">
        <f>IF(N534="základní",J534,0)</f>
        <v>0</v>
      </c>
      <c r="BF534" s="142">
        <f>IF(N534="snížená",J534,0)</f>
        <v>0</v>
      </c>
      <c r="BG534" s="142">
        <f>IF(N534="zákl. přenesená",J534,0)</f>
        <v>0</v>
      </c>
      <c r="BH534" s="142">
        <f>IF(N534="sníž. přenesená",J534,0)</f>
        <v>0</v>
      </c>
      <c r="BI534" s="142">
        <f>IF(N534="nulová",J534,0)</f>
        <v>0</v>
      </c>
      <c r="BJ534" s="18" t="s">
        <v>84</v>
      </c>
      <c r="BK534" s="142">
        <f>ROUND(I534*H534,2)</f>
        <v>0</v>
      </c>
      <c r="BL534" s="18" t="s">
        <v>761</v>
      </c>
      <c r="BM534" s="141" t="s">
        <v>6243</v>
      </c>
    </row>
    <row r="535" spans="2:47" s="1" customFormat="1" ht="12">
      <c r="B535" s="33"/>
      <c r="D535" s="143" t="s">
        <v>273</v>
      </c>
      <c r="F535" s="144" t="s">
        <v>5113</v>
      </c>
      <c r="I535" s="145"/>
      <c r="L535" s="33"/>
      <c r="M535" s="146"/>
      <c r="T535" s="54"/>
      <c r="AT535" s="18" t="s">
        <v>273</v>
      </c>
      <c r="AU535" s="18" t="s">
        <v>86</v>
      </c>
    </row>
    <row r="536" spans="2:47" s="1" customFormat="1" ht="19.5">
      <c r="B536" s="33"/>
      <c r="D536" s="143" t="s">
        <v>501</v>
      </c>
      <c r="F536" s="176" t="s">
        <v>6244</v>
      </c>
      <c r="I536" s="145"/>
      <c r="L536" s="33"/>
      <c r="M536" s="146"/>
      <c r="T536" s="54"/>
      <c r="AT536" s="18" t="s">
        <v>501</v>
      </c>
      <c r="AU536" s="18" t="s">
        <v>86</v>
      </c>
    </row>
    <row r="537" spans="2:65" s="1" customFormat="1" ht="16.5" customHeight="1">
      <c r="B537" s="33"/>
      <c r="C537" s="130" t="s">
        <v>3315</v>
      </c>
      <c r="D537" s="130" t="s">
        <v>267</v>
      </c>
      <c r="E537" s="131" t="s">
        <v>6245</v>
      </c>
      <c r="F537" s="132" t="s">
        <v>6246</v>
      </c>
      <c r="G537" s="133" t="s">
        <v>162</v>
      </c>
      <c r="H537" s="134">
        <v>40</v>
      </c>
      <c r="I537" s="135"/>
      <c r="J537" s="136">
        <f>ROUND(I537*H537,2)</f>
        <v>0</v>
      </c>
      <c r="K537" s="132" t="s">
        <v>19</v>
      </c>
      <c r="L537" s="33"/>
      <c r="M537" s="137" t="s">
        <v>19</v>
      </c>
      <c r="N537" s="138" t="s">
        <v>47</v>
      </c>
      <c r="P537" s="139">
        <f>O537*H537</f>
        <v>0</v>
      </c>
      <c r="Q537" s="139">
        <v>0</v>
      </c>
      <c r="R537" s="139">
        <f>Q537*H537</f>
        <v>0</v>
      </c>
      <c r="S537" s="139">
        <v>0</v>
      </c>
      <c r="T537" s="140">
        <f>S537*H537</f>
        <v>0</v>
      </c>
      <c r="AR537" s="141" t="s">
        <v>761</v>
      </c>
      <c r="AT537" s="141" t="s">
        <v>267</v>
      </c>
      <c r="AU537" s="141" t="s">
        <v>86</v>
      </c>
      <c r="AY537" s="18" t="s">
        <v>265</v>
      </c>
      <c r="BE537" s="142">
        <f>IF(N537="základní",J537,0)</f>
        <v>0</v>
      </c>
      <c r="BF537" s="142">
        <f>IF(N537="snížená",J537,0)</f>
        <v>0</v>
      </c>
      <c r="BG537" s="142">
        <f>IF(N537="zákl. přenesená",J537,0)</f>
        <v>0</v>
      </c>
      <c r="BH537" s="142">
        <f>IF(N537="sníž. přenesená",J537,0)</f>
        <v>0</v>
      </c>
      <c r="BI537" s="142">
        <f>IF(N537="nulová",J537,0)</f>
        <v>0</v>
      </c>
      <c r="BJ537" s="18" t="s">
        <v>84</v>
      </c>
      <c r="BK537" s="142">
        <f>ROUND(I537*H537,2)</f>
        <v>0</v>
      </c>
      <c r="BL537" s="18" t="s">
        <v>761</v>
      </c>
      <c r="BM537" s="141" t="s">
        <v>6247</v>
      </c>
    </row>
    <row r="538" spans="2:47" s="1" customFormat="1" ht="12">
      <c r="B538" s="33"/>
      <c r="D538" s="143" t="s">
        <v>273</v>
      </c>
      <c r="F538" s="144" t="s">
        <v>6246</v>
      </c>
      <c r="I538" s="145"/>
      <c r="L538" s="33"/>
      <c r="M538" s="146"/>
      <c r="T538" s="54"/>
      <c r="AT538" s="18" t="s">
        <v>273</v>
      </c>
      <c r="AU538" s="18" t="s">
        <v>86</v>
      </c>
    </row>
    <row r="539" spans="2:47" s="1" customFormat="1" ht="19.5">
      <c r="B539" s="33"/>
      <c r="D539" s="143" t="s">
        <v>501</v>
      </c>
      <c r="F539" s="176" t="s">
        <v>6248</v>
      </c>
      <c r="I539" s="145"/>
      <c r="L539" s="33"/>
      <c r="M539" s="146"/>
      <c r="T539" s="54"/>
      <c r="AT539" s="18" t="s">
        <v>501</v>
      </c>
      <c r="AU539" s="18" t="s">
        <v>86</v>
      </c>
    </row>
    <row r="540" spans="2:65" s="1" customFormat="1" ht="16.5" customHeight="1">
      <c r="B540" s="33"/>
      <c r="C540" s="177" t="s">
        <v>3323</v>
      </c>
      <c r="D540" s="177" t="s">
        <v>504</v>
      </c>
      <c r="E540" s="178" t="s">
        <v>6249</v>
      </c>
      <c r="F540" s="179" t="s">
        <v>6250</v>
      </c>
      <c r="G540" s="180" t="s">
        <v>162</v>
      </c>
      <c r="H540" s="181">
        <v>25</v>
      </c>
      <c r="I540" s="182"/>
      <c r="J540" s="183">
        <f>ROUND(I540*H540,2)</f>
        <v>0</v>
      </c>
      <c r="K540" s="179" t="s">
        <v>19</v>
      </c>
      <c r="L540" s="184"/>
      <c r="M540" s="185" t="s">
        <v>19</v>
      </c>
      <c r="N540" s="186" t="s">
        <v>47</v>
      </c>
      <c r="P540" s="139">
        <f>O540*H540</f>
        <v>0</v>
      </c>
      <c r="Q540" s="139">
        <v>0</v>
      </c>
      <c r="R540" s="139">
        <f>Q540*H540</f>
        <v>0</v>
      </c>
      <c r="S540" s="139">
        <v>0</v>
      </c>
      <c r="T540" s="140">
        <f>S540*H540</f>
        <v>0</v>
      </c>
      <c r="AR540" s="141" t="s">
        <v>3771</v>
      </c>
      <c r="AT540" s="141" t="s">
        <v>504</v>
      </c>
      <c r="AU540" s="141" t="s">
        <v>86</v>
      </c>
      <c r="AY540" s="18" t="s">
        <v>265</v>
      </c>
      <c r="BE540" s="142">
        <f>IF(N540="základní",J540,0)</f>
        <v>0</v>
      </c>
      <c r="BF540" s="142">
        <f>IF(N540="snížená",J540,0)</f>
        <v>0</v>
      </c>
      <c r="BG540" s="142">
        <f>IF(N540="zákl. přenesená",J540,0)</f>
        <v>0</v>
      </c>
      <c r="BH540" s="142">
        <f>IF(N540="sníž. přenesená",J540,0)</f>
        <v>0</v>
      </c>
      <c r="BI540" s="142">
        <f>IF(N540="nulová",J540,0)</f>
        <v>0</v>
      </c>
      <c r="BJ540" s="18" t="s">
        <v>84</v>
      </c>
      <c r="BK540" s="142">
        <f>ROUND(I540*H540,2)</f>
        <v>0</v>
      </c>
      <c r="BL540" s="18" t="s">
        <v>761</v>
      </c>
      <c r="BM540" s="141" t="s">
        <v>6251</v>
      </c>
    </row>
    <row r="541" spans="2:47" s="1" customFormat="1" ht="12">
      <c r="B541" s="33"/>
      <c r="D541" s="143" t="s">
        <v>273</v>
      </c>
      <c r="F541" s="144" t="s">
        <v>6250</v>
      </c>
      <c r="I541" s="145"/>
      <c r="L541" s="33"/>
      <c r="M541" s="146"/>
      <c r="T541" s="54"/>
      <c r="AT541" s="18" t="s">
        <v>273</v>
      </c>
      <c r="AU541" s="18" t="s">
        <v>86</v>
      </c>
    </row>
    <row r="542" spans="2:65" s="1" customFormat="1" ht="16.5" customHeight="1">
      <c r="B542" s="33"/>
      <c r="C542" s="177" t="s">
        <v>3327</v>
      </c>
      <c r="D542" s="177" t="s">
        <v>504</v>
      </c>
      <c r="E542" s="178" t="s">
        <v>6252</v>
      </c>
      <c r="F542" s="179" t="s">
        <v>6253</v>
      </c>
      <c r="G542" s="180" t="s">
        <v>162</v>
      </c>
      <c r="H542" s="181">
        <v>15</v>
      </c>
      <c r="I542" s="182"/>
      <c r="J542" s="183">
        <f>ROUND(I542*H542,2)</f>
        <v>0</v>
      </c>
      <c r="K542" s="179" t="s">
        <v>19</v>
      </c>
      <c r="L542" s="184"/>
      <c r="M542" s="185" t="s">
        <v>19</v>
      </c>
      <c r="N542" s="186" t="s">
        <v>47</v>
      </c>
      <c r="P542" s="139">
        <f>O542*H542</f>
        <v>0</v>
      </c>
      <c r="Q542" s="139">
        <v>0</v>
      </c>
      <c r="R542" s="139">
        <f>Q542*H542</f>
        <v>0</v>
      </c>
      <c r="S542" s="139">
        <v>0</v>
      </c>
      <c r="T542" s="140">
        <f>S542*H542</f>
        <v>0</v>
      </c>
      <c r="AR542" s="141" t="s">
        <v>3771</v>
      </c>
      <c r="AT542" s="141" t="s">
        <v>504</v>
      </c>
      <c r="AU542" s="141" t="s">
        <v>86</v>
      </c>
      <c r="AY542" s="18" t="s">
        <v>265</v>
      </c>
      <c r="BE542" s="142">
        <f>IF(N542="základní",J542,0)</f>
        <v>0</v>
      </c>
      <c r="BF542" s="142">
        <f>IF(N542="snížená",J542,0)</f>
        <v>0</v>
      </c>
      <c r="BG542" s="142">
        <f>IF(N542="zákl. přenesená",J542,0)</f>
        <v>0</v>
      </c>
      <c r="BH542" s="142">
        <f>IF(N542="sníž. přenesená",J542,0)</f>
        <v>0</v>
      </c>
      <c r="BI542" s="142">
        <f>IF(N542="nulová",J542,0)</f>
        <v>0</v>
      </c>
      <c r="BJ542" s="18" t="s">
        <v>84</v>
      </c>
      <c r="BK542" s="142">
        <f>ROUND(I542*H542,2)</f>
        <v>0</v>
      </c>
      <c r="BL542" s="18" t="s">
        <v>761</v>
      </c>
      <c r="BM542" s="141" t="s">
        <v>6254</v>
      </c>
    </row>
    <row r="543" spans="2:47" s="1" customFormat="1" ht="12">
      <c r="B543" s="33"/>
      <c r="D543" s="143" t="s">
        <v>273</v>
      </c>
      <c r="F543" s="144" t="s">
        <v>6253</v>
      </c>
      <c r="I543" s="145"/>
      <c r="L543" s="33"/>
      <c r="M543" s="146"/>
      <c r="T543" s="54"/>
      <c r="AT543" s="18" t="s">
        <v>273</v>
      </c>
      <c r="AU543" s="18" t="s">
        <v>86</v>
      </c>
    </row>
    <row r="544" spans="2:65" s="1" customFormat="1" ht="16.5" customHeight="1">
      <c r="B544" s="33"/>
      <c r="C544" s="177" t="s">
        <v>3331</v>
      </c>
      <c r="D544" s="177" t="s">
        <v>504</v>
      </c>
      <c r="E544" s="178" t="s">
        <v>6255</v>
      </c>
      <c r="F544" s="179" t="s">
        <v>6256</v>
      </c>
      <c r="G544" s="180" t="s">
        <v>134</v>
      </c>
      <c r="H544" s="181">
        <v>20</v>
      </c>
      <c r="I544" s="182"/>
      <c r="J544" s="183">
        <f>ROUND(I544*H544,2)</f>
        <v>0</v>
      </c>
      <c r="K544" s="179" t="s">
        <v>19</v>
      </c>
      <c r="L544" s="184"/>
      <c r="M544" s="185" t="s">
        <v>19</v>
      </c>
      <c r="N544" s="186" t="s">
        <v>47</v>
      </c>
      <c r="P544" s="139">
        <f>O544*H544</f>
        <v>0</v>
      </c>
      <c r="Q544" s="139">
        <v>0</v>
      </c>
      <c r="R544" s="139">
        <f>Q544*H544</f>
        <v>0</v>
      </c>
      <c r="S544" s="139">
        <v>0</v>
      </c>
      <c r="T544" s="140">
        <f>S544*H544</f>
        <v>0</v>
      </c>
      <c r="AR544" s="141" t="s">
        <v>3771</v>
      </c>
      <c r="AT544" s="141" t="s">
        <v>504</v>
      </c>
      <c r="AU544" s="141" t="s">
        <v>86</v>
      </c>
      <c r="AY544" s="18" t="s">
        <v>265</v>
      </c>
      <c r="BE544" s="142">
        <f>IF(N544="základní",J544,0)</f>
        <v>0</v>
      </c>
      <c r="BF544" s="142">
        <f>IF(N544="snížená",J544,0)</f>
        <v>0</v>
      </c>
      <c r="BG544" s="142">
        <f>IF(N544="zákl. přenesená",J544,0)</f>
        <v>0</v>
      </c>
      <c r="BH544" s="142">
        <f>IF(N544="sníž. přenesená",J544,0)</f>
        <v>0</v>
      </c>
      <c r="BI544" s="142">
        <f>IF(N544="nulová",J544,0)</f>
        <v>0</v>
      </c>
      <c r="BJ544" s="18" t="s">
        <v>84</v>
      </c>
      <c r="BK544" s="142">
        <f>ROUND(I544*H544,2)</f>
        <v>0</v>
      </c>
      <c r="BL544" s="18" t="s">
        <v>761</v>
      </c>
      <c r="BM544" s="141" t="s">
        <v>6257</v>
      </c>
    </row>
    <row r="545" spans="2:47" s="1" customFormat="1" ht="12">
      <c r="B545" s="33"/>
      <c r="D545" s="143" t="s">
        <v>273</v>
      </c>
      <c r="F545" s="144" t="s">
        <v>6256</v>
      </c>
      <c r="I545" s="145"/>
      <c r="L545" s="33"/>
      <c r="M545" s="146"/>
      <c r="T545" s="54"/>
      <c r="AT545" s="18" t="s">
        <v>273</v>
      </c>
      <c r="AU545" s="18" t="s">
        <v>86</v>
      </c>
    </row>
    <row r="546" spans="2:65" s="1" customFormat="1" ht="24.2" customHeight="1">
      <c r="B546" s="33"/>
      <c r="C546" s="130" t="s">
        <v>3338</v>
      </c>
      <c r="D546" s="130" t="s">
        <v>267</v>
      </c>
      <c r="E546" s="131" t="s">
        <v>6258</v>
      </c>
      <c r="F546" s="132" t="s">
        <v>6259</v>
      </c>
      <c r="G546" s="133" t="s">
        <v>162</v>
      </c>
      <c r="H546" s="134">
        <v>650</v>
      </c>
      <c r="I546" s="135"/>
      <c r="J546" s="136">
        <f>ROUND(I546*H546,2)</f>
        <v>0</v>
      </c>
      <c r="K546" s="132" t="s">
        <v>19</v>
      </c>
      <c r="L546" s="33"/>
      <c r="M546" s="137" t="s">
        <v>19</v>
      </c>
      <c r="N546" s="138" t="s">
        <v>47</v>
      </c>
      <c r="P546" s="139">
        <f>O546*H546</f>
        <v>0</v>
      </c>
      <c r="Q546" s="139">
        <v>0</v>
      </c>
      <c r="R546" s="139">
        <f>Q546*H546</f>
        <v>0</v>
      </c>
      <c r="S546" s="139">
        <v>0</v>
      </c>
      <c r="T546" s="140">
        <f>S546*H546</f>
        <v>0</v>
      </c>
      <c r="AR546" s="141" t="s">
        <v>761</v>
      </c>
      <c r="AT546" s="141" t="s">
        <v>267</v>
      </c>
      <c r="AU546" s="141" t="s">
        <v>86</v>
      </c>
      <c r="AY546" s="18" t="s">
        <v>265</v>
      </c>
      <c r="BE546" s="142">
        <f>IF(N546="základní",J546,0)</f>
        <v>0</v>
      </c>
      <c r="BF546" s="142">
        <f>IF(N546="snížená",J546,0)</f>
        <v>0</v>
      </c>
      <c r="BG546" s="142">
        <f>IF(N546="zákl. přenesená",J546,0)</f>
        <v>0</v>
      </c>
      <c r="BH546" s="142">
        <f>IF(N546="sníž. přenesená",J546,0)</f>
        <v>0</v>
      </c>
      <c r="BI546" s="142">
        <f>IF(N546="nulová",J546,0)</f>
        <v>0</v>
      </c>
      <c r="BJ546" s="18" t="s">
        <v>84</v>
      </c>
      <c r="BK546" s="142">
        <f>ROUND(I546*H546,2)</f>
        <v>0</v>
      </c>
      <c r="BL546" s="18" t="s">
        <v>761</v>
      </c>
      <c r="BM546" s="141" t="s">
        <v>6260</v>
      </c>
    </row>
    <row r="547" spans="2:47" s="1" customFormat="1" ht="12">
      <c r="B547" s="33"/>
      <c r="D547" s="143" t="s">
        <v>273</v>
      </c>
      <c r="F547" s="144" t="s">
        <v>6259</v>
      </c>
      <c r="I547" s="145"/>
      <c r="L547" s="33"/>
      <c r="M547" s="146"/>
      <c r="T547" s="54"/>
      <c r="AT547" s="18" t="s">
        <v>273</v>
      </c>
      <c r="AU547" s="18" t="s">
        <v>86</v>
      </c>
    </row>
    <row r="548" spans="2:47" s="1" customFormat="1" ht="29.25">
      <c r="B548" s="33"/>
      <c r="D548" s="143" t="s">
        <v>501</v>
      </c>
      <c r="F548" s="176" t="s">
        <v>6261</v>
      </c>
      <c r="I548" s="145"/>
      <c r="L548" s="33"/>
      <c r="M548" s="146"/>
      <c r="T548" s="54"/>
      <c r="AT548" s="18" t="s">
        <v>501</v>
      </c>
      <c r="AU548" s="18" t="s">
        <v>86</v>
      </c>
    </row>
    <row r="549" spans="2:65" s="1" customFormat="1" ht="16.5" customHeight="1">
      <c r="B549" s="33"/>
      <c r="C549" s="177" t="s">
        <v>3342</v>
      </c>
      <c r="D549" s="177" t="s">
        <v>504</v>
      </c>
      <c r="E549" s="178" t="s">
        <v>5129</v>
      </c>
      <c r="F549" s="179" t="s">
        <v>6262</v>
      </c>
      <c r="G549" s="180" t="s">
        <v>794</v>
      </c>
      <c r="H549" s="181">
        <v>406.3</v>
      </c>
      <c r="I549" s="182"/>
      <c r="J549" s="183">
        <f>ROUND(I549*H549,2)</f>
        <v>0</v>
      </c>
      <c r="K549" s="179" t="s">
        <v>19</v>
      </c>
      <c r="L549" s="184"/>
      <c r="M549" s="185" t="s">
        <v>19</v>
      </c>
      <c r="N549" s="186" t="s">
        <v>47</v>
      </c>
      <c r="P549" s="139">
        <f>O549*H549</f>
        <v>0</v>
      </c>
      <c r="Q549" s="139">
        <v>0</v>
      </c>
      <c r="R549" s="139">
        <f>Q549*H549</f>
        <v>0</v>
      </c>
      <c r="S549" s="139">
        <v>0</v>
      </c>
      <c r="T549" s="140">
        <f>S549*H549</f>
        <v>0</v>
      </c>
      <c r="AR549" s="141" t="s">
        <v>3771</v>
      </c>
      <c r="AT549" s="141" t="s">
        <v>504</v>
      </c>
      <c r="AU549" s="141" t="s">
        <v>86</v>
      </c>
      <c r="AY549" s="18" t="s">
        <v>265</v>
      </c>
      <c r="BE549" s="142">
        <f>IF(N549="základní",J549,0)</f>
        <v>0</v>
      </c>
      <c r="BF549" s="142">
        <f>IF(N549="snížená",J549,0)</f>
        <v>0</v>
      </c>
      <c r="BG549" s="142">
        <f>IF(N549="zákl. přenesená",J549,0)</f>
        <v>0</v>
      </c>
      <c r="BH549" s="142">
        <f>IF(N549="sníž. přenesená",J549,0)</f>
        <v>0</v>
      </c>
      <c r="BI549" s="142">
        <f>IF(N549="nulová",J549,0)</f>
        <v>0</v>
      </c>
      <c r="BJ549" s="18" t="s">
        <v>84</v>
      </c>
      <c r="BK549" s="142">
        <f>ROUND(I549*H549,2)</f>
        <v>0</v>
      </c>
      <c r="BL549" s="18" t="s">
        <v>761</v>
      </c>
      <c r="BM549" s="141" t="s">
        <v>6263</v>
      </c>
    </row>
    <row r="550" spans="2:47" s="1" customFormat="1" ht="12">
      <c r="B550" s="33"/>
      <c r="D550" s="143" t="s">
        <v>273</v>
      </c>
      <c r="F550" s="144" t="s">
        <v>6262</v>
      </c>
      <c r="I550" s="145"/>
      <c r="L550" s="33"/>
      <c r="M550" s="146"/>
      <c r="T550" s="54"/>
      <c r="AT550" s="18" t="s">
        <v>273</v>
      </c>
      <c r="AU550" s="18" t="s">
        <v>86</v>
      </c>
    </row>
    <row r="551" spans="2:65" s="1" customFormat="1" ht="21.75" customHeight="1">
      <c r="B551" s="33"/>
      <c r="C551" s="130" t="s">
        <v>3347</v>
      </c>
      <c r="D551" s="130" t="s">
        <v>267</v>
      </c>
      <c r="E551" s="131" t="s">
        <v>6264</v>
      </c>
      <c r="F551" s="132" t="s">
        <v>6265</v>
      </c>
      <c r="G551" s="133" t="s">
        <v>162</v>
      </c>
      <c r="H551" s="134">
        <v>60</v>
      </c>
      <c r="I551" s="135"/>
      <c r="J551" s="136">
        <f>ROUND(I551*H551,2)</f>
        <v>0</v>
      </c>
      <c r="K551" s="132" t="s">
        <v>19</v>
      </c>
      <c r="L551" s="33"/>
      <c r="M551" s="137" t="s">
        <v>19</v>
      </c>
      <c r="N551" s="138" t="s">
        <v>47</v>
      </c>
      <c r="P551" s="139">
        <f>O551*H551</f>
        <v>0</v>
      </c>
      <c r="Q551" s="139">
        <v>0</v>
      </c>
      <c r="R551" s="139">
        <f>Q551*H551</f>
        <v>0</v>
      </c>
      <c r="S551" s="139">
        <v>0</v>
      </c>
      <c r="T551" s="140">
        <f>S551*H551</f>
        <v>0</v>
      </c>
      <c r="AR551" s="141" t="s">
        <v>761</v>
      </c>
      <c r="AT551" s="141" t="s">
        <v>267</v>
      </c>
      <c r="AU551" s="141" t="s">
        <v>86</v>
      </c>
      <c r="AY551" s="18" t="s">
        <v>265</v>
      </c>
      <c r="BE551" s="142">
        <f>IF(N551="základní",J551,0)</f>
        <v>0</v>
      </c>
      <c r="BF551" s="142">
        <f>IF(N551="snížená",J551,0)</f>
        <v>0</v>
      </c>
      <c r="BG551" s="142">
        <f>IF(N551="zákl. přenesená",J551,0)</f>
        <v>0</v>
      </c>
      <c r="BH551" s="142">
        <f>IF(N551="sníž. přenesená",J551,0)</f>
        <v>0</v>
      </c>
      <c r="BI551" s="142">
        <f>IF(N551="nulová",J551,0)</f>
        <v>0</v>
      </c>
      <c r="BJ551" s="18" t="s">
        <v>84</v>
      </c>
      <c r="BK551" s="142">
        <f>ROUND(I551*H551,2)</f>
        <v>0</v>
      </c>
      <c r="BL551" s="18" t="s">
        <v>761</v>
      </c>
      <c r="BM551" s="141" t="s">
        <v>6266</v>
      </c>
    </row>
    <row r="552" spans="2:47" s="1" customFormat="1" ht="12">
      <c r="B552" s="33"/>
      <c r="D552" s="143" t="s">
        <v>273</v>
      </c>
      <c r="F552" s="144" t="s">
        <v>6265</v>
      </c>
      <c r="I552" s="145"/>
      <c r="L552" s="33"/>
      <c r="M552" s="146"/>
      <c r="T552" s="54"/>
      <c r="AT552" s="18" t="s">
        <v>273</v>
      </c>
      <c r="AU552" s="18" t="s">
        <v>86</v>
      </c>
    </row>
    <row r="553" spans="2:47" s="1" customFormat="1" ht="19.5">
      <c r="B553" s="33"/>
      <c r="D553" s="143" t="s">
        <v>501</v>
      </c>
      <c r="F553" s="176" t="s">
        <v>6267</v>
      </c>
      <c r="I553" s="145"/>
      <c r="L553" s="33"/>
      <c r="M553" s="146"/>
      <c r="T553" s="54"/>
      <c r="AT553" s="18" t="s">
        <v>501</v>
      </c>
      <c r="AU553" s="18" t="s">
        <v>86</v>
      </c>
    </row>
    <row r="554" spans="2:65" s="1" customFormat="1" ht="16.5" customHeight="1">
      <c r="B554" s="33"/>
      <c r="C554" s="177" t="s">
        <v>3353</v>
      </c>
      <c r="D554" s="177" t="s">
        <v>504</v>
      </c>
      <c r="E554" s="178" t="s">
        <v>4547</v>
      </c>
      <c r="F554" s="179" t="s">
        <v>4548</v>
      </c>
      <c r="G554" s="180" t="s">
        <v>794</v>
      </c>
      <c r="H554" s="181">
        <v>57</v>
      </c>
      <c r="I554" s="182"/>
      <c r="J554" s="183">
        <f>ROUND(I554*H554,2)</f>
        <v>0</v>
      </c>
      <c r="K554" s="179" t="s">
        <v>19</v>
      </c>
      <c r="L554" s="184"/>
      <c r="M554" s="185" t="s">
        <v>19</v>
      </c>
      <c r="N554" s="186" t="s">
        <v>47</v>
      </c>
      <c r="P554" s="139">
        <f>O554*H554</f>
        <v>0</v>
      </c>
      <c r="Q554" s="139">
        <v>0</v>
      </c>
      <c r="R554" s="139">
        <f>Q554*H554</f>
        <v>0</v>
      </c>
      <c r="S554" s="139">
        <v>0</v>
      </c>
      <c r="T554" s="140">
        <f>S554*H554</f>
        <v>0</v>
      </c>
      <c r="AR554" s="141" t="s">
        <v>3771</v>
      </c>
      <c r="AT554" s="141" t="s">
        <v>504</v>
      </c>
      <c r="AU554" s="141" t="s">
        <v>86</v>
      </c>
      <c r="AY554" s="18" t="s">
        <v>265</v>
      </c>
      <c r="BE554" s="142">
        <f>IF(N554="základní",J554,0)</f>
        <v>0</v>
      </c>
      <c r="BF554" s="142">
        <f>IF(N554="snížená",J554,0)</f>
        <v>0</v>
      </c>
      <c r="BG554" s="142">
        <f>IF(N554="zákl. přenesená",J554,0)</f>
        <v>0</v>
      </c>
      <c r="BH554" s="142">
        <f>IF(N554="sníž. přenesená",J554,0)</f>
        <v>0</v>
      </c>
      <c r="BI554" s="142">
        <f>IF(N554="nulová",J554,0)</f>
        <v>0</v>
      </c>
      <c r="BJ554" s="18" t="s">
        <v>84</v>
      </c>
      <c r="BK554" s="142">
        <f>ROUND(I554*H554,2)</f>
        <v>0</v>
      </c>
      <c r="BL554" s="18" t="s">
        <v>761</v>
      </c>
      <c r="BM554" s="141" t="s">
        <v>6268</v>
      </c>
    </row>
    <row r="555" spans="2:47" s="1" customFormat="1" ht="12">
      <c r="B555" s="33"/>
      <c r="D555" s="143" t="s">
        <v>273</v>
      </c>
      <c r="F555" s="144" t="s">
        <v>4548</v>
      </c>
      <c r="I555" s="145"/>
      <c r="L555" s="33"/>
      <c r="M555" s="146"/>
      <c r="T555" s="54"/>
      <c r="AT555" s="18" t="s">
        <v>273</v>
      </c>
      <c r="AU555" s="18" t="s">
        <v>86</v>
      </c>
    </row>
    <row r="556" spans="2:65" s="1" customFormat="1" ht="16.5" customHeight="1">
      <c r="B556" s="33"/>
      <c r="C556" s="130" t="s">
        <v>3357</v>
      </c>
      <c r="D556" s="130" t="s">
        <v>267</v>
      </c>
      <c r="E556" s="131" t="s">
        <v>4552</v>
      </c>
      <c r="F556" s="132" t="s">
        <v>4553</v>
      </c>
      <c r="G556" s="133" t="s">
        <v>134</v>
      </c>
      <c r="H556" s="134">
        <v>8</v>
      </c>
      <c r="I556" s="135"/>
      <c r="J556" s="136">
        <f>ROUND(I556*H556,2)</f>
        <v>0</v>
      </c>
      <c r="K556" s="132" t="s">
        <v>270</v>
      </c>
      <c r="L556" s="33"/>
      <c r="M556" s="137" t="s">
        <v>19</v>
      </c>
      <c r="N556" s="138" t="s">
        <v>47</v>
      </c>
      <c r="P556" s="139">
        <f>O556*H556</f>
        <v>0</v>
      </c>
      <c r="Q556" s="139">
        <v>0</v>
      </c>
      <c r="R556" s="139">
        <f>Q556*H556</f>
        <v>0</v>
      </c>
      <c r="S556" s="139">
        <v>0</v>
      </c>
      <c r="T556" s="140">
        <f>S556*H556</f>
        <v>0</v>
      </c>
      <c r="AR556" s="141" t="s">
        <v>761</v>
      </c>
      <c r="AT556" s="141" t="s">
        <v>267</v>
      </c>
      <c r="AU556" s="141" t="s">
        <v>86</v>
      </c>
      <c r="AY556" s="18" t="s">
        <v>265</v>
      </c>
      <c r="BE556" s="142">
        <f>IF(N556="základní",J556,0)</f>
        <v>0</v>
      </c>
      <c r="BF556" s="142">
        <f>IF(N556="snížená",J556,0)</f>
        <v>0</v>
      </c>
      <c r="BG556" s="142">
        <f>IF(N556="zákl. přenesená",J556,0)</f>
        <v>0</v>
      </c>
      <c r="BH556" s="142">
        <f>IF(N556="sníž. přenesená",J556,0)</f>
        <v>0</v>
      </c>
      <c r="BI556" s="142">
        <f>IF(N556="nulová",J556,0)</f>
        <v>0</v>
      </c>
      <c r="BJ556" s="18" t="s">
        <v>84</v>
      </c>
      <c r="BK556" s="142">
        <f>ROUND(I556*H556,2)</f>
        <v>0</v>
      </c>
      <c r="BL556" s="18" t="s">
        <v>761</v>
      </c>
      <c r="BM556" s="141" t="s">
        <v>6269</v>
      </c>
    </row>
    <row r="557" spans="2:47" s="1" customFormat="1" ht="12">
      <c r="B557" s="33"/>
      <c r="D557" s="143" t="s">
        <v>273</v>
      </c>
      <c r="F557" s="144" t="s">
        <v>4555</v>
      </c>
      <c r="I557" s="145"/>
      <c r="L557" s="33"/>
      <c r="M557" s="146"/>
      <c r="T557" s="54"/>
      <c r="AT557" s="18" t="s">
        <v>273</v>
      </c>
      <c r="AU557" s="18" t="s">
        <v>86</v>
      </c>
    </row>
    <row r="558" spans="2:47" s="1" customFormat="1" ht="12">
      <c r="B558" s="33"/>
      <c r="D558" s="147" t="s">
        <v>275</v>
      </c>
      <c r="F558" s="148" t="s">
        <v>5678</v>
      </c>
      <c r="I558" s="145"/>
      <c r="L558" s="33"/>
      <c r="M558" s="146"/>
      <c r="T558" s="54"/>
      <c r="AT558" s="18" t="s">
        <v>275</v>
      </c>
      <c r="AU558" s="18" t="s">
        <v>86</v>
      </c>
    </row>
    <row r="559" spans="2:47" s="1" customFormat="1" ht="19.5">
      <c r="B559" s="33"/>
      <c r="D559" s="143" t="s">
        <v>501</v>
      </c>
      <c r="F559" s="176" t="s">
        <v>6270</v>
      </c>
      <c r="I559" s="145"/>
      <c r="L559" s="33"/>
      <c r="M559" s="146"/>
      <c r="T559" s="54"/>
      <c r="AT559" s="18" t="s">
        <v>501</v>
      </c>
      <c r="AU559" s="18" t="s">
        <v>86</v>
      </c>
    </row>
    <row r="560" spans="2:65" s="1" customFormat="1" ht="24.2" customHeight="1">
      <c r="B560" s="33"/>
      <c r="C560" s="177" t="s">
        <v>3362</v>
      </c>
      <c r="D560" s="177" t="s">
        <v>504</v>
      </c>
      <c r="E560" s="178" t="s">
        <v>5137</v>
      </c>
      <c r="F560" s="179" t="s">
        <v>6271</v>
      </c>
      <c r="G560" s="180" t="s">
        <v>134</v>
      </c>
      <c r="H560" s="181">
        <v>12</v>
      </c>
      <c r="I560" s="182"/>
      <c r="J560" s="183">
        <f>ROUND(I560*H560,2)</f>
        <v>0</v>
      </c>
      <c r="K560" s="179" t="s">
        <v>19</v>
      </c>
      <c r="L560" s="184"/>
      <c r="M560" s="185" t="s">
        <v>19</v>
      </c>
      <c r="N560" s="186" t="s">
        <v>47</v>
      </c>
      <c r="P560" s="139">
        <f>O560*H560</f>
        <v>0</v>
      </c>
      <c r="Q560" s="139">
        <v>0</v>
      </c>
      <c r="R560" s="139">
        <f>Q560*H560</f>
        <v>0</v>
      </c>
      <c r="S560" s="139">
        <v>0</v>
      </c>
      <c r="T560" s="140">
        <f>S560*H560</f>
        <v>0</v>
      </c>
      <c r="AR560" s="141" t="s">
        <v>3771</v>
      </c>
      <c r="AT560" s="141" t="s">
        <v>504</v>
      </c>
      <c r="AU560" s="141" t="s">
        <v>86</v>
      </c>
      <c r="AY560" s="18" t="s">
        <v>265</v>
      </c>
      <c r="BE560" s="142">
        <f>IF(N560="základní",J560,0)</f>
        <v>0</v>
      </c>
      <c r="BF560" s="142">
        <f>IF(N560="snížená",J560,0)</f>
        <v>0</v>
      </c>
      <c r="BG560" s="142">
        <f>IF(N560="zákl. přenesená",J560,0)</f>
        <v>0</v>
      </c>
      <c r="BH560" s="142">
        <f>IF(N560="sníž. přenesená",J560,0)</f>
        <v>0</v>
      </c>
      <c r="BI560" s="142">
        <f>IF(N560="nulová",J560,0)</f>
        <v>0</v>
      </c>
      <c r="BJ560" s="18" t="s">
        <v>84</v>
      </c>
      <c r="BK560" s="142">
        <f>ROUND(I560*H560,2)</f>
        <v>0</v>
      </c>
      <c r="BL560" s="18" t="s">
        <v>761</v>
      </c>
      <c r="BM560" s="141" t="s">
        <v>6272</v>
      </c>
    </row>
    <row r="561" spans="2:47" s="1" customFormat="1" ht="12">
      <c r="B561" s="33"/>
      <c r="D561" s="143" t="s">
        <v>273</v>
      </c>
      <c r="F561" s="144" t="s">
        <v>6271</v>
      </c>
      <c r="I561" s="145"/>
      <c r="L561" s="33"/>
      <c r="M561" s="146"/>
      <c r="T561" s="54"/>
      <c r="AT561" s="18" t="s">
        <v>273</v>
      </c>
      <c r="AU561" s="18" t="s">
        <v>86</v>
      </c>
    </row>
    <row r="562" spans="2:65" s="1" customFormat="1" ht="16.5" customHeight="1">
      <c r="B562" s="33"/>
      <c r="C562" s="130" t="s">
        <v>3367</v>
      </c>
      <c r="D562" s="130" t="s">
        <v>267</v>
      </c>
      <c r="E562" s="131" t="s">
        <v>5141</v>
      </c>
      <c r="F562" s="132" t="s">
        <v>5144</v>
      </c>
      <c r="G562" s="133" t="s">
        <v>134</v>
      </c>
      <c r="H562" s="134">
        <v>46</v>
      </c>
      <c r="I562" s="135"/>
      <c r="J562" s="136">
        <f>ROUND(I562*H562,2)</f>
        <v>0</v>
      </c>
      <c r="K562" s="132" t="s">
        <v>19</v>
      </c>
      <c r="L562" s="33"/>
      <c r="M562" s="137" t="s">
        <v>19</v>
      </c>
      <c r="N562" s="138" t="s">
        <v>47</v>
      </c>
      <c r="P562" s="139">
        <f>O562*H562</f>
        <v>0</v>
      </c>
      <c r="Q562" s="139">
        <v>0</v>
      </c>
      <c r="R562" s="139">
        <f>Q562*H562</f>
        <v>0</v>
      </c>
      <c r="S562" s="139">
        <v>0</v>
      </c>
      <c r="T562" s="140">
        <f>S562*H562</f>
        <v>0</v>
      </c>
      <c r="AR562" s="141" t="s">
        <v>761</v>
      </c>
      <c r="AT562" s="141" t="s">
        <v>267</v>
      </c>
      <c r="AU562" s="141" t="s">
        <v>86</v>
      </c>
      <c r="AY562" s="18" t="s">
        <v>265</v>
      </c>
      <c r="BE562" s="142">
        <f>IF(N562="základní",J562,0)</f>
        <v>0</v>
      </c>
      <c r="BF562" s="142">
        <f>IF(N562="snížená",J562,0)</f>
        <v>0</v>
      </c>
      <c r="BG562" s="142">
        <f>IF(N562="zákl. přenesená",J562,0)</f>
        <v>0</v>
      </c>
      <c r="BH562" s="142">
        <f>IF(N562="sníž. přenesená",J562,0)</f>
        <v>0</v>
      </c>
      <c r="BI562" s="142">
        <f>IF(N562="nulová",J562,0)</f>
        <v>0</v>
      </c>
      <c r="BJ562" s="18" t="s">
        <v>84</v>
      </c>
      <c r="BK562" s="142">
        <f>ROUND(I562*H562,2)</f>
        <v>0</v>
      </c>
      <c r="BL562" s="18" t="s">
        <v>761</v>
      </c>
      <c r="BM562" s="141" t="s">
        <v>6273</v>
      </c>
    </row>
    <row r="563" spans="2:47" s="1" customFormat="1" ht="12">
      <c r="B563" s="33"/>
      <c r="D563" s="143" t="s">
        <v>273</v>
      </c>
      <c r="F563" s="144" t="s">
        <v>5144</v>
      </c>
      <c r="I563" s="145"/>
      <c r="L563" s="33"/>
      <c r="M563" s="146"/>
      <c r="T563" s="54"/>
      <c r="AT563" s="18" t="s">
        <v>273</v>
      </c>
      <c r="AU563" s="18" t="s">
        <v>86</v>
      </c>
    </row>
    <row r="564" spans="2:47" s="1" customFormat="1" ht="29.25">
      <c r="B564" s="33"/>
      <c r="D564" s="143" t="s">
        <v>501</v>
      </c>
      <c r="F564" s="176" t="s">
        <v>6274</v>
      </c>
      <c r="I564" s="145"/>
      <c r="L564" s="33"/>
      <c r="M564" s="146"/>
      <c r="T564" s="54"/>
      <c r="AT564" s="18" t="s">
        <v>501</v>
      </c>
      <c r="AU564" s="18" t="s">
        <v>86</v>
      </c>
    </row>
    <row r="565" spans="2:65" s="1" customFormat="1" ht="16.5" customHeight="1">
      <c r="B565" s="33"/>
      <c r="C565" s="177" t="s">
        <v>1788</v>
      </c>
      <c r="D565" s="177" t="s">
        <v>504</v>
      </c>
      <c r="E565" s="178" t="s">
        <v>5147</v>
      </c>
      <c r="F565" s="179" t="s">
        <v>6275</v>
      </c>
      <c r="G565" s="180" t="s">
        <v>134</v>
      </c>
      <c r="H565" s="181">
        <v>46</v>
      </c>
      <c r="I565" s="182"/>
      <c r="J565" s="183">
        <f>ROUND(I565*H565,2)</f>
        <v>0</v>
      </c>
      <c r="K565" s="179" t="s">
        <v>19</v>
      </c>
      <c r="L565" s="184"/>
      <c r="M565" s="185" t="s">
        <v>19</v>
      </c>
      <c r="N565" s="186" t="s">
        <v>47</v>
      </c>
      <c r="P565" s="139">
        <f>O565*H565</f>
        <v>0</v>
      </c>
      <c r="Q565" s="139">
        <v>0</v>
      </c>
      <c r="R565" s="139">
        <f>Q565*H565</f>
        <v>0</v>
      </c>
      <c r="S565" s="139">
        <v>0</v>
      </c>
      <c r="T565" s="140">
        <f>S565*H565</f>
        <v>0</v>
      </c>
      <c r="AR565" s="141" t="s">
        <v>3771</v>
      </c>
      <c r="AT565" s="141" t="s">
        <v>504</v>
      </c>
      <c r="AU565" s="141" t="s">
        <v>86</v>
      </c>
      <c r="AY565" s="18" t="s">
        <v>265</v>
      </c>
      <c r="BE565" s="142">
        <f>IF(N565="základní",J565,0)</f>
        <v>0</v>
      </c>
      <c r="BF565" s="142">
        <f>IF(N565="snížená",J565,0)</f>
        <v>0</v>
      </c>
      <c r="BG565" s="142">
        <f>IF(N565="zákl. přenesená",J565,0)</f>
        <v>0</v>
      </c>
      <c r="BH565" s="142">
        <f>IF(N565="sníž. přenesená",J565,0)</f>
        <v>0</v>
      </c>
      <c r="BI565" s="142">
        <f>IF(N565="nulová",J565,0)</f>
        <v>0</v>
      </c>
      <c r="BJ565" s="18" t="s">
        <v>84</v>
      </c>
      <c r="BK565" s="142">
        <f>ROUND(I565*H565,2)</f>
        <v>0</v>
      </c>
      <c r="BL565" s="18" t="s">
        <v>761</v>
      </c>
      <c r="BM565" s="141" t="s">
        <v>6276</v>
      </c>
    </row>
    <row r="566" spans="2:47" s="1" customFormat="1" ht="12">
      <c r="B566" s="33"/>
      <c r="D566" s="143" t="s">
        <v>273</v>
      </c>
      <c r="F566" s="144" t="s">
        <v>6275</v>
      </c>
      <c r="I566" s="145"/>
      <c r="L566" s="33"/>
      <c r="M566" s="146"/>
      <c r="T566" s="54"/>
      <c r="AT566" s="18" t="s">
        <v>273</v>
      </c>
      <c r="AU566" s="18" t="s">
        <v>86</v>
      </c>
    </row>
    <row r="567" spans="2:65" s="1" customFormat="1" ht="16.5" customHeight="1">
      <c r="B567" s="33"/>
      <c r="C567" s="130" t="s">
        <v>3377</v>
      </c>
      <c r="D567" s="130" t="s">
        <v>267</v>
      </c>
      <c r="E567" s="131" t="s">
        <v>6277</v>
      </c>
      <c r="F567" s="132" t="s">
        <v>4553</v>
      </c>
      <c r="G567" s="133" t="s">
        <v>134</v>
      </c>
      <c r="H567" s="134">
        <v>8</v>
      </c>
      <c r="I567" s="135"/>
      <c r="J567" s="136">
        <f>ROUND(I567*H567,2)</f>
        <v>0</v>
      </c>
      <c r="K567" s="132" t="s">
        <v>19</v>
      </c>
      <c r="L567" s="33"/>
      <c r="M567" s="137" t="s">
        <v>19</v>
      </c>
      <c r="N567" s="138" t="s">
        <v>47</v>
      </c>
      <c r="P567" s="139">
        <f>O567*H567</f>
        <v>0</v>
      </c>
      <c r="Q567" s="139">
        <v>0</v>
      </c>
      <c r="R567" s="139">
        <f>Q567*H567</f>
        <v>0</v>
      </c>
      <c r="S567" s="139">
        <v>0</v>
      </c>
      <c r="T567" s="140">
        <f>S567*H567</f>
        <v>0</v>
      </c>
      <c r="AR567" s="141" t="s">
        <v>761</v>
      </c>
      <c r="AT567" s="141" t="s">
        <v>267</v>
      </c>
      <c r="AU567" s="141" t="s">
        <v>86</v>
      </c>
      <c r="AY567" s="18" t="s">
        <v>265</v>
      </c>
      <c r="BE567" s="142">
        <f>IF(N567="základní",J567,0)</f>
        <v>0</v>
      </c>
      <c r="BF567" s="142">
        <f>IF(N567="snížená",J567,0)</f>
        <v>0</v>
      </c>
      <c r="BG567" s="142">
        <f>IF(N567="zákl. přenesená",J567,0)</f>
        <v>0</v>
      </c>
      <c r="BH567" s="142">
        <f>IF(N567="sníž. přenesená",J567,0)</f>
        <v>0</v>
      </c>
      <c r="BI567" s="142">
        <f>IF(N567="nulová",J567,0)</f>
        <v>0</v>
      </c>
      <c r="BJ567" s="18" t="s">
        <v>84</v>
      </c>
      <c r="BK567" s="142">
        <f>ROUND(I567*H567,2)</f>
        <v>0</v>
      </c>
      <c r="BL567" s="18" t="s">
        <v>761</v>
      </c>
      <c r="BM567" s="141" t="s">
        <v>6278</v>
      </c>
    </row>
    <row r="568" spans="2:47" s="1" customFormat="1" ht="12">
      <c r="B568" s="33"/>
      <c r="D568" s="143" t="s">
        <v>273</v>
      </c>
      <c r="F568" s="144" t="s">
        <v>4553</v>
      </c>
      <c r="I568" s="145"/>
      <c r="L568" s="33"/>
      <c r="M568" s="146"/>
      <c r="T568" s="54"/>
      <c r="AT568" s="18" t="s">
        <v>273</v>
      </c>
      <c r="AU568" s="18" t="s">
        <v>86</v>
      </c>
    </row>
    <row r="569" spans="2:47" s="1" customFormat="1" ht="19.5">
      <c r="B569" s="33"/>
      <c r="D569" s="143" t="s">
        <v>501</v>
      </c>
      <c r="F569" s="176" t="s">
        <v>6279</v>
      </c>
      <c r="I569" s="145"/>
      <c r="L569" s="33"/>
      <c r="M569" s="146"/>
      <c r="T569" s="54"/>
      <c r="AT569" s="18" t="s">
        <v>501</v>
      </c>
      <c r="AU569" s="18" t="s">
        <v>86</v>
      </c>
    </row>
    <row r="570" spans="2:65" s="1" customFormat="1" ht="16.5" customHeight="1">
      <c r="B570" s="33"/>
      <c r="C570" s="177" t="s">
        <v>3385</v>
      </c>
      <c r="D570" s="177" t="s">
        <v>504</v>
      </c>
      <c r="E570" s="178" t="s">
        <v>6280</v>
      </c>
      <c r="F570" s="179" t="s">
        <v>6281</v>
      </c>
      <c r="G570" s="180" t="s">
        <v>134</v>
      </c>
      <c r="H570" s="181">
        <v>6</v>
      </c>
      <c r="I570" s="182"/>
      <c r="J570" s="183">
        <f>ROUND(I570*H570,2)</f>
        <v>0</v>
      </c>
      <c r="K570" s="179" t="s">
        <v>19</v>
      </c>
      <c r="L570" s="184"/>
      <c r="M570" s="185" t="s">
        <v>19</v>
      </c>
      <c r="N570" s="186" t="s">
        <v>47</v>
      </c>
      <c r="P570" s="139">
        <f>O570*H570</f>
        <v>0</v>
      </c>
      <c r="Q570" s="139">
        <v>0</v>
      </c>
      <c r="R570" s="139">
        <f>Q570*H570</f>
        <v>0</v>
      </c>
      <c r="S570" s="139">
        <v>0</v>
      </c>
      <c r="T570" s="140">
        <f>S570*H570</f>
        <v>0</v>
      </c>
      <c r="AR570" s="141" t="s">
        <v>3771</v>
      </c>
      <c r="AT570" s="141" t="s">
        <v>504</v>
      </c>
      <c r="AU570" s="141" t="s">
        <v>86</v>
      </c>
      <c r="AY570" s="18" t="s">
        <v>265</v>
      </c>
      <c r="BE570" s="142">
        <f>IF(N570="základní",J570,0)</f>
        <v>0</v>
      </c>
      <c r="BF570" s="142">
        <f>IF(N570="snížená",J570,0)</f>
        <v>0</v>
      </c>
      <c r="BG570" s="142">
        <f>IF(N570="zákl. přenesená",J570,0)</f>
        <v>0</v>
      </c>
      <c r="BH570" s="142">
        <f>IF(N570="sníž. přenesená",J570,0)</f>
        <v>0</v>
      </c>
      <c r="BI570" s="142">
        <f>IF(N570="nulová",J570,0)</f>
        <v>0</v>
      </c>
      <c r="BJ570" s="18" t="s">
        <v>84</v>
      </c>
      <c r="BK570" s="142">
        <f>ROUND(I570*H570,2)</f>
        <v>0</v>
      </c>
      <c r="BL570" s="18" t="s">
        <v>761</v>
      </c>
      <c r="BM570" s="141" t="s">
        <v>6282</v>
      </c>
    </row>
    <row r="571" spans="2:47" s="1" customFormat="1" ht="12">
      <c r="B571" s="33"/>
      <c r="D571" s="143" t="s">
        <v>273</v>
      </c>
      <c r="F571" s="144" t="s">
        <v>6281</v>
      </c>
      <c r="I571" s="145"/>
      <c r="L571" s="33"/>
      <c r="M571" s="146"/>
      <c r="T571" s="54"/>
      <c r="AT571" s="18" t="s">
        <v>273</v>
      </c>
      <c r="AU571" s="18" t="s">
        <v>86</v>
      </c>
    </row>
    <row r="572" spans="2:47" s="1" customFormat="1" ht="19.5">
      <c r="B572" s="33"/>
      <c r="D572" s="143" t="s">
        <v>501</v>
      </c>
      <c r="F572" s="176" t="s">
        <v>6283</v>
      </c>
      <c r="I572" s="145"/>
      <c r="L572" s="33"/>
      <c r="M572" s="146"/>
      <c r="T572" s="54"/>
      <c r="AT572" s="18" t="s">
        <v>501</v>
      </c>
      <c r="AU572" s="18" t="s">
        <v>86</v>
      </c>
    </row>
    <row r="573" spans="2:65" s="1" customFormat="1" ht="16.5" customHeight="1">
      <c r="B573" s="33"/>
      <c r="C573" s="177" t="s">
        <v>3392</v>
      </c>
      <c r="D573" s="177" t="s">
        <v>504</v>
      </c>
      <c r="E573" s="178" t="s">
        <v>6284</v>
      </c>
      <c r="F573" s="179" t="s">
        <v>6285</v>
      </c>
      <c r="G573" s="180" t="s">
        <v>134</v>
      </c>
      <c r="H573" s="181">
        <v>2</v>
      </c>
      <c r="I573" s="182"/>
      <c r="J573" s="183">
        <f>ROUND(I573*H573,2)</f>
        <v>0</v>
      </c>
      <c r="K573" s="179" t="s">
        <v>19</v>
      </c>
      <c r="L573" s="184"/>
      <c r="M573" s="185" t="s">
        <v>19</v>
      </c>
      <c r="N573" s="186" t="s">
        <v>47</v>
      </c>
      <c r="P573" s="139">
        <f>O573*H573</f>
        <v>0</v>
      </c>
      <c r="Q573" s="139">
        <v>0</v>
      </c>
      <c r="R573" s="139">
        <f>Q573*H573</f>
        <v>0</v>
      </c>
      <c r="S573" s="139">
        <v>0</v>
      </c>
      <c r="T573" s="140">
        <f>S573*H573</f>
        <v>0</v>
      </c>
      <c r="AR573" s="141" t="s">
        <v>3771</v>
      </c>
      <c r="AT573" s="141" t="s">
        <v>504</v>
      </c>
      <c r="AU573" s="141" t="s">
        <v>86</v>
      </c>
      <c r="AY573" s="18" t="s">
        <v>265</v>
      </c>
      <c r="BE573" s="142">
        <f>IF(N573="základní",J573,0)</f>
        <v>0</v>
      </c>
      <c r="BF573" s="142">
        <f>IF(N573="snížená",J573,0)</f>
        <v>0</v>
      </c>
      <c r="BG573" s="142">
        <f>IF(N573="zákl. přenesená",J573,0)</f>
        <v>0</v>
      </c>
      <c r="BH573" s="142">
        <f>IF(N573="sníž. přenesená",J573,0)</f>
        <v>0</v>
      </c>
      <c r="BI573" s="142">
        <f>IF(N573="nulová",J573,0)</f>
        <v>0</v>
      </c>
      <c r="BJ573" s="18" t="s">
        <v>84</v>
      </c>
      <c r="BK573" s="142">
        <f>ROUND(I573*H573,2)</f>
        <v>0</v>
      </c>
      <c r="BL573" s="18" t="s">
        <v>761</v>
      </c>
      <c r="BM573" s="141" t="s">
        <v>6286</v>
      </c>
    </row>
    <row r="574" spans="2:47" s="1" customFormat="1" ht="12">
      <c r="B574" s="33"/>
      <c r="D574" s="143" t="s">
        <v>273</v>
      </c>
      <c r="F574" s="144" t="s">
        <v>6285</v>
      </c>
      <c r="I574" s="145"/>
      <c r="L574" s="33"/>
      <c r="M574" s="146"/>
      <c r="T574" s="54"/>
      <c r="AT574" s="18" t="s">
        <v>273</v>
      </c>
      <c r="AU574" s="18" t="s">
        <v>86</v>
      </c>
    </row>
    <row r="575" spans="2:65" s="1" customFormat="1" ht="16.5" customHeight="1">
      <c r="B575" s="33"/>
      <c r="C575" s="130" t="s">
        <v>3400</v>
      </c>
      <c r="D575" s="130" t="s">
        <v>267</v>
      </c>
      <c r="E575" s="131" t="s">
        <v>6287</v>
      </c>
      <c r="F575" s="132" t="s">
        <v>6288</v>
      </c>
      <c r="G575" s="133" t="s">
        <v>134</v>
      </c>
      <c r="H575" s="134">
        <v>2</v>
      </c>
      <c r="I575" s="135"/>
      <c r="J575" s="136">
        <f>ROUND(I575*H575,2)</f>
        <v>0</v>
      </c>
      <c r="K575" s="132" t="s">
        <v>19</v>
      </c>
      <c r="L575" s="33"/>
      <c r="M575" s="137" t="s">
        <v>19</v>
      </c>
      <c r="N575" s="138" t="s">
        <v>47</v>
      </c>
      <c r="P575" s="139">
        <f>O575*H575</f>
        <v>0</v>
      </c>
      <c r="Q575" s="139">
        <v>0</v>
      </c>
      <c r="R575" s="139">
        <f>Q575*H575</f>
        <v>0</v>
      </c>
      <c r="S575" s="139">
        <v>0</v>
      </c>
      <c r="T575" s="140">
        <f>S575*H575</f>
        <v>0</v>
      </c>
      <c r="AR575" s="141" t="s">
        <v>761</v>
      </c>
      <c r="AT575" s="141" t="s">
        <v>267</v>
      </c>
      <c r="AU575" s="141" t="s">
        <v>86</v>
      </c>
      <c r="AY575" s="18" t="s">
        <v>265</v>
      </c>
      <c r="BE575" s="142">
        <f>IF(N575="základní",J575,0)</f>
        <v>0</v>
      </c>
      <c r="BF575" s="142">
        <f>IF(N575="snížená",J575,0)</f>
        <v>0</v>
      </c>
      <c r="BG575" s="142">
        <f>IF(N575="zákl. přenesená",J575,0)</f>
        <v>0</v>
      </c>
      <c r="BH575" s="142">
        <f>IF(N575="sníž. přenesená",J575,0)</f>
        <v>0</v>
      </c>
      <c r="BI575" s="142">
        <f>IF(N575="nulová",J575,0)</f>
        <v>0</v>
      </c>
      <c r="BJ575" s="18" t="s">
        <v>84</v>
      </c>
      <c r="BK575" s="142">
        <f>ROUND(I575*H575,2)</f>
        <v>0</v>
      </c>
      <c r="BL575" s="18" t="s">
        <v>761</v>
      </c>
      <c r="BM575" s="141" t="s">
        <v>6289</v>
      </c>
    </row>
    <row r="576" spans="2:47" s="1" customFormat="1" ht="12">
      <c r="B576" s="33"/>
      <c r="D576" s="143" t="s">
        <v>273</v>
      </c>
      <c r="F576" s="144" t="s">
        <v>6288</v>
      </c>
      <c r="I576" s="145"/>
      <c r="L576" s="33"/>
      <c r="M576" s="146"/>
      <c r="T576" s="54"/>
      <c r="AT576" s="18" t="s">
        <v>273</v>
      </c>
      <c r="AU576" s="18" t="s">
        <v>86</v>
      </c>
    </row>
    <row r="577" spans="2:47" s="1" customFormat="1" ht="19.5">
      <c r="B577" s="33"/>
      <c r="D577" s="143" t="s">
        <v>501</v>
      </c>
      <c r="F577" s="176" t="s">
        <v>6290</v>
      </c>
      <c r="I577" s="145"/>
      <c r="L577" s="33"/>
      <c r="M577" s="146"/>
      <c r="T577" s="54"/>
      <c r="AT577" s="18" t="s">
        <v>501</v>
      </c>
      <c r="AU577" s="18" t="s">
        <v>86</v>
      </c>
    </row>
    <row r="578" spans="2:65" s="1" customFormat="1" ht="16.5" customHeight="1">
      <c r="B578" s="33"/>
      <c r="C578" s="177" t="s">
        <v>3407</v>
      </c>
      <c r="D578" s="177" t="s">
        <v>504</v>
      </c>
      <c r="E578" s="178" t="s">
        <v>6291</v>
      </c>
      <c r="F578" s="179" t="s">
        <v>6292</v>
      </c>
      <c r="G578" s="180" t="s">
        <v>134</v>
      </c>
      <c r="H578" s="181">
        <v>2</v>
      </c>
      <c r="I578" s="182"/>
      <c r="J578" s="183">
        <f>ROUND(I578*H578,2)</f>
        <v>0</v>
      </c>
      <c r="K578" s="179" t="s">
        <v>19</v>
      </c>
      <c r="L578" s="184"/>
      <c r="M578" s="185" t="s">
        <v>19</v>
      </c>
      <c r="N578" s="186" t="s">
        <v>47</v>
      </c>
      <c r="P578" s="139">
        <f>O578*H578</f>
        <v>0</v>
      </c>
      <c r="Q578" s="139">
        <v>0</v>
      </c>
      <c r="R578" s="139">
        <f>Q578*H578</f>
        <v>0</v>
      </c>
      <c r="S578" s="139">
        <v>0</v>
      </c>
      <c r="T578" s="140">
        <f>S578*H578</f>
        <v>0</v>
      </c>
      <c r="AR578" s="141" t="s">
        <v>3771</v>
      </c>
      <c r="AT578" s="141" t="s">
        <v>504</v>
      </c>
      <c r="AU578" s="141" t="s">
        <v>86</v>
      </c>
      <c r="AY578" s="18" t="s">
        <v>265</v>
      </c>
      <c r="BE578" s="142">
        <f>IF(N578="základní",J578,0)</f>
        <v>0</v>
      </c>
      <c r="BF578" s="142">
        <f>IF(N578="snížená",J578,0)</f>
        <v>0</v>
      </c>
      <c r="BG578" s="142">
        <f>IF(N578="zákl. přenesená",J578,0)</f>
        <v>0</v>
      </c>
      <c r="BH578" s="142">
        <f>IF(N578="sníž. přenesená",J578,0)</f>
        <v>0</v>
      </c>
      <c r="BI578" s="142">
        <f>IF(N578="nulová",J578,0)</f>
        <v>0</v>
      </c>
      <c r="BJ578" s="18" t="s">
        <v>84</v>
      </c>
      <c r="BK578" s="142">
        <f>ROUND(I578*H578,2)</f>
        <v>0</v>
      </c>
      <c r="BL578" s="18" t="s">
        <v>761</v>
      </c>
      <c r="BM578" s="141" t="s">
        <v>6293</v>
      </c>
    </row>
    <row r="579" spans="2:47" s="1" customFormat="1" ht="12">
      <c r="B579" s="33"/>
      <c r="D579" s="143" t="s">
        <v>273</v>
      </c>
      <c r="F579" s="144" t="s">
        <v>6292</v>
      </c>
      <c r="I579" s="145"/>
      <c r="L579" s="33"/>
      <c r="M579" s="146"/>
      <c r="T579" s="54"/>
      <c r="AT579" s="18" t="s">
        <v>273</v>
      </c>
      <c r="AU579" s="18" t="s">
        <v>86</v>
      </c>
    </row>
    <row r="580" spans="2:65" s="1" customFormat="1" ht="16.5" customHeight="1">
      <c r="B580" s="33"/>
      <c r="C580" s="130" t="s">
        <v>3415</v>
      </c>
      <c r="D580" s="130" t="s">
        <v>267</v>
      </c>
      <c r="E580" s="131" t="s">
        <v>6294</v>
      </c>
      <c r="F580" s="132" t="s">
        <v>6295</v>
      </c>
      <c r="G580" s="133" t="s">
        <v>134</v>
      </c>
      <c r="H580" s="134">
        <v>1</v>
      </c>
      <c r="I580" s="135"/>
      <c r="J580" s="136">
        <f>ROUND(I580*H580,2)</f>
        <v>0</v>
      </c>
      <c r="K580" s="132" t="s">
        <v>19</v>
      </c>
      <c r="L580" s="33"/>
      <c r="M580" s="137" t="s">
        <v>19</v>
      </c>
      <c r="N580" s="138" t="s">
        <v>47</v>
      </c>
      <c r="P580" s="139">
        <f>O580*H580</f>
        <v>0</v>
      </c>
      <c r="Q580" s="139">
        <v>0</v>
      </c>
      <c r="R580" s="139">
        <f>Q580*H580</f>
        <v>0</v>
      </c>
      <c r="S580" s="139">
        <v>0</v>
      </c>
      <c r="T580" s="140">
        <f>S580*H580</f>
        <v>0</v>
      </c>
      <c r="AR580" s="141" t="s">
        <v>761</v>
      </c>
      <c r="AT580" s="141" t="s">
        <v>267</v>
      </c>
      <c r="AU580" s="141" t="s">
        <v>86</v>
      </c>
      <c r="AY580" s="18" t="s">
        <v>265</v>
      </c>
      <c r="BE580" s="142">
        <f>IF(N580="základní",J580,0)</f>
        <v>0</v>
      </c>
      <c r="BF580" s="142">
        <f>IF(N580="snížená",J580,0)</f>
        <v>0</v>
      </c>
      <c r="BG580" s="142">
        <f>IF(N580="zákl. přenesená",J580,0)</f>
        <v>0</v>
      </c>
      <c r="BH580" s="142">
        <f>IF(N580="sníž. přenesená",J580,0)</f>
        <v>0</v>
      </c>
      <c r="BI580" s="142">
        <f>IF(N580="nulová",J580,0)</f>
        <v>0</v>
      </c>
      <c r="BJ580" s="18" t="s">
        <v>84</v>
      </c>
      <c r="BK580" s="142">
        <f>ROUND(I580*H580,2)</f>
        <v>0</v>
      </c>
      <c r="BL580" s="18" t="s">
        <v>761</v>
      </c>
      <c r="BM580" s="141" t="s">
        <v>6296</v>
      </c>
    </row>
    <row r="581" spans="2:47" s="1" customFormat="1" ht="12">
      <c r="B581" s="33"/>
      <c r="D581" s="143" t="s">
        <v>273</v>
      </c>
      <c r="F581" s="144" t="s">
        <v>6295</v>
      </c>
      <c r="I581" s="145"/>
      <c r="L581" s="33"/>
      <c r="M581" s="146"/>
      <c r="T581" s="54"/>
      <c r="AT581" s="18" t="s">
        <v>273</v>
      </c>
      <c r="AU581" s="18" t="s">
        <v>86</v>
      </c>
    </row>
    <row r="582" spans="2:47" s="1" customFormat="1" ht="19.5">
      <c r="B582" s="33"/>
      <c r="D582" s="143" t="s">
        <v>501</v>
      </c>
      <c r="F582" s="176" t="s">
        <v>6297</v>
      </c>
      <c r="I582" s="145"/>
      <c r="L582" s="33"/>
      <c r="M582" s="146"/>
      <c r="T582" s="54"/>
      <c r="AT582" s="18" t="s">
        <v>501</v>
      </c>
      <c r="AU582" s="18" t="s">
        <v>86</v>
      </c>
    </row>
    <row r="583" spans="2:65" s="1" customFormat="1" ht="16.5" customHeight="1">
      <c r="B583" s="33"/>
      <c r="C583" s="177" t="s">
        <v>3420</v>
      </c>
      <c r="D583" s="177" t="s">
        <v>504</v>
      </c>
      <c r="E583" s="178" t="s">
        <v>6298</v>
      </c>
      <c r="F583" s="179" t="s">
        <v>6299</v>
      </c>
      <c r="G583" s="180" t="s">
        <v>134</v>
      </c>
      <c r="H583" s="181">
        <v>1</v>
      </c>
      <c r="I583" s="182"/>
      <c r="J583" s="183">
        <f>ROUND(I583*H583,2)</f>
        <v>0</v>
      </c>
      <c r="K583" s="179" t="s">
        <v>19</v>
      </c>
      <c r="L583" s="184"/>
      <c r="M583" s="185" t="s">
        <v>19</v>
      </c>
      <c r="N583" s="186" t="s">
        <v>47</v>
      </c>
      <c r="P583" s="139">
        <f>O583*H583</f>
        <v>0</v>
      </c>
      <c r="Q583" s="139">
        <v>0</v>
      </c>
      <c r="R583" s="139">
        <f>Q583*H583</f>
        <v>0</v>
      </c>
      <c r="S583" s="139">
        <v>0</v>
      </c>
      <c r="T583" s="140">
        <f>S583*H583</f>
        <v>0</v>
      </c>
      <c r="AR583" s="141" t="s">
        <v>3771</v>
      </c>
      <c r="AT583" s="141" t="s">
        <v>504</v>
      </c>
      <c r="AU583" s="141" t="s">
        <v>86</v>
      </c>
      <c r="AY583" s="18" t="s">
        <v>265</v>
      </c>
      <c r="BE583" s="142">
        <f>IF(N583="základní",J583,0)</f>
        <v>0</v>
      </c>
      <c r="BF583" s="142">
        <f>IF(N583="snížená",J583,0)</f>
        <v>0</v>
      </c>
      <c r="BG583" s="142">
        <f>IF(N583="zákl. přenesená",J583,0)</f>
        <v>0</v>
      </c>
      <c r="BH583" s="142">
        <f>IF(N583="sníž. přenesená",J583,0)</f>
        <v>0</v>
      </c>
      <c r="BI583" s="142">
        <f>IF(N583="nulová",J583,0)</f>
        <v>0</v>
      </c>
      <c r="BJ583" s="18" t="s">
        <v>84</v>
      </c>
      <c r="BK583" s="142">
        <f>ROUND(I583*H583,2)</f>
        <v>0</v>
      </c>
      <c r="BL583" s="18" t="s">
        <v>761</v>
      </c>
      <c r="BM583" s="141" t="s">
        <v>6300</v>
      </c>
    </row>
    <row r="584" spans="2:47" s="1" customFormat="1" ht="12">
      <c r="B584" s="33"/>
      <c r="D584" s="143" t="s">
        <v>273</v>
      </c>
      <c r="F584" s="144" t="s">
        <v>6299</v>
      </c>
      <c r="I584" s="145"/>
      <c r="L584" s="33"/>
      <c r="M584" s="146"/>
      <c r="T584" s="54"/>
      <c r="AT584" s="18" t="s">
        <v>273</v>
      </c>
      <c r="AU584" s="18" t="s">
        <v>86</v>
      </c>
    </row>
    <row r="585" spans="2:65" s="1" customFormat="1" ht="16.5" customHeight="1">
      <c r="B585" s="33"/>
      <c r="C585" s="130" t="s">
        <v>3427</v>
      </c>
      <c r="D585" s="130" t="s">
        <v>267</v>
      </c>
      <c r="E585" s="131" t="s">
        <v>5151</v>
      </c>
      <c r="F585" s="132" t="s">
        <v>5152</v>
      </c>
      <c r="G585" s="133" t="s">
        <v>162</v>
      </c>
      <c r="H585" s="134">
        <v>8</v>
      </c>
      <c r="I585" s="135"/>
      <c r="J585" s="136">
        <f>ROUND(I585*H585,2)</f>
        <v>0</v>
      </c>
      <c r="K585" s="132" t="s">
        <v>19</v>
      </c>
      <c r="L585" s="33"/>
      <c r="M585" s="137" t="s">
        <v>19</v>
      </c>
      <c r="N585" s="138" t="s">
        <v>47</v>
      </c>
      <c r="P585" s="139">
        <f>O585*H585</f>
        <v>0</v>
      </c>
      <c r="Q585" s="139">
        <v>0</v>
      </c>
      <c r="R585" s="139">
        <f>Q585*H585</f>
        <v>0</v>
      </c>
      <c r="S585" s="139">
        <v>0</v>
      </c>
      <c r="T585" s="140">
        <f>S585*H585</f>
        <v>0</v>
      </c>
      <c r="AR585" s="141" t="s">
        <v>761</v>
      </c>
      <c r="AT585" s="141" t="s">
        <v>267</v>
      </c>
      <c r="AU585" s="141" t="s">
        <v>86</v>
      </c>
      <c r="AY585" s="18" t="s">
        <v>265</v>
      </c>
      <c r="BE585" s="142">
        <f>IF(N585="základní",J585,0)</f>
        <v>0</v>
      </c>
      <c r="BF585" s="142">
        <f>IF(N585="snížená",J585,0)</f>
        <v>0</v>
      </c>
      <c r="BG585" s="142">
        <f>IF(N585="zákl. přenesená",J585,0)</f>
        <v>0</v>
      </c>
      <c r="BH585" s="142">
        <f>IF(N585="sníž. přenesená",J585,0)</f>
        <v>0</v>
      </c>
      <c r="BI585" s="142">
        <f>IF(N585="nulová",J585,0)</f>
        <v>0</v>
      </c>
      <c r="BJ585" s="18" t="s">
        <v>84</v>
      </c>
      <c r="BK585" s="142">
        <f>ROUND(I585*H585,2)</f>
        <v>0</v>
      </c>
      <c r="BL585" s="18" t="s">
        <v>761</v>
      </c>
      <c r="BM585" s="141" t="s">
        <v>6301</v>
      </c>
    </row>
    <row r="586" spans="2:47" s="1" customFormat="1" ht="12">
      <c r="B586" s="33"/>
      <c r="D586" s="143" t="s">
        <v>273</v>
      </c>
      <c r="F586" s="144" t="s">
        <v>5152</v>
      </c>
      <c r="I586" s="145"/>
      <c r="L586" s="33"/>
      <c r="M586" s="146"/>
      <c r="T586" s="54"/>
      <c r="AT586" s="18" t="s">
        <v>273</v>
      </c>
      <c r="AU586" s="18" t="s">
        <v>86</v>
      </c>
    </row>
    <row r="587" spans="2:47" s="1" customFormat="1" ht="19.5">
      <c r="B587" s="33"/>
      <c r="D587" s="143" t="s">
        <v>501</v>
      </c>
      <c r="F587" s="176" t="s">
        <v>6302</v>
      </c>
      <c r="I587" s="145"/>
      <c r="L587" s="33"/>
      <c r="M587" s="146"/>
      <c r="T587" s="54"/>
      <c r="AT587" s="18" t="s">
        <v>501</v>
      </c>
      <c r="AU587" s="18" t="s">
        <v>86</v>
      </c>
    </row>
    <row r="588" spans="2:65" s="1" customFormat="1" ht="16.5" customHeight="1">
      <c r="B588" s="33"/>
      <c r="C588" s="177" t="s">
        <v>3432</v>
      </c>
      <c r="D588" s="177" t="s">
        <v>504</v>
      </c>
      <c r="E588" s="178" t="s">
        <v>6303</v>
      </c>
      <c r="F588" s="179" t="s">
        <v>6304</v>
      </c>
      <c r="G588" s="180" t="s">
        <v>162</v>
      </c>
      <c r="H588" s="181">
        <v>8</v>
      </c>
      <c r="I588" s="182"/>
      <c r="J588" s="183">
        <f>ROUND(I588*H588,2)</f>
        <v>0</v>
      </c>
      <c r="K588" s="179" t="s">
        <v>19</v>
      </c>
      <c r="L588" s="184"/>
      <c r="M588" s="185" t="s">
        <v>19</v>
      </c>
      <c r="N588" s="186" t="s">
        <v>47</v>
      </c>
      <c r="P588" s="139">
        <f>O588*H588</f>
        <v>0</v>
      </c>
      <c r="Q588" s="139">
        <v>0</v>
      </c>
      <c r="R588" s="139">
        <f>Q588*H588</f>
        <v>0</v>
      </c>
      <c r="S588" s="139">
        <v>0</v>
      </c>
      <c r="T588" s="140">
        <f>S588*H588</f>
        <v>0</v>
      </c>
      <c r="AR588" s="141" t="s">
        <v>3771</v>
      </c>
      <c r="AT588" s="141" t="s">
        <v>504</v>
      </c>
      <c r="AU588" s="141" t="s">
        <v>86</v>
      </c>
      <c r="AY588" s="18" t="s">
        <v>265</v>
      </c>
      <c r="BE588" s="142">
        <f>IF(N588="základní",J588,0)</f>
        <v>0</v>
      </c>
      <c r="BF588" s="142">
        <f>IF(N588="snížená",J588,0)</f>
        <v>0</v>
      </c>
      <c r="BG588" s="142">
        <f>IF(N588="zákl. přenesená",J588,0)</f>
        <v>0</v>
      </c>
      <c r="BH588" s="142">
        <f>IF(N588="sníž. přenesená",J588,0)</f>
        <v>0</v>
      </c>
      <c r="BI588" s="142">
        <f>IF(N588="nulová",J588,0)</f>
        <v>0</v>
      </c>
      <c r="BJ588" s="18" t="s">
        <v>84</v>
      </c>
      <c r="BK588" s="142">
        <f>ROUND(I588*H588,2)</f>
        <v>0</v>
      </c>
      <c r="BL588" s="18" t="s">
        <v>761</v>
      </c>
      <c r="BM588" s="141" t="s">
        <v>6305</v>
      </c>
    </row>
    <row r="589" spans="2:47" s="1" customFormat="1" ht="12">
      <c r="B589" s="33"/>
      <c r="D589" s="143" t="s">
        <v>273</v>
      </c>
      <c r="F589" s="144" t="s">
        <v>6304</v>
      </c>
      <c r="I589" s="145"/>
      <c r="L589" s="33"/>
      <c r="M589" s="146"/>
      <c r="T589" s="54"/>
      <c r="AT589" s="18" t="s">
        <v>273</v>
      </c>
      <c r="AU589" s="18" t="s">
        <v>86</v>
      </c>
    </row>
    <row r="590" spans="2:65" s="1" customFormat="1" ht="16.5" customHeight="1">
      <c r="B590" s="33"/>
      <c r="C590" s="130" t="s">
        <v>3437</v>
      </c>
      <c r="D590" s="130" t="s">
        <v>267</v>
      </c>
      <c r="E590" s="131" t="s">
        <v>6306</v>
      </c>
      <c r="F590" s="132" t="s">
        <v>6307</v>
      </c>
      <c r="G590" s="133" t="s">
        <v>115</v>
      </c>
      <c r="H590" s="134">
        <v>1</v>
      </c>
      <c r="I590" s="135"/>
      <c r="J590" s="136">
        <f>ROUND(I590*H590,2)</f>
        <v>0</v>
      </c>
      <c r="K590" s="132" t="s">
        <v>19</v>
      </c>
      <c r="L590" s="33"/>
      <c r="M590" s="137" t="s">
        <v>19</v>
      </c>
      <c r="N590" s="138" t="s">
        <v>47</v>
      </c>
      <c r="P590" s="139">
        <f>O590*H590</f>
        <v>0</v>
      </c>
      <c r="Q590" s="139">
        <v>0</v>
      </c>
      <c r="R590" s="139">
        <f>Q590*H590</f>
        <v>0</v>
      </c>
      <c r="S590" s="139">
        <v>0</v>
      </c>
      <c r="T590" s="140">
        <f>S590*H590</f>
        <v>0</v>
      </c>
      <c r="AR590" s="141" t="s">
        <v>761</v>
      </c>
      <c r="AT590" s="141" t="s">
        <v>267</v>
      </c>
      <c r="AU590" s="141" t="s">
        <v>86</v>
      </c>
      <c r="AY590" s="18" t="s">
        <v>265</v>
      </c>
      <c r="BE590" s="142">
        <f>IF(N590="základní",J590,0)</f>
        <v>0</v>
      </c>
      <c r="BF590" s="142">
        <f>IF(N590="snížená",J590,0)</f>
        <v>0</v>
      </c>
      <c r="BG590" s="142">
        <f>IF(N590="zákl. přenesená",J590,0)</f>
        <v>0</v>
      </c>
      <c r="BH590" s="142">
        <f>IF(N590="sníž. přenesená",J590,0)</f>
        <v>0</v>
      </c>
      <c r="BI590" s="142">
        <f>IF(N590="nulová",J590,0)</f>
        <v>0</v>
      </c>
      <c r="BJ590" s="18" t="s">
        <v>84</v>
      </c>
      <c r="BK590" s="142">
        <f>ROUND(I590*H590,2)</f>
        <v>0</v>
      </c>
      <c r="BL590" s="18" t="s">
        <v>761</v>
      </c>
      <c r="BM590" s="141" t="s">
        <v>6308</v>
      </c>
    </row>
    <row r="591" spans="2:47" s="1" customFormat="1" ht="12">
      <c r="B591" s="33"/>
      <c r="D591" s="143" t="s">
        <v>273</v>
      </c>
      <c r="F591" s="144" t="s">
        <v>6307</v>
      </c>
      <c r="I591" s="145"/>
      <c r="L591" s="33"/>
      <c r="M591" s="146"/>
      <c r="T591" s="54"/>
      <c r="AT591" s="18" t="s">
        <v>273</v>
      </c>
      <c r="AU591" s="18" t="s">
        <v>86</v>
      </c>
    </row>
    <row r="592" spans="2:65" s="1" customFormat="1" ht="16.5" customHeight="1">
      <c r="B592" s="33"/>
      <c r="C592" s="130" t="s">
        <v>3442</v>
      </c>
      <c r="D592" s="130" t="s">
        <v>267</v>
      </c>
      <c r="E592" s="131" t="s">
        <v>6309</v>
      </c>
      <c r="F592" s="132" t="s">
        <v>6310</v>
      </c>
      <c r="G592" s="133" t="s">
        <v>115</v>
      </c>
      <c r="H592" s="134">
        <v>2</v>
      </c>
      <c r="I592" s="135"/>
      <c r="J592" s="136">
        <f>ROUND(I592*H592,2)</f>
        <v>0</v>
      </c>
      <c r="K592" s="132" t="s">
        <v>19</v>
      </c>
      <c r="L592" s="33"/>
      <c r="M592" s="137" t="s">
        <v>19</v>
      </c>
      <c r="N592" s="138" t="s">
        <v>47</v>
      </c>
      <c r="P592" s="139">
        <f>O592*H592</f>
        <v>0</v>
      </c>
      <c r="Q592" s="139">
        <v>0</v>
      </c>
      <c r="R592" s="139">
        <f>Q592*H592</f>
        <v>0</v>
      </c>
      <c r="S592" s="139">
        <v>0</v>
      </c>
      <c r="T592" s="140">
        <f>S592*H592</f>
        <v>0</v>
      </c>
      <c r="AR592" s="141" t="s">
        <v>761</v>
      </c>
      <c r="AT592" s="141" t="s">
        <v>267</v>
      </c>
      <c r="AU592" s="141" t="s">
        <v>86</v>
      </c>
      <c r="AY592" s="18" t="s">
        <v>265</v>
      </c>
      <c r="BE592" s="142">
        <f>IF(N592="základní",J592,0)</f>
        <v>0</v>
      </c>
      <c r="BF592" s="142">
        <f>IF(N592="snížená",J592,0)</f>
        <v>0</v>
      </c>
      <c r="BG592" s="142">
        <f>IF(N592="zákl. přenesená",J592,0)</f>
        <v>0</v>
      </c>
      <c r="BH592" s="142">
        <f>IF(N592="sníž. přenesená",J592,0)</f>
        <v>0</v>
      </c>
      <c r="BI592" s="142">
        <f>IF(N592="nulová",J592,0)</f>
        <v>0</v>
      </c>
      <c r="BJ592" s="18" t="s">
        <v>84</v>
      </c>
      <c r="BK592" s="142">
        <f>ROUND(I592*H592,2)</f>
        <v>0</v>
      </c>
      <c r="BL592" s="18" t="s">
        <v>761</v>
      </c>
      <c r="BM592" s="141" t="s">
        <v>6311</v>
      </c>
    </row>
    <row r="593" spans="2:47" s="1" customFormat="1" ht="12">
      <c r="B593" s="33"/>
      <c r="D593" s="143" t="s">
        <v>273</v>
      </c>
      <c r="F593" s="144" t="s">
        <v>6310</v>
      </c>
      <c r="I593" s="145"/>
      <c r="L593" s="33"/>
      <c r="M593" s="146"/>
      <c r="T593" s="54"/>
      <c r="AT593" s="18" t="s">
        <v>273</v>
      </c>
      <c r="AU593" s="18" t="s">
        <v>86</v>
      </c>
    </row>
    <row r="594" spans="2:47" s="1" customFormat="1" ht="29.25">
      <c r="B594" s="33"/>
      <c r="D594" s="143" t="s">
        <v>501</v>
      </c>
      <c r="F594" s="176" t="s">
        <v>6312</v>
      </c>
      <c r="I594" s="145"/>
      <c r="L594" s="33"/>
      <c r="M594" s="146"/>
      <c r="T594" s="54"/>
      <c r="AT594" s="18" t="s">
        <v>501</v>
      </c>
      <c r="AU594" s="18" t="s">
        <v>86</v>
      </c>
    </row>
    <row r="595" spans="2:65" s="1" customFormat="1" ht="16.5" customHeight="1">
      <c r="B595" s="33"/>
      <c r="C595" s="177" t="s">
        <v>3446</v>
      </c>
      <c r="D595" s="177" t="s">
        <v>504</v>
      </c>
      <c r="E595" s="178" t="s">
        <v>5170</v>
      </c>
      <c r="F595" s="179" t="s">
        <v>6313</v>
      </c>
      <c r="G595" s="180" t="s">
        <v>794</v>
      </c>
      <c r="H595" s="181">
        <v>0.7</v>
      </c>
      <c r="I595" s="182"/>
      <c r="J595" s="183">
        <f>ROUND(I595*H595,2)</f>
        <v>0</v>
      </c>
      <c r="K595" s="179" t="s">
        <v>19</v>
      </c>
      <c r="L595" s="184"/>
      <c r="M595" s="185" t="s">
        <v>19</v>
      </c>
      <c r="N595" s="186" t="s">
        <v>47</v>
      </c>
      <c r="P595" s="139">
        <f>O595*H595</f>
        <v>0</v>
      </c>
      <c r="Q595" s="139">
        <v>0</v>
      </c>
      <c r="R595" s="139">
        <f>Q595*H595</f>
        <v>0</v>
      </c>
      <c r="S595" s="139">
        <v>0</v>
      </c>
      <c r="T595" s="140">
        <f>S595*H595</f>
        <v>0</v>
      </c>
      <c r="AR595" s="141" t="s">
        <v>3771</v>
      </c>
      <c r="AT595" s="141" t="s">
        <v>504</v>
      </c>
      <c r="AU595" s="141" t="s">
        <v>86</v>
      </c>
      <c r="AY595" s="18" t="s">
        <v>265</v>
      </c>
      <c r="BE595" s="142">
        <f>IF(N595="základní",J595,0)</f>
        <v>0</v>
      </c>
      <c r="BF595" s="142">
        <f>IF(N595="snížená",J595,0)</f>
        <v>0</v>
      </c>
      <c r="BG595" s="142">
        <f>IF(N595="zákl. přenesená",J595,0)</f>
        <v>0</v>
      </c>
      <c r="BH595" s="142">
        <f>IF(N595="sníž. přenesená",J595,0)</f>
        <v>0</v>
      </c>
      <c r="BI595" s="142">
        <f>IF(N595="nulová",J595,0)</f>
        <v>0</v>
      </c>
      <c r="BJ595" s="18" t="s">
        <v>84</v>
      </c>
      <c r="BK595" s="142">
        <f>ROUND(I595*H595,2)</f>
        <v>0</v>
      </c>
      <c r="BL595" s="18" t="s">
        <v>761</v>
      </c>
      <c r="BM595" s="141" t="s">
        <v>6314</v>
      </c>
    </row>
    <row r="596" spans="2:47" s="1" customFormat="1" ht="12">
      <c r="B596" s="33"/>
      <c r="D596" s="143" t="s">
        <v>273</v>
      </c>
      <c r="F596" s="144" t="s">
        <v>6313</v>
      </c>
      <c r="I596" s="145"/>
      <c r="L596" s="33"/>
      <c r="M596" s="146"/>
      <c r="T596" s="54"/>
      <c r="AT596" s="18" t="s">
        <v>273</v>
      </c>
      <c r="AU596" s="18" t="s">
        <v>86</v>
      </c>
    </row>
    <row r="597" spans="2:65" s="1" customFormat="1" ht="16.5" customHeight="1">
      <c r="B597" s="33"/>
      <c r="C597" s="177" t="s">
        <v>194</v>
      </c>
      <c r="D597" s="177" t="s">
        <v>504</v>
      </c>
      <c r="E597" s="178" t="s">
        <v>5175</v>
      </c>
      <c r="F597" s="179" t="s">
        <v>5176</v>
      </c>
      <c r="G597" s="180" t="s">
        <v>794</v>
      </c>
      <c r="H597" s="181">
        <v>0.7</v>
      </c>
      <c r="I597" s="182"/>
      <c r="J597" s="183">
        <f>ROUND(I597*H597,2)</f>
        <v>0</v>
      </c>
      <c r="K597" s="179" t="s">
        <v>19</v>
      </c>
      <c r="L597" s="184"/>
      <c r="M597" s="185" t="s">
        <v>19</v>
      </c>
      <c r="N597" s="186" t="s">
        <v>47</v>
      </c>
      <c r="P597" s="139">
        <f>O597*H597</f>
        <v>0</v>
      </c>
      <c r="Q597" s="139">
        <v>0</v>
      </c>
      <c r="R597" s="139">
        <f>Q597*H597</f>
        <v>0</v>
      </c>
      <c r="S597" s="139">
        <v>0</v>
      </c>
      <c r="T597" s="140">
        <f>S597*H597</f>
        <v>0</v>
      </c>
      <c r="AR597" s="141" t="s">
        <v>3771</v>
      </c>
      <c r="AT597" s="141" t="s">
        <v>504</v>
      </c>
      <c r="AU597" s="141" t="s">
        <v>86</v>
      </c>
      <c r="AY597" s="18" t="s">
        <v>265</v>
      </c>
      <c r="BE597" s="142">
        <f>IF(N597="základní",J597,0)</f>
        <v>0</v>
      </c>
      <c r="BF597" s="142">
        <f>IF(N597="snížená",J597,0)</f>
        <v>0</v>
      </c>
      <c r="BG597" s="142">
        <f>IF(N597="zákl. přenesená",J597,0)</f>
        <v>0</v>
      </c>
      <c r="BH597" s="142">
        <f>IF(N597="sníž. přenesená",J597,0)</f>
        <v>0</v>
      </c>
      <c r="BI597" s="142">
        <f>IF(N597="nulová",J597,0)</f>
        <v>0</v>
      </c>
      <c r="BJ597" s="18" t="s">
        <v>84</v>
      </c>
      <c r="BK597" s="142">
        <f>ROUND(I597*H597,2)</f>
        <v>0</v>
      </c>
      <c r="BL597" s="18" t="s">
        <v>761</v>
      </c>
      <c r="BM597" s="141" t="s">
        <v>6315</v>
      </c>
    </row>
    <row r="598" spans="2:47" s="1" customFormat="1" ht="12">
      <c r="B598" s="33"/>
      <c r="D598" s="143" t="s">
        <v>273</v>
      </c>
      <c r="F598" s="144" t="s">
        <v>5176</v>
      </c>
      <c r="I598" s="145"/>
      <c r="L598" s="33"/>
      <c r="M598" s="146"/>
      <c r="T598" s="54"/>
      <c r="AT598" s="18" t="s">
        <v>273</v>
      </c>
      <c r="AU598" s="18" t="s">
        <v>86</v>
      </c>
    </row>
    <row r="599" spans="2:65" s="1" customFormat="1" ht="16.5" customHeight="1">
      <c r="B599" s="33"/>
      <c r="C599" s="177" t="s">
        <v>3454</v>
      </c>
      <c r="D599" s="177" t="s">
        <v>504</v>
      </c>
      <c r="E599" s="178" t="s">
        <v>5190</v>
      </c>
      <c r="F599" s="179" t="s">
        <v>6316</v>
      </c>
      <c r="G599" s="180" t="s">
        <v>1353</v>
      </c>
      <c r="H599" s="181">
        <v>0.7</v>
      </c>
      <c r="I599" s="182"/>
      <c r="J599" s="183">
        <f>ROUND(I599*H599,2)</f>
        <v>0</v>
      </c>
      <c r="K599" s="179" t="s">
        <v>19</v>
      </c>
      <c r="L599" s="184"/>
      <c r="M599" s="185" t="s">
        <v>19</v>
      </c>
      <c r="N599" s="186" t="s">
        <v>47</v>
      </c>
      <c r="P599" s="139">
        <f>O599*H599</f>
        <v>0</v>
      </c>
      <c r="Q599" s="139">
        <v>0</v>
      </c>
      <c r="R599" s="139">
        <f>Q599*H599</f>
        <v>0</v>
      </c>
      <c r="S599" s="139">
        <v>0</v>
      </c>
      <c r="T599" s="140">
        <f>S599*H599</f>
        <v>0</v>
      </c>
      <c r="AR599" s="141" t="s">
        <v>3771</v>
      </c>
      <c r="AT599" s="141" t="s">
        <v>504</v>
      </c>
      <c r="AU599" s="141" t="s">
        <v>86</v>
      </c>
      <c r="AY599" s="18" t="s">
        <v>265</v>
      </c>
      <c r="BE599" s="142">
        <f>IF(N599="základní",J599,0)</f>
        <v>0</v>
      </c>
      <c r="BF599" s="142">
        <f>IF(N599="snížená",J599,0)</f>
        <v>0</v>
      </c>
      <c r="BG599" s="142">
        <f>IF(N599="zákl. přenesená",J599,0)</f>
        <v>0</v>
      </c>
      <c r="BH599" s="142">
        <f>IF(N599="sníž. přenesená",J599,0)</f>
        <v>0</v>
      </c>
      <c r="BI599" s="142">
        <f>IF(N599="nulová",J599,0)</f>
        <v>0</v>
      </c>
      <c r="BJ599" s="18" t="s">
        <v>84</v>
      </c>
      <c r="BK599" s="142">
        <f>ROUND(I599*H599,2)</f>
        <v>0</v>
      </c>
      <c r="BL599" s="18" t="s">
        <v>761</v>
      </c>
      <c r="BM599" s="141" t="s">
        <v>6317</v>
      </c>
    </row>
    <row r="600" spans="2:47" s="1" customFormat="1" ht="12">
      <c r="B600" s="33"/>
      <c r="D600" s="143" t="s">
        <v>273</v>
      </c>
      <c r="F600" s="144" t="s">
        <v>6316</v>
      </c>
      <c r="I600" s="145"/>
      <c r="L600" s="33"/>
      <c r="M600" s="146"/>
      <c r="T600" s="54"/>
      <c r="AT600" s="18" t="s">
        <v>273</v>
      </c>
      <c r="AU600" s="18" t="s">
        <v>86</v>
      </c>
    </row>
    <row r="601" spans="2:47" s="1" customFormat="1" ht="19.5">
      <c r="B601" s="33"/>
      <c r="D601" s="143" t="s">
        <v>501</v>
      </c>
      <c r="F601" s="176" t="s">
        <v>6318</v>
      </c>
      <c r="I601" s="145"/>
      <c r="L601" s="33"/>
      <c r="M601" s="146"/>
      <c r="T601" s="54"/>
      <c r="AT601" s="18" t="s">
        <v>501</v>
      </c>
      <c r="AU601" s="18" t="s">
        <v>86</v>
      </c>
    </row>
    <row r="602" spans="2:65" s="1" customFormat="1" ht="16.5" customHeight="1">
      <c r="B602" s="33"/>
      <c r="C602" s="130" t="s">
        <v>3458</v>
      </c>
      <c r="D602" s="130" t="s">
        <v>267</v>
      </c>
      <c r="E602" s="131" t="s">
        <v>6319</v>
      </c>
      <c r="F602" s="132" t="s">
        <v>6320</v>
      </c>
      <c r="G602" s="133" t="s">
        <v>115</v>
      </c>
      <c r="H602" s="134">
        <v>3</v>
      </c>
      <c r="I602" s="135"/>
      <c r="J602" s="136">
        <f>ROUND(I602*H602,2)</f>
        <v>0</v>
      </c>
      <c r="K602" s="132" t="s">
        <v>19</v>
      </c>
      <c r="L602" s="33"/>
      <c r="M602" s="137" t="s">
        <v>19</v>
      </c>
      <c r="N602" s="138" t="s">
        <v>47</v>
      </c>
      <c r="P602" s="139">
        <f>O602*H602</f>
        <v>0</v>
      </c>
      <c r="Q602" s="139">
        <v>0</v>
      </c>
      <c r="R602" s="139">
        <f>Q602*H602</f>
        <v>0</v>
      </c>
      <c r="S602" s="139">
        <v>0</v>
      </c>
      <c r="T602" s="140">
        <f>S602*H602</f>
        <v>0</v>
      </c>
      <c r="AR602" s="141" t="s">
        <v>761</v>
      </c>
      <c r="AT602" s="141" t="s">
        <v>267</v>
      </c>
      <c r="AU602" s="141" t="s">
        <v>86</v>
      </c>
      <c r="AY602" s="18" t="s">
        <v>265</v>
      </c>
      <c r="BE602" s="142">
        <f>IF(N602="základní",J602,0)</f>
        <v>0</v>
      </c>
      <c r="BF602" s="142">
        <f>IF(N602="snížená",J602,0)</f>
        <v>0</v>
      </c>
      <c r="BG602" s="142">
        <f>IF(N602="zákl. přenesená",J602,0)</f>
        <v>0</v>
      </c>
      <c r="BH602" s="142">
        <f>IF(N602="sníž. přenesená",J602,0)</f>
        <v>0</v>
      </c>
      <c r="BI602" s="142">
        <f>IF(N602="nulová",J602,0)</f>
        <v>0</v>
      </c>
      <c r="BJ602" s="18" t="s">
        <v>84</v>
      </c>
      <c r="BK602" s="142">
        <f>ROUND(I602*H602,2)</f>
        <v>0</v>
      </c>
      <c r="BL602" s="18" t="s">
        <v>761</v>
      </c>
      <c r="BM602" s="141" t="s">
        <v>6321</v>
      </c>
    </row>
    <row r="603" spans="2:47" s="1" customFormat="1" ht="12">
      <c r="B603" s="33"/>
      <c r="D603" s="143" t="s">
        <v>273</v>
      </c>
      <c r="F603" s="144" t="s">
        <v>6320</v>
      </c>
      <c r="I603" s="145"/>
      <c r="L603" s="33"/>
      <c r="M603" s="146"/>
      <c r="T603" s="54"/>
      <c r="AT603" s="18" t="s">
        <v>273</v>
      </c>
      <c r="AU603" s="18" t="s">
        <v>86</v>
      </c>
    </row>
    <row r="604" spans="2:47" s="1" customFormat="1" ht="29.25">
      <c r="B604" s="33"/>
      <c r="D604" s="143" t="s">
        <v>501</v>
      </c>
      <c r="F604" s="176" t="s">
        <v>6322</v>
      </c>
      <c r="I604" s="145"/>
      <c r="L604" s="33"/>
      <c r="M604" s="146"/>
      <c r="T604" s="54"/>
      <c r="AT604" s="18" t="s">
        <v>501</v>
      </c>
      <c r="AU604" s="18" t="s">
        <v>86</v>
      </c>
    </row>
    <row r="605" spans="2:65" s="1" customFormat="1" ht="16.5" customHeight="1">
      <c r="B605" s="33"/>
      <c r="C605" s="177" t="s">
        <v>3462</v>
      </c>
      <c r="D605" s="177" t="s">
        <v>504</v>
      </c>
      <c r="E605" s="178" t="s">
        <v>6323</v>
      </c>
      <c r="F605" s="179" t="s">
        <v>6324</v>
      </c>
      <c r="G605" s="180" t="s">
        <v>115</v>
      </c>
      <c r="H605" s="181">
        <v>4</v>
      </c>
      <c r="I605" s="182"/>
      <c r="J605" s="183">
        <f>ROUND(I605*H605,2)</f>
        <v>0</v>
      </c>
      <c r="K605" s="179" t="s">
        <v>19</v>
      </c>
      <c r="L605" s="184"/>
      <c r="M605" s="185" t="s">
        <v>19</v>
      </c>
      <c r="N605" s="186" t="s">
        <v>47</v>
      </c>
      <c r="P605" s="139">
        <f>O605*H605</f>
        <v>0</v>
      </c>
      <c r="Q605" s="139">
        <v>0</v>
      </c>
      <c r="R605" s="139">
        <f>Q605*H605</f>
        <v>0</v>
      </c>
      <c r="S605" s="139">
        <v>0</v>
      </c>
      <c r="T605" s="140">
        <f>S605*H605</f>
        <v>0</v>
      </c>
      <c r="AR605" s="141" t="s">
        <v>3771</v>
      </c>
      <c r="AT605" s="141" t="s">
        <v>504</v>
      </c>
      <c r="AU605" s="141" t="s">
        <v>86</v>
      </c>
      <c r="AY605" s="18" t="s">
        <v>265</v>
      </c>
      <c r="BE605" s="142">
        <f>IF(N605="základní",J605,0)</f>
        <v>0</v>
      </c>
      <c r="BF605" s="142">
        <f>IF(N605="snížená",J605,0)</f>
        <v>0</v>
      </c>
      <c r="BG605" s="142">
        <f>IF(N605="zákl. přenesená",J605,0)</f>
        <v>0</v>
      </c>
      <c r="BH605" s="142">
        <f>IF(N605="sníž. přenesená",J605,0)</f>
        <v>0</v>
      </c>
      <c r="BI605" s="142">
        <f>IF(N605="nulová",J605,0)</f>
        <v>0</v>
      </c>
      <c r="BJ605" s="18" t="s">
        <v>84</v>
      </c>
      <c r="BK605" s="142">
        <f>ROUND(I605*H605,2)</f>
        <v>0</v>
      </c>
      <c r="BL605" s="18" t="s">
        <v>761</v>
      </c>
      <c r="BM605" s="141" t="s">
        <v>6325</v>
      </c>
    </row>
    <row r="606" spans="2:47" s="1" customFormat="1" ht="12">
      <c r="B606" s="33"/>
      <c r="D606" s="143" t="s">
        <v>273</v>
      </c>
      <c r="F606" s="144" t="s">
        <v>6324</v>
      </c>
      <c r="I606" s="145"/>
      <c r="L606" s="33"/>
      <c r="M606" s="146"/>
      <c r="T606" s="54"/>
      <c r="AT606" s="18" t="s">
        <v>273</v>
      </c>
      <c r="AU606" s="18" t="s">
        <v>86</v>
      </c>
    </row>
    <row r="607" spans="2:65" s="1" customFormat="1" ht="16.5" customHeight="1">
      <c r="B607" s="33"/>
      <c r="C607" s="130" t="s">
        <v>3466</v>
      </c>
      <c r="D607" s="130" t="s">
        <v>267</v>
      </c>
      <c r="E607" s="131" t="s">
        <v>5160</v>
      </c>
      <c r="F607" s="132" t="s">
        <v>6326</v>
      </c>
      <c r="G607" s="133" t="s">
        <v>115</v>
      </c>
      <c r="H607" s="134">
        <v>10</v>
      </c>
      <c r="I607" s="135"/>
      <c r="J607" s="136">
        <f>ROUND(I607*H607,2)</f>
        <v>0</v>
      </c>
      <c r="K607" s="132" t="s">
        <v>19</v>
      </c>
      <c r="L607" s="33"/>
      <c r="M607" s="137" t="s">
        <v>19</v>
      </c>
      <c r="N607" s="138" t="s">
        <v>47</v>
      </c>
      <c r="P607" s="139">
        <f>O607*H607</f>
        <v>0</v>
      </c>
      <c r="Q607" s="139">
        <v>0</v>
      </c>
      <c r="R607" s="139">
        <f>Q607*H607</f>
        <v>0</v>
      </c>
      <c r="S607" s="139">
        <v>0</v>
      </c>
      <c r="T607" s="140">
        <f>S607*H607</f>
        <v>0</v>
      </c>
      <c r="AR607" s="141" t="s">
        <v>761</v>
      </c>
      <c r="AT607" s="141" t="s">
        <v>267</v>
      </c>
      <c r="AU607" s="141" t="s">
        <v>86</v>
      </c>
      <c r="AY607" s="18" t="s">
        <v>265</v>
      </c>
      <c r="BE607" s="142">
        <f>IF(N607="základní",J607,0)</f>
        <v>0</v>
      </c>
      <c r="BF607" s="142">
        <f>IF(N607="snížená",J607,0)</f>
        <v>0</v>
      </c>
      <c r="BG607" s="142">
        <f>IF(N607="zákl. přenesená",J607,0)</f>
        <v>0</v>
      </c>
      <c r="BH607" s="142">
        <f>IF(N607="sníž. přenesená",J607,0)</f>
        <v>0</v>
      </c>
      <c r="BI607" s="142">
        <f>IF(N607="nulová",J607,0)</f>
        <v>0</v>
      </c>
      <c r="BJ607" s="18" t="s">
        <v>84</v>
      </c>
      <c r="BK607" s="142">
        <f>ROUND(I607*H607,2)</f>
        <v>0</v>
      </c>
      <c r="BL607" s="18" t="s">
        <v>761</v>
      </c>
      <c r="BM607" s="141" t="s">
        <v>6327</v>
      </c>
    </row>
    <row r="608" spans="2:47" s="1" customFormat="1" ht="12">
      <c r="B608" s="33"/>
      <c r="D608" s="143" t="s">
        <v>273</v>
      </c>
      <c r="F608" s="144" t="s">
        <v>6326</v>
      </c>
      <c r="I608" s="145"/>
      <c r="L608" s="33"/>
      <c r="M608" s="146"/>
      <c r="T608" s="54"/>
      <c r="AT608" s="18" t="s">
        <v>273</v>
      </c>
      <c r="AU608" s="18" t="s">
        <v>86</v>
      </c>
    </row>
    <row r="609" spans="2:47" s="1" customFormat="1" ht="29.25">
      <c r="B609" s="33"/>
      <c r="D609" s="143" t="s">
        <v>501</v>
      </c>
      <c r="F609" s="176" t="s">
        <v>6328</v>
      </c>
      <c r="I609" s="145"/>
      <c r="L609" s="33"/>
      <c r="M609" s="146"/>
      <c r="T609" s="54"/>
      <c r="AT609" s="18" t="s">
        <v>501</v>
      </c>
      <c r="AU609" s="18" t="s">
        <v>86</v>
      </c>
    </row>
    <row r="610" spans="2:65" s="1" customFormat="1" ht="16.5" customHeight="1">
      <c r="B610" s="33"/>
      <c r="C610" s="130" t="s">
        <v>3470</v>
      </c>
      <c r="D610" s="130" t="s">
        <v>267</v>
      </c>
      <c r="E610" s="131" t="s">
        <v>6329</v>
      </c>
      <c r="F610" s="132" t="s">
        <v>6330</v>
      </c>
      <c r="G610" s="133" t="s">
        <v>134</v>
      </c>
      <c r="H610" s="134">
        <v>9</v>
      </c>
      <c r="I610" s="135"/>
      <c r="J610" s="136">
        <f>ROUND(I610*H610,2)</f>
        <v>0</v>
      </c>
      <c r="K610" s="132" t="s">
        <v>19</v>
      </c>
      <c r="L610" s="33"/>
      <c r="M610" s="137" t="s">
        <v>19</v>
      </c>
      <c r="N610" s="138" t="s">
        <v>47</v>
      </c>
      <c r="P610" s="139">
        <f>O610*H610</f>
        <v>0</v>
      </c>
      <c r="Q610" s="139">
        <v>0</v>
      </c>
      <c r="R610" s="139">
        <f>Q610*H610</f>
        <v>0</v>
      </c>
      <c r="S610" s="139">
        <v>0</v>
      </c>
      <c r="T610" s="140">
        <f>S610*H610</f>
        <v>0</v>
      </c>
      <c r="AR610" s="141" t="s">
        <v>761</v>
      </c>
      <c r="AT610" s="141" t="s">
        <v>267</v>
      </c>
      <c r="AU610" s="141" t="s">
        <v>86</v>
      </c>
      <c r="AY610" s="18" t="s">
        <v>265</v>
      </c>
      <c r="BE610" s="142">
        <f>IF(N610="základní",J610,0)</f>
        <v>0</v>
      </c>
      <c r="BF610" s="142">
        <f>IF(N610="snížená",J610,0)</f>
        <v>0</v>
      </c>
      <c r="BG610" s="142">
        <f>IF(N610="zákl. přenesená",J610,0)</f>
        <v>0</v>
      </c>
      <c r="BH610" s="142">
        <f>IF(N610="sníž. přenesená",J610,0)</f>
        <v>0</v>
      </c>
      <c r="BI610" s="142">
        <f>IF(N610="nulová",J610,0)</f>
        <v>0</v>
      </c>
      <c r="BJ610" s="18" t="s">
        <v>84</v>
      </c>
      <c r="BK610" s="142">
        <f>ROUND(I610*H610,2)</f>
        <v>0</v>
      </c>
      <c r="BL610" s="18" t="s">
        <v>761</v>
      </c>
      <c r="BM610" s="141" t="s">
        <v>6331</v>
      </c>
    </row>
    <row r="611" spans="2:47" s="1" customFormat="1" ht="12">
      <c r="B611" s="33"/>
      <c r="D611" s="143" t="s">
        <v>273</v>
      </c>
      <c r="F611" s="144" t="s">
        <v>6330</v>
      </c>
      <c r="I611" s="145"/>
      <c r="L611" s="33"/>
      <c r="M611" s="146"/>
      <c r="T611" s="54"/>
      <c r="AT611" s="18" t="s">
        <v>273</v>
      </c>
      <c r="AU611" s="18" t="s">
        <v>86</v>
      </c>
    </row>
    <row r="612" spans="2:47" s="1" customFormat="1" ht="29.25">
      <c r="B612" s="33"/>
      <c r="D612" s="143" t="s">
        <v>501</v>
      </c>
      <c r="F612" s="176" t="s">
        <v>6332</v>
      </c>
      <c r="I612" s="145"/>
      <c r="L612" s="33"/>
      <c r="M612" s="146"/>
      <c r="T612" s="54"/>
      <c r="AT612" s="18" t="s">
        <v>501</v>
      </c>
      <c r="AU612" s="18" t="s">
        <v>86</v>
      </c>
    </row>
    <row r="613" spans="2:65" s="1" customFormat="1" ht="16.5" customHeight="1">
      <c r="B613" s="33"/>
      <c r="C613" s="130" t="s">
        <v>3474</v>
      </c>
      <c r="D613" s="130" t="s">
        <v>267</v>
      </c>
      <c r="E613" s="131" t="s">
        <v>6333</v>
      </c>
      <c r="F613" s="132" t="s">
        <v>6334</v>
      </c>
      <c r="G613" s="133" t="s">
        <v>134</v>
      </c>
      <c r="H613" s="134">
        <v>3</v>
      </c>
      <c r="I613" s="135"/>
      <c r="J613" s="136">
        <f>ROUND(I613*H613,2)</f>
        <v>0</v>
      </c>
      <c r="K613" s="132" t="s">
        <v>19</v>
      </c>
      <c r="L613" s="33"/>
      <c r="M613" s="137" t="s">
        <v>19</v>
      </c>
      <c r="N613" s="138" t="s">
        <v>47</v>
      </c>
      <c r="P613" s="139">
        <f>O613*H613</f>
        <v>0</v>
      </c>
      <c r="Q613" s="139">
        <v>0</v>
      </c>
      <c r="R613" s="139">
        <f>Q613*H613</f>
        <v>0</v>
      </c>
      <c r="S613" s="139">
        <v>0</v>
      </c>
      <c r="T613" s="140">
        <f>S613*H613</f>
        <v>0</v>
      </c>
      <c r="AR613" s="141" t="s">
        <v>761</v>
      </c>
      <c r="AT613" s="141" t="s">
        <v>267</v>
      </c>
      <c r="AU613" s="141" t="s">
        <v>86</v>
      </c>
      <c r="AY613" s="18" t="s">
        <v>265</v>
      </c>
      <c r="BE613" s="142">
        <f>IF(N613="základní",J613,0)</f>
        <v>0</v>
      </c>
      <c r="BF613" s="142">
        <f>IF(N613="snížená",J613,0)</f>
        <v>0</v>
      </c>
      <c r="BG613" s="142">
        <f>IF(N613="zákl. přenesená",J613,0)</f>
        <v>0</v>
      </c>
      <c r="BH613" s="142">
        <f>IF(N613="sníž. přenesená",J613,0)</f>
        <v>0</v>
      </c>
      <c r="BI613" s="142">
        <f>IF(N613="nulová",J613,0)</f>
        <v>0</v>
      </c>
      <c r="BJ613" s="18" t="s">
        <v>84</v>
      </c>
      <c r="BK613" s="142">
        <f>ROUND(I613*H613,2)</f>
        <v>0</v>
      </c>
      <c r="BL613" s="18" t="s">
        <v>761</v>
      </c>
      <c r="BM613" s="141" t="s">
        <v>6335</v>
      </c>
    </row>
    <row r="614" spans="2:47" s="1" customFormat="1" ht="12">
      <c r="B614" s="33"/>
      <c r="D614" s="143" t="s">
        <v>273</v>
      </c>
      <c r="F614" s="144" t="s">
        <v>6336</v>
      </c>
      <c r="I614" s="145"/>
      <c r="L614" s="33"/>
      <c r="M614" s="146"/>
      <c r="T614" s="54"/>
      <c r="AT614" s="18" t="s">
        <v>273</v>
      </c>
      <c r="AU614" s="18" t="s">
        <v>86</v>
      </c>
    </row>
    <row r="615" spans="2:47" s="1" customFormat="1" ht="29.25">
      <c r="B615" s="33"/>
      <c r="D615" s="143" t="s">
        <v>501</v>
      </c>
      <c r="F615" s="176" t="s">
        <v>6337</v>
      </c>
      <c r="I615" s="145"/>
      <c r="L615" s="33"/>
      <c r="M615" s="146"/>
      <c r="T615" s="54"/>
      <c r="AT615" s="18" t="s">
        <v>501</v>
      </c>
      <c r="AU615" s="18" t="s">
        <v>86</v>
      </c>
    </row>
    <row r="616" spans="2:65" s="1" customFormat="1" ht="16.5" customHeight="1">
      <c r="B616" s="33"/>
      <c r="C616" s="130" t="s">
        <v>3479</v>
      </c>
      <c r="D616" s="130" t="s">
        <v>267</v>
      </c>
      <c r="E616" s="131" t="s">
        <v>6338</v>
      </c>
      <c r="F616" s="132" t="s">
        <v>6339</v>
      </c>
      <c r="G616" s="133" t="s">
        <v>162</v>
      </c>
      <c r="H616" s="134">
        <v>290</v>
      </c>
      <c r="I616" s="135"/>
      <c r="J616" s="136">
        <f>ROUND(I616*H616,2)</f>
        <v>0</v>
      </c>
      <c r="K616" s="132" t="s">
        <v>19</v>
      </c>
      <c r="L616" s="33"/>
      <c r="M616" s="137" t="s">
        <v>19</v>
      </c>
      <c r="N616" s="138" t="s">
        <v>47</v>
      </c>
      <c r="P616" s="139">
        <f>O616*H616</f>
        <v>0</v>
      </c>
      <c r="Q616" s="139">
        <v>0</v>
      </c>
      <c r="R616" s="139">
        <f>Q616*H616</f>
        <v>0</v>
      </c>
      <c r="S616" s="139">
        <v>0</v>
      </c>
      <c r="T616" s="140">
        <f>S616*H616</f>
        <v>0</v>
      </c>
      <c r="AR616" s="141" t="s">
        <v>761</v>
      </c>
      <c r="AT616" s="141" t="s">
        <v>267</v>
      </c>
      <c r="AU616" s="141" t="s">
        <v>86</v>
      </c>
      <c r="AY616" s="18" t="s">
        <v>265</v>
      </c>
      <c r="BE616" s="142">
        <f>IF(N616="základní",J616,0)</f>
        <v>0</v>
      </c>
      <c r="BF616" s="142">
        <f>IF(N616="snížená",J616,0)</f>
        <v>0</v>
      </c>
      <c r="BG616" s="142">
        <f>IF(N616="zákl. přenesená",J616,0)</f>
        <v>0</v>
      </c>
      <c r="BH616" s="142">
        <f>IF(N616="sníž. přenesená",J616,0)</f>
        <v>0</v>
      </c>
      <c r="BI616" s="142">
        <f>IF(N616="nulová",J616,0)</f>
        <v>0</v>
      </c>
      <c r="BJ616" s="18" t="s">
        <v>84</v>
      </c>
      <c r="BK616" s="142">
        <f>ROUND(I616*H616,2)</f>
        <v>0</v>
      </c>
      <c r="BL616" s="18" t="s">
        <v>761</v>
      </c>
      <c r="BM616" s="141" t="s">
        <v>6340</v>
      </c>
    </row>
    <row r="617" spans="2:47" s="1" customFormat="1" ht="12">
      <c r="B617" s="33"/>
      <c r="D617" s="143" t="s">
        <v>273</v>
      </c>
      <c r="F617" s="144" t="s">
        <v>6339</v>
      </c>
      <c r="I617" s="145"/>
      <c r="L617" s="33"/>
      <c r="M617" s="146"/>
      <c r="T617" s="54"/>
      <c r="AT617" s="18" t="s">
        <v>273</v>
      </c>
      <c r="AU617" s="18" t="s">
        <v>86</v>
      </c>
    </row>
    <row r="618" spans="2:47" s="1" customFormat="1" ht="19.5">
      <c r="B618" s="33"/>
      <c r="D618" s="143" t="s">
        <v>501</v>
      </c>
      <c r="F618" s="176" t="s">
        <v>6341</v>
      </c>
      <c r="I618" s="145"/>
      <c r="L618" s="33"/>
      <c r="M618" s="146"/>
      <c r="T618" s="54"/>
      <c r="AT618" s="18" t="s">
        <v>501</v>
      </c>
      <c r="AU618" s="18" t="s">
        <v>86</v>
      </c>
    </row>
    <row r="619" spans="2:65" s="1" customFormat="1" ht="16.5" customHeight="1">
      <c r="B619" s="33"/>
      <c r="C619" s="177" t="s">
        <v>3486</v>
      </c>
      <c r="D619" s="177" t="s">
        <v>504</v>
      </c>
      <c r="E619" s="178" t="s">
        <v>6342</v>
      </c>
      <c r="F619" s="179" t="s">
        <v>6343</v>
      </c>
      <c r="G619" s="180" t="s">
        <v>162</v>
      </c>
      <c r="H619" s="181">
        <v>275</v>
      </c>
      <c r="I619" s="182"/>
      <c r="J619" s="183">
        <f>ROUND(I619*H619,2)</f>
        <v>0</v>
      </c>
      <c r="K619" s="179" t="s">
        <v>19</v>
      </c>
      <c r="L619" s="184"/>
      <c r="M619" s="185" t="s">
        <v>19</v>
      </c>
      <c r="N619" s="186" t="s">
        <v>47</v>
      </c>
      <c r="P619" s="139">
        <f>O619*H619</f>
        <v>0</v>
      </c>
      <c r="Q619" s="139">
        <v>0</v>
      </c>
      <c r="R619" s="139">
        <f>Q619*H619</f>
        <v>0</v>
      </c>
      <c r="S619" s="139">
        <v>0</v>
      </c>
      <c r="T619" s="140">
        <f>S619*H619</f>
        <v>0</v>
      </c>
      <c r="AR619" s="141" t="s">
        <v>3771</v>
      </c>
      <c r="AT619" s="141" t="s">
        <v>504</v>
      </c>
      <c r="AU619" s="141" t="s">
        <v>86</v>
      </c>
      <c r="AY619" s="18" t="s">
        <v>265</v>
      </c>
      <c r="BE619" s="142">
        <f>IF(N619="základní",J619,0)</f>
        <v>0</v>
      </c>
      <c r="BF619" s="142">
        <f>IF(N619="snížená",J619,0)</f>
        <v>0</v>
      </c>
      <c r="BG619" s="142">
        <f>IF(N619="zákl. přenesená",J619,0)</f>
        <v>0</v>
      </c>
      <c r="BH619" s="142">
        <f>IF(N619="sníž. přenesená",J619,0)</f>
        <v>0</v>
      </c>
      <c r="BI619" s="142">
        <f>IF(N619="nulová",J619,0)</f>
        <v>0</v>
      </c>
      <c r="BJ619" s="18" t="s">
        <v>84</v>
      </c>
      <c r="BK619" s="142">
        <f>ROUND(I619*H619,2)</f>
        <v>0</v>
      </c>
      <c r="BL619" s="18" t="s">
        <v>761</v>
      </c>
      <c r="BM619" s="141" t="s">
        <v>6344</v>
      </c>
    </row>
    <row r="620" spans="2:47" s="1" customFormat="1" ht="12">
      <c r="B620" s="33"/>
      <c r="D620" s="143" t="s">
        <v>273</v>
      </c>
      <c r="F620" s="144" t="s">
        <v>6343</v>
      </c>
      <c r="I620" s="145"/>
      <c r="L620" s="33"/>
      <c r="M620" s="146"/>
      <c r="T620" s="54"/>
      <c r="AT620" s="18" t="s">
        <v>273</v>
      </c>
      <c r="AU620" s="18" t="s">
        <v>86</v>
      </c>
    </row>
    <row r="621" spans="2:65" s="1" customFormat="1" ht="16.5" customHeight="1">
      <c r="B621" s="33"/>
      <c r="C621" s="177" t="s">
        <v>3490</v>
      </c>
      <c r="D621" s="177" t="s">
        <v>504</v>
      </c>
      <c r="E621" s="178" t="s">
        <v>6345</v>
      </c>
      <c r="F621" s="179" t="s">
        <v>6346</v>
      </c>
      <c r="G621" s="180" t="s">
        <v>162</v>
      </c>
      <c r="H621" s="181">
        <v>15</v>
      </c>
      <c r="I621" s="182"/>
      <c r="J621" s="183">
        <f>ROUND(I621*H621,2)</f>
        <v>0</v>
      </c>
      <c r="K621" s="179" t="s">
        <v>19</v>
      </c>
      <c r="L621" s="184"/>
      <c r="M621" s="185" t="s">
        <v>19</v>
      </c>
      <c r="N621" s="186" t="s">
        <v>47</v>
      </c>
      <c r="P621" s="139">
        <f>O621*H621</f>
        <v>0</v>
      </c>
      <c r="Q621" s="139">
        <v>0</v>
      </c>
      <c r="R621" s="139">
        <f>Q621*H621</f>
        <v>0</v>
      </c>
      <c r="S621" s="139">
        <v>0</v>
      </c>
      <c r="T621" s="140">
        <f>S621*H621</f>
        <v>0</v>
      </c>
      <c r="AR621" s="141" t="s">
        <v>3771</v>
      </c>
      <c r="AT621" s="141" t="s">
        <v>504</v>
      </c>
      <c r="AU621" s="141" t="s">
        <v>86</v>
      </c>
      <c r="AY621" s="18" t="s">
        <v>265</v>
      </c>
      <c r="BE621" s="142">
        <f>IF(N621="základní",J621,0)</f>
        <v>0</v>
      </c>
      <c r="BF621" s="142">
        <f>IF(N621="snížená",J621,0)</f>
        <v>0</v>
      </c>
      <c r="BG621" s="142">
        <f>IF(N621="zákl. přenesená",J621,0)</f>
        <v>0</v>
      </c>
      <c r="BH621" s="142">
        <f>IF(N621="sníž. přenesená",J621,0)</f>
        <v>0</v>
      </c>
      <c r="BI621" s="142">
        <f>IF(N621="nulová",J621,0)</f>
        <v>0</v>
      </c>
      <c r="BJ621" s="18" t="s">
        <v>84</v>
      </c>
      <c r="BK621" s="142">
        <f>ROUND(I621*H621,2)</f>
        <v>0</v>
      </c>
      <c r="BL621" s="18" t="s">
        <v>761</v>
      </c>
      <c r="BM621" s="141" t="s">
        <v>6347</v>
      </c>
    </row>
    <row r="622" spans="2:47" s="1" customFormat="1" ht="12">
      <c r="B622" s="33"/>
      <c r="D622" s="143" t="s">
        <v>273</v>
      </c>
      <c r="F622" s="144" t="s">
        <v>6346</v>
      </c>
      <c r="I622" s="145"/>
      <c r="L622" s="33"/>
      <c r="M622" s="146"/>
      <c r="T622" s="54"/>
      <c r="AT622" s="18" t="s">
        <v>273</v>
      </c>
      <c r="AU622" s="18" t="s">
        <v>86</v>
      </c>
    </row>
    <row r="623" spans="2:65" s="1" customFormat="1" ht="16.5" customHeight="1">
      <c r="B623" s="33"/>
      <c r="C623" s="130" t="s">
        <v>3495</v>
      </c>
      <c r="D623" s="130" t="s">
        <v>267</v>
      </c>
      <c r="E623" s="131" t="s">
        <v>6348</v>
      </c>
      <c r="F623" s="132" t="s">
        <v>6349</v>
      </c>
      <c r="G623" s="133" t="s">
        <v>134</v>
      </c>
      <c r="H623" s="134">
        <v>4</v>
      </c>
      <c r="I623" s="135"/>
      <c r="J623" s="136">
        <f>ROUND(I623*H623,2)</f>
        <v>0</v>
      </c>
      <c r="K623" s="132" t="s">
        <v>19</v>
      </c>
      <c r="L623" s="33"/>
      <c r="M623" s="137" t="s">
        <v>19</v>
      </c>
      <c r="N623" s="138" t="s">
        <v>47</v>
      </c>
      <c r="P623" s="139">
        <f>O623*H623</f>
        <v>0</v>
      </c>
      <c r="Q623" s="139">
        <v>0</v>
      </c>
      <c r="R623" s="139">
        <f>Q623*H623</f>
        <v>0</v>
      </c>
      <c r="S623" s="139">
        <v>0</v>
      </c>
      <c r="T623" s="140">
        <f>S623*H623</f>
        <v>0</v>
      </c>
      <c r="AR623" s="141" t="s">
        <v>761</v>
      </c>
      <c r="AT623" s="141" t="s">
        <v>267</v>
      </c>
      <c r="AU623" s="141" t="s">
        <v>86</v>
      </c>
      <c r="AY623" s="18" t="s">
        <v>265</v>
      </c>
      <c r="BE623" s="142">
        <f>IF(N623="základní",J623,0)</f>
        <v>0</v>
      </c>
      <c r="BF623" s="142">
        <f>IF(N623="snížená",J623,0)</f>
        <v>0</v>
      </c>
      <c r="BG623" s="142">
        <f>IF(N623="zákl. přenesená",J623,0)</f>
        <v>0</v>
      </c>
      <c r="BH623" s="142">
        <f>IF(N623="sníž. přenesená",J623,0)</f>
        <v>0</v>
      </c>
      <c r="BI623" s="142">
        <f>IF(N623="nulová",J623,0)</f>
        <v>0</v>
      </c>
      <c r="BJ623" s="18" t="s">
        <v>84</v>
      </c>
      <c r="BK623" s="142">
        <f>ROUND(I623*H623,2)</f>
        <v>0</v>
      </c>
      <c r="BL623" s="18" t="s">
        <v>761</v>
      </c>
      <c r="BM623" s="141" t="s">
        <v>6350</v>
      </c>
    </row>
    <row r="624" spans="2:47" s="1" customFormat="1" ht="12">
      <c r="B624" s="33"/>
      <c r="D624" s="143" t="s">
        <v>273</v>
      </c>
      <c r="F624" s="144" t="s">
        <v>6349</v>
      </c>
      <c r="I624" s="145"/>
      <c r="L624" s="33"/>
      <c r="M624" s="146"/>
      <c r="T624" s="54"/>
      <c r="AT624" s="18" t="s">
        <v>273</v>
      </c>
      <c r="AU624" s="18" t="s">
        <v>86</v>
      </c>
    </row>
    <row r="625" spans="2:47" s="1" customFormat="1" ht="19.5">
      <c r="B625" s="33"/>
      <c r="D625" s="143" t="s">
        <v>501</v>
      </c>
      <c r="F625" s="176" t="s">
        <v>6351</v>
      </c>
      <c r="I625" s="145"/>
      <c r="L625" s="33"/>
      <c r="M625" s="146"/>
      <c r="T625" s="54"/>
      <c r="AT625" s="18" t="s">
        <v>501</v>
      </c>
      <c r="AU625" s="18" t="s">
        <v>86</v>
      </c>
    </row>
    <row r="626" spans="2:65" s="1" customFormat="1" ht="16.5" customHeight="1">
      <c r="B626" s="33"/>
      <c r="C626" s="177" t="s">
        <v>3501</v>
      </c>
      <c r="D626" s="177" t="s">
        <v>504</v>
      </c>
      <c r="E626" s="178" t="s">
        <v>6352</v>
      </c>
      <c r="F626" s="179" t="s">
        <v>6353</v>
      </c>
      <c r="G626" s="180" t="s">
        <v>134</v>
      </c>
      <c r="H626" s="181">
        <v>4</v>
      </c>
      <c r="I626" s="182"/>
      <c r="J626" s="183">
        <f>ROUND(I626*H626,2)</f>
        <v>0</v>
      </c>
      <c r="K626" s="179" t="s">
        <v>19</v>
      </c>
      <c r="L626" s="184"/>
      <c r="M626" s="185" t="s">
        <v>19</v>
      </c>
      <c r="N626" s="186" t="s">
        <v>47</v>
      </c>
      <c r="P626" s="139">
        <f>O626*H626</f>
        <v>0</v>
      </c>
      <c r="Q626" s="139">
        <v>0</v>
      </c>
      <c r="R626" s="139">
        <f>Q626*H626</f>
        <v>0</v>
      </c>
      <c r="S626" s="139">
        <v>0</v>
      </c>
      <c r="T626" s="140">
        <f>S626*H626</f>
        <v>0</v>
      </c>
      <c r="AR626" s="141" t="s">
        <v>3771</v>
      </c>
      <c r="AT626" s="141" t="s">
        <v>504</v>
      </c>
      <c r="AU626" s="141" t="s">
        <v>86</v>
      </c>
      <c r="AY626" s="18" t="s">
        <v>265</v>
      </c>
      <c r="BE626" s="142">
        <f>IF(N626="základní",J626,0)</f>
        <v>0</v>
      </c>
      <c r="BF626" s="142">
        <f>IF(N626="snížená",J626,0)</f>
        <v>0</v>
      </c>
      <c r="BG626" s="142">
        <f>IF(N626="zákl. přenesená",J626,0)</f>
        <v>0</v>
      </c>
      <c r="BH626" s="142">
        <f>IF(N626="sníž. přenesená",J626,0)</f>
        <v>0</v>
      </c>
      <c r="BI626" s="142">
        <f>IF(N626="nulová",J626,0)</f>
        <v>0</v>
      </c>
      <c r="BJ626" s="18" t="s">
        <v>84</v>
      </c>
      <c r="BK626" s="142">
        <f>ROUND(I626*H626,2)</f>
        <v>0</v>
      </c>
      <c r="BL626" s="18" t="s">
        <v>761</v>
      </c>
      <c r="BM626" s="141" t="s">
        <v>6354</v>
      </c>
    </row>
    <row r="627" spans="2:47" s="1" customFormat="1" ht="12">
      <c r="B627" s="33"/>
      <c r="D627" s="143" t="s">
        <v>273</v>
      </c>
      <c r="F627" s="144" t="s">
        <v>6353</v>
      </c>
      <c r="I627" s="145"/>
      <c r="L627" s="33"/>
      <c r="M627" s="146"/>
      <c r="T627" s="54"/>
      <c r="AT627" s="18" t="s">
        <v>273</v>
      </c>
      <c r="AU627" s="18" t="s">
        <v>86</v>
      </c>
    </row>
    <row r="628" spans="2:65" s="1" customFormat="1" ht="16.5" customHeight="1">
      <c r="B628" s="33"/>
      <c r="C628" s="177" t="s">
        <v>3513</v>
      </c>
      <c r="D628" s="177" t="s">
        <v>504</v>
      </c>
      <c r="E628" s="178" t="s">
        <v>6355</v>
      </c>
      <c r="F628" s="179" t="s">
        <v>6356</v>
      </c>
      <c r="G628" s="180" t="s">
        <v>134</v>
      </c>
      <c r="H628" s="181">
        <v>2</v>
      </c>
      <c r="I628" s="182"/>
      <c r="J628" s="183">
        <f>ROUND(I628*H628,2)</f>
        <v>0</v>
      </c>
      <c r="K628" s="179" t="s">
        <v>19</v>
      </c>
      <c r="L628" s="184"/>
      <c r="M628" s="185" t="s">
        <v>19</v>
      </c>
      <c r="N628" s="186" t="s">
        <v>47</v>
      </c>
      <c r="P628" s="139">
        <f>O628*H628</f>
        <v>0</v>
      </c>
      <c r="Q628" s="139">
        <v>0</v>
      </c>
      <c r="R628" s="139">
        <f>Q628*H628</f>
        <v>0</v>
      </c>
      <c r="S628" s="139">
        <v>0</v>
      </c>
      <c r="T628" s="140">
        <f>S628*H628</f>
        <v>0</v>
      </c>
      <c r="AR628" s="141" t="s">
        <v>3771</v>
      </c>
      <c r="AT628" s="141" t="s">
        <v>504</v>
      </c>
      <c r="AU628" s="141" t="s">
        <v>86</v>
      </c>
      <c r="AY628" s="18" t="s">
        <v>265</v>
      </c>
      <c r="BE628" s="142">
        <f>IF(N628="základní",J628,0)</f>
        <v>0</v>
      </c>
      <c r="BF628" s="142">
        <f>IF(N628="snížená",J628,0)</f>
        <v>0</v>
      </c>
      <c r="BG628" s="142">
        <f>IF(N628="zákl. přenesená",J628,0)</f>
        <v>0</v>
      </c>
      <c r="BH628" s="142">
        <f>IF(N628="sníž. přenesená",J628,0)</f>
        <v>0</v>
      </c>
      <c r="BI628" s="142">
        <f>IF(N628="nulová",J628,0)</f>
        <v>0</v>
      </c>
      <c r="BJ628" s="18" t="s">
        <v>84</v>
      </c>
      <c r="BK628" s="142">
        <f>ROUND(I628*H628,2)</f>
        <v>0</v>
      </c>
      <c r="BL628" s="18" t="s">
        <v>761</v>
      </c>
      <c r="BM628" s="141" t="s">
        <v>6357</v>
      </c>
    </row>
    <row r="629" spans="2:47" s="1" customFormat="1" ht="12">
      <c r="B629" s="33"/>
      <c r="D629" s="143" t="s">
        <v>273</v>
      </c>
      <c r="F629" s="144" t="s">
        <v>6356</v>
      </c>
      <c r="I629" s="145"/>
      <c r="L629" s="33"/>
      <c r="M629" s="146"/>
      <c r="T629" s="54"/>
      <c r="AT629" s="18" t="s">
        <v>273</v>
      </c>
      <c r="AU629" s="18" t="s">
        <v>86</v>
      </c>
    </row>
    <row r="630" spans="2:65" s="1" customFormat="1" ht="16.5" customHeight="1">
      <c r="B630" s="33"/>
      <c r="C630" s="130" t="s">
        <v>3520</v>
      </c>
      <c r="D630" s="130" t="s">
        <v>267</v>
      </c>
      <c r="E630" s="131" t="s">
        <v>6358</v>
      </c>
      <c r="F630" s="132" t="s">
        <v>6359</v>
      </c>
      <c r="G630" s="133" t="s">
        <v>134</v>
      </c>
      <c r="H630" s="134">
        <v>8</v>
      </c>
      <c r="I630" s="135"/>
      <c r="J630" s="136">
        <f>ROUND(I630*H630,2)</f>
        <v>0</v>
      </c>
      <c r="K630" s="132" t="s">
        <v>19</v>
      </c>
      <c r="L630" s="33"/>
      <c r="M630" s="137" t="s">
        <v>19</v>
      </c>
      <c r="N630" s="138" t="s">
        <v>47</v>
      </c>
      <c r="P630" s="139">
        <f>O630*H630</f>
        <v>0</v>
      </c>
      <c r="Q630" s="139">
        <v>0</v>
      </c>
      <c r="R630" s="139">
        <f>Q630*H630</f>
        <v>0</v>
      </c>
      <c r="S630" s="139">
        <v>0</v>
      </c>
      <c r="T630" s="140">
        <f>S630*H630</f>
        <v>0</v>
      </c>
      <c r="AR630" s="141" t="s">
        <v>761</v>
      </c>
      <c r="AT630" s="141" t="s">
        <v>267</v>
      </c>
      <c r="AU630" s="141" t="s">
        <v>86</v>
      </c>
      <c r="AY630" s="18" t="s">
        <v>265</v>
      </c>
      <c r="BE630" s="142">
        <f>IF(N630="základní",J630,0)</f>
        <v>0</v>
      </c>
      <c r="BF630" s="142">
        <f>IF(N630="snížená",J630,0)</f>
        <v>0</v>
      </c>
      <c r="BG630" s="142">
        <f>IF(N630="zákl. přenesená",J630,0)</f>
        <v>0</v>
      </c>
      <c r="BH630" s="142">
        <f>IF(N630="sníž. přenesená",J630,0)</f>
        <v>0</v>
      </c>
      <c r="BI630" s="142">
        <f>IF(N630="nulová",J630,0)</f>
        <v>0</v>
      </c>
      <c r="BJ630" s="18" t="s">
        <v>84</v>
      </c>
      <c r="BK630" s="142">
        <f>ROUND(I630*H630,2)</f>
        <v>0</v>
      </c>
      <c r="BL630" s="18" t="s">
        <v>761</v>
      </c>
      <c r="BM630" s="141" t="s">
        <v>6360</v>
      </c>
    </row>
    <row r="631" spans="2:47" s="1" customFormat="1" ht="12">
      <c r="B631" s="33"/>
      <c r="D631" s="143" t="s">
        <v>273</v>
      </c>
      <c r="F631" s="144" t="s">
        <v>6359</v>
      </c>
      <c r="I631" s="145"/>
      <c r="L631" s="33"/>
      <c r="M631" s="146"/>
      <c r="T631" s="54"/>
      <c r="AT631" s="18" t="s">
        <v>273</v>
      </c>
      <c r="AU631" s="18" t="s">
        <v>86</v>
      </c>
    </row>
    <row r="632" spans="2:47" s="1" customFormat="1" ht="19.5">
      <c r="B632" s="33"/>
      <c r="D632" s="143" t="s">
        <v>501</v>
      </c>
      <c r="F632" s="176" t="s">
        <v>6361</v>
      </c>
      <c r="I632" s="145"/>
      <c r="L632" s="33"/>
      <c r="M632" s="146"/>
      <c r="T632" s="54"/>
      <c r="AT632" s="18" t="s">
        <v>501</v>
      </c>
      <c r="AU632" s="18" t="s">
        <v>86</v>
      </c>
    </row>
    <row r="633" spans="2:65" s="1" customFormat="1" ht="16.5" customHeight="1">
      <c r="B633" s="33"/>
      <c r="C633" s="177" t="s">
        <v>3527</v>
      </c>
      <c r="D633" s="177" t="s">
        <v>504</v>
      </c>
      <c r="E633" s="178" t="s">
        <v>6362</v>
      </c>
      <c r="F633" s="179" t="s">
        <v>6363</v>
      </c>
      <c r="G633" s="180" t="s">
        <v>134</v>
      </c>
      <c r="H633" s="181">
        <v>2</v>
      </c>
      <c r="I633" s="182"/>
      <c r="J633" s="183">
        <f>ROUND(I633*H633,2)</f>
        <v>0</v>
      </c>
      <c r="K633" s="179" t="s">
        <v>19</v>
      </c>
      <c r="L633" s="184"/>
      <c r="M633" s="185" t="s">
        <v>19</v>
      </c>
      <c r="N633" s="186" t="s">
        <v>47</v>
      </c>
      <c r="P633" s="139">
        <f>O633*H633</f>
        <v>0</v>
      </c>
      <c r="Q633" s="139">
        <v>0</v>
      </c>
      <c r="R633" s="139">
        <f>Q633*H633</f>
        <v>0</v>
      </c>
      <c r="S633" s="139">
        <v>0</v>
      </c>
      <c r="T633" s="140">
        <f>S633*H633</f>
        <v>0</v>
      </c>
      <c r="AR633" s="141" t="s">
        <v>3771</v>
      </c>
      <c r="AT633" s="141" t="s">
        <v>504</v>
      </c>
      <c r="AU633" s="141" t="s">
        <v>86</v>
      </c>
      <c r="AY633" s="18" t="s">
        <v>265</v>
      </c>
      <c r="BE633" s="142">
        <f>IF(N633="základní",J633,0)</f>
        <v>0</v>
      </c>
      <c r="BF633" s="142">
        <f>IF(N633="snížená",J633,0)</f>
        <v>0</v>
      </c>
      <c r="BG633" s="142">
        <f>IF(N633="zákl. přenesená",J633,0)</f>
        <v>0</v>
      </c>
      <c r="BH633" s="142">
        <f>IF(N633="sníž. přenesená",J633,0)</f>
        <v>0</v>
      </c>
      <c r="BI633" s="142">
        <f>IF(N633="nulová",J633,0)</f>
        <v>0</v>
      </c>
      <c r="BJ633" s="18" t="s">
        <v>84</v>
      </c>
      <c r="BK633" s="142">
        <f>ROUND(I633*H633,2)</f>
        <v>0</v>
      </c>
      <c r="BL633" s="18" t="s">
        <v>761</v>
      </c>
      <c r="BM633" s="141" t="s">
        <v>6364</v>
      </c>
    </row>
    <row r="634" spans="2:47" s="1" customFormat="1" ht="12">
      <c r="B634" s="33"/>
      <c r="D634" s="143" t="s">
        <v>273</v>
      </c>
      <c r="F634" s="144" t="s">
        <v>6363</v>
      </c>
      <c r="I634" s="145"/>
      <c r="L634" s="33"/>
      <c r="M634" s="146"/>
      <c r="T634" s="54"/>
      <c r="AT634" s="18" t="s">
        <v>273</v>
      </c>
      <c r="AU634" s="18" t="s">
        <v>86</v>
      </c>
    </row>
    <row r="635" spans="2:65" s="1" customFormat="1" ht="16.5" customHeight="1">
      <c r="B635" s="33"/>
      <c r="C635" s="177" t="s">
        <v>3532</v>
      </c>
      <c r="D635" s="177" t="s">
        <v>504</v>
      </c>
      <c r="E635" s="178" t="s">
        <v>6365</v>
      </c>
      <c r="F635" s="179" t="s">
        <v>6366</v>
      </c>
      <c r="G635" s="180" t="s">
        <v>134</v>
      </c>
      <c r="H635" s="181">
        <v>6</v>
      </c>
      <c r="I635" s="182"/>
      <c r="J635" s="183">
        <f>ROUND(I635*H635,2)</f>
        <v>0</v>
      </c>
      <c r="K635" s="179" t="s">
        <v>19</v>
      </c>
      <c r="L635" s="184"/>
      <c r="M635" s="185" t="s">
        <v>19</v>
      </c>
      <c r="N635" s="186" t="s">
        <v>47</v>
      </c>
      <c r="P635" s="139">
        <f>O635*H635</f>
        <v>0</v>
      </c>
      <c r="Q635" s="139">
        <v>0</v>
      </c>
      <c r="R635" s="139">
        <f>Q635*H635</f>
        <v>0</v>
      </c>
      <c r="S635" s="139">
        <v>0</v>
      </c>
      <c r="T635" s="140">
        <f>S635*H635</f>
        <v>0</v>
      </c>
      <c r="AR635" s="141" t="s">
        <v>3771</v>
      </c>
      <c r="AT635" s="141" t="s">
        <v>504</v>
      </c>
      <c r="AU635" s="141" t="s">
        <v>86</v>
      </c>
      <c r="AY635" s="18" t="s">
        <v>265</v>
      </c>
      <c r="BE635" s="142">
        <f>IF(N635="základní",J635,0)</f>
        <v>0</v>
      </c>
      <c r="BF635" s="142">
        <f>IF(N635="snížená",J635,0)</f>
        <v>0</v>
      </c>
      <c r="BG635" s="142">
        <f>IF(N635="zákl. přenesená",J635,0)</f>
        <v>0</v>
      </c>
      <c r="BH635" s="142">
        <f>IF(N635="sníž. přenesená",J635,0)</f>
        <v>0</v>
      </c>
      <c r="BI635" s="142">
        <f>IF(N635="nulová",J635,0)</f>
        <v>0</v>
      </c>
      <c r="BJ635" s="18" t="s">
        <v>84</v>
      </c>
      <c r="BK635" s="142">
        <f>ROUND(I635*H635,2)</f>
        <v>0</v>
      </c>
      <c r="BL635" s="18" t="s">
        <v>761</v>
      </c>
      <c r="BM635" s="141" t="s">
        <v>6367</v>
      </c>
    </row>
    <row r="636" spans="2:47" s="1" customFormat="1" ht="12">
      <c r="B636" s="33"/>
      <c r="D636" s="143" t="s">
        <v>273</v>
      </c>
      <c r="F636" s="144" t="s">
        <v>6366</v>
      </c>
      <c r="I636" s="145"/>
      <c r="L636" s="33"/>
      <c r="M636" s="146"/>
      <c r="T636" s="54"/>
      <c r="AT636" s="18" t="s">
        <v>273</v>
      </c>
      <c r="AU636" s="18" t="s">
        <v>86</v>
      </c>
    </row>
    <row r="637" spans="2:65" s="1" customFormat="1" ht="16.5" customHeight="1">
      <c r="B637" s="33"/>
      <c r="C637" s="130" t="s">
        <v>3537</v>
      </c>
      <c r="D637" s="130" t="s">
        <v>267</v>
      </c>
      <c r="E637" s="131" t="s">
        <v>6368</v>
      </c>
      <c r="F637" s="132" t="s">
        <v>6369</v>
      </c>
      <c r="G637" s="133" t="s">
        <v>162</v>
      </c>
      <c r="H637" s="134">
        <v>3</v>
      </c>
      <c r="I637" s="135"/>
      <c r="J637" s="136">
        <f>ROUND(I637*H637,2)</f>
        <v>0</v>
      </c>
      <c r="K637" s="132" t="s">
        <v>19</v>
      </c>
      <c r="L637" s="33"/>
      <c r="M637" s="137" t="s">
        <v>19</v>
      </c>
      <c r="N637" s="138" t="s">
        <v>47</v>
      </c>
      <c r="P637" s="139">
        <f>O637*H637</f>
        <v>0</v>
      </c>
      <c r="Q637" s="139">
        <v>0</v>
      </c>
      <c r="R637" s="139">
        <f>Q637*H637</f>
        <v>0</v>
      </c>
      <c r="S637" s="139">
        <v>0</v>
      </c>
      <c r="T637" s="140">
        <f>S637*H637</f>
        <v>0</v>
      </c>
      <c r="AR637" s="141" t="s">
        <v>761</v>
      </c>
      <c r="AT637" s="141" t="s">
        <v>267</v>
      </c>
      <c r="AU637" s="141" t="s">
        <v>86</v>
      </c>
      <c r="AY637" s="18" t="s">
        <v>265</v>
      </c>
      <c r="BE637" s="142">
        <f>IF(N637="základní",J637,0)</f>
        <v>0</v>
      </c>
      <c r="BF637" s="142">
        <f>IF(N637="snížená",J637,0)</f>
        <v>0</v>
      </c>
      <c r="BG637" s="142">
        <f>IF(N637="zákl. přenesená",J637,0)</f>
        <v>0</v>
      </c>
      <c r="BH637" s="142">
        <f>IF(N637="sníž. přenesená",J637,0)</f>
        <v>0</v>
      </c>
      <c r="BI637" s="142">
        <f>IF(N637="nulová",J637,0)</f>
        <v>0</v>
      </c>
      <c r="BJ637" s="18" t="s">
        <v>84</v>
      </c>
      <c r="BK637" s="142">
        <f>ROUND(I637*H637,2)</f>
        <v>0</v>
      </c>
      <c r="BL637" s="18" t="s">
        <v>761</v>
      </c>
      <c r="BM637" s="141" t="s">
        <v>6370</v>
      </c>
    </row>
    <row r="638" spans="2:47" s="1" customFormat="1" ht="12">
      <c r="B638" s="33"/>
      <c r="D638" s="143" t="s">
        <v>273</v>
      </c>
      <c r="F638" s="144" t="s">
        <v>6369</v>
      </c>
      <c r="I638" s="145"/>
      <c r="L638" s="33"/>
      <c r="M638" s="146"/>
      <c r="T638" s="54"/>
      <c r="AT638" s="18" t="s">
        <v>273</v>
      </c>
      <c r="AU638" s="18" t="s">
        <v>86</v>
      </c>
    </row>
    <row r="639" spans="2:47" s="1" customFormat="1" ht="19.5">
      <c r="B639" s="33"/>
      <c r="D639" s="143" t="s">
        <v>501</v>
      </c>
      <c r="F639" s="176" t="s">
        <v>6371</v>
      </c>
      <c r="I639" s="145"/>
      <c r="L639" s="33"/>
      <c r="M639" s="146"/>
      <c r="T639" s="54"/>
      <c r="AT639" s="18" t="s">
        <v>501</v>
      </c>
      <c r="AU639" s="18" t="s">
        <v>86</v>
      </c>
    </row>
    <row r="640" spans="2:65" s="1" customFormat="1" ht="16.5" customHeight="1">
      <c r="B640" s="33"/>
      <c r="C640" s="177" t="s">
        <v>3543</v>
      </c>
      <c r="D640" s="177" t="s">
        <v>504</v>
      </c>
      <c r="E640" s="178" t="s">
        <v>6372</v>
      </c>
      <c r="F640" s="179" t="s">
        <v>6373</v>
      </c>
      <c r="G640" s="180" t="s">
        <v>134</v>
      </c>
      <c r="H640" s="181">
        <v>1</v>
      </c>
      <c r="I640" s="182"/>
      <c r="J640" s="183">
        <f>ROUND(I640*H640,2)</f>
        <v>0</v>
      </c>
      <c r="K640" s="179" t="s">
        <v>19</v>
      </c>
      <c r="L640" s="184"/>
      <c r="M640" s="185" t="s">
        <v>19</v>
      </c>
      <c r="N640" s="186" t="s">
        <v>47</v>
      </c>
      <c r="P640" s="139">
        <f>O640*H640</f>
        <v>0</v>
      </c>
      <c r="Q640" s="139">
        <v>0</v>
      </c>
      <c r="R640" s="139">
        <f>Q640*H640</f>
        <v>0</v>
      </c>
      <c r="S640" s="139">
        <v>0</v>
      </c>
      <c r="T640" s="140">
        <f>S640*H640</f>
        <v>0</v>
      </c>
      <c r="AR640" s="141" t="s">
        <v>3771</v>
      </c>
      <c r="AT640" s="141" t="s">
        <v>504</v>
      </c>
      <c r="AU640" s="141" t="s">
        <v>86</v>
      </c>
      <c r="AY640" s="18" t="s">
        <v>265</v>
      </c>
      <c r="BE640" s="142">
        <f>IF(N640="základní",J640,0)</f>
        <v>0</v>
      </c>
      <c r="BF640" s="142">
        <f>IF(N640="snížená",J640,0)</f>
        <v>0</v>
      </c>
      <c r="BG640" s="142">
        <f>IF(N640="zákl. přenesená",J640,0)</f>
        <v>0</v>
      </c>
      <c r="BH640" s="142">
        <f>IF(N640="sníž. přenesená",J640,0)</f>
        <v>0</v>
      </c>
      <c r="BI640" s="142">
        <f>IF(N640="nulová",J640,0)</f>
        <v>0</v>
      </c>
      <c r="BJ640" s="18" t="s">
        <v>84</v>
      </c>
      <c r="BK640" s="142">
        <f>ROUND(I640*H640,2)</f>
        <v>0</v>
      </c>
      <c r="BL640" s="18" t="s">
        <v>761</v>
      </c>
      <c r="BM640" s="141" t="s">
        <v>6374</v>
      </c>
    </row>
    <row r="641" spans="2:47" s="1" customFormat="1" ht="12">
      <c r="B641" s="33"/>
      <c r="D641" s="143" t="s">
        <v>273</v>
      </c>
      <c r="F641" s="144" t="s">
        <v>6373</v>
      </c>
      <c r="I641" s="145"/>
      <c r="L641" s="33"/>
      <c r="M641" s="146"/>
      <c r="T641" s="54"/>
      <c r="AT641" s="18" t="s">
        <v>273</v>
      </c>
      <c r="AU641" s="18" t="s">
        <v>86</v>
      </c>
    </row>
    <row r="642" spans="2:63" s="11" customFormat="1" ht="22.9" customHeight="1">
      <c r="B642" s="118"/>
      <c r="D642" s="119" t="s">
        <v>75</v>
      </c>
      <c r="E642" s="128" t="s">
        <v>4983</v>
      </c>
      <c r="F642" s="128" t="s">
        <v>4984</v>
      </c>
      <c r="I642" s="121"/>
      <c r="J642" s="129">
        <f>BK642</f>
        <v>0</v>
      </c>
      <c r="L642" s="118"/>
      <c r="M642" s="123"/>
      <c r="P642" s="124">
        <f>SUM(P643:P768)</f>
        <v>0</v>
      </c>
      <c r="R642" s="124">
        <f>SUM(R643:R768)</f>
        <v>0</v>
      </c>
      <c r="T642" s="125">
        <f>SUM(T643:T768)</f>
        <v>0</v>
      </c>
      <c r="AR642" s="119" t="s">
        <v>287</v>
      </c>
      <c r="AT642" s="126" t="s">
        <v>75</v>
      </c>
      <c r="AU642" s="126" t="s">
        <v>84</v>
      </c>
      <c r="AY642" s="119" t="s">
        <v>265</v>
      </c>
      <c r="BK642" s="127">
        <f>SUM(BK643:BK768)</f>
        <v>0</v>
      </c>
    </row>
    <row r="643" spans="2:65" s="1" customFormat="1" ht="16.5" customHeight="1">
      <c r="B643" s="33"/>
      <c r="C643" s="130" t="s">
        <v>3548</v>
      </c>
      <c r="D643" s="130" t="s">
        <v>267</v>
      </c>
      <c r="E643" s="131" t="s">
        <v>5200</v>
      </c>
      <c r="F643" s="132" t="s">
        <v>5204</v>
      </c>
      <c r="G643" s="133" t="s">
        <v>5202</v>
      </c>
      <c r="H643" s="134">
        <v>0.926</v>
      </c>
      <c r="I643" s="135"/>
      <c r="J643" s="136">
        <f>ROUND(I643*H643,2)</f>
        <v>0</v>
      </c>
      <c r="K643" s="132" t="s">
        <v>19</v>
      </c>
      <c r="L643" s="33"/>
      <c r="M643" s="137" t="s">
        <v>19</v>
      </c>
      <c r="N643" s="138" t="s">
        <v>47</v>
      </c>
      <c r="P643" s="139">
        <f>O643*H643</f>
        <v>0</v>
      </c>
      <c r="Q643" s="139">
        <v>0</v>
      </c>
      <c r="R643" s="139">
        <f>Q643*H643</f>
        <v>0</v>
      </c>
      <c r="S643" s="139">
        <v>0</v>
      </c>
      <c r="T643" s="140">
        <f>S643*H643</f>
        <v>0</v>
      </c>
      <c r="AR643" s="141" t="s">
        <v>761</v>
      </c>
      <c r="AT643" s="141" t="s">
        <v>267</v>
      </c>
      <c r="AU643" s="141" t="s">
        <v>86</v>
      </c>
      <c r="AY643" s="18" t="s">
        <v>265</v>
      </c>
      <c r="BE643" s="142">
        <f>IF(N643="základní",J643,0)</f>
        <v>0</v>
      </c>
      <c r="BF643" s="142">
        <f>IF(N643="snížená",J643,0)</f>
        <v>0</v>
      </c>
      <c r="BG643" s="142">
        <f>IF(N643="zákl. přenesená",J643,0)</f>
        <v>0</v>
      </c>
      <c r="BH643" s="142">
        <f>IF(N643="sníž. přenesená",J643,0)</f>
        <v>0</v>
      </c>
      <c r="BI643" s="142">
        <f>IF(N643="nulová",J643,0)</f>
        <v>0</v>
      </c>
      <c r="BJ643" s="18" t="s">
        <v>84</v>
      </c>
      <c r="BK643" s="142">
        <f>ROUND(I643*H643,2)</f>
        <v>0</v>
      </c>
      <c r="BL643" s="18" t="s">
        <v>761</v>
      </c>
      <c r="BM643" s="141" t="s">
        <v>6375</v>
      </c>
    </row>
    <row r="644" spans="2:47" s="1" customFormat="1" ht="12">
      <c r="B644" s="33"/>
      <c r="D644" s="143" t="s">
        <v>273</v>
      </c>
      <c r="F644" s="144" t="s">
        <v>5204</v>
      </c>
      <c r="I644" s="145"/>
      <c r="L644" s="33"/>
      <c r="M644" s="146"/>
      <c r="T644" s="54"/>
      <c r="AT644" s="18" t="s">
        <v>273</v>
      </c>
      <c r="AU644" s="18" t="s">
        <v>86</v>
      </c>
    </row>
    <row r="645" spans="2:47" s="1" customFormat="1" ht="68.25">
      <c r="B645" s="33"/>
      <c r="D645" s="143" t="s">
        <v>501</v>
      </c>
      <c r="F645" s="176" t="s">
        <v>6376</v>
      </c>
      <c r="I645" s="145"/>
      <c r="L645" s="33"/>
      <c r="M645" s="146"/>
      <c r="T645" s="54"/>
      <c r="AT645" s="18" t="s">
        <v>501</v>
      </c>
      <c r="AU645" s="18" t="s">
        <v>86</v>
      </c>
    </row>
    <row r="646" spans="2:65" s="1" customFormat="1" ht="16.5" customHeight="1">
      <c r="B646" s="33"/>
      <c r="C646" s="130" t="s">
        <v>3554</v>
      </c>
      <c r="D646" s="130" t="s">
        <v>267</v>
      </c>
      <c r="E646" s="131" t="s">
        <v>5207</v>
      </c>
      <c r="F646" s="132" t="s">
        <v>5208</v>
      </c>
      <c r="G646" s="133" t="s">
        <v>104</v>
      </c>
      <c r="H646" s="134">
        <v>16.42</v>
      </c>
      <c r="I646" s="135"/>
      <c r="J646" s="136">
        <f>ROUND(I646*H646,2)</f>
        <v>0</v>
      </c>
      <c r="K646" s="132" t="s">
        <v>19</v>
      </c>
      <c r="L646" s="33"/>
      <c r="M646" s="137" t="s">
        <v>19</v>
      </c>
      <c r="N646" s="138" t="s">
        <v>47</v>
      </c>
      <c r="P646" s="139">
        <f>O646*H646</f>
        <v>0</v>
      </c>
      <c r="Q646" s="139">
        <v>0</v>
      </c>
      <c r="R646" s="139">
        <f>Q646*H646</f>
        <v>0</v>
      </c>
      <c r="S646" s="139">
        <v>0</v>
      </c>
      <c r="T646" s="140">
        <f>S646*H646</f>
        <v>0</v>
      </c>
      <c r="AR646" s="141" t="s">
        <v>761</v>
      </c>
      <c r="AT646" s="141" t="s">
        <v>267</v>
      </c>
      <c r="AU646" s="141" t="s">
        <v>86</v>
      </c>
      <c r="AY646" s="18" t="s">
        <v>265</v>
      </c>
      <c r="BE646" s="142">
        <f>IF(N646="základní",J646,0)</f>
        <v>0</v>
      </c>
      <c r="BF646" s="142">
        <f>IF(N646="snížená",J646,0)</f>
        <v>0</v>
      </c>
      <c r="BG646" s="142">
        <f>IF(N646="zákl. přenesená",J646,0)</f>
        <v>0</v>
      </c>
      <c r="BH646" s="142">
        <f>IF(N646="sníž. přenesená",J646,0)</f>
        <v>0</v>
      </c>
      <c r="BI646" s="142">
        <f>IF(N646="nulová",J646,0)</f>
        <v>0</v>
      </c>
      <c r="BJ646" s="18" t="s">
        <v>84</v>
      </c>
      <c r="BK646" s="142">
        <f>ROUND(I646*H646,2)</f>
        <v>0</v>
      </c>
      <c r="BL646" s="18" t="s">
        <v>761</v>
      </c>
      <c r="BM646" s="141" t="s">
        <v>6377</v>
      </c>
    </row>
    <row r="647" spans="2:47" s="1" customFormat="1" ht="12">
      <c r="B647" s="33"/>
      <c r="D647" s="143" t="s">
        <v>273</v>
      </c>
      <c r="F647" s="144" t="s">
        <v>5208</v>
      </c>
      <c r="I647" s="145"/>
      <c r="L647" s="33"/>
      <c r="M647" s="146"/>
      <c r="T647" s="54"/>
      <c r="AT647" s="18" t="s">
        <v>273</v>
      </c>
      <c r="AU647" s="18" t="s">
        <v>86</v>
      </c>
    </row>
    <row r="648" spans="2:47" s="1" customFormat="1" ht="58.5">
      <c r="B648" s="33"/>
      <c r="D648" s="143" t="s">
        <v>501</v>
      </c>
      <c r="F648" s="176" t="s">
        <v>6378</v>
      </c>
      <c r="I648" s="145"/>
      <c r="L648" s="33"/>
      <c r="M648" s="146"/>
      <c r="T648" s="54"/>
      <c r="AT648" s="18" t="s">
        <v>501</v>
      </c>
      <c r="AU648" s="18" t="s">
        <v>86</v>
      </c>
    </row>
    <row r="649" spans="2:65" s="1" customFormat="1" ht="16.5" customHeight="1">
      <c r="B649" s="33"/>
      <c r="C649" s="130" t="s">
        <v>3559</v>
      </c>
      <c r="D649" s="130" t="s">
        <v>267</v>
      </c>
      <c r="E649" s="131" t="s">
        <v>5213</v>
      </c>
      <c r="F649" s="132" t="s">
        <v>5214</v>
      </c>
      <c r="G649" s="133" t="s">
        <v>104</v>
      </c>
      <c r="H649" s="134">
        <v>15.72</v>
      </c>
      <c r="I649" s="135"/>
      <c r="J649" s="136">
        <f>ROUND(I649*H649,2)</f>
        <v>0</v>
      </c>
      <c r="K649" s="132" t="s">
        <v>19</v>
      </c>
      <c r="L649" s="33"/>
      <c r="M649" s="137" t="s">
        <v>19</v>
      </c>
      <c r="N649" s="138" t="s">
        <v>47</v>
      </c>
      <c r="P649" s="139">
        <f>O649*H649</f>
        <v>0</v>
      </c>
      <c r="Q649" s="139">
        <v>0</v>
      </c>
      <c r="R649" s="139">
        <f>Q649*H649</f>
        <v>0</v>
      </c>
      <c r="S649" s="139">
        <v>0</v>
      </c>
      <c r="T649" s="140">
        <f>S649*H649</f>
        <v>0</v>
      </c>
      <c r="AR649" s="141" t="s">
        <v>761</v>
      </c>
      <c r="AT649" s="141" t="s">
        <v>267</v>
      </c>
      <c r="AU649" s="141" t="s">
        <v>86</v>
      </c>
      <c r="AY649" s="18" t="s">
        <v>265</v>
      </c>
      <c r="BE649" s="142">
        <f>IF(N649="základní",J649,0)</f>
        <v>0</v>
      </c>
      <c r="BF649" s="142">
        <f>IF(N649="snížená",J649,0)</f>
        <v>0</v>
      </c>
      <c r="BG649" s="142">
        <f>IF(N649="zákl. přenesená",J649,0)</f>
        <v>0</v>
      </c>
      <c r="BH649" s="142">
        <f>IF(N649="sníž. přenesená",J649,0)</f>
        <v>0</v>
      </c>
      <c r="BI649" s="142">
        <f>IF(N649="nulová",J649,0)</f>
        <v>0</v>
      </c>
      <c r="BJ649" s="18" t="s">
        <v>84</v>
      </c>
      <c r="BK649" s="142">
        <f>ROUND(I649*H649,2)</f>
        <v>0</v>
      </c>
      <c r="BL649" s="18" t="s">
        <v>761</v>
      </c>
      <c r="BM649" s="141" t="s">
        <v>6379</v>
      </c>
    </row>
    <row r="650" spans="2:47" s="1" customFormat="1" ht="12">
      <c r="B650" s="33"/>
      <c r="D650" s="143" t="s">
        <v>273</v>
      </c>
      <c r="F650" s="144" t="s">
        <v>5214</v>
      </c>
      <c r="I650" s="145"/>
      <c r="L650" s="33"/>
      <c r="M650" s="146"/>
      <c r="T650" s="54"/>
      <c r="AT650" s="18" t="s">
        <v>273</v>
      </c>
      <c r="AU650" s="18" t="s">
        <v>86</v>
      </c>
    </row>
    <row r="651" spans="2:47" s="1" customFormat="1" ht="58.5">
      <c r="B651" s="33"/>
      <c r="D651" s="143" t="s">
        <v>501</v>
      </c>
      <c r="F651" s="176" t="s">
        <v>6380</v>
      </c>
      <c r="I651" s="145"/>
      <c r="L651" s="33"/>
      <c r="M651" s="146"/>
      <c r="T651" s="54"/>
      <c r="AT651" s="18" t="s">
        <v>501</v>
      </c>
      <c r="AU651" s="18" t="s">
        <v>86</v>
      </c>
    </row>
    <row r="652" spans="2:65" s="1" customFormat="1" ht="16.5" customHeight="1">
      <c r="B652" s="33"/>
      <c r="C652" s="130" t="s">
        <v>3564</v>
      </c>
      <c r="D652" s="130" t="s">
        <v>267</v>
      </c>
      <c r="E652" s="131" t="s">
        <v>5219</v>
      </c>
      <c r="F652" s="132" t="s">
        <v>5220</v>
      </c>
      <c r="G652" s="133" t="s">
        <v>104</v>
      </c>
      <c r="H652" s="134">
        <v>4.63</v>
      </c>
      <c r="I652" s="135"/>
      <c r="J652" s="136">
        <f>ROUND(I652*H652,2)</f>
        <v>0</v>
      </c>
      <c r="K652" s="132" t="s">
        <v>19</v>
      </c>
      <c r="L652" s="33"/>
      <c r="M652" s="137" t="s">
        <v>19</v>
      </c>
      <c r="N652" s="138" t="s">
        <v>47</v>
      </c>
      <c r="P652" s="139">
        <f>O652*H652</f>
        <v>0</v>
      </c>
      <c r="Q652" s="139">
        <v>0</v>
      </c>
      <c r="R652" s="139">
        <f>Q652*H652</f>
        <v>0</v>
      </c>
      <c r="S652" s="139">
        <v>0</v>
      </c>
      <c r="T652" s="140">
        <f>S652*H652</f>
        <v>0</v>
      </c>
      <c r="AR652" s="141" t="s">
        <v>761</v>
      </c>
      <c r="AT652" s="141" t="s">
        <v>267</v>
      </c>
      <c r="AU652" s="141" t="s">
        <v>86</v>
      </c>
      <c r="AY652" s="18" t="s">
        <v>265</v>
      </c>
      <c r="BE652" s="142">
        <f>IF(N652="základní",J652,0)</f>
        <v>0</v>
      </c>
      <c r="BF652" s="142">
        <f>IF(N652="snížená",J652,0)</f>
        <v>0</v>
      </c>
      <c r="BG652" s="142">
        <f>IF(N652="zákl. přenesená",J652,0)</f>
        <v>0</v>
      </c>
      <c r="BH652" s="142">
        <f>IF(N652="sníž. přenesená",J652,0)</f>
        <v>0</v>
      </c>
      <c r="BI652" s="142">
        <f>IF(N652="nulová",J652,0)</f>
        <v>0</v>
      </c>
      <c r="BJ652" s="18" t="s">
        <v>84</v>
      </c>
      <c r="BK652" s="142">
        <f>ROUND(I652*H652,2)</f>
        <v>0</v>
      </c>
      <c r="BL652" s="18" t="s">
        <v>761</v>
      </c>
      <c r="BM652" s="141" t="s">
        <v>6381</v>
      </c>
    </row>
    <row r="653" spans="2:47" s="1" customFormat="1" ht="12">
      <c r="B653" s="33"/>
      <c r="D653" s="143" t="s">
        <v>273</v>
      </c>
      <c r="F653" s="144" t="s">
        <v>5220</v>
      </c>
      <c r="I653" s="145"/>
      <c r="L653" s="33"/>
      <c r="M653" s="146"/>
      <c r="T653" s="54"/>
      <c r="AT653" s="18" t="s">
        <v>273</v>
      </c>
      <c r="AU653" s="18" t="s">
        <v>86</v>
      </c>
    </row>
    <row r="654" spans="2:47" s="1" customFormat="1" ht="39">
      <c r="B654" s="33"/>
      <c r="D654" s="143" t="s">
        <v>501</v>
      </c>
      <c r="F654" s="176" t="s">
        <v>6382</v>
      </c>
      <c r="I654" s="145"/>
      <c r="L654" s="33"/>
      <c r="M654" s="146"/>
      <c r="T654" s="54"/>
      <c r="AT654" s="18" t="s">
        <v>501</v>
      </c>
      <c r="AU654" s="18" t="s">
        <v>86</v>
      </c>
    </row>
    <row r="655" spans="2:65" s="1" customFormat="1" ht="16.5" customHeight="1">
      <c r="B655" s="33"/>
      <c r="C655" s="177" t="s">
        <v>3569</v>
      </c>
      <c r="D655" s="177" t="s">
        <v>504</v>
      </c>
      <c r="E655" s="178" t="s">
        <v>5225</v>
      </c>
      <c r="F655" s="179" t="s">
        <v>5226</v>
      </c>
      <c r="G655" s="180" t="s">
        <v>104</v>
      </c>
      <c r="H655" s="181">
        <v>4.63</v>
      </c>
      <c r="I655" s="182"/>
      <c r="J655" s="183">
        <f>ROUND(I655*H655,2)</f>
        <v>0</v>
      </c>
      <c r="K655" s="179" t="s">
        <v>19</v>
      </c>
      <c r="L655" s="184"/>
      <c r="M655" s="185" t="s">
        <v>19</v>
      </c>
      <c r="N655" s="186" t="s">
        <v>47</v>
      </c>
      <c r="P655" s="139">
        <f>O655*H655</f>
        <v>0</v>
      </c>
      <c r="Q655" s="139">
        <v>0</v>
      </c>
      <c r="R655" s="139">
        <f>Q655*H655</f>
        <v>0</v>
      </c>
      <c r="S655" s="139">
        <v>0</v>
      </c>
      <c r="T655" s="140">
        <f>S655*H655</f>
        <v>0</v>
      </c>
      <c r="AR655" s="141" t="s">
        <v>3771</v>
      </c>
      <c r="AT655" s="141" t="s">
        <v>504</v>
      </c>
      <c r="AU655" s="141" t="s">
        <v>86</v>
      </c>
      <c r="AY655" s="18" t="s">
        <v>265</v>
      </c>
      <c r="BE655" s="142">
        <f>IF(N655="základní",J655,0)</f>
        <v>0</v>
      </c>
      <c r="BF655" s="142">
        <f>IF(N655="snížená",J655,0)</f>
        <v>0</v>
      </c>
      <c r="BG655" s="142">
        <f>IF(N655="zákl. přenesená",J655,0)</f>
        <v>0</v>
      </c>
      <c r="BH655" s="142">
        <f>IF(N655="sníž. přenesená",J655,0)</f>
        <v>0</v>
      </c>
      <c r="BI655" s="142">
        <f>IF(N655="nulová",J655,0)</f>
        <v>0</v>
      </c>
      <c r="BJ655" s="18" t="s">
        <v>84</v>
      </c>
      <c r="BK655" s="142">
        <f>ROUND(I655*H655,2)</f>
        <v>0</v>
      </c>
      <c r="BL655" s="18" t="s">
        <v>761</v>
      </c>
      <c r="BM655" s="141" t="s">
        <v>6383</v>
      </c>
    </row>
    <row r="656" spans="2:47" s="1" customFormat="1" ht="12">
      <c r="B656" s="33"/>
      <c r="D656" s="143" t="s">
        <v>273</v>
      </c>
      <c r="F656" s="144" t="s">
        <v>5226</v>
      </c>
      <c r="I656" s="145"/>
      <c r="L656" s="33"/>
      <c r="M656" s="146"/>
      <c r="T656" s="54"/>
      <c r="AT656" s="18" t="s">
        <v>273</v>
      </c>
      <c r="AU656" s="18" t="s">
        <v>86</v>
      </c>
    </row>
    <row r="657" spans="2:65" s="1" customFormat="1" ht="16.5" customHeight="1">
      <c r="B657" s="33"/>
      <c r="C657" s="130" t="s">
        <v>3573</v>
      </c>
      <c r="D657" s="130" t="s">
        <v>267</v>
      </c>
      <c r="E657" s="131" t="s">
        <v>5244</v>
      </c>
      <c r="F657" s="132" t="s">
        <v>5245</v>
      </c>
      <c r="G657" s="133" t="s">
        <v>162</v>
      </c>
      <c r="H657" s="134">
        <v>516</v>
      </c>
      <c r="I657" s="135"/>
      <c r="J657" s="136">
        <f>ROUND(I657*H657,2)</f>
        <v>0</v>
      </c>
      <c r="K657" s="132" t="s">
        <v>19</v>
      </c>
      <c r="L657" s="33"/>
      <c r="M657" s="137" t="s">
        <v>19</v>
      </c>
      <c r="N657" s="138" t="s">
        <v>47</v>
      </c>
      <c r="P657" s="139">
        <f>O657*H657</f>
        <v>0</v>
      </c>
      <c r="Q657" s="139">
        <v>0</v>
      </c>
      <c r="R657" s="139">
        <f>Q657*H657</f>
        <v>0</v>
      </c>
      <c r="S657" s="139">
        <v>0</v>
      </c>
      <c r="T657" s="140">
        <f>S657*H657</f>
        <v>0</v>
      </c>
      <c r="AR657" s="141" t="s">
        <v>761</v>
      </c>
      <c r="AT657" s="141" t="s">
        <v>267</v>
      </c>
      <c r="AU657" s="141" t="s">
        <v>86</v>
      </c>
      <c r="AY657" s="18" t="s">
        <v>265</v>
      </c>
      <c r="BE657" s="142">
        <f>IF(N657="základní",J657,0)</f>
        <v>0</v>
      </c>
      <c r="BF657" s="142">
        <f>IF(N657="snížená",J657,0)</f>
        <v>0</v>
      </c>
      <c r="BG657" s="142">
        <f>IF(N657="zákl. přenesená",J657,0)</f>
        <v>0</v>
      </c>
      <c r="BH657" s="142">
        <f>IF(N657="sníž. přenesená",J657,0)</f>
        <v>0</v>
      </c>
      <c r="BI657" s="142">
        <f>IF(N657="nulová",J657,0)</f>
        <v>0</v>
      </c>
      <c r="BJ657" s="18" t="s">
        <v>84</v>
      </c>
      <c r="BK657" s="142">
        <f>ROUND(I657*H657,2)</f>
        <v>0</v>
      </c>
      <c r="BL657" s="18" t="s">
        <v>761</v>
      </c>
      <c r="BM657" s="141" t="s">
        <v>6384</v>
      </c>
    </row>
    <row r="658" spans="2:47" s="1" customFormat="1" ht="12">
      <c r="B658" s="33"/>
      <c r="D658" s="143" t="s">
        <v>273</v>
      </c>
      <c r="F658" s="144" t="s">
        <v>5245</v>
      </c>
      <c r="I658" s="145"/>
      <c r="L658" s="33"/>
      <c r="M658" s="146"/>
      <c r="T658" s="54"/>
      <c r="AT658" s="18" t="s">
        <v>273</v>
      </c>
      <c r="AU658" s="18" t="s">
        <v>86</v>
      </c>
    </row>
    <row r="659" spans="2:47" s="1" customFormat="1" ht="29.25">
      <c r="B659" s="33"/>
      <c r="D659" s="143" t="s">
        <v>501</v>
      </c>
      <c r="F659" s="176" t="s">
        <v>6385</v>
      </c>
      <c r="I659" s="145"/>
      <c r="L659" s="33"/>
      <c r="M659" s="146"/>
      <c r="T659" s="54"/>
      <c r="AT659" s="18" t="s">
        <v>501</v>
      </c>
      <c r="AU659" s="18" t="s">
        <v>86</v>
      </c>
    </row>
    <row r="660" spans="2:51" s="12" customFormat="1" ht="12">
      <c r="B660" s="149"/>
      <c r="D660" s="143" t="s">
        <v>277</v>
      </c>
      <c r="E660" s="150" t="s">
        <v>19</v>
      </c>
      <c r="F660" s="151" t="s">
        <v>6386</v>
      </c>
      <c r="H660" s="150" t="s">
        <v>19</v>
      </c>
      <c r="I660" s="152"/>
      <c r="L660" s="149"/>
      <c r="M660" s="153"/>
      <c r="T660" s="154"/>
      <c r="AT660" s="150" t="s">
        <v>277</v>
      </c>
      <c r="AU660" s="150" t="s">
        <v>86</v>
      </c>
      <c r="AV660" s="12" t="s">
        <v>84</v>
      </c>
      <c r="AW660" s="12" t="s">
        <v>37</v>
      </c>
      <c r="AX660" s="12" t="s">
        <v>76</v>
      </c>
      <c r="AY660" s="150" t="s">
        <v>265</v>
      </c>
    </row>
    <row r="661" spans="2:51" s="12" customFormat="1" ht="12">
      <c r="B661" s="149"/>
      <c r="D661" s="143" t="s">
        <v>277</v>
      </c>
      <c r="E661" s="150" t="s">
        <v>19</v>
      </c>
      <c r="F661" s="151" t="s">
        <v>6387</v>
      </c>
      <c r="H661" s="150" t="s">
        <v>19</v>
      </c>
      <c r="I661" s="152"/>
      <c r="L661" s="149"/>
      <c r="M661" s="153"/>
      <c r="T661" s="154"/>
      <c r="AT661" s="150" t="s">
        <v>277</v>
      </c>
      <c r="AU661" s="150" t="s">
        <v>86</v>
      </c>
      <c r="AV661" s="12" t="s">
        <v>84</v>
      </c>
      <c r="AW661" s="12" t="s">
        <v>37</v>
      </c>
      <c r="AX661" s="12" t="s">
        <v>76</v>
      </c>
      <c r="AY661" s="150" t="s">
        <v>265</v>
      </c>
    </row>
    <row r="662" spans="2:51" s="13" customFormat="1" ht="12">
      <c r="B662" s="155"/>
      <c r="D662" s="143" t="s">
        <v>277</v>
      </c>
      <c r="E662" s="156" t="s">
        <v>19</v>
      </c>
      <c r="F662" s="157" t="s">
        <v>5268</v>
      </c>
      <c r="H662" s="158">
        <v>516</v>
      </c>
      <c r="I662" s="159"/>
      <c r="L662" s="155"/>
      <c r="M662" s="160"/>
      <c r="T662" s="161"/>
      <c r="AT662" s="156" t="s">
        <v>277</v>
      </c>
      <c r="AU662" s="156" t="s">
        <v>86</v>
      </c>
      <c r="AV662" s="13" t="s">
        <v>86</v>
      </c>
      <c r="AW662" s="13" t="s">
        <v>37</v>
      </c>
      <c r="AX662" s="13" t="s">
        <v>84</v>
      </c>
      <c r="AY662" s="156" t="s">
        <v>265</v>
      </c>
    </row>
    <row r="663" spans="2:65" s="1" customFormat="1" ht="16.5" customHeight="1">
      <c r="B663" s="33"/>
      <c r="C663" s="177" t="s">
        <v>3578</v>
      </c>
      <c r="D663" s="177" t="s">
        <v>504</v>
      </c>
      <c r="E663" s="178" t="s">
        <v>5315</v>
      </c>
      <c r="F663" s="179" t="s">
        <v>5316</v>
      </c>
      <c r="G663" s="180" t="s">
        <v>162</v>
      </c>
      <c r="H663" s="181">
        <v>516</v>
      </c>
      <c r="I663" s="182"/>
      <c r="J663" s="183">
        <f>ROUND(I663*H663,2)</f>
        <v>0</v>
      </c>
      <c r="K663" s="179" t="s">
        <v>19</v>
      </c>
      <c r="L663" s="184"/>
      <c r="M663" s="185" t="s">
        <v>19</v>
      </c>
      <c r="N663" s="186" t="s">
        <v>47</v>
      </c>
      <c r="P663" s="139">
        <f>O663*H663</f>
        <v>0</v>
      </c>
      <c r="Q663" s="139">
        <v>0</v>
      </c>
      <c r="R663" s="139">
        <f>Q663*H663</f>
        <v>0</v>
      </c>
      <c r="S663" s="139">
        <v>0</v>
      </c>
      <c r="T663" s="140">
        <f>S663*H663</f>
        <v>0</v>
      </c>
      <c r="AR663" s="141" t="s">
        <v>3771</v>
      </c>
      <c r="AT663" s="141" t="s">
        <v>504</v>
      </c>
      <c r="AU663" s="141" t="s">
        <v>86</v>
      </c>
      <c r="AY663" s="18" t="s">
        <v>265</v>
      </c>
      <c r="BE663" s="142">
        <f>IF(N663="základní",J663,0)</f>
        <v>0</v>
      </c>
      <c r="BF663" s="142">
        <f>IF(N663="snížená",J663,0)</f>
        <v>0</v>
      </c>
      <c r="BG663" s="142">
        <f>IF(N663="zákl. přenesená",J663,0)</f>
        <v>0</v>
      </c>
      <c r="BH663" s="142">
        <f>IF(N663="sníž. přenesená",J663,0)</f>
        <v>0</v>
      </c>
      <c r="BI663" s="142">
        <f>IF(N663="nulová",J663,0)</f>
        <v>0</v>
      </c>
      <c r="BJ663" s="18" t="s">
        <v>84</v>
      </c>
      <c r="BK663" s="142">
        <f>ROUND(I663*H663,2)</f>
        <v>0</v>
      </c>
      <c r="BL663" s="18" t="s">
        <v>761</v>
      </c>
      <c r="BM663" s="141" t="s">
        <v>6388</v>
      </c>
    </row>
    <row r="664" spans="2:47" s="1" customFormat="1" ht="12">
      <c r="B664" s="33"/>
      <c r="D664" s="143" t="s">
        <v>273</v>
      </c>
      <c r="F664" s="144" t="s">
        <v>5316</v>
      </c>
      <c r="I664" s="145"/>
      <c r="L664" s="33"/>
      <c r="M664" s="146"/>
      <c r="T664" s="54"/>
      <c r="AT664" s="18" t="s">
        <v>273</v>
      </c>
      <c r="AU664" s="18" t="s">
        <v>86</v>
      </c>
    </row>
    <row r="665" spans="2:65" s="1" customFormat="1" ht="16.5" customHeight="1">
      <c r="B665" s="33"/>
      <c r="C665" s="130" t="s">
        <v>3584</v>
      </c>
      <c r="D665" s="130" t="s">
        <v>267</v>
      </c>
      <c r="E665" s="131" t="s">
        <v>6389</v>
      </c>
      <c r="F665" s="132" t="s">
        <v>6390</v>
      </c>
      <c r="G665" s="133" t="s">
        <v>162</v>
      </c>
      <c r="H665" s="134">
        <v>1126</v>
      </c>
      <c r="I665" s="135"/>
      <c r="J665" s="136">
        <f>ROUND(I665*H665,2)</f>
        <v>0</v>
      </c>
      <c r="K665" s="132" t="s">
        <v>19</v>
      </c>
      <c r="L665" s="33"/>
      <c r="M665" s="137" t="s">
        <v>19</v>
      </c>
      <c r="N665" s="138" t="s">
        <v>47</v>
      </c>
      <c r="P665" s="139">
        <f>O665*H665</f>
        <v>0</v>
      </c>
      <c r="Q665" s="139">
        <v>0</v>
      </c>
      <c r="R665" s="139">
        <f>Q665*H665</f>
        <v>0</v>
      </c>
      <c r="S665" s="139">
        <v>0</v>
      </c>
      <c r="T665" s="140">
        <f>S665*H665</f>
        <v>0</v>
      </c>
      <c r="AR665" s="141" t="s">
        <v>761</v>
      </c>
      <c r="AT665" s="141" t="s">
        <v>267</v>
      </c>
      <c r="AU665" s="141" t="s">
        <v>86</v>
      </c>
      <c r="AY665" s="18" t="s">
        <v>265</v>
      </c>
      <c r="BE665" s="142">
        <f>IF(N665="základní",J665,0)</f>
        <v>0</v>
      </c>
      <c r="BF665" s="142">
        <f>IF(N665="snížená",J665,0)</f>
        <v>0</v>
      </c>
      <c r="BG665" s="142">
        <f>IF(N665="zákl. přenesená",J665,0)</f>
        <v>0</v>
      </c>
      <c r="BH665" s="142">
        <f>IF(N665="sníž. přenesená",J665,0)</f>
        <v>0</v>
      </c>
      <c r="BI665" s="142">
        <f>IF(N665="nulová",J665,0)</f>
        <v>0</v>
      </c>
      <c r="BJ665" s="18" t="s">
        <v>84</v>
      </c>
      <c r="BK665" s="142">
        <f>ROUND(I665*H665,2)</f>
        <v>0</v>
      </c>
      <c r="BL665" s="18" t="s">
        <v>761</v>
      </c>
      <c r="BM665" s="141" t="s">
        <v>6391</v>
      </c>
    </row>
    <row r="666" spans="2:47" s="1" customFormat="1" ht="12">
      <c r="B666" s="33"/>
      <c r="D666" s="143" t="s">
        <v>273</v>
      </c>
      <c r="F666" s="144" t="s">
        <v>6390</v>
      </c>
      <c r="I666" s="145"/>
      <c r="L666" s="33"/>
      <c r="M666" s="146"/>
      <c r="T666" s="54"/>
      <c r="AT666" s="18" t="s">
        <v>273</v>
      </c>
      <c r="AU666" s="18" t="s">
        <v>86</v>
      </c>
    </row>
    <row r="667" spans="2:47" s="1" customFormat="1" ht="29.25">
      <c r="B667" s="33"/>
      <c r="D667" s="143" t="s">
        <v>501</v>
      </c>
      <c r="F667" s="176" t="s">
        <v>6392</v>
      </c>
      <c r="I667" s="145"/>
      <c r="L667" s="33"/>
      <c r="M667" s="146"/>
      <c r="T667" s="54"/>
      <c r="AT667" s="18" t="s">
        <v>501</v>
      </c>
      <c r="AU667" s="18" t="s">
        <v>86</v>
      </c>
    </row>
    <row r="668" spans="2:65" s="1" customFormat="1" ht="16.5" customHeight="1">
      <c r="B668" s="33"/>
      <c r="C668" s="177" t="s">
        <v>3593</v>
      </c>
      <c r="D668" s="177" t="s">
        <v>504</v>
      </c>
      <c r="E668" s="178" t="s">
        <v>6393</v>
      </c>
      <c r="F668" s="179" t="s">
        <v>6394</v>
      </c>
      <c r="G668" s="180" t="s">
        <v>162</v>
      </c>
      <c r="H668" s="181">
        <v>1113</v>
      </c>
      <c r="I668" s="182"/>
      <c r="J668" s="183">
        <f>ROUND(I668*H668,2)</f>
        <v>0</v>
      </c>
      <c r="K668" s="179" t="s">
        <v>19</v>
      </c>
      <c r="L668" s="184"/>
      <c r="M668" s="185" t="s">
        <v>19</v>
      </c>
      <c r="N668" s="186" t="s">
        <v>47</v>
      </c>
      <c r="P668" s="139">
        <f>O668*H668</f>
        <v>0</v>
      </c>
      <c r="Q668" s="139">
        <v>0</v>
      </c>
      <c r="R668" s="139">
        <f>Q668*H668</f>
        <v>0</v>
      </c>
      <c r="S668" s="139">
        <v>0</v>
      </c>
      <c r="T668" s="140">
        <f>S668*H668</f>
        <v>0</v>
      </c>
      <c r="AR668" s="141" t="s">
        <v>3771</v>
      </c>
      <c r="AT668" s="141" t="s">
        <v>504</v>
      </c>
      <c r="AU668" s="141" t="s">
        <v>86</v>
      </c>
      <c r="AY668" s="18" t="s">
        <v>265</v>
      </c>
      <c r="BE668" s="142">
        <f>IF(N668="základní",J668,0)</f>
        <v>0</v>
      </c>
      <c r="BF668" s="142">
        <f>IF(N668="snížená",J668,0)</f>
        <v>0</v>
      </c>
      <c r="BG668" s="142">
        <f>IF(N668="zákl. přenesená",J668,0)</f>
        <v>0</v>
      </c>
      <c r="BH668" s="142">
        <f>IF(N668="sníž. přenesená",J668,0)</f>
        <v>0</v>
      </c>
      <c r="BI668" s="142">
        <f>IF(N668="nulová",J668,0)</f>
        <v>0</v>
      </c>
      <c r="BJ668" s="18" t="s">
        <v>84</v>
      </c>
      <c r="BK668" s="142">
        <f>ROUND(I668*H668,2)</f>
        <v>0</v>
      </c>
      <c r="BL668" s="18" t="s">
        <v>761</v>
      </c>
      <c r="BM668" s="141" t="s">
        <v>6395</v>
      </c>
    </row>
    <row r="669" spans="2:47" s="1" customFormat="1" ht="12">
      <c r="B669" s="33"/>
      <c r="D669" s="143" t="s">
        <v>273</v>
      </c>
      <c r="F669" s="144" t="s">
        <v>6394</v>
      </c>
      <c r="I669" s="145"/>
      <c r="L669" s="33"/>
      <c r="M669" s="146"/>
      <c r="T669" s="54"/>
      <c r="AT669" s="18" t="s">
        <v>273</v>
      </c>
      <c r="AU669" s="18" t="s">
        <v>86</v>
      </c>
    </row>
    <row r="670" spans="2:47" s="1" customFormat="1" ht="19.5">
      <c r="B670" s="33"/>
      <c r="D670" s="143" t="s">
        <v>501</v>
      </c>
      <c r="F670" s="176" t="s">
        <v>6396</v>
      </c>
      <c r="I670" s="145"/>
      <c r="L670" s="33"/>
      <c r="M670" s="146"/>
      <c r="T670" s="54"/>
      <c r="AT670" s="18" t="s">
        <v>501</v>
      </c>
      <c r="AU670" s="18" t="s">
        <v>86</v>
      </c>
    </row>
    <row r="671" spans="2:65" s="1" customFormat="1" ht="16.5" customHeight="1">
      <c r="B671" s="33"/>
      <c r="C671" s="177" t="s">
        <v>3598</v>
      </c>
      <c r="D671" s="177" t="s">
        <v>504</v>
      </c>
      <c r="E671" s="178" t="s">
        <v>5305</v>
      </c>
      <c r="F671" s="179" t="s">
        <v>5306</v>
      </c>
      <c r="G671" s="180" t="s">
        <v>162</v>
      </c>
      <c r="H671" s="181">
        <v>13</v>
      </c>
      <c r="I671" s="182"/>
      <c r="J671" s="183">
        <f>ROUND(I671*H671,2)</f>
        <v>0</v>
      </c>
      <c r="K671" s="179" t="s">
        <v>19</v>
      </c>
      <c r="L671" s="184"/>
      <c r="M671" s="185" t="s">
        <v>19</v>
      </c>
      <c r="N671" s="186" t="s">
        <v>47</v>
      </c>
      <c r="P671" s="139">
        <f>O671*H671</f>
        <v>0</v>
      </c>
      <c r="Q671" s="139">
        <v>0</v>
      </c>
      <c r="R671" s="139">
        <f>Q671*H671</f>
        <v>0</v>
      </c>
      <c r="S671" s="139">
        <v>0</v>
      </c>
      <c r="T671" s="140">
        <f>S671*H671</f>
        <v>0</v>
      </c>
      <c r="AR671" s="141" t="s">
        <v>3771</v>
      </c>
      <c r="AT671" s="141" t="s">
        <v>504</v>
      </c>
      <c r="AU671" s="141" t="s">
        <v>86</v>
      </c>
      <c r="AY671" s="18" t="s">
        <v>265</v>
      </c>
      <c r="BE671" s="142">
        <f>IF(N671="základní",J671,0)</f>
        <v>0</v>
      </c>
      <c r="BF671" s="142">
        <f>IF(N671="snížená",J671,0)</f>
        <v>0</v>
      </c>
      <c r="BG671" s="142">
        <f>IF(N671="zákl. přenesená",J671,0)</f>
        <v>0</v>
      </c>
      <c r="BH671" s="142">
        <f>IF(N671="sníž. přenesená",J671,0)</f>
        <v>0</v>
      </c>
      <c r="BI671" s="142">
        <f>IF(N671="nulová",J671,0)</f>
        <v>0</v>
      </c>
      <c r="BJ671" s="18" t="s">
        <v>84</v>
      </c>
      <c r="BK671" s="142">
        <f>ROUND(I671*H671,2)</f>
        <v>0</v>
      </c>
      <c r="BL671" s="18" t="s">
        <v>761</v>
      </c>
      <c r="BM671" s="141" t="s">
        <v>6397</v>
      </c>
    </row>
    <row r="672" spans="2:47" s="1" customFormat="1" ht="12">
      <c r="B672" s="33"/>
      <c r="D672" s="143" t="s">
        <v>273</v>
      </c>
      <c r="F672" s="144" t="s">
        <v>5306</v>
      </c>
      <c r="I672" s="145"/>
      <c r="L672" s="33"/>
      <c r="M672" s="146"/>
      <c r="T672" s="54"/>
      <c r="AT672" s="18" t="s">
        <v>273</v>
      </c>
      <c r="AU672" s="18" t="s">
        <v>86</v>
      </c>
    </row>
    <row r="673" spans="2:47" s="1" customFormat="1" ht="19.5">
      <c r="B673" s="33"/>
      <c r="D673" s="143" t="s">
        <v>501</v>
      </c>
      <c r="F673" s="176" t="s">
        <v>6398</v>
      </c>
      <c r="I673" s="145"/>
      <c r="L673" s="33"/>
      <c r="M673" s="146"/>
      <c r="T673" s="54"/>
      <c r="AT673" s="18" t="s">
        <v>501</v>
      </c>
      <c r="AU673" s="18" t="s">
        <v>86</v>
      </c>
    </row>
    <row r="674" spans="2:65" s="1" customFormat="1" ht="16.5" customHeight="1">
      <c r="B674" s="33"/>
      <c r="C674" s="130" t="s">
        <v>3604</v>
      </c>
      <c r="D674" s="130" t="s">
        <v>267</v>
      </c>
      <c r="E674" s="131" t="s">
        <v>4986</v>
      </c>
      <c r="F674" s="132" t="s">
        <v>4987</v>
      </c>
      <c r="G674" s="133" t="s">
        <v>162</v>
      </c>
      <c r="H674" s="134">
        <v>339</v>
      </c>
      <c r="I674" s="135"/>
      <c r="J674" s="136">
        <f>ROUND(I674*H674,2)</f>
        <v>0</v>
      </c>
      <c r="K674" s="132" t="s">
        <v>19</v>
      </c>
      <c r="L674" s="33"/>
      <c r="M674" s="137" t="s">
        <v>19</v>
      </c>
      <c r="N674" s="138" t="s">
        <v>47</v>
      </c>
      <c r="P674" s="139">
        <f>O674*H674</f>
        <v>0</v>
      </c>
      <c r="Q674" s="139">
        <v>0</v>
      </c>
      <c r="R674" s="139">
        <f>Q674*H674</f>
        <v>0</v>
      </c>
      <c r="S674" s="139">
        <v>0</v>
      </c>
      <c r="T674" s="140">
        <f>S674*H674</f>
        <v>0</v>
      </c>
      <c r="AR674" s="141" t="s">
        <v>761</v>
      </c>
      <c r="AT674" s="141" t="s">
        <v>267</v>
      </c>
      <c r="AU674" s="141" t="s">
        <v>86</v>
      </c>
      <c r="AY674" s="18" t="s">
        <v>265</v>
      </c>
      <c r="BE674" s="142">
        <f>IF(N674="základní",J674,0)</f>
        <v>0</v>
      </c>
      <c r="BF674" s="142">
        <f>IF(N674="snížená",J674,0)</f>
        <v>0</v>
      </c>
      <c r="BG674" s="142">
        <f>IF(N674="zákl. přenesená",J674,0)</f>
        <v>0</v>
      </c>
      <c r="BH674" s="142">
        <f>IF(N674="sníž. přenesená",J674,0)</f>
        <v>0</v>
      </c>
      <c r="BI674" s="142">
        <f>IF(N674="nulová",J674,0)</f>
        <v>0</v>
      </c>
      <c r="BJ674" s="18" t="s">
        <v>84</v>
      </c>
      <c r="BK674" s="142">
        <f>ROUND(I674*H674,2)</f>
        <v>0</v>
      </c>
      <c r="BL674" s="18" t="s">
        <v>761</v>
      </c>
      <c r="BM674" s="141" t="s">
        <v>6399</v>
      </c>
    </row>
    <row r="675" spans="2:47" s="1" customFormat="1" ht="12">
      <c r="B675" s="33"/>
      <c r="D675" s="143" t="s">
        <v>273</v>
      </c>
      <c r="F675" s="144" t="s">
        <v>4987</v>
      </c>
      <c r="I675" s="145"/>
      <c r="L675" s="33"/>
      <c r="M675" s="146"/>
      <c r="T675" s="54"/>
      <c r="AT675" s="18" t="s">
        <v>273</v>
      </c>
      <c r="AU675" s="18" t="s">
        <v>86</v>
      </c>
    </row>
    <row r="676" spans="2:47" s="1" customFormat="1" ht="29.25">
      <c r="B676" s="33"/>
      <c r="D676" s="143" t="s">
        <v>501</v>
      </c>
      <c r="F676" s="176" t="s">
        <v>6400</v>
      </c>
      <c r="I676" s="145"/>
      <c r="L676" s="33"/>
      <c r="M676" s="146"/>
      <c r="T676" s="54"/>
      <c r="AT676" s="18" t="s">
        <v>501</v>
      </c>
      <c r="AU676" s="18" t="s">
        <v>86</v>
      </c>
    </row>
    <row r="677" spans="2:65" s="1" customFormat="1" ht="16.5" customHeight="1">
      <c r="B677" s="33"/>
      <c r="C677" s="130" t="s">
        <v>3610</v>
      </c>
      <c r="D677" s="130" t="s">
        <v>267</v>
      </c>
      <c r="E677" s="131" t="s">
        <v>6401</v>
      </c>
      <c r="F677" s="132" t="s">
        <v>6402</v>
      </c>
      <c r="G677" s="133" t="s">
        <v>162</v>
      </c>
      <c r="H677" s="134">
        <v>44</v>
      </c>
      <c r="I677" s="135"/>
      <c r="J677" s="136">
        <f>ROUND(I677*H677,2)</f>
        <v>0</v>
      </c>
      <c r="K677" s="132" t="s">
        <v>19</v>
      </c>
      <c r="L677" s="33"/>
      <c r="M677" s="137" t="s">
        <v>19</v>
      </c>
      <c r="N677" s="138" t="s">
        <v>47</v>
      </c>
      <c r="P677" s="139">
        <f>O677*H677</f>
        <v>0</v>
      </c>
      <c r="Q677" s="139">
        <v>0</v>
      </c>
      <c r="R677" s="139">
        <f>Q677*H677</f>
        <v>0</v>
      </c>
      <c r="S677" s="139">
        <v>0</v>
      </c>
      <c r="T677" s="140">
        <f>S677*H677</f>
        <v>0</v>
      </c>
      <c r="AR677" s="141" t="s">
        <v>761</v>
      </c>
      <c r="AT677" s="141" t="s">
        <v>267</v>
      </c>
      <c r="AU677" s="141" t="s">
        <v>86</v>
      </c>
      <c r="AY677" s="18" t="s">
        <v>265</v>
      </c>
      <c r="BE677" s="142">
        <f>IF(N677="základní",J677,0)</f>
        <v>0</v>
      </c>
      <c r="BF677" s="142">
        <f>IF(N677="snížená",J677,0)</f>
        <v>0</v>
      </c>
      <c r="BG677" s="142">
        <f>IF(N677="zákl. přenesená",J677,0)</f>
        <v>0</v>
      </c>
      <c r="BH677" s="142">
        <f>IF(N677="sníž. přenesená",J677,0)</f>
        <v>0</v>
      </c>
      <c r="BI677" s="142">
        <f>IF(N677="nulová",J677,0)</f>
        <v>0</v>
      </c>
      <c r="BJ677" s="18" t="s">
        <v>84</v>
      </c>
      <c r="BK677" s="142">
        <f>ROUND(I677*H677,2)</f>
        <v>0</v>
      </c>
      <c r="BL677" s="18" t="s">
        <v>761</v>
      </c>
      <c r="BM677" s="141" t="s">
        <v>6403</v>
      </c>
    </row>
    <row r="678" spans="2:47" s="1" customFormat="1" ht="12">
      <c r="B678" s="33"/>
      <c r="D678" s="143" t="s">
        <v>273</v>
      </c>
      <c r="F678" s="144" t="s">
        <v>6402</v>
      </c>
      <c r="I678" s="145"/>
      <c r="L678" s="33"/>
      <c r="M678" s="146"/>
      <c r="T678" s="54"/>
      <c r="AT678" s="18" t="s">
        <v>273</v>
      </c>
      <c r="AU678" s="18" t="s">
        <v>86</v>
      </c>
    </row>
    <row r="679" spans="2:47" s="1" customFormat="1" ht="29.25">
      <c r="B679" s="33"/>
      <c r="D679" s="143" t="s">
        <v>501</v>
      </c>
      <c r="F679" s="176" t="s">
        <v>6404</v>
      </c>
      <c r="I679" s="145"/>
      <c r="L679" s="33"/>
      <c r="M679" s="146"/>
      <c r="T679" s="54"/>
      <c r="AT679" s="18" t="s">
        <v>501</v>
      </c>
      <c r="AU679" s="18" t="s">
        <v>86</v>
      </c>
    </row>
    <row r="680" spans="2:51" s="13" customFormat="1" ht="12">
      <c r="B680" s="155"/>
      <c r="D680" s="143" t="s">
        <v>277</v>
      </c>
      <c r="E680" s="156" t="s">
        <v>19</v>
      </c>
      <c r="F680" s="157" t="s">
        <v>159</v>
      </c>
      <c r="H680" s="158">
        <v>13</v>
      </c>
      <c r="I680" s="159"/>
      <c r="L680" s="155"/>
      <c r="M680" s="160"/>
      <c r="T680" s="161"/>
      <c r="AT680" s="156" t="s">
        <v>277</v>
      </c>
      <c r="AU680" s="156" t="s">
        <v>86</v>
      </c>
      <c r="AV680" s="13" t="s">
        <v>86</v>
      </c>
      <c r="AW680" s="13" t="s">
        <v>37</v>
      </c>
      <c r="AX680" s="13" t="s">
        <v>76</v>
      </c>
      <c r="AY680" s="156" t="s">
        <v>265</v>
      </c>
    </row>
    <row r="681" spans="2:51" s="13" customFormat="1" ht="12">
      <c r="B681" s="155"/>
      <c r="D681" s="143" t="s">
        <v>277</v>
      </c>
      <c r="E681" s="156" t="s">
        <v>19</v>
      </c>
      <c r="F681" s="157" t="s">
        <v>6405</v>
      </c>
      <c r="H681" s="158">
        <v>10</v>
      </c>
      <c r="I681" s="159"/>
      <c r="L681" s="155"/>
      <c r="M681" s="160"/>
      <c r="T681" s="161"/>
      <c r="AT681" s="156" t="s">
        <v>277</v>
      </c>
      <c r="AU681" s="156" t="s">
        <v>86</v>
      </c>
      <c r="AV681" s="13" t="s">
        <v>86</v>
      </c>
      <c r="AW681" s="13" t="s">
        <v>37</v>
      </c>
      <c r="AX681" s="13" t="s">
        <v>76</v>
      </c>
      <c r="AY681" s="156" t="s">
        <v>265</v>
      </c>
    </row>
    <row r="682" spans="2:51" s="13" customFormat="1" ht="12">
      <c r="B682" s="155"/>
      <c r="D682" s="143" t="s">
        <v>277</v>
      </c>
      <c r="E682" s="156" t="s">
        <v>19</v>
      </c>
      <c r="F682" s="157" t="s">
        <v>6406</v>
      </c>
      <c r="H682" s="158">
        <v>16</v>
      </c>
      <c r="I682" s="159"/>
      <c r="L682" s="155"/>
      <c r="M682" s="160"/>
      <c r="T682" s="161"/>
      <c r="AT682" s="156" t="s">
        <v>277</v>
      </c>
      <c r="AU682" s="156" t="s">
        <v>86</v>
      </c>
      <c r="AV682" s="13" t="s">
        <v>86</v>
      </c>
      <c r="AW682" s="13" t="s">
        <v>37</v>
      </c>
      <c r="AX682" s="13" t="s">
        <v>76</v>
      </c>
      <c r="AY682" s="156" t="s">
        <v>265</v>
      </c>
    </row>
    <row r="683" spans="2:51" s="13" customFormat="1" ht="12">
      <c r="B683" s="155"/>
      <c r="D683" s="143" t="s">
        <v>277</v>
      </c>
      <c r="E683" s="156" t="s">
        <v>19</v>
      </c>
      <c r="F683" s="157" t="s">
        <v>6407</v>
      </c>
      <c r="H683" s="158">
        <v>5</v>
      </c>
      <c r="I683" s="159"/>
      <c r="L683" s="155"/>
      <c r="M683" s="160"/>
      <c r="T683" s="161"/>
      <c r="AT683" s="156" t="s">
        <v>277</v>
      </c>
      <c r="AU683" s="156" t="s">
        <v>86</v>
      </c>
      <c r="AV683" s="13" t="s">
        <v>86</v>
      </c>
      <c r="AW683" s="13" t="s">
        <v>37</v>
      </c>
      <c r="AX683" s="13" t="s">
        <v>76</v>
      </c>
      <c r="AY683" s="156" t="s">
        <v>265</v>
      </c>
    </row>
    <row r="684" spans="2:51" s="14" customFormat="1" ht="12">
      <c r="B684" s="162"/>
      <c r="D684" s="143" t="s">
        <v>277</v>
      </c>
      <c r="E684" s="163" t="s">
        <v>19</v>
      </c>
      <c r="F684" s="164" t="s">
        <v>280</v>
      </c>
      <c r="H684" s="165">
        <v>44</v>
      </c>
      <c r="I684" s="166"/>
      <c r="L684" s="162"/>
      <c r="M684" s="167"/>
      <c r="T684" s="168"/>
      <c r="AT684" s="163" t="s">
        <v>277</v>
      </c>
      <c r="AU684" s="163" t="s">
        <v>86</v>
      </c>
      <c r="AV684" s="14" t="s">
        <v>271</v>
      </c>
      <c r="AW684" s="14" t="s">
        <v>37</v>
      </c>
      <c r="AX684" s="14" t="s">
        <v>84</v>
      </c>
      <c r="AY684" s="163" t="s">
        <v>265</v>
      </c>
    </row>
    <row r="685" spans="2:65" s="1" customFormat="1" ht="16.5" customHeight="1">
      <c r="B685" s="33"/>
      <c r="C685" s="130" t="s">
        <v>3616</v>
      </c>
      <c r="D685" s="130" t="s">
        <v>267</v>
      </c>
      <c r="E685" s="131" t="s">
        <v>6408</v>
      </c>
      <c r="F685" s="132" t="s">
        <v>6409</v>
      </c>
      <c r="G685" s="133" t="s">
        <v>162</v>
      </c>
      <c r="H685" s="134">
        <v>574</v>
      </c>
      <c r="I685" s="135"/>
      <c r="J685" s="136">
        <f>ROUND(I685*H685,2)</f>
        <v>0</v>
      </c>
      <c r="K685" s="132" t="s">
        <v>19</v>
      </c>
      <c r="L685" s="33"/>
      <c r="M685" s="137" t="s">
        <v>19</v>
      </c>
      <c r="N685" s="138" t="s">
        <v>47</v>
      </c>
      <c r="P685" s="139">
        <f>O685*H685</f>
        <v>0</v>
      </c>
      <c r="Q685" s="139">
        <v>0</v>
      </c>
      <c r="R685" s="139">
        <f>Q685*H685</f>
        <v>0</v>
      </c>
      <c r="S685" s="139">
        <v>0</v>
      </c>
      <c r="T685" s="140">
        <f>S685*H685</f>
        <v>0</v>
      </c>
      <c r="AR685" s="141" t="s">
        <v>761</v>
      </c>
      <c r="AT685" s="141" t="s">
        <v>267</v>
      </c>
      <c r="AU685" s="141" t="s">
        <v>86</v>
      </c>
      <c r="AY685" s="18" t="s">
        <v>265</v>
      </c>
      <c r="BE685" s="142">
        <f>IF(N685="základní",J685,0)</f>
        <v>0</v>
      </c>
      <c r="BF685" s="142">
        <f>IF(N685="snížená",J685,0)</f>
        <v>0</v>
      </c>
      <c r="BG685" s="142">
        <f>IF(N685="zákl. přenesená",J685,0)</f>
        <v>0</v>
      </c>
      <c r="BH685" s="142">
        <f>IF(N685="sníž. přenesená",J685,0)</f>
        <v>0</v>
      </c>
      <c r="BI685" s="142">
        <f>IF(N685="nulová",J685,0)</f>
        <v>0</v>
      </c>
      <c r="BJ685" s="18" t="s">
        <v>84</v>
      </c>
      <c r="BK685" s="142">
        <f>ROUND(I685*H685,2)</f>
        <v>0</v>
      </c>
      <c r="BL685" s="18" t="s">
        <v>761</v>
      </c>
      <c r="BM685" s="141" t="s">
        <v>6410</v>
      </c>
    </row>
    <row r="686" spans="2:47" s="1" customFormat="1" ht="12">
      <c r="B686" s="33"/>
      <c r="D686" s="143" t="s">
        <v>273</v>
      </c>
      <c r="F686" s="144" t="s">
        <v>6409</v>
      </c>
      <c r="I686" s="145"/>
      <c r="L686" s="33"/>
      <c r="M686" s="146"/>
      <c r="T686" s="54"/>
      <c r="AT686" s="18" t="s">
        <v>273</v>
      </c>
      <c r="AU686" s="18" t="s">
        <v>86</v>
      </c>
    </row>
    <row r="687" spans="2:47" s="1" customFormat="1" ht="29.25">
      <c r="B687" s="33"/>
      <c r="D687" s="143" t="s">
        <v>501</v>
      </c>
      <c r="F687" s="176" t="s">
        <v>6411</v>
      </c>
      <c r="I687" s="145"/>
      <c r="L687" s="33"/>
      <c r="M687" s="146"/>
      <c r="T687" s="54"/>
      <c r="AT687" s="18" t="s">
        <v>501</v>
      </c>
      <c r="AU687" s="18" t="s">
        <v>86</v>
      </c>
    </row>
    <row r="688" spans="2:65" s="1" customFormat="1" ht="16.5" customHeight="1">
      <c r="B688" s="33"/>
      <c r="C688" s="130" t="s">
        <v>3624</v>
      </c>
      <c r="D688" s="130" t="s">
        <v>267</v>
      </c>
      <c r="E688" s="131" t="s">
        <v>6412</v>
      </c>
      <c r="F688" s="132" t="s">
        <v>6413</v>
      </c>
      <c r="G688" s="133" t="s">
        <v>134</v>
      </c>
      <c r="H688" s="134">
        <v>1</v>
      </c>
      <c r="I688" s="135"/>
      <c r="J688" s="136">
        <f>ROUND(I688*H688,2)</f>
        <v>0</v>
      </c>
      <c r="K688" s="132" t="s">
        <v>19</v>
      </c>
      <c r="L688" s="33"/>
      <c r="M688" s="137" t="s">
        <v>19</v>
      </c>
      <c r="N688" s="138" t="s">
        <v>47</v>
      </c>
      <c r="P688" s="139">
        <f>O688*H688</f>
        <v>0</v>
      </c>
      <c r="Q688" s="139">
        <v>0</v>
      </c>
      <c r="R688" s="139">
        <f>Q688*H688</f>
        <v>0</v>
      </c>
      <c r="S688" s="139">
        <v>0</v>
      </c>
      <c r="T688" s="140">
        <f>S688*H688</f>
        <v>0</v>
      </c>
      <c r="AR688" s="141" t="s">
        <v>761</v>
      </c>
      <c r="AT688" s="141" t="s">
        <v>267</v>
      </c>
      <c r="AU688" s="141" t="s">
        <v>86</v>
      </c>
      <c r="AY688" s="18" t="s">
        <v>265</v>
      </c>
      <c r="BE688" s="142">
        <f>IF(N688="základní",J688,0)</f>
        <v>0</v>
      </c>
      <c r="BF688" s="142">
        <f>IF(N688="snížená",J688,0)</f>
        <v>0</v>
      </c>
      <c r="BG688" s="142">
        <f>IF(N688="zákl. přenesená",J688,0)</f>
        <v>0</v>
      </c>
      <c r="BH688" s="142">
        <f>IF(N688="sníž. přenesená",J688,0)</f>
        <v>0</v>
      </c>
      <c r="BI688" s="142">
        <f>IF(N688="nulová",J688,0)</f>
        <v>0</v>
      </c>
      <c r="BJ688" s="18" t="s">
        <v>84</v>
      </c>
      <c r="BK688" s="142">
        <f>ROUND(I688*H688,2)</f>
        <v>0</v>
      </c>
      <c r="BL688" s="18" t="s">
        <v>761</v>
      </c>
      <c r="BM688" s="141" t="s">
        <v>6414</v>
      </c>
    </row>
    <row r="689" spans="2:47" s="1" customFormat="1" ht="12">
      <c r="B689" s="33"/>
      <c r="D689" s="143" t="s">
        <v>273</v>
      </c>
      <c r="F689" s="144" t="s">
        <v>6413</v>
      </c>
      <c r="I689" s="145"/>
      <c r="L689" s="33"/>
      <c r="M689" s="146"/>
      <c r="T689" s="54"/>
      <c r="AT689" s="18" t="s">
        <v>273</v>
      </c>
      <c r="AU689" s="18" t="s">
        <v>86</v>
      </c>
    </row>
    <row r="690" spans="2:47" s="1" customFormat="1" ht="19.5">
      <c r="B690" s="33"/>
      <c r="D690" s="143" t="s">
        <v>501</v>
      </c>
      <c r="F690" s="176" t="s">
        <v>6415</v>
      </c>
      <c r="I690" s="145"/>
      <c r="L690" s="33"/>
      <c r="M690" s="146"/>
      <c r="T690" s="54"/>
      <c r="AT690" s="18" t="s">
        <v>501</v>
      </c>
      <c r="AU690" s="18" t="s">
        <v>86</v>
      </c>
    </row>
    <row r="691" spans="2:65" s="1" customFormat="1" ht="16.5" customHeight="1">
      <c r="B691" s="33"/>
      <c r="C691" s="130" t="s">
        <v>3632</v>
      </c>
      <c r="D691" s="130" t="s">
        <v>267</v>
      </c>
      <c r="E691" s="131" t="s">
        <v>6416</v>
      </c>
      <c r="F691" s="132" t="s">
        <v>6417</v>
      </c>
      <c r="G691" s="133" t="s">
        <v>162</v>
      </c>
      <c r="H691" s="134">
        <v>201</v>
      </c>
      <c r="I691" s="135"/>
      <c r="J691" s="136">
        <f>ROUND(I691*H691,2)</f>
        <v>0</v>
      </c>
      <c r="K691" s="132" t="s">
        <v>19</v>
      </c>
      <c r="L691" s="33"/>
      <c r="M691" s="137" t="s">
        <v>19</v>
      </c>
      <c r="N691" s="138" t="s">
        <v>47</v>
      </c>
      <c r="P691" s="139">
        <f>O691*H691</f>
        <v>0</v>
      </c>
      <c r="Q691" s="139">
        <v>0</v>
      </c>
      <c r="R691" s="139">
        <f>Q691*H691</f>
        <v>0</v>
      </c>
      <c r="S691" s="139">
        <v>0</v>
      </c>
      <c r="T691" s="140">
        <f>S691*H691</f>
        <v>0</v>
      </c>
      <c r="AR691" s="141" t="s">
        <v>761</v>
      </c>
      <c r="AT691" s="141" t="s">
        <v>267</v>
      </c>
      <c r="AU691" s="141" t="s">
        <v>86</v>
      </c>
      <c r="AY691" s="18" t="s">
        <v>265</v>
      </c>
      <c r="BE691" s="142">
        <f>IF(N691="základní",J691,0)</f>
        <v>0</v>
      </c>
      <c r="BF691" s="142">
        <f>IF(N691="snížená",J691,0)</f>
        <v>0</v>
      </c>
      <c r="BG691" s="142">
        <f>IF(N691="zákl. přenesená",J691,0)</f>
        <v>0</v>
      </c>
      <c r="BH691" s="142">
        <f>IF(N691="sníž. přenesená",J691,0)</f>
        <v>0</v>
      </c>
      <c r="BI691" s="142">
        <f>IF(N691="nulová",J691,0)</f>
        <v>0</v>
      </c>
      <c r="BJ691" s="18" t="s">
        <v>84</v>
      </c>
      <c r="BK691" s="142">
        <f>ROUND(I691*H691,2)</f>
        <v>0</v>
      </c>
      <c r="BL691" s="18" t="s">
        <v>761</v>
      </c>
      <c r="BM691" s="141" t="s">
        <v>6418</v>
      </c>
    </row>
    <row r="692" spans="2:47" s="1" customFormat="1" ht="12">
      <c r="B692" s="33"/>
      <c r="D692" s="143" t="s">
        <v>273</v>
      </c>
      <c r="F692" s="144" t="s">
        <v>6417</v>
      </c>
      <c r="I692" s="145"/>
      <c r="L692" s="33"/>
      <c r="M692" s="146"/>
      <c r="T692" s="54"/>
      <c r="AT692" s="18" t="s">
        <v>273</v>
      </c>
      <c r="AU692" s="18" t="s">
        <v>86</v>
      </c>
    </row>
    <row r="693" spans="2:47" s="1" customFormat="1" ht="29.25">
      <c r="B693" s="33"/>
      <c r="D693" s="143" t="s">
        <v>501</v>
      </c>
      <c r="F693" s="176" t="s">
        <v>6419</v>
      </c>
      <c r="I693" s="145"/>
      <c r="L693" s="33"/>
      <c r="M693" s="146"/>
      <c r="T693" s="54"/>
      <c r="AT693" s="18" t="s">
        <v>501</v>
      </c>
      <c r="AU693" s="18" t="s">
        <v>86</v>
      </c>
    </row>
    <row r="694" spans="2:65" s="1" customFormat="1" ht="16.5" customHeight="1">
      <c r="B694" s="33"/>
      <c r="C694" s="177" t="s">
        <v>3650</v>
      </c>
      <c r="D694" s="177" t="s">
        <v>504</v>
      </c>
      <c r="E694" s="178" t="s">
        <v>5239</v>
      </c>
      <c r="F694" s="179" t="s">
        <v>6420</v>
      </c>
      <c r="G694" s="180" t="s">
        <v>130</v>
      </c>
      <c r="H694" s="181">
        <v>24</v>
      </c>
      <c r="I694" s="182"/>
      <c r="J694" s="183">
        <f>ROUND(I694*H694,2)</f>
        <v>0</v>
      </c>
      <c r="K694" s="179" t="s">
        <v>19</v>
      </c>
      <c r="L694" s="184"/>
      <c r="M694" s="185" t="s">
        <v>19</v>
      </c>
      <c r="N694" s="186" t="s">
        <v>47</v>
      </c>
      <c r="P694" s="139">
        <f>O694*H694</f>
        <v>0</v>
      </c>
      <c r="Q694" s="139">
        <v>0</v>
      </c>
      <c r="R694" s="139">
        <f>Q694*H694</f>
        <v>0</v>
      </c>
      <c r="S694" s="139">
        <v>0</v>
      </c>
      <c r="T694" s="140">
        <f>S694*H694</f>
        <v>0</v>
      </c>
      <c r="AR694" s="141" t="s">
        <v>3771</v>
      </c>
      <c r="AT694" s="141" t="s">
        <v>504</v>
      </c>
      <c r="AU694" s="141" t="s">
        <v>86</v>
      </c>
      <c r="AY694" s="18" t="s">
        <v>265</v>
      </c>
      <c r="BE694" s="142">
        <f>IF(N694="základní",J694,0)</f>
        <v>0</v>
      </c>
      <c r="BF694" s="142">
        <f>IF(N694="snížená",J694,0)</f>
        <v>0</v>
      </c>
      <c r="BG694" s="142">
        <f>IF(N694="zákl. přenesená",J694,0)</f>
        <v>0</v>
      </c>
      <c r="BH694" s="142">
        <f>IF(N694="sníž. přenesená",J694,0)</f>
        <v>0</v>
      </c>
      <c r="BI694" s="142">
        <f>IF(N694="nulová",J694,0)</f>
        <v>0</v>
      </c>
      <c r="BJ694" s="18" t="s">
        <v>84</v>
      </c>
      <c r="BK694" s="142">
        <f>ROUND(I694*H694,2)</f>
        <v>0</v>
      </c>
      <c r="BL694" s="18" t="s">
        <v>761</v>
      </c>
      <c r="BM694" s="141" t="s">
        <v>6421</v>
      </c>
    </row>
    <row r="695" spans="2:47" s="1" customFormat="1" ht="12">
      <c r="B695" s="33"/>
      <c r="D695" s="143" t="s">
        <v>273</v>
      </c>
      <c r="F695" s="144" t="s">
        <v>6420</v>
      </c>
      <c r="I695" s="145"/>
      <c r="L695" s="33"/>
      <c r="M695" s="146"/>
      <c r="T695" s="54"/>
      <c r="AT695" s="18" t="s">
        <v>273</v>
      </c>
      <c r="AU695" s="18" t="s">
        <v>86</v>
      </c>
    </row>
    <row r="696" spans="2:47" s="1" customFormat="1" ht="19.5">
      <c r="B696" s="33"/>
      <c r="D696" s="143" t="s">
        <v>501</v>
      </c>
      <c r="F696" s="176" t="s">
        <v>6422</v>
      </c>
      <c r="I696" s="145"/>
      <c r="L696" s="33"/>
      <c r="M696" s="146"/>
      <c r="T696" s="54"/>
      <c r="AT696" s="18" t="s">
        <v>501</v>
      </c>
      <c r="AU696" s="18" t="s">
        <v>86</v>
      </c>
    </row>
    <row r="697" spans="2:65" s="1" customFormat="1" ht="16.5" customHeight="1">
      <c r="B697" s="33"/>
      <c r="C697" s="130" t="s">
        <v>3677</v>
      </c>
      <c r="D697" s="130" t="s">
        <v>267</v>
      </c>
      <c r="E697" s="131" t="s">
        <v>6423</v>
      </c>
      <c r="F697" s="132" t="s">
        <v>6424</v>
      </c>
      <c r="G697" s="133" t="s">
        <v>162</v>
      </c>
      <c r="H697" s="134">
        <v>2.7</v>
      </c>
      <c r="I697" s="135"/>
      <c r="J697" s="136">
        <f>ROUND(I697*H697,2)</f>
        <v>0</v>
      </c>
      <c r="K697" s="132" t="s">
        <v>19</v>
      </c>
      <c r="L697" s="33"/>
      <c r="M697" s="137" t="s">
        <v>19</v>
      </c>
      <c r="N697" s="138" t="s">
        <v>47</v>
      </c>
      <c r="P697" s="139">
        <f>O697*H697</f>
        <v>0</v>
      </c>
      <c r="Q697" s="139">
        <v>0</v>
      </c>
      <c r="R697" s="139">
        <f>Q697*H697</f>
        <v>0</v>
      </c>
      <c r="S697" s="139">
        <v>0</v>
      </c>
      <c r="T697" s="140">
        <f>S697*H697</f>
        <v>0</v>
      </c>
      <c r="AR697" s="141" t="s">
        <v>761</v>
      </c>
      <c r="AT697" s="141" t="s">
        <v>267</v>
      </c>
      <c r="AU697" s="141" t="s">
        <v>86</v>
      </c>
      <c r="AY697" s="18" t="s">
        <v>265</v>
      </c>
      <c r="BE697" s="142">
        <f>IF(N697="základní",J697,0)</f>
        <v>0</v>
      </c>
      <c r="BF697" s="142">
        <f>IF(N697="snížená",J697,0)</f>
        <v>0</v>
      </c>
      <c r="BG697" s="142">
        <f>IF(N697="zákl. přenesená",J697,0)</f>
        <v>0</v>
      </c>
      <c r="BH697" s="142">
        <f>IF(N697="sníž. přenesená",J697,0)</f>
        <v>0</v>
      </c>
      <c r="BI697" s="142">
        <f>IF(N697="nulová",J697,0)</f>
        <v>0</v>
      </c>
      <c r="BJ697" s="18" t="s">
        <v>84</v>
      </c>
      <c r="BK697" s="142">
        <f>ROUND(I697*H697,2)</f>
        <v>0</v>
      </c>
      <c r="BL697" s="18" t="s">
        <v>761</v>
      </c>
      <c r="BM697" s="141" t="s">
        <v>6425</v>
      </c>
    </row>
    <row r="698" spans="2:47" s="1" customFormat="1" ht="12">
      <c r="B698" s="33"/>
      <c r="D698" s="143" t="s">
        <v>273</v>
      </c>
      <c r="F698" s="144" t="s">
        <v>6424</v>
      </c>
      <c r="I698" s="145"/>
      <c r="L698" s="33"/>
      <c r="M698" s="146"/>
      <c r="T698" s="54"/>
      <c r="AT698" s="18" t="s">
        <v>273</v>
      </c>
      <c r="AU698" s="18" t="s">
        <v>86</v>
      </c>
    </row>
    <row r="699" spans="2:47" s="1" customFormat="1" ht="39">
      <c r="B699" s="33"/>
      <c r="D699" s="143" t="s">
        <v>501</v>
      </c>
      <c r="F699" s="176" t="s">
        <v>6426</v>
      </c>
      <c r="I699" s="145"/>
      <c r="L699" s="33"/>
      <c r="M699" s="146"/>
      <c r="T699" s="54"/>
      <c r="AT699" s="18" t="s">
        <v>501</v>
      </c>
      <c r="AU699" s="18" t="s">
        <v>86</v>
      </c>
    </row>
    <row r="700" spans="2:65" s="1" customFormat="1" ht="16.5" customHeight="1">
      <c r="B700" s="33"/>
      <c r="C700" s="177" t="s">
        <v>3694</v>
      </c>
      <c r="D700" s="177" t="s">
        <v>504</v>
      </c>
      <c r="E700" s="178" t="s">
        <v>5239</v>
      </c>
      <c r="F700" s="179" t="s">
        <v>6420</v>
      </c>
      <c r="G700" s="180" t="s">
        <v>130</v>
      </c>
      <c r="H700" s="181">
        <v>1.1</v>
      </c>
      <c r="I700" s="182"/>
      <c r="J700" s="183">
        <f>ROUND(I700*H700,2)</f>
        <v>0</v>
      </c>
      <c r="K700" s="179" t="s">
        <v>19</v>
      </c>
      <c r="L700" s="184"/>
      <c r="M700" s="185" t="s">
        <v>19</v>
      </c>
      <c r="N700" s="186" t="s">
        <v>47</v>
      </c>
      <c r="P700" s="139">
        <f>O700*H700</f>
        <v>0</v>
      </c>
      <c r="Q700" s="139">
        <v>0</v>
      </c>
      <c r="R700" s="139">
        <f>Q700*H700</f>
        <v>0</v>
      </c>
      <c r="S700" s="139">
        <v>0</v>
      </c>
      <c r="T700" s="140">
        <f>S700*H700</f>
        <v>0</v>
      </c>
      <c r="AR700" s="141" t="s">
        <v>3771</v>
      </c>
      <c r="AT700" s="141" t="s">
        <v>504</v>
      </c>
      <c r="AU700" s="141" t="s">
        <v>86</v>
      </c>
      <c r="AY700" s="18" t="s">
        <v>265</v>
      </c>
      <c r="BE700" s="142">
        <f>IF(N700="základní",J700,0)</f>
        <v>0</v>
      </c>
      <c r="BF700" s="142">
        <f>IF(N700="snížená",J700,0)</f>
        <v>0</v>
      </c>
      <c r="BG700" s="142">
        <f>IF(N700="zákl. přenesená",J700,0)</f>
        <v>0</v>
      </c>
      <c r="BH700" s="142">
        <f>IF(N700="sníž. přenesená",J700,0)</f>
        <v>0</v>
      </c>
      <c r="BI700" s="142">
        <f>IF(N700="nulová",J700,0)</f>
        <v>0</v>
      </c>
      <c r="BJ700" s="18" t="s">
        <v>84</v>
      </c>
      <c r="BK700" s="142">
        <f>ROUND(I700*H700,2)</f>
        <v>0</v>
      </c>
      <c r="BL700" s="18" t="s">
        <v>761</v>
      </c>
      <c r="BM700" s="141" t="s">
        <v>6427</v>
      </c>
    </row>
    <row r="701" spans="2:47" s="1" customFormat="1" ht="12">
      <c r="B701" s="33"/>
      <c r="D701" s="143" t="s">
        <v>273</v>
      </c>
      <c r="F701" s="144" t="s">
        <v>6420</v>
      </c>
      <c r="I701" s="145"/>
      <c r="L701" s="33"/>
      <c r="M701" s="146"/>
      <c r="T701" s="54"/>
      <c r="AT701" s="18" t="s">
        <v>273</v>
      </c>
      <c r="AU701" s="18" t="s">
        <v>86</v>
      </c>
    </row>
    <row r="702" spans="2:65" s="1" customFormat="1" ht="24.2" customHeight="1">
      <c r="B702" s="33"/>
      <c r="C702" s="177" t="s">
        <v>3710</v>
      </c>
      <c r="D702" s="177" t="s">
        <v>504</v>
      </c>
      <c r="E702" s="178" t="s">
        <v>6428</v>
      </c>
      <c r="F702" s="179" t="s">
        <v>6429</v>
      </c>
      <c r="G702" s="180" t="s">
        <v>134</v>
      </c>
      <c r="H702" s="181">
        <v>6</v>
      </c>
      <c r="I702" s="182"/>
      <c r="J702" s="183">
        <f>ROUND(I702*H702,2)</f>
        <v>0</v>
      </c>
      <c r="K702" s="179" t="s">
        <v>19</v>
      </c>
      <c r="L702" s="184"/>
      <c r="M702" s="185" t="s">
        <v>19</v>
      </c>
      <c r="N702" s="186" t="s">
        <v>47</v>
      </c>
      <c r="P702" s="139">
        <f>O702*H702</f>
        <v>0</v>
      </c>
      <c r="Q702" s="139">
        <v>0</v>
      </c>
      <c r="R702" s="139">
        <f>Q702*H702</f>
        <v>0</v>
      </c>
      <c r="S702" s="139">
        <v>0</v>
      </c>
      <c r="T702" s="140">
        <f>S702*H702</f>
        <v>0</v>
      </c>
      <c r="AR702" s="141" t="s">
        <v>3771</v>
      </c>
      <c r="AT702" s="141" t="s">
        <v>504</v>
      </c>
      <c r="AU702" s="141" t="s">
        <v>86</v>
      </c>
      <c r="AY702" s="18" t="s">
        <v>265</v>
      </c>
      <c r="BE702" s="142">
        <f>IF(N702="základní",J702,0)</f>
        <v>0</v>
      </c>
      <c r="BF702" s="142">
        <f>IF(N702="snížená",J702,0)</f>
        <v>0</v>
      </c>
      <c r="BG702" s="142">
        <f>IF(N702="zákl. přenesená",J702,0)</f>
        <v>0</v>
      </c>
      <c r="BH702" s="142">
        <f>IF(N702="sníž. přenesená",J702,0)</f>
        <v>0</v>
      </c>
      <c r="BI702" s="142">
        <f>IF(N702="nulová",J702,0)</f>
        <v>0</v>
      </c>
      <c r="BJ702" s="18" t="s">
        <v>84</v>
      </c>
      <c r="BK702" s="142">
        <f>ROUND(I702*H702,2)</f>
        <v>0</v>
      </c>
      <c r="BL702" s="18" t="s">
        <v>761</v>
      </c>
      <c r="BM702" s="141" t="s">
        <v>6430</v>
      </c>
    </row>
    <row r="703" spans="2:47" s="1" customFormat="1" ht="12">
      <c r="B703" s="33"/>
      <c r="D703" s="143" t="s">
        <v>273</v>
      </c>
      <c r="F703" s="144" t="s">
        <v>6429</v>
      </c>
      <c r="I703" s="145"/>
      <c r="L703" s="33"/>
      <c r="M703" s="146"/>
      <c r="T703" s="54"/>
      <c r="AT703" s="18" t="s">
        <v>273</v>
      </c>
      <c r="AU703" s="18" t="s">
        <v>86</v>
      </c>
    </row>
    <row r="704" spans="2:65" s="1" customFormat="1" ht="21.75" customHeight="1">
      <c r="B704" s="33"/>
      <c r="C704" s="130" t="s">
        <v>3714</v>
      </c>
      <c r="D704" s="130" t="s">
        <v>267</v>
      </c>
      <c r="E704" s="131" t="s">
        <v>5269</v>
      </c>
      <c r="F704" s="132" t="s">
        <v>6431</v>
      </c>
      <c r="G704" s="133" t="s">
        <v>162</v>
      </c>
      <c r="H704" s="134">
        <v>339</v>
      </c>
      <c r="I704" s="135"/>
      <c r="J704" s="136">
        <f>ROUND(I704*H704,2)</f>
        <v>0</v>
      </c>
      <c r="K704" s="132" t="s">
        <v>19</v>
      </c>
      <c r="L704" s="33"/>
      <c r="M704" s="137" t="s">
        <v>19</v>
      </c>
      <c r="N704" s="138" t="s">
        <v>47</v>
      </c>
      <c r="P704" s="139">
        <f>O704*H704</f>
        <v>0</v>
      </c>
      <c r="Q704" s="139">
        <v>0</v>
      </c>
      <c r="R704" s="139">
        <f>Q704*H704</f>
        <v>0</v>
      </c>
      <c r="S704" s="139">
        <v>0</v>
      </c>
      <c r="T704" s="140">
        <f>S704*H704</f>
        <v>0</v>
      </c>
      <c r="AR704" s="141" t="s">
        <v>761</v>
      </c>
      <c r="AT704" s="141" t="s">
        <v>267</v>
      </c>
      <c r="AU704" s="141" t="s">
        <v>86</v>
      </c>
      <c r="AY704" s="18" t="s">
        <v>265</v>
      </c>
      <c r="BE704" s="142">
        <f>IF(N704="základní",J704,0)</f>
        <v>0</v>
      </c>
      <c r="BF704" s="142">
        <f>IF(N704="snížená",J704,0)</f>
        <v>0</v>
      </c>
      <c r="BG704" s="142">
        <f>IF(N704="zákl. přenesená",J704,0)</f>
        <v>0</v>
      </c>
      <c r="BH704" s="142">
        <f>IF(N704="sníž. přenesená",J704,0)</f>
        <v>0</v>
      </c>
      <c r="BI704" s="142">
        <f>IF(N704="nulová",J704,0)</f>
        <v>0</v>
      </c>
      <c r="BJ704" s="18" t="s">
        <v>84</v>
      </c>
      <c r="BK704" s="142">
        <f>ROUND(I704*H704,2)</f>
        <v>0</v>
      </c>
      <c r="BL704" s="18" t="s">
        <v>761</v>
      </c>
      <c r="BM704" s="141" t="s">
        <v>6432</v>
      </c>
    </row>
    <row r="705" spans="2:47" s="1" customFormat="1" ht="12">
      <c r="B705" s="33"/>
      <c r="D705" s="143" t="s">
        <v>273</v>
      </c>
      <c r="F705" s="144" t="s">
        <v>6431</v>
      </c>
      <c r="I705" s="145"/>
      <c r="L705" s="33"/>
      <c r="M705" s="146"/>
      <c r="T705" s="54"/>
      <c r="AT705" s="18" t="s">
        <v>273</v>
      </c>
      <c r="AU705" s="18" t="s">
        <v>86</v>
      </c>
    </row>
    <row r="706" spans="2:47" s="1" customFormat="1" ht="29.25">
      <c r="B706" s="33"/>
      <c r="D706" s="143" t="s">
        <v>501</v>
      </c>
      <c r="F706" s="176" t="s">
        <v>6433</v>
      </c>
      <c r="I706" s="145"/>
      <c r="L706" s="33"/>
      <c r="M706" s="146"/>
      <c r="T706" s="54"/>
      <c r="AT706" s="18" t="s">
        <v>501</v>
      </c>
      <c r="AU706" s="18" t="s">
        <v>86</v>
      </c>
    </row>
    <row r="707" spans="2:65" s="1" customFormat="1" ht="16.5" customHeight="1">
      <c r="B707" s="33"/>
      <c r="C707" s="130" t="s">
        <v>3722</v>
      </c>
      <c r="D707" s="130" t="s">
        <v>267</v>
      </c>
      <c r="E707" s="131" t="s">
        <v>6434</v>
      </c>
      <c r="F707" s="132" t="s">
        <v>6435</v>
      </c>
      <c r="G707" s="133" t="s">
        <v>162</v>
      </c>
      <c r="H707" s="134">
        <v>574</v>
      </c>
      <c r="I707" s="135"/>
      <c r="J707" s="136">
        <f>ROUND(I707*H707,2)</f>
        <v>0</v>
      </c>
      <c r="K707" s="132" t="s">
        <v>19</v>
      </c>
      <c r="L707" s="33"/>
      <c r="M707" s="137" t="s">
        <v>19</v>
      </c>
      <c r="N707" s="138" t="s">
        <v>47</v>
      </c>
      <c r="P707" s="139">
        <f>O707*H707</f>
        <v>0</v>
      </c>
      <c r="Q707" s="139">
        <v>0</v>
      </c>
      <c r="R707" s="139">
        <f>Q707*H707</f>
        <v>0</v>
      </c>
      <c r="S707" s="139">
        <v>0</v>
      </c>
      <c r="T707" s="140">
        <f>S707*H707</f>
        <v>0</v>
      </c>
      <c r="AR707" s="141" t="s">
        <v>761</v>
      </c>
      <c r="AT707" s="141" t="s">
        <v>267</v>
      </c>
      <c r="AU707" s="141" t="s">
        <v>86</v>
      </c>
      <c r="AY707" s="18" t="s">
        <v>265</v>
      </c>
      <c r="BE707" s="142">
        <f>IF(N707="základní",J707,0)</f>
        <v>0</v>
      </c>
      <c r="BF707" s="142">
        <f>IF(N707="snížená",J707,0)</f>
        <v>0</v>
      </c>
      <c r="BG707" s="142">
        <f>IF(N707="zákl. přenesená",J707,0)</f>
        <v>0</v>
      </c>
      <c r="BH707" s="142">
        <f>IF(N707="sníž. přenesená",J707,0)</f>
        <v>0</v>
      </c>
      <c r="BI707" s="142">
        <f>IF(N707="nulová",J707,0)</f>
        <v>0</v>
      </c>
      <c r="BJ707" s="18" t="s">
        <v>84</v>
      </c>
      <c r="BK707" s="142">
        <f>ROUND(I707*H707,2)</f>
        <v>0</v>
      </c>
      <c r="BL707" s="18" t="s">
        <v>761</v>
      </c>
      <c r="BM707" s="141" t="s">
        <v>6436</v>
      </c>
    </row>
    <row r="708" spans="2:47" s="1" customFormat="1" ht="12">
      <c r="B708" s="33"/>
      <c r="D708" s="143" t="s">
        <v>273</v>
      </c>
      <c r="F708" s="144" t="s">
        <v>6437</v>
      </c>
      <c r="I708" s="145"/>
      <c r="L708" s="33"/>
      <c r="M708" s="146"/>
      <c r="T708" s="54"/>
      <c r="AT708" s="18" t="s">
        <v>273</v>
      </c>
      <c r="AU708" s="18" t="s">
        <v>86</v>
      </c>
    </row>
    <row r="709" spans="2:47" s="1" customFormat="1" ht="29.25">
      <c r="B709" s="33"/>
      <c r="D709" s="143" t="s">
        <v>501</v>
      </c>
      <c r="F709" s="176" t="s">
        <v>6411</v>
      </c>
      <c r="I709" s="145"/>
      <c r="L709" s="33"/>
      <c r="M709" s="146"/>
      <c r="T709" s="54"/>
      <c r="AT709" s="18" t="s">
        <v>501</v>
      </c>
      <c r="AU709" s="18" t="s">
        <v>86</v>
      </c>
    </row>
    <row r="710" spans="2:65" s="1" customFormat="1" ht="16.5" customHeight="1">
      <c r="B710" s="33"/>
      <c r="C710" s="130" t="s">
        <v>3748</v>
      </c>
      <c r="D710" s="130" t="s">
        <v>267</v>
      </c>
      <c r="E710" s="131" t="s">
        <v>6438</v>
      </c>
      <c r="F710" s="132" t="s">
        <v>6439</v>
      </c>
      <c r="G710" s="133" t="s">
        <v>162</v>
      </c>
      <c r="H710" s="134">
        <v>13</v>
      </c>
      <c r="I710" s="135"/>
      <c r="J710" s="136">
        <f>ROUND(I710*H710,2)</f>
        <v>0</v>
      </c>
      <c r="K710" s="132" t="s">
        <v>19</v>
      </c>
      <c r="L710" s="33"/>
      <c r="M710" s="137" t="s">
        <v>19</v>
      </c>
      <c r="N710" s="138" t="s">
        <v>47</v>
      </c>
      <c r="P710" s="139">
        <f>O710*H710</f>
        <v>0</v>
      </c>
      <c r="Q710" s="139">
        <v>0</v>
      </c>
      <c r="R710" s="139">
        <f>Q710*H710</f>
        <v>0</v>
      </c>
      <c r="S710" s="139">
        <v>0</v>
      </c>
      <c r="T710" s="140">
        <f>S710*H710</f>
        <v>0</v>
      </c>
      <c r="AR710" s="141" t="s">
        <v>761</v>
      </c>
      <c r="AT710" s="141" t="s">
        <v>267</v>
      </c>
      <c r="AU710" s="141" t="s">
        <v>86</v>
      </c>
      <c r="AY710" s="18" t="s">
        <v>265</v>
      </c>
      <c r="BE710" s="142">
        <f>IF(N710="základní",J710,0)</f>
        <v>0</v>
      </c>
      <c r="BF710" s="142">
        <f>IF(N710="snížená",J710,0)</f>
        <v>0</v>
      </c>
      <c r="BG710" s="142">
        <f>IF(N710="zákl. přenesená",J710,0)</f>
        <v>0</v>
      </c>
      <c r="BH710" s="142">
        <f>IF(N710="sníž. přenesená",J710,0)</f>
        <v>0</v>
      </c>
      <c r="BI710" s="142">
        <f>IF(N710="nulová",J710,0)</f>
        <v>0</v>
      </c>
      <c r="BJ710" s="18" t="s">
        <v>84</v>
      </c>
      <c r="BK710" s="142">
        <f>ROUND(I710*H710,2)</f>
        <v>0</v>
      </c>
      <c r="BL710" s="18" t="s">
        <v>761</v>
      </c>
      <c r="BM710" s="141" t="s">
        <v>6440</v>
      </c>
    </row>
    <row r="711" spans="2:47" s="1" customFormat="1" ht="12">
      <c r="B711" s="33"/>
      <c r="D711" s="143" t="s">
        <v>273</v>
      </c>
      <c r="F711" s="144" t="s">
        <v>6439</v>
      </c>
      <c r="I711" s="145"/>
      <c r="L711" s="33"/>
      <c r="M711" s="146"/>
      <c r="T711" s="54"/>
      <c r="AT711" s="18" t="s">
        <v>273</v>
      </c>
      <c r="AU711" s="18" t="s">
        <v>86</v>
      </c>
    </row>
    <row r="712" spans="2:47" s="1" customFormat="1" ht="29.25">
      <c r="B712" s="33"/>
      <c r="D712" s="143" t="s">
        <v>501</v>
      </c>
      <c r="F712" s="176" t="s">
        <v>6404</v>
      </c>
      <c r="I712" s="145"/>
      <c r="L712" s="33"/>
      <c r="M712" s="146"/>
      <c r="T712" s="54"/>
      <c r="AT712" s="18" t="s">
        <v>501</v>
      </c>
      <c r="AU712" s="18" t="s">
        <v>86</v>
      </c>
    </row>
    <row r="713" spans="2:65" s="1" customFormat="1" ht="16.5" customHeight="1">
      <c r="B713" s="33"/>
      <c r="C713" s="130" t="s">
        <v>3755</v>
      </c>
      <c r="D713" s="130" t="s">
        <v>267</v>
      </c>
      <c r="E713" s="131" t="s">
        <v>6441</v>
      </c>
      <c r="F713" s="132" t="s">
        <v>6442</v>
      </c>
      <c r="G713" s="133" t="s">
        <v>130</v>
      </c>
      <c r="H713" s="134">
        <v>12.8</v>
      </c>
      <c r="I713" s="135"/>
      <c r="J713" s="136">
        <f>ROUND(I713*H713,2)</f>
        <v>0</v>
      </c>
      <c r="K713" s="132" t="s">
        <v>270</v>
      </c>
      <c r="L713" s="33"/>
      <c r="M713" s="137" t="s">
        <v>19</v>
      </c>
      <c r="N713" s="138" t="s">
        <v>47</v>
      </c>
      <c r="P713" s="139">
        <f>O713*H713</f>
        <v>0</v>
      </c>
      <c r="Q713" s="139">
        <v>0</v>
      </c>
      <c r="R713" s="139">
        <f>Q713*H713</f>
        <v>0</v>
      </c>
      <c r="S713" s="139">
        <v>0</v>
      </c>
      <c r="T713" s="140">
        <f>S713*H713</f>
        <v>0</v>
      </c>
      <c r="AR713" s="141" t="s">
        <v>761</v>
      </c>
      <c r="AT713" s="141" t="s">
        <v>267</v>
      </c>
      <c r="AU713" s="141" t="s">
        <v>86</v>
      </c>
      <c r="AY713" s="18" t="s">
        <v>265</v>
      </c>
      <c r="BE713" s="142">
        <f>IF(N713="základní",J713,0)</f>
        <v>0</v>
      </c>
      <c r="BF713" s="142">
        <f>IF(N713="snížená",J713,0)</f>
        <v>0</v>
      </c>
      <c r="BG713" s="142">
        <f>IF(N713="zákl. přenesená",J713,0)</f>
        <v>0</v>
      </c>
      <c r="BH713" s="142">
        <f>IF(N713="sníž. přenesená",J713,0)</f>
        <v>0</v>
      </c>
      <c r="BI713" s="142">
        <f>IF(N713="nulová",J713,0)</f>
        <v>0</v>
      </c>
      <c r="BJ713" s="18" t="s">
        <v>84</v>
      </c>
      <c r="BK713" s="142">
        <f>ROUND(I713*H713,2)</f>
        <v>0</v>
      </c>
      <c r="BL713" s="18" t="s">
        <v>761</v>
      </c>
      <c r="BM713" s="141" t="s">
        <v>6443</v>
      </c>
    </row>
    <row r="714" spans="2:47" s="1" customFormat="1" ht="12">
      <c r="B714" s="33"/>
      <c r="D714" s="143" t="s">
        <v>273</v>
      </c>
      <c r="F714" s="144" t="s">
        <v>6444</v>
      </c>
      <c r="I714" s="145"/>
      <c r="L714" s="33"/>
      <c r="M714" s="146"/>
      <c r="T714" s="54"/>
      <c r="AT714" s="18" t="s">
        <v>273</v>
      </c>
      <c r="AU714" s="18" t="s">
        <v>86</v>
      </c>
    </row>
    <row r="715" spans="2:47" s="1" customFormat="1" ht="12">
      <c r="B715" s="33"/>
      <c r="D715" s="147" t="s">
        <v>275</v>
      </c>
      <c r="F715" s="148" t="s">
        <v>6445</v>
      </c>
      <c r="I715" s="145"/>
      <c r="L715" s="33"/>
      <c r="M715" s="146"/>
      <c r="T715" s="54"/>
      <c r="AT715" s="18" t="s">
        <v>275</v>
      </c>
      <c r="AU715" s="18" t="s">
        <v>86</v>
      </c>
    </row>
    <row r="716" spans="2:51" s="12" customFormat="1" ht="12">
      <c r="B716" s="149"/>
      <c r="D716" s="143" t="s">
        <v>277</v>
      </c>
      <c r="E716" s="150" t="s">
        <v>19</v>
      </c>
      <c r="F716" s="151" t="s">
        <v>6446</v>
      </c>
      <c r="H716" s="150" t="s">
        <v>19</v>
      </c>
      <c r="I716" s="152"/>
      <c r="L716" s="149"/>
      <c r="M716" s="153"/>
      <c r="T716" s="154"/>
      <c r="AT716" s="150" t="s">
        <v>277</v>
      </c>
      <c r="AU716" s="150" t="s">
        <v>86</v>
      </c>
      <c r="AV716" s="12" t="s">
        <v>84</v>
      </c>
      <c r="AW716" s="12" t="s">
        <v>37</v>
      </c>
      <c r="AX716" s="12" t="s">
        <v>76</v>
      </c>
      <c r="AY716" s="150" t="s">
        <v>265</v>
      </c>
    </row>
    <row r="717" spans="2:51" s="13" customFormat="1" ht="12">
      <c r="B717" s="155"/>
      <c r="D717" s="143" t="s">
        <v>277</v>
      </c>
      <c r="E717" s="156" t="s">
        <v>19</v>
      </c>
      <c r="F717" s="157" t="s">
        <v>6447</v>
      </c>
      <c r="H717" s="158">
        <v>12.8</v>
      </c>
      <c r="I717" s="159"/>
      <c r="L717" s="155"/>
      <c r="M717" s="160"/>
      <c r="T717" s="161"/>
      <c r="AT717" s="156" t="s">
        <v>277</v>
      </c>
      <c r="AU717" s="156" t="s">
        <v>86</v>
      </c>
      <c r="AV717" s="13" t="s">
        <v>86</v>
      </c>
      <c r="AW717" s="13" t="s">
        <v>37</v>
      </c>
      <c r="AX717" s="13" t="s">
        <v>76</v>
      </c>
      <c r="AY717" s="156" t="s">
        <v>265</v>
      </c>
    </row>
    <row r="718" spans="2:51" s="14" customFormat="1" ht="12">
      <c r="B718" s="162"/>
      <c r="D718" s="143" t="s">
        <v>277</v>
      </c>
      <c r="E718" s="163" t="s">
        <v>5680</v>
      </c>
      <c r="F718" s="164" t="s">
        <v>280</v>
      </c>
      <c r="H718" s="165">
        <v>12.8</v>
      </c>
      <c r="I718" s="166"/>
      <c r="L718" s="162"/>
      <c r="M718" s="167"/>
      <c r="T718" s="168"/>
      <c r="AT718" s="163" t="s">
        <v>277</v>
      </c>
      <c r="AU718" s="163" t="s">
        <v>86</v>
      </c>
      <c r="AV718" s="14" t="s">
        <v>271</v>
      </c>
      <c r="AW718" s="14" t="s">
        <v>37</v>
      </c>
      <c r="AX718" s="14" t="s">
        <v>84</v>
      </c>
      <c r="AY718" s="163" t="s">
        <v>265</v>
      </c>
    </row>
    <row r="719" spans="2:65" s="1" customFormat="1" ht="16.5" customHeight="1">
      <c r="B719" s="33"/>
      <c r="C719" s="130" t="s">
        <v>3761</v>
      </c>
      <c r="D719" s="130" t="s">
        <v>267</v>
      </c>
      <c r="E719" s="131" t="s">
        <v>6448</v>
      </c>
      <c r="F719" s="132" t="s">
        <v>6449</v>
      </c>
      <c r="G719" s="133" t="s">
        <v>130</v>
      </c>
      <c r="H719" s="134">
        <v>243.2</v>
      </c>
      <c r="I719" s="135"/>
      <c r="J719" s="136">
        <f>ROUND(I719*H719,2)</f>
        <v>0</v>
      </c>
      <c r="K719" s="132" t="s">
        <v>270</v>
      </c>
      <c r="L719" s="33"/>
      <c r="M719" s="137" t="s">
        <v>19</v>
      </c>
      <c r="N719" s="138" t="s">
        <v>47</v>
      </c>
      <c r="P719" s="139">
        <f>O719*H719</f>
        <v>0</v>
      </c>
      <c r="Q719" s="139">
        <v>0</v>
      </c>
      <c r="R719" s="139">
        <f>Q719*H719</f>
        <v>0</v>
      </c>
      <c r="S719" s="139">
        <v>0</v>
      </c>
      <c r="T719" s="140">
        <f>S719*H719</f>
        <v>0</v>
      </c>
      <c r="AR719" s="141" t="s">
        <v>761</v>
      </c>
      <c r="AT719" s="141" t="s">
        <v>267</v>
      </c>
      <c r="AU719" s="141" t="s">
        <v>86</v>
      </c>
      <c r="AY719" s="18" t="s">
        <v>265</v>
      </c>
      <c r="BE719" s="142">
        <f>IF(N719="základní",J719,0)</f>
        <v>0</v>
      </c>
      <c r="BF719" s="142">
        <f>IF(N719="snížená",J719,0)</f>
        <v>0</v>
      </c>
      <c r="BG719" s="142">
        <f>IF(N719="zákl. přenesená",J719,0)</f>
        <v>0</v>
      </c>
      <c r="BH719" s="142">
        <f>IF(N719="sníž. přenesená",J719,0)</f>
        <v>0</v>
      </c>
      <c r="BI719" s="142">
        <f>IF(N719="nulová",J719,0)</f>
        <v>0</v>
      </c>
      <c r="BJ719" s="18" t="s">
        <v>84</v>
      </c>
      <c r="BK719" s="142">
        <f>ROUND(I719*H719,2)</f>
        <v>0</v>
      </c>
      <c r="BL719" s="18" t="s">
        <v>761</v>
      </c>
      <c r="BM719" s="141" t="s">
        <v>6450</v>
      </c>
    </row>
    <row r="720" spans="2:47" s="1" customFormat="1" ht="12">
      <c r="B720" s="33"/>
      <c r="D720" s="143" t="s">
        <v>273</v>
      </c>
      <c r="F720" s="144" t="s">
        <v>6451</v>
      </c>
      <c r="I720" s="145"/>
      <c r="L720" s="33"/>
      <c r="M720" s="146"/>
      <c r="T720" s="54"/>
      <c r="AT720" s="18" t="s">
        <v>273</v>
      </c>
      <c r="AU720" s="18" t="s">
        <v>86</v>
      </c>
    </row>
    <row r="721" spans="2:47" s="1" customFormat="1" ht="12">
      <c r="B721" s="33"/>
      <c r="D721" s="147" t="s">
        <v>275</v>
      </c>
      <c r="F721" s="148" t="s">
        <v>6452</v>
      </c>
      <c r="I721" s="145"/>
      <c r="L721" s="33"/>
      <c r="M721" s="146"/>
      <c r="T721" s="54"/>
      <c r="AT721" s="18" t="s">
        <v>275</v>
      </c>
      <c r="AU721" s="18" t="s">
        <v>86</v>
      </c>
    </row>
    <row r="722" spans="2:51" s="13" customFormat="1" ht="12">
      <c r="B722" s="155"/>
      <c r="D722" s="143" t="s">
        <v>277</v>
      </c>
      <c r="E722" s="156" t="s">
        <v>19</v>
      </c>
      <c r="F722" s="157" t="s">
        <v>6453</v>
      </c>
      <c r="H722" s="158">
        <v>243.2</v>
      </c>
      <c r="I722" s="159"/>
      <c r="L722" s="155"/>
      <c r="M722" s="160"/>
      <c r="T722" s="161"/>
      <c r="AT722" s="156" t="s">
        <v>277</v>
      </c>
      <c r="AU722" s="156" t="s">
        <v>86</v>
      </c>
      <c r="AV722" s="13" t="s">
        <v>86</v>
      </c>
      <c r="AW722" s="13" t="s">
        <v>37</v>
      </c>
      <c r="AX722" s="13" t="s">
        <v>84</v>
      </c>
      <c r="AY722" s="156" t="s">
        <v>265</v>
      </c>
    </row>
    <row r="723" spans="2:65" s="1" customFormat="1" ht="24.2" customHeight="1">
      <c r="B723" s="33"/>
      <c r="C723" s="130" t="s">
        <v>3766</v>
      </c>
      <c r="D723" s="130" t="s">
        <v>267</v>
      </c>
      <c r="E723" s="131" t="s">
        <v>6454</v>
      </c>
      <c r="F723" s="132" t="s">
        <v>6455</v>
      </c>
      <c r="G723" s="133" t="s">
        <v>130</v>
      </c>
      <c r="H723" s="134">
        <v>12.8</v>
      </c>
      <c r="I723" s="135"/>
      <c r="J723" s="136">
        <f>ROUND(I723*H723,2)</f>
        <v>0</v>
      </c>
      <c r="K723" s="132" t="s">
        <v>270</v>
      </c>
      <c r="L723" s="33"/>
      <c r="M723" s="137" t="s">
        <v>19</v>
      </c>
      <c r="N723" s="138" t="s">
        <v>47</v>
      </c>
      <c r="P723" s="139">
        <f>O723*H723</f>
        <v>0</v>
      </c>
      <c r="Q723" s="139">
        <v>0</v>
      </c>
      <c r="R723" s="139">
        <f>Q723*H723</f>
        <v>0</v>
      </c>
      <c r="S723" s="139">
        <v>0</v>
      </c>
      <c r="T723" s="140">
        <f>S723*H723</f>
        <v>0</v>
      </c>
      <c r="AR723" s="141" t="s">
        <v>761</v>
      </c>
      <c r="AT723" s="141" t="s">
        <v>267</v>
      </c>
      <c r="AU723" s="141" t="s">
        <v>86</v>
      </c>
      <c r="AY723" s="18" t="s">
        <v>265</v>
      </c>
      <c r="BE723" s="142">
        <f>IF(N723="základní",J723,0)</f>
        <v>0</v>
      </c>
      <c r="BF723" s="142">
        <f>IF(N723="snížená",J723,0)</f>
        <v>0</v>
      </c>
      <c r="BG723" s="142">
        <f>IF(N723="zákl. přenesená",J723,0)</f>
        <v>0</v>
      </c>
      <c r="BH723" s="142">
        <f>IF(N723="sníž. přenesená",J723,0)</f>
        <v>0</v>
      </c>
      <c r="BI723" s="142">
        <f>IF(N723="nulová",J723,0)</f>
        <v>0</v>
      </c>
      <c r="BJ723" s="18" t="s">
        <v>84</v>
      </c>
      <c r="BK723" s="142">
        <f>ROUND(I723*H723,2)</f>
        <v>0</v>
      </c>
      <c r="BL723" s="18" t="s">
        <v>761</v>
      </c>
      <c r="BM723" s="141" t="s">
        <v>6456</v>
      </c>
    </row>
    <row r="724" spans="2:47" s="1" customFormat="1" ht="19.5">
      <c r="B724" s="33"/>
      <c r="D724" s="143" t="s">
        <v>273</v>
      </c>
      <c r="F724" s="144" t="s">
        <v>6457</v>
      </c>
      <c r="I724" s="145"/>
      <c r="L724" s="33"/>
      <c r="M724" s="146"/>
      <c r="T724" s="54"/>
      <c r="AT724" s="18" t="s">
        <v>273</v>
      </c>
      <c r="AU724" s="18" t="s">
        <v>86</v>
      </c>
    </row>
    <row r="725" spans="2:47" s="1" customFormat="1" ht="12">
      <c r="B725" s="33"/>
      <c r="D725" s="147" t="s">
        <v>275</v>
      </c>
      <c r="F725" s="148" t="s">
        <v>6458</v>
      </c>
      <c r="I725" s="145"/>
      <c r="L725" s="33"/>
      <c r="M725" s="146"/>
      <c r="T725" s="54"/>
      <c r="AT725" s="18" t="s">
        <v>275</v>
      </c>
      <c r="AU725" s="18" t="s">
        <v>86</v>
      </c>
    </row>
    <row r="726" spans="2:51" s="13" customFormat="1" ht="12">
      <c r="B726" s="155"/>
      <c r="D726" s="143" t="s">
        <v>277</v>
      </c>
      <c r="E726" s="156" t="s">
        <v>19</v>
      </c>
      <c r="F726" s="157" t="s">
        <v>5680</v>
      </c>
      <c r="H726" s="158">
        <v>12.8</v>
      </c>
      <c r="I726" s="159"/>
      <c r="L726" s="155"/>
      <c r="M726" s="160"/>
      <c r="T726" s="161"/>
      <c r="AT726" s="156" t="s">
        <v>277</v>
      </c>
      <c r="AU726" s="156" t="s">
        <v>86</v>
      </c>
      <c r="AV726" s="13" t="s">
        <v>86</v>
      </c>
      <c r="AW726" s="13" t="s">
        <v>37</v>
      </c>
      <c r="AX726" s="13" t="s">
        <v>84</v>
      </c>
      <c r="AY726" s="156" t="s">
        <v>265</v>
      </c>
    </row>
    <row r="727" spans="2:65" s="1" customFormat="1" ht="16.5" customHeight="1">
      <c r="B727" s="33"/>
      <c r="C727" s="130" t="s">
        <v>3771</v>
      </c>
      <c r="D727" s="130" t="s">
        <v>267</v>
      </c>
      <c r="E727" s="131" t="s">
        <v>6459</v>
      </c>
      <c r="F727" s="132" t="s">
        <v>6460</v>
      </c>
      <c r="G727" s="133" t="s">
        <v>134</v>
      </c>
      <c r="H727" s="134">
        <v>5</v>
      </c>
      <c r="I727" s="135"/>
      <c r="J727" s="136">
        <f>ROUND(I727*H727,2)</f>
        <v>0</v>
      </c>
      <c r="K727" s="132" t="s">
        <v>19</v>
      </c>
      <c r="L727" s="33"/>
      <c r="M727" s="137" t="s">
        <v>19</v>
      </c>
      <c r="N727" s="138" t="s">
        <v>47</v>
      </c>
      <c r="P727" s="139">
        <f>O727*H727</f>
        <v>0</v>
      </c>
      <c r="Q727" s="139">
        <v>0</v>
      </c>
      <c r="R727" s="139">
        <f>Q727*H727</f>
        <v>0</v>
      </c>
      <c r="S727" s="139">
        <v>0</v>
      </c>
      <c r="T727" s="140">
        <f>S727*H727</f>
        <v>0</v>
      </c>
      <c r="AR727" s="141" t="s">
        <v>761</v>
      </c>
      <c r="AT727" s="141" t="s">
        <v>267</v>
      </c>
      <c r="AU727" s="141" t="s">
        <v>86</v>
      </c>
      <c r="AY727" s="18" t="s">
        <v>265</v>
      </c>
      <c r="BE727" s="142">
        <f>IF(N727="základní",J727,0)</f>
        <v>0</v>
      </c>
      <c r="BF727" s="142">
        <f>IF(N727="snížená",J727,0)</f>
        <v>0</v>
      </c>
      <c r="BG727" s="142">
        <f>IF(N727="zákl. přenesená",J727,0)</f>
        <v>0</v>
      </c>
      <c r="BH727" s="142">
        <f>IF(N727="sníž. přenesená",J727,0)</f>
        <v>0</v>
      </c>
      <c r="BI727" s="142">
        <f>IF(N727="nulová",J727,0)</f>
        <v>0</v>
      </c>
      <c r="BJ727" s="18" t="s">
        <v>84</v>
      </c>
      <c r="BK727" s="142">
        <f>ROUND(I727*H727,2)</f>
        <v>0</v>
      </c>
      <c r="BL727" s="18" t="s">
        <v>761</v>
      </c>
      <c r="BM727" s="141" t="s">
        <v>6461</v>
      </c>
    </row>
    <row r="728" spans="2:47" s="1" customFormat="1" ht="12">
      <c r="B728" s="33"/>
      <c r="D728" s="143" t="s">
        <v>273</v>
      </c>
      <c r="F728" s="144" t="s">
        <v>6460</v>
      </c>
      <c r="I728" s="145"/>
      <c r="L728" s="33"/>
      <c r="M728" s="146"/>
      <c r="T728" s="54"/>
      <c r="AT728" s="18" t="s">
        <v>273</v>
      </c>
      <c r="AU728" s="18" t="s">
        <v>86</v>
      </c>
    </row>
    <row r="729" spans="2:65" s="1" customFormat="1" ht="16.5" customHeight="1">
      <c r="B729" s="33"/>
      <c r="C729" s="130" t="s">
        <v>3775</v>
      </c>
      <c r="D729" s="130" t="s">
        <v>267</v>
      </c>
      <c r="E729" s="131" t="s">
        <v>6462</v>
      </c>
      <c r="F729" s="132" t="s">
        <v>6463</v>
      </c>
      <c r="G729" s="133" t="s">
        <v>134</v>
      </c>
      <c r="H729" s="134">
        <v>3</v>
      </c>
      <c r="I729" s="135"/>
      <c r="J729" s="136">
        <f>ROUND(I729*H729,2)</f>
        <v>0</v>
      </c>
      <c r="K729" s="132" t="s">
        <v>19</v>
      </c>
      <c r="L729" s="33"/>
      <c r="M729" s="137" t="s">
        <v>19</v>
      </c>
      <c r="N729" s="138" t="s">
        <v>47</v>
      </c>
      <c r="P729" s="139">
        <f>O729*H729</f>
        <v>0</v>
      </c>
      <c r="Q729" s="139">
        <v>0</v>
      </c>
      <c r="R729" s="139">
        <f>Q729*H729</f>
        <v>0</v>
      </c>
      <c r="S729" s="139">
        <v>0</v>
      </c>
      <c r="T729" s="140">
        <f>S729*H729</f>
        <v>0</v>
      </c>
      <c r="AR729" s="141" t="s">
        <v>761</v>
      </c>
      <c r="AT729" s="141" t="s">
        <v>267</v>
      </c>
      <c r="AU729" s="141" t="s">
        <v>86</v>
      </c>
      <c r="AY729" s="18" t="s">
        <v>265</v>
      </c>
      <c r="BE729" s="142">
        <f>IF(N729="základní",J729,0)</f>
        <v>0</v>
      </c>
      <c r="BF729" s="142">
        <f>IF(N729="snížená",J729,0)</f>
        <v>0</v>
      </c>
      <c r="BG729" s="142">
        <f>IF(N729="zákl. přenesená",J729,0)</f>
        <v>0</v>
      </c>
      <c r="BH729" s="142">
        <f>IF(N729="sníž. přenesená",J729,0)</f>
        <v>0</v>
      </c>
      <c r="BI729" s="142">
        <f>IF(N729="nulová",J729,0)</f>
        <v>0</v>
      </c>
      <c r="BJ729" s="18" t="s">
        <v>84</v>
      </c>
      <c r="BK729" s="142">
        <f>ROUND(I729*H729,2)</f>
        <v>0</v>
      </c>
      <c r="BL729" s="18" t="s">
        <v>761</v>
      </c>
      <c r="BM729" s="141" t="s">
        <v>6464</v>
      </c>
    </row>
    <row r="730" spans="2:47" s="1" customFormat="1" ht="12">
      <c r="B730" s="33"/>
      <c r="D730" s="143" t="s">
        <v>273</v>
      </c>
      <c r="F730" s="144" t="s">
        <v>6463</v>
      </c>
      <c r="I730" s="145"/>
      <c r="L730" s="33"/>
      <c r="M730" s="146"/>
      <c r="T730" s="54"/>
      <c r="AT730" s="18" t="s">
        <v>273</v>
      </c>
      <c r="AU730" s="18" t="s">
        <v>86</v>
      </c>
    </row>
    <row r="731" spans="2:65" s="1" customFormat="1" ht="16.5" customHeight="1">
      <c r="B731" s="33"/>
      <c r="C731" s="130" t="s">
        <v>1700</v>
      </c>
      <c r="D731" s="130" t="s">
        <v>267</v>
      </c>
      <c r="E731" s="131" t="s">
        <v>5280</v>
      </c>
      <c r="F731" s="132" t="s">
        <v>5281</v>
      </c>
      <c r="G731" s="133" t="s">
        <v>134</v>
      </c>
      <c r="H731" s="134">
        <v>36</v>
      </c>
      <c r="I731" s="135"/>
      <c r="J731" s="136">
        <f>ROUND(I731*H731,2)</f>
        <v>0</v>
      </c>
      <c r="K731" s="132" t="s">
        <v>19</v>
      </c>
      <c r="L731" s="33"/>
      <c r="M731" s="137" t="s">
        <v>19</v>
      </c>
      <c r="N731" s="138" t="s">
        <v>47</v>
      </c>
      <c r="P731" s="139">
        <f>O731*H731</f>
        <v>0</v>
      </c>
      <c r="Q731" s="139">
        <v>0</v>
      </c>
      <c r="R731" s="139">
        <f>Q731*H731</f>
        <v>0</v>
      </c>
      <c r="S731" s="139">
        <v>0</v>
      </c>
      <c r="T731" s="140">
        <f>S731*H731</f>
        <v>0</v>
      </c>
      <c r="AR731" s="141" t="s">
        <v>761</v>
      </c>
      <c r="AT731" s="141" t="s">
        <v>267</v>
      </c>
      <c r="AU731" s="141" t="s">
        <v>86</v>
      </c>
      <c r="AY731" s="18" t="s">
        <v>265</v>
      </c>
      <c r="BE731" s="142">
        <f>IF(N731="základní",J731,0)</f>
        <v>0</v>
      </c>
      <c r="BF731" s="142">
        <f>IF(N731="snížená",J731,0)</f>
        <v>0</v>
      </c>
      <c r="BG731" s="142">
        <f>IF(N731="zákl. přenesená",J731,0)</f>
        <v>0</v>
      </c>
      <c r="BH731" s="142">
        <f>IF(N731="sníž. přenesená",J731,0)</f>
        <v>0</v>
      </c>
      <c r="BI731" s="142">
        <f>IF(N731="nulová",J731,0)</f>
        <v>0</v>
      </c>
      <c r="BJ731" s="18" t="s">
        <v>84</v>
      </c>
      <c r="BK731" s="142">
        <f>ROUND(I731*H731,2)</f>
        <v>0</v>
      </c>
      <c r="BL731" s="18" t="s">
        <v>761</v>
      </c>
      <c r="BM731" s="141" t="s">
        <v>6465</v>
      </c>
    </row>
    <row r="732" spans="2:47" s="1" customFormat="1" ht="12">
      <c r="B732" s="33"/>
      <c r="D732" s="143" t="s">
        <v>273</v>
      </c>
      <c r="F732" s="144" t="s">
        <v>5281</v>
      </c>
      <c r="I732" s="145"/>
      <c r="L732" s="33"/>
      <c r="M732" s="146"/>
      <c r="T732" s="54"/>
      <c r="AT732" s="18" t="s">
        <v>273</v>
      </c>
      <c r="AU732" s="18" t="s">
        <v>86</v>
      </c>
    </row>
    <row r="733" spans="2:47" s="1" customFormat="1" ht="29.25">
      <c r="B733" s="33"/>
      <c r="D733" s="143" t="s">
        <v>501</v>
      </c>
      <c r="F733" s="176" t="s">
        <v>6466</v>
      </c>
      <c r="I733" s="145"/>
      <c r="L733" s="33"/>
      <c r="M733" s="146"/>
      <c r="T733" s="54"/>
      <c r="AT733" s="18" t="s">
        <v>501</v>
      </c>
      <c r="AU733" s="18" t="s">
        <v>86</v>
      </c>
    </row>
    <row r="734" spans="2:65" s="1" customFormat="1" ht="16.5" customHeight="1">
      <c r="B734" s="33"/>
      <c r="C734" s="177" t="s">
        <v>3783</v>
      </c>
      <c r="D734" s="177" t="s">
        <v>504</v>
      </c>
      <c r="E734" s="178" t="s">
        <v>6467</v>
      </c>
      <c r="F734" s="179" t="s">
        <v>6468</v>
      </c>
      <c r="G734" s="180" t="s">
        <v>134</v>
      </c>
      <c r="H734" s="181">
        <v>6</v>
      </c>
      <c r="I734" s="182"/>
      <c r="J734" s="183">
        <f>ROUND(I734*H734,2)</f>
        <v>0</v>
      </c>
      <c r="K734" s="179" t="s">
        <v>19</v>
      </c>
      <c r="L734" s="184"/>
      <c r="M734" s="185" t="s">
        <v>19</v>
      </c>
      <c r="N734" s="186" t="s">
        <v>47</v>
      </c>
      <c r="P734" s="139">
        <f>O734*H734</f>
        <v>0</v>
      </c>
      <c r="Q734" s="139">
        <v>0</v>
      </c>
      <c r="R734" s="139">
        <f>Q734*H734</f>
        <v>0</v>
      </c>
      <c r="S734" s="139">
        <v>0</v>
      </c>
      <c r="T734" s="140">
        <f>S734*H734</f>
        <v>0</v>
      </c>
      <c r="AR734" s="141" t="s">
        <v>3771</v>
      </c>
      <c r="AT734" s="141" t="s">
        <v>504</v>
      </c>
      <c r="AU734" s="141" t="s">
        <v>86</v>
      </c>
      <c r="AY734" s="18" t="s">
        <v>265</v>
      </c>
      <c r="BE734" s="142">
        <f>IF(N734="základní",J734,0)</f>
        <v>0</v>
      </c>
      <c r="BF734" s="142">
        <f>IF(N734="snížená",J734,0)</f>
        <v>0</v>
      </c>
      <c r="BG734" s="142">
        <f>IF(N734="zákl. přenesená",J734,0)</f>
        <v>0</v>
      </c>
      <c r="BH734" s="142">
        <f>IF(N734="sníž. přenesená",J734,0)</f>
        <v>0</v>
      </c>
      <c r="BI734" s="142">
        <f>IF(N734="nulová",J734,0)</f>
        <v>0</v>
      </c>
      <c r="BJ734" s="18" t="s">
        <v>84</v>
      </c>
      <c r="BK734" s="142">
        <f>ROUND(I734*H734,2)</f>
        <v>0</v>
      </c>
      <c r="BL734" s="18" t="s">
        <v>761</v>
      </c>
      <c r="BM734" s="141" t="s">
        <v>6469</v>
      </c>
    </row>
    <row r="735" spans="2:47" s="1" customFormat="1" ht="12">
      <c r="B735" s="33"/>
      <c r="D735" s="143" t="s">
        <v>273</v>
      </c>
      <c r="F735" s="144" t="s">
        <v>6468</v>
      </c>
      <c r="I735" s="145"/>
      <c r="L735" s="33"/>
      <c r="M735" s="146"/>
      <c r="T735" s="54"/>
      <c r="AT735" s="18" t="s">
        <v>273</v>
      </c>
      <c r="AU735" s="18" t="s">
        <v>86</v>
      </c>
    </row>
    <row r="736" spans="2:65" s="1" customFormat="1" ht="21.75" customHeight="1">
      <c r="B736" s="33"/>
      <c r="C736" s="130" t="s">
        <v>3807</v>
      </c>
      <c r="D736" s="130" t="s">
        <v>267</v>
      </c>
      <c r="E736" s="131" t="s">
        <v>6470</v>
      </c>
      <c r="F736" s="132" t="s">
        <v>6471</v>
      </c>
      <c r="G736" s="133" t="s">
        <v>134</v>
      </c>
      <c r="H736" s="134">
        <v>1</v>
      </c>
      <c r="I736" s="135"/>
      <c r="J736" s="136">
        <f>ROUND(I736*H736,2)</f>
        <v>0</v>
      </c>
      <c r="K736" s="132" t="s">
        <v>19</v>
      </c>
      <c r="L736" s="33"/>
      <c r="M736" s="137" t="s">
        <v>19</v>
      </c>
      <c r="N736" s="138" t="s">
        <v>47</v>
      </c>
      <c r="P736" s="139">
        <f>O736*H736</f>
        <v>0</v>
      </c>
      <c r="Q736" s="139">
        <v>0</v>
      </c>
      <c r="R736" s="139">
        <f>Q736*H736</f>
        <v>0</v>
      </c>
      <c r="S736" s="139">
        <v>0</v>
      </c>
      <c r="T736" s="140">
        <f>S736*H736</f>
        <v>0</v>
      </c>
      <c r="AR736" s="141" t="s">
        <v>761</v>
      </c>
      <c r="AT736" s="141" t="s">
        <v>267</v>
      </c>
      <c r="AU736" s="141" t="s">
        <v>86</v>
      </c>
      <c r="AY736" s="18" t="s">
        <v>265</v>
      </c>
      <c r="BE736" s="142">
        <f>IF(N736="základní",J736,0)</f>
        <v>0</v>
      </c>
      <c r="BF736" s="142">
        <f>IF(N736="snížená",J736,0)</f>
        <v>0</v>
      </c>
      <c r="BG736" s="142">
        <f>IF(N736="zákl. přenesená",J736,0)</f>
        <v>0</v>
      </c>
      <c r="BH736" s="142">
        <f>IF(N736="sníž. přenesená",J736,0)</f>
        <v>0</v>
      </c>
      <c r="BI736" s="142">
        <f>IF(N736="nulová",J736,0)</f>
        <v>0</v>
      </c>
      <c r="BJ736" s="18" t="s">
        <v>84</v>
      </c>
      <c r="BK736" s="142">
        <f>ROUND(I736*H736,2)</f>
        <v>0</v>
      </c>
      <c r="BL736" s="18" t="s">
        <v>761</v>
      </c>
      <c r="BM736" s="141" t="s">
        <v>6472</v>
      </c>
    </row>
    <row r="737" spans="2:47" s="1" customFormat="1" ht="12">
      <c r="B737" s="33"/>
      <c r="D737" s="143" t="s">
        <v>273</v>
      </c>
      <c r="F737" s="144" t="s">
        <v>6471</v>
      </c>
      <c r="I737" s="145"/>
      <c r="L737" s="33"/>
      <c r="M737" s="146"/>
      <c r="T737" s="54"/>
      <c r="AT737" s="18" t="s">
        <v>273</v>
      </c>
      <c r="AU737" s="18" t="s">
        <v>86</v>
      </c>
    </row>
    <row r="738" spans="2:47" s="1" customFormat="1" ht="19.5">
      <c r="B738" s="33"/>
      <c r="D738" s="143" t="s">
        <v>501</v>
      </c>
      <c r="F738" s="176" t="s">
        <v>6473</v>
      </c>
      <c r="I738" s="145"/>
      <c r="L738" s="33"/>
      <c r="M738" s="146"/>
      <c r="T738" s="54"/>
      <c r="AT738" s="18" t="s">
        <v>501</v>
      </c>
      <c r="AU738" s="18" t="s">
        <v>86</v>
      </c>
    </row>
    <row r="739" spans="2:65" s="1" customFormat="1" ht="24.2" customHeight="1">
      <c r="B739" s="33"/>
      <c r="C739" s="177" t="s">
        <v>3814</v>
      </c>
      <c r="D739" s="177" t="s">
        <v>504</v>
      </c>
      <c r="E739" s="178" t="s">
        <v>6474</v>
      </c>
      <c r="F739" s="179" t="s">
        <v>6475</v>
      </c>
      <c r="G739" s="180" t="s">
        <v>134</v>
      </c>
      <c r="H739" s="181">
        <v>1</v>
      </c>
      <c r="I739" s="182"/>
      <c r="J739" s="183">
        <f>ROUND(I739*H739,2)</f>
        <v>0</v>
      </c>
      <c r="K739" s="179" t="s">
        <v>19</v>
      </c>
      <c r="L739" s="184"/>
      <c r="M739" s="185" t="s">
        <v>19</v>
      </c>
      <c r="N739" s="186" t="s">
        <v>47</v>
      </c>
      <c r="P739" s="139">
        <f>O739*H739</f>
        <v>0</v>
      </c>
      <c r="Q739" s="139">
        <v>0</v>
      </c>
      <c r="R739" s="139">
        <f>Q739*H739</f>
        <v>0</v>
      </c>
      <c r="S739" s="139">
        <v>0</v>
      </c>
      <c r="T739" s="140">
        <f>S739*H739</f>
        <v>0</v>
      </c>
      <c r="AR739" s="141" t="s">
        <v>3771</v>
      </c>
      <c r="AT739" s="141" t="s">
        <v>504</v>
      </c>
      <c r="AU739" s="141" t="s">
        <v>86</v>
      </c>
      <c r="AY739" s="18" t="s">
        <v>265</v>
      </c>
      <c r="BE739" s="142">
        <f>IF(N739="základní",J739,0)</f>
        <v>0</v>
      </c>
      <c r="BF739" s="142">
        <f>IF(N739="snížená",J739,0)</f>
        <v>0</v>
      </c>
      <c r="BG739" s="142">
        <f>IF(N739="zákl. přenesená",J739,0)</f>
        <v>0</v>
      </c>
      <c r="BH739" s="142">
        <f>IF(N739="sníž. přenesená",J739,0)</f>
        <v>0</v>
      </c>
      <c r="BI739" s="142">
        <f>IF(N739="nulová",J739,0)</f>
        <v>0</v>
      </c>
      <c r="BJ739" s="18" t="s">
        <v>84</v>
      </c>
      <c r="BK739" s="142">
        <f>ROUND(I739*H739,2)</f>
        <v>0</v>
      </c>
      <c r="BL739" s="18" t="s">
        <v>761</v>
      </c>
      <c r="BM739" s="141" t="s">
        <v>6476</v>
      </c>
    </row>
    <row r="740" spans="2:47" s="1" customFormat="1" ht="19.5">
      <c r="B740" s="33"/>
      <c r="D740" s="143" t="s">
        <v>273</v>
      </c>
      <c r="F740" s="144" t="s">
        <v>6475</v>
      </c>
      <c r="I740" s="145"/>
      <c r="L740" s="33"/>
      <c r="M740" s="146"/>
      <c r="T740" s="54"/>
      <c r="AT740" s="18" t="s">
        <v>273</v>
      </c>
      <c r="AU740" s="18" t="s">
        <v>86</v>
      </c>
    </row>
    <row r="741" spans="2:65" s="1" customFormat="1" ht="24.2" customHeight="1">
      <c r="B741" s="33"/>
      <c r="C741" s="130" t="s">
        <v>3824</v>
      </c>
      <c r="D741" s="130" t="s">
        <v>267</v>
      </c>
      <c r="E741" s="131" t="s">
        <v>5323</v>
      </c>
      <c r="F741" s="132" t="s">
        <v>6477</v>
      </c>
      <c r="G741" s="133" t="s">
        <v>162</v>
      </c>
      <c r="H741" s="134">
        <v>909</v>
      </c>
      <c r="I741" s="135"/>
      <c r="J741" s="136">
        <f>ROUND(I741*H741,2)</f>
        <v>0</v>
      </c>
      <c r="K741" s="132" t="s">
        <v>19</v>
      </c>
      <c r="L741" s="33"/>
      <c r="M741" s="137" t="s">
        <v>19</v>
      </c>
      <c r="N741" s="138" t="s">
        <v>47</v>
      </c>
      <c r="P741" s="139">
        <f>O741*H741</f>
        <v>0</v>
      </c>
      <c r="Q741" s="139">
        <v>0</v>
      </c>
      <c r="R741" s="139">
        <f>Q741*H741</f>
        <v>0</v>
      </c>
      <c r="S741" s="139">
        <v>0</v>
      </c>
      <c r="T741" s="140">
        <f>S741*H741</f>
        <v>0</v>
      </c>
      <c r="AR741" s="141" t="s">
        <v>761</v>
      </c>
      <c r="AT741" s="141" t="s">
        <v>267</v>
      </c>
      <c r="AU741" s="141" t="s">
        <v>86</v>
      </c>
      <c r="AY741" s="18" t="s">
        <v>265</v>
      </c>
      <c r="BE741" s="142">
        <f>IF(N741="základní",J741,0)</f>
        <v>0</v>
      </c>
      <c r="BF741" s="142">
        <f>IF(N741="snížená",J741,0)</f>
        <v>0</v>
      </c>
      <c r="BG741" s="142">
        <f>IF(N741="zákl. přenesená",J741,0)</f>
        <v>0</v>
      </c>
      <c r="BH741" s="142">
        <f>IF(N741="sníž. přenesená",J741,0)</f>
        <v>0</v>
      </c>
      <c r="BI741" s="142">
        <f>IF(N741="nulová",J741,0)</f>
        <v>0</v>
      </c>
      <c r="BJ741" s="18" t="s">
        <v>84</v>
      </c>
      <c r="BK741" s="142">
        <f>ROUND(I741*H741,2)</f>
        <v>0</v>
      </c>
      <c r="BL741" s="18" t="s">
        <v>761</v>
      </c>
      <c r="BM741" s="141" t="s">
        <v>6478</v>
      </c>
    </row>
    <row r="742" spans="2:47" s="1" customFormat="1" ht="19.5">
      <c r="B742" s="33"/>
      <c r="D742" s="143" t="s">
        <v>273</v>
      </c>
      <c r="F742" s="144" t="s">
        <v>6477</v>
      </c>
      <c r="I742" s="145"/>
      <c r="L742" s="33"/>
      <c r="M742" s="146"/>
      <c r="T742" s="54"/>
      <c r="AT742" s="18" t="s">
        <v>273</v>
      </c>
      <c r="AU742" s="18" t="s">
        <v>86</v>
      </c>
    </row>
    <row r="743" spans="2:47" s="1" customFormat="1" ht="29.25">
      <c r="B743" s="33"/>
      <c r="D743" s="143" t="s">
        <v>501</v>
      </c>
      <c r="F743" s="176" t="s">
        <v>6479</v>
      </c>
      <c r="I743" s="145"/>
      <c r="L743" s="33"/>
      <c r="M743" s="146"/>
      <c r="T743" s="54"/>
      <c r="AT743" s="18" t="s">
        <v>501</v>
      </c>
      <c r="AU743" s="18" t="s">
        <v>86</v>
      </c>
    </row>
    <row r="744" spans="2:65" s="1" customFormat="1" ht="16.5" customHeight="1">
      <c r="B744" s="33"/>
      <c r="C744" s="177" t="s">
        <v>3831</v>
      </c>
      <c r="D744" s="177" t="s">
        <v>504</v>
      </c>
      <c r="E744" s="178" t="s">
        <v>6480</v>
      </c>
      <c r="F744" s="179" t="s">
        <v>6481</v>
      </c>
      <c r="G744" s="180" t="s">
        <v>162</v>
      </c>
      <c r="H744" s="181">
        <v>909</v>
      </c>
      <c r="I744" s="182"/>
      <c r="J744" s="183">
        <f>ROUND(I744*H744,2)</f>
        <v>0</v>
      </c>
      <c r="K744" s="179" t="s">
        <v>19</v>
      </c>
      <c r="L744" s="184"/>
      <c r="M744" s="185" t="s">
        <v>19</v>
      </c>
      <c r="N744" s="186" t="s">
        <v>47</v>
      </c>
      <c r="P744" s="139">
        <f>O744*H744</f>
        <v>0</v>
      </c>
      <c r="Q744" s="139">
        <v>0</v>
      </c>
      <c r="R744" s="139">
        <f>Q744*H744</f>
        <v>0</v>
      </c>
      <c r="S744" s="139">
        <v>0</v>
      </c>
      <c r="T744" s="140">
        <f>S744*H744</f>
        <v>0</v>
      </c>
      <c r="AR744" s="141" t="s">
        <v>3771</v>
      </c>
      <c r="AT744" s="141" t="s">
        <v>504</v>
      </c>
      <c r="AU744" s="141" t="s">
        <v>86</v>
      </c>
      <c r="AY744" s="18" t="s">
        <v>265</v>
      </c>
      <c r="BE744" s="142">
        <f>IF(N744="základní",J744,0)</f>
        <v>0</v>
      </c>
      <c r="BF744" s="142">
        <f>IF(N744="snížená",J744,0)</f>
        <v>0</v>
      </c>
      <c r="BG744" s="142">
        <f>IF(N744="zákl. přenesená",J744,0)</f>
        <v>0</v>
      </c>
      <c r="BH744" s="142">
        <f>IF(N744="sníž. přenesená",J744,0)</f>
        <v>0</v>
      </c>
      <c r="BI744" s="142">
        <f>IF(N744="nulová",J744,0)</f>
        <v>0</v>
      </c>
      <c r="BJ744" s="18" t="s">
        <v>84</v>
      </c>
      <c r="BK744" s="142">
        <f>ROUND(I744*H744,2)</f>
        <v>0</v>
      </c>
      <c r="BL744" s="18" t="s">
        <v>761</v>
      </c>
      <c r="BM744" s="141" t="s">
        <v>6482</v>
      </c>
    </row>
    <row r="745" spans="2:47" s="1" customFormat="1" ht="12">
      <c r="B745" s="33"/>
      <c r="D745" s="143" t="s">
        <v>273</v>
      </c>
      <c r="F745" s="144" t="s">
        <v>6481</v>
      </c>
      <c r="I745" s="145"/>
      <c r="L745" s="33"/>
      <c r="M745" s="146"/>
      <c r="T745" s="54"/>
      <c r="AT745" s="18" t="s">
        <v>273</v>
      </c>
      <c r="AU745" s="18" t="s">
        <v>86</v>
      </c>
    </row>
    <row r="746" spans="2:65" s="1" customFormat="1" ht="16.5" customHeight="1">
      <c r="B746" s="33"/>
      <c r="C746" s="130" t="s">
        <v>3838</v>
      </c>
      <c r="D746" s="130" t="s">
        <v>267</v>
      </c>
      <c r="E746" s="131" t="s">
        <v>6483</v>
      </c>
      <c r="F746" s="132" t="s">
        <v>6484</v>
      </c>
      <c r="G746" s="133" t="s">
        <v>134</v>
      </c>
      <c r="H746" s="134">
        <v>2</v>
      </c>
      <c r="I746" s="135"/>
      <c r="J746" s="136">
        <f>ROUND(I746*H746,2)</f>
        <v>0</v>
      </c>
      <c r="K746" s="132" t="s">
        <v>19</v>
      </c>
      <c r="L746" s="33"/>
      <c r="M746" s="137" t="s">
        <v>19</v>
      </c>
      <c r="N746" s="138" t="s">
        <v>47</v>
      </c>
      <c r="P746" s="139">
        <f>O746*H746</f>
        <v>0</v>
      </c>
      <c r="Q746" s="139">
        <v>0</v>
      </c>
      <c r="R746" s="139">
        <f>Q746*H746</f>
        <v>0</v>
      </c>
      <c r="S746" s="139">
        <v>0</v>
      </c>
      <c r="T746" s="140">
        <f>S746*H746</f>
        <v>0</v>
      </c>
      <c r="AR746" s="141" t="s">
        <v>761</v>
      </c>
      <c r="AT746" s="141" t="s">
        <v>267</v>
      </c>
      <c r="AU746" s="141" t="s">
        <v>86</v>
      </c>
      <c r="AY746" s="18" t="s">
        <v>265</v>
      </c>
      <c r="BE746" s="142">
        <f>IF(N746="základní",J746,0)</f>
        <v>0</v>
      </c>
      <c r="BF746" s="142">
        <f>IF(N746="snížená",J746,0)</f>
        <v>0</v>
      </c>
      <c r="BG746" s="142">
        <f>IF(N746="zákl. přenesená",J746,0)</f>
        <v>0</v>
      </c>
      <c r="BH746" s="142">
        <f>IF(N746="sníž. přenesená",J746,0)</f>
        <v>0</v>
      </c>
      <c r="BI746" s="142">
        <f>IF(N746="nulová",J746,0)</f>
        <v>0</v>
      </c>
      <c r="BJ746" s="18" t="s">
        <v>84</v>
      </c>
      <c r="BK746" s="142">
        <f>ROUND(I746*H746,2)</f>
        <v>0</v>
      </c>
      <c r="BL746" s="18" t="s">
        <v>761</v>
      </c>
      <c r="BM746" s="141" t="s">
        <v>6485</v>
      </c>
    </row>
    <row r="747" spans="2:47" s="1" customFormat="1" ht="12">
      <c r="B747" s="33"/>
      <c r="D747" s="143" t="s">
        <v>273</v>
      </c>
      <c r="F747" s="144" t="s">
        <v>6484</v>
      </c>
      <c r="I747" s="145"/>
      <c r="L747" s="33"/>
      <c r="M747" s="146"/>
      <c r="T747" s="54"/>
      <c r="AT747" s="18" t="s">
        <v>273</v>
      </c>
      <c r="AU747" s="18" t="s">
        <v>86</v>
      </c>
    </row>
    <row r="748" spans="2:47" s="1" customFormat="1" ht="19.5">
      <c r="B748" s="33"/>
      <c r="D748" s="143" t="s">
        <v>501</v>
      </c>
      <c r="F748" s="176" t="s">
        <v>6486</v>
      </c>
      <c r="I748" s="145"/>
      <c r="L748" s="33"/>
      <c r="M748" s="146"/>
      <c r="T748" s="54"/>
      <c r="AT748" s="18" t="s">
        <v>501</v>
      </c>
      <c r="AU748" s="18" t="s">
        <v>86</v>
      </c>
    </row>
    <row r="749" spans="2:65" s="1" customFormat="1" ht="16.5" customHeight="1">
      <c r="B749" s="33"/>
      <c r="C749" s="130" t="s">
        <v>3843</v>
      </c>
      <c r="D749" s="130" t="s">
        <v>267</v>
      </c>
      <c r="E749" s="131" t="s">
        <v>6487</v>
      </c>
      <c r="F749" s="132" t="s">
        <v>6488</v>
      </c>
      <c r="G749" s="133" t="s">
        <v>134</v>
      </c>
      <c r="H749" s="134">
        <v>6</v>
      </c>
      <c r="I749" s="135"/>
      <c r="J749" s="136">
        <f>ROUND(I749*H749,2)</f>
        <v>0</v>
      </c>
      <c r="K749" s="132" t="s">
        <v>19</v>
      </c>
      <c r="L749" s="33"/>
      <c r="M749" s="137" t="s">
        <v>19</v>
      </c>
      <c r="N749" s="138" t="s">
        <v>47</v>
      </c>
      <c r="P749" s="139">
        <f>O749*H749</f>
        <v>0</v>
      </c>
      <c r="Q749" s="139">
        <v>0</v>
      </c>
      <c r="R749" s="139">
        <f>Q749*H749</f>
        <v>0</v>
      </c>
      <c r="S749" s="139">
        <v>0</v>
      </c>
      <c r="T749" s="140">
        <f>S749*H749</f>
        <v>0</v>
      </c>
      <c r="AR749" s="141" t="s">
        <v>761</v>
      </c>
      <c r="AT749" s="141" t="s">
        <v>267</v>
      </c>
      <c r="AU749" s="141" t="s">
        <v>86</v>
      </c>
      <c r="AY749" s="18" t="s">
        <v>265</v>
      </c>
      <c r="BE749" s="142">
        <f>IF(N749="základní",J749,0)</f>
        <v>0</v>
      </c>
      <c r="BF749" s="142">
        <f>IF(N749="snížená",J749,0)</f>
        <v>0</v>
      </c>
      <c r="BG749" s="142">
        <f>IF(N749="zákl. přenesená",J749,0)</f>
        <v>0</v>
      </c>
      <c r="BH749" s="142">
        <f>IF(N749="sníž. přenesená",J749,0)</f>
        <v>0</v>
      </c>
      <c r="BI749" s="142">
        <f>IF(N749="nulová",J749,0)</f>
        <v>0</v>
      </c>
      <c r="BJ749" s="18" t="s">
        <v>84</v>
      </c>
      <c r="BK749" s="142">
        <f>ROUND(I749*H749,2)</f>
        <v>0</v>
      </c>
      <c r="BL749" s="18" t="s">
        <v>761</v>
      </c>
      <c r="BM749" s="141" t="s">
        <v>6489</v>
      </c>
    </row>
    <row r="750" spans="2:47" s="1" customFormat="1" ht="12">
      <c r="B750" s="33"/>
      <c r="D750" s="143" t="s">
        <v>273</v>
      </c>
      <c r="F750" s="144" t="s">
        <v>6488</v>
      </c>
      <c r="I750" s="145"/>
      <c r="L750" s="33"/>
      <c r="M750" s="146"/>
      <c r="T750" s="54"/>
      <c r="AT750" s="18" t="s">
        <v>273</v>
      </c>
      <c r="AU750" s="18" t="s">
        <v>86</v>
      </c>
    </row>
    <row r="751" spans="2:47" s="1" customFormat="1" ht="29.25">
      <c r="B751" s="33"/>
      <c r="D751" s="143" t="s">
        <v>501</v>
      </c>
      <c r="F751" s="176" t="s">
        <v>6490</v>
      </c>
      <c r="I751" s="145"/>
      <c r="L751" s="33"/>
      <c r="M751" s="146"/>
      <c r="T751" s="54"/>
      <c r="AT751" s="18" t="s">
        <v>501</v>
      </c>
      <c r="AU751" s="18" t="s">
        <v>86</v>
      </c>
    </row>
    <row r="752" spans="2:65" s="1" customFormat="1" ht="16.5" customHeight="1">
      <c r="B752" s="33"/>
      <c r="C752" s="177" t="s">
        <v>3848</v>
      </c>
      <c r="D752" s="177" t="s">
        <v>504</v>
      </c>
      <c r="E752" s="178" t="s">
        <v>6491</v>
      </c>
      <c r="F752" s="179" t="s">
        <v>6492</v>
      </c>
      <c r="G752" s="180" t="s">
        <v>162</v>
      </c>
      <c r="H752" s="181">
        <v>6</v>
      </c>
      <c r="I752" s="182"/>
      <c r="J752" s="183">
        <f>ROUND(I752*H752,2)</f>
        <v>0</v>
      </c>
      <c r="K752" s="179" t="s">
        <v>19</v>
      </c>
      <c r="L752" s="184"/>
      <c r="M752" s="185" t="s">
        <v>19</v>
      </c>
      <c r="N752" s="186" t="s">
        <v>47</v>
      </c>
      <c r="P752" s="139">
        <f>O752*H752</f>
        <v>0</v>
      </c>
      <c r="Q752" s="139">
        <v>0</v>
      </c>
      <c r="R752" s="139">
        <f>Q752*H752</f>
        <v>0</v>
      </c>
      <c r="S752" s="139">
        <v>0</v>
      </c>
      <c r="T752" s="140">
        <f>S752*H752</f>
        <v>0</v>
      </c>
      <c r="AR752" s="141" t="s">
        <v>3771</v>
      </c>
      <c r="AT752" s="141" t="s">
        <v>504</v>
      </c>
      <c r="AU752" s="141" t="s">
        <v>86</v>
      </c>
      <c r="AY752" s="18" t="s">
        <v>265</v>
      </c>
      <c r="BE752" s="142">
        <f>IF(N752="základní",J752,0)</f>
        <v>0</v>
      </c>
      <c r="BF752" s="142">
        <f>IF(N752="snížená",J752,0)</f>
        <v>0</v>
      </c>
      <c r="BG752" s="142">
        <f>IF(N752="zákl. přenesená",J752,0)</f>
        <v>0</v>
      </c>
      <c r="BH752" s="142">
        <f>IF(N752="sníž. přenesená",J752,0)</f>
        <v>0</v>
      </c>
      <c r="BI752" s="142">
        <f>IF(N752="nulová",J752,0)</f>
        <v>0</v>
      </c>
      <c r="BJ752" s="18" t="s">
        <v>84</v>
      </c>
      <c r="BK752" s="142">
        <f>ROUND(I752*H752,2)</f>
        <v>0</v>
      </c>
      <c r="BL752" s="18" t="s">
        <v>761</v>
      </c>
      <c r="BM752" s="141" t="s">
        <v>6493</v>
      </c>
    </row>
    <row r="753" spans="2:47" s="1" customFormat="1" ht="12">
      <c r="B753" s="33"/>
      <c r="D753" s="143" t="s">
        <v>273</v>
      </c>
      <c r="F753" s="144" t="s">
        <v>6492</v>
      </c>
      <c r="I753" s="145"/>
      <c r="L753" s="33"/>
      <c r="M753" s="146"/>
      <c r="T753" s="54"/>
      <c r="AT753" s="18" t="s">
        <v>273</v>
      </c>
      <c r="AU753" s="18" t="s">
        <v>86</v>
      </c>
    </row>
    <row r="754" spans="2:65" s="1" customFormat="1" ht="16.5" customHeight="1">
      <c r="B754" s="33"/>
      <c r="C754" s="130" t="s">
        <v>3853</v>
      </c>
      <c r="D754" s="130" t="s">
        <v>267</v>
      </c>
      <c r="E754" s="131" t="s">
        <v>6494</v>
      </c>
      <c r="F754" s="132" t="s">
        <v>6495</v>
      </c>
      <c r="G754" s="133" t="s">
        <v>115</v>
      </c>
      <c r="H754" s="134">
        <v>326</v>
      </c>
      <c r="I754" s="135"/>
      <c r="J754" s="136">
        <f>ROUND(I754*H754,2)</f>
        <v>0</v>
      </c>
      <c r="K754" s="132" t="s">
        <v>19</v>
      </c>
      <c r="L754" s="33"/>
      <c r="M754" s="137" t="s">
        <v>19</v>
      </c>
      <c r="N754" s="138" t="s">
        <v>47</v>
      </c>
      <c r="P754" s="139">
        <f>O754*H754</f>
        <v>0</v>
      </c>
      <c r="Q754" s="139">
        <v>0</v>
      </c>
      <c r="R754" s="139">
        <f>Q754*H754</f>
        <v>0</v>
      </c>
      <c r="S754" s="139">
        <v>0</v>
      </c>
      <c r="T754" s="140">
        <f>S754*H754</f>
        <v>0</v>
      </c>
      <c r="AR754" s="141" t="s">
        <v>761</v>
      </c>
      <c r="AT754" s="141" t="s">
        <v>267</v>
      </c>
      <c r="AU754" s="141" t="s">
        <v>86</v>
      </c>
      <c r="AY754" s="18" t="s">
        <v>265</v>
      </c>
      <c r="BE754" s="142">
        <f>IF(N754="základní",J754,0)</f>
        <v>0</v>
      </c>
      <c r="BF754" s="142">
        <f>IF(N754="snížená",J754,0)</f>
        <v>0</v>
      </c>
      <c r="BG754" s="142">
        <f>IF(N754="zákl. přenesená",J754,0)</f>
        <v>0</v>
      </c>
      <c r="BH754" s="142">
        <f>IF(N754="sníž. přenesená",J754,0)</f>
        <v>0</v>
      </c>
      <c r="BI754" s="142">
        <f>IF(N754="nulová",J754,0)</f>
        <v>0</v>
      </c>
      <c r="BJ754" s="18" t="s">
        <v>84</v>
      </c>
      <c r="BK754" s="142">
        <f>ROUND(I754*H754,2)</f>
        <v>0</v>
      </c>
      <c r="BL754" s="18" t="s">
        <v>761</v>
      </c>
      <c r="BM754" s="141" t="s">
        <v>6496</v>
      </c>
    </row>
    <row r="755" spans="2:47" s="1" customFormat="1" ht="12">
      <c r="B755" s="33"/>
      <c r="D755" s="143" t="s">
        <v>273</v>
      </c>
      <c r="F755" s="144" t="s">
        <v>6495</v>
      </c>
      <c r="I755" s="145"/>
      <c r="L755" s="33"/>
      <c r="M755" s="146"/>
      <c r="T755" s="54"/>
      <c r="AT755" s="18" t="s">
        <v>273</v>
      </c>
      <c r="AU755" s="18" t="s">
        <v>86</v>
      </c>
    </row>
    <row r="756" spans="2:47" s="1" customFormat="1" ht="29.25">
      <c r="B756" s="33"/>
      <c r="D756" s="143" t="s">
        <v>501</v>
      </c>
      <c r="F756" s="176" t="s">
        <v>6497</v>
      </c>
      <c r="I756" s="145"/>
      <c r="L756" s="33"/>
      <c r="M756" s="146"/>
      <c r="T756" s="54"/>
      <c r="AT756" s="18" t="s">
        <v>501</v>
      </c>
      <c r="AU756" s="18" t="s">
        <v>86</v>
      </c>
    </row>
    <row r="757" spans="2:65" s="1" customFormat="1" ht="16.5" customHeight="1">
      <c r="B757" s="33"/>
      <c r="C757" s="130" t="s">
        <v>3858</v>
      </c>
      <c r="D757" s="130" t="s">
        <v>267</v>
      </c>
      <c r="E757" s="131" t="s">
        <v>6498</v>
      </c>
      <c r="F757" s="132" t="s">
        <v>6499</v>
      </c>
      <c r="G757" s="133" t="s">
        <v>115</v>
      </c>
      <c r="H757" s="134">
        <v>326</v>
      </c>
      <c r="I757" s="135"/>
      <c r="J757" s="136">
        <f>ROUND(I757*H757,2)</f>
        <v>0</v>
      </c>
      <c r="K757" s="132" t="s">
        <v>19</v>
      </c>
      <c r="L757" s="33"/>
      <c r="M757" s="137" t="s">
        <v>19</v>
      </c>
      <c r="N757" s="138" t="s">
        <v>47</v>
      </c>
      <c r="P757" s="139">
        <f>O757*H757</f>
        <v>0</v>
      </c>
      <c r="Q757" s="139">
        <v>0</v>
      </c>
      <c r="R757" s="139">
        <f>Q757*H757</f>
        <v>0</v>
      </c>
      <c r="S757" s="139">
        <v>0</v>
      </c>
      <c r="T757" s="140">
        <f>S757*H757</f>
        <v>0</v>
      </c>
      <c r="AR757" s="141" t="s">
        <v>761</v>
      </c>
      <c r="AT757" s="141" t="s">
        <v>267</v>
      </c>
      <c r="AU757" s="141" t="s">
        <v>86</v>
      </c>
      <c r="AY757" s="18" t="s">
        <v>265</v>
      </c>
      <c r="BE757" s="142">
        <f>IF(N757="základní",J757,0)</f>
        <v>0</v>
      </c>
      <c r="BF757" s="142">
        <f>IF(N757="snížená",J757,0)</f>
        <v>0</v>
      </c>
      <c r="BG757" s="142">
        <f>IF(N757="zákl. přenesená",J757,0)</f>
        <v>0</v>
      </c>
      <c r="BH757" s="142">
        <f>IF(N757="sníž. přenesená",J757,0)</f>
        <v>0</v>
      </c>
      <c r="BI757" s="142">
        <f>IF(N757="nulová",J757,0)</f>
        <v>0</v>
      </c>
      <c r="BJ757" s="18" t="s">
        <v>84</v>
      </c>
      <c r="BK757" s="142">
        <f>ROUND(I757*H757,2)</f>
        <v>0</v>
      </c>
      <c r="BL757" s="18" t="s">
        <v>761</v>
      </c>
      <c r="BM757" s="141" t="s">
        <v>6500</v>
      </c>
    </row>
    <row r="758" spans="2:47" s="1" customFormat="1" ht="12">
      <c r="B758" s="33"/>
      <c r="D758" s="143" t="s">
        <v>273</v>
      </c>
      <c r="F758" s="144" t="s">
        <v>6499</v>
      </c>
      <c r="I758" s="145"/>
      <c r="L758" s="33"/>
      <c r="M758" s="146"/>
      <c r="T758" s="54"/>
      <c r="AT758" s="18" t="s">
        <v>273</v>
      </c>
      <c r="AU758" s="18" t="s">
        <v>86</v>
      </c>
    </row>
    <row r="759" spans="2:47" s="1" customFormat="1" ht="29.25">
      <c r="B759" s="33"/>
      <c r="D759" s="143" t="s">
        <v>501</v>
      </c>
      <c r="F759" s="176" t="s">
        <v>6497</v>
      </c>
      <c r="I759" s="145"/>
      <c r="L759" s="33"/>
      <c r="M759" s="146"/>
      <c r="T759" s="54"/>
      <c r="AT759" s="18" t="s">
        <v>501</v>
      </c>
      <c r="AU759" s="18" t="s">
        <v>86</v>
      </c>
    </row>
    <row r="760" spans="2:65" s="1" customFormat="1" ht="16.5" customHeight="1">
      <c r="B760" s="33"/>
      <c r="C760" s="130" t="s">
        <v>3863</v>
      </c>
      <c r="D760" s="130" t="s">
        <v>267</v>
      </c>
      <c r="E760" s="131" t="s">
        <v>6501</v>
      </c>
      <c r="F760" s="132" t="s">
        <v>6502</v>
      </c>
      <c r="G760" s="133" t="s">
        <v>134</v>
      </c>
      <c r="H760" s="134">
        <v>4</v>
      </c>
      <c r="I760" s="135"/>
      <c r="J760" s="136">
        <f>ROUND(I760*H760,2)</f>
        <v>0</v>
      </c>
      <c r="K760" s="132" t="s">
        <v>19</v>
      </c>
      <c r="L760" s="33"/>
      <c r="M760" s="137" t="s">
        <v>19</v>
      </c>
      <c r="N760" s="138" t="s">
        <v>47</v>
      </c>
      <c r="P760" s="139">
        <f>O760*H760</f>
        <v>0</v>
      </c>
      <c r="Q760" s="139">
        <v>0</v>
      </c>
      <c r="R760" s="139">
        <f>Q760*H760</f>
        <v>0</v>
      </c>
      <c r="S760" s="139">
        <v>0</v>
      </c>
      <c r="T760" s="140">
        <f>S760*H760</f>
        <v>0</v>
      </c>
      <c r="AR760" s="141" t="s">
        <v>761</v>
      </c>
      <c r="AT760" s="141" t="s">
        <v>267</v>
      </c>
      <c r="AU760" s="141" t="s">
        <v>86</v>
      </c>
      <c r="AY760" s="18" t="s">
        <v>265</v>
      </c>
      <c r="BE760" s="142">
        <f>IF(N760="základní",J760,0)</f>
        <v>0</v>
      </c>
      <c r="BF760" s="142">
        <f>IF(N760="snížená",J760,0)</f>
        <v>0</v>
      </c>
      <c r="BG760" s="142">
        <f>IF(N760="zákl. přenesená",J760,0)</f>
        <v>0</v>
      </c>
      <c r="BH760" s="142">
        <f>IF(N760="sníž. přenesená",J760,0)</f>
        <v>0</v>
      </c>
      <c r="BI760" s="142">
        <f>IF(N760="nulová",J760,0)</f>
        <v>0</v>
      </c>
      <c r="BJ760" s="18" t="s">
        <v>84</v>
      </c>
      <c r="BK760" s="142">
        <f>ROUND(I760*H760,2)</f>
        <v>0</v>
      </c>
      <c r="BL760" s="18" t="s">
        <v>761</v>
      </c>
      <c r="BM760" s="141" t="s">
        <v>6503</v>
      </c>
    </row>
    <row r="761" spans="2:47" s="1" customFormat="1" ht="12">
      <c r="B761" s="33"/>
      <c r="D761" s="143" t="s">
        <v>273</v>
      </c>
      <c r="F761" s="144" t="s">
        <v>6502</v>
      </c>
      <c r="I761" s="145"/>
      <c r="L761" s="33"/>
      <c r="M761" s="146"/>
      <c r="T761" s="54"/>
      <c r="AT761" s="18" t="s">
        <v>273</v>
      </c>
      <c r="AU761" s="18" t="s">
        <v>86</v>
      </c>
    </row>
    <row r="762" spans="2:47" s="1" customFormat="1" ht="29.25">
      <c r="B762" s="33"/>
      <c r="D762" s="143" t="s">
        <v>501</v>
      </c>
      <c r="F762" s="176" t="s">
        <v>6504</v>
      </c>
      <c r="I762" s="145"/>
      <c r="L762" s="33"/>
      <c r="M762" s="146"/>
      <c r="T762" s="54"/>
      <c r="AT762" s="18" t="s">
        <v>501</v>
      </c>
      <c r="AU762" s="18" t="s">
        <v>86</v>
      </c>
    </row>
    <row r="763" spans="2:65" s="1" customFormat="1" ht="16.5" customHeight="1">
      <c r="B763" s="33"/>
      <c r="C763" s="130" t="s">
        <v>3869</v>
      </c>
      <c r="D763" s="130" t="s">
        <v>267</v>
      </c>
      <c r="E763" s="131" t="s">
        <v>5329</v>
      </c>
      <c r="F763" s="132" t="s">
        <v>5330</v>
      </c>
      <c r="G763" s="133" t="s">
        <v>104</v>
      </c>
      <c r="H763" s="134">
        <v>19.9</v>
      </c>
      <c r="I763" s="135"/>
      <c r="J763" s="136">
        <f>ROUND(I763*H763,2)</f>
        <v>0</v>
      </c>
      <c r="K763" s="132" t="s">
        <v>19</v>
      </c>
      <c r="L763" s="33"/>
      <c r="M763" s="137" t="s">
        <v>19</v>
      </c>
      <c r="N763" s="138" t="s">
        <v>47</v>
      </c>
      <c r="P763" s="139">
        <f>O763*H763</f>
        <v>0</v>
      </c>
      <c r="Q763" s="139">
        <v>0</v>
      </c>
      <c r="R763" s="139">
        <f>Q763*H763</f>
        <v>0</v>
      </c>
      <c r="S763" s="139">
        <v>0</v>
      </c>
      <c r="T763" s="140">
        <f>S763*H763</f>
        <v>0</v>
      </c>
      <c r="AR763" s="141" t="s">
        <v>761</v>
      </c>
      <c r="AT763" s="141" t="s">
        <v>267</v>
      </c>
      <c r="AU763" s="141" t="s">
        <v>86</v>
      </c>
      <c r="AY763" s="18" t="s">
        <v>265</v>
      </c>
      <c r="BE763" s="142">
        <f>IF(N763="základní",J763,0)</f>
        <v>0</v>
      </c>
      <c r="BF763" s="142">
        <f>IF(N763="snížená",J763,0)</f>
        <v>0</v>
      </c>
      <c r="BG763" s="142">
        <f>IF(N763="zákl. přenesená",J763,0)</f>
        <v>0</v>
      </c>
      <c r="BH763" s="142">
        <f>IF(N763="sníž. přenesená",J763,0)</f>
        <v>0</v>
      </c>
      <c r="BI763" s="142">
        <f>IF(N763="nulová",J763,0)</f>
        <v>0</v>
      </c>
      <c r="BJ763" s="18" t="s">
        <v>84</v>
      </c>
      <c r="BK763" s="142">
        <f>ROUND(I763*H763,2)</f>
        <v>0</v>
      </c>
      <c r="BL763" s="18" t="s">
        <v>761</v>
      </c>
      <c r="BM763" s="141" t="s">
        <v>6505</v>
      </c>
    </row>
    <row r="764" spans="2:47" s="1" customFormat="1" ht="12">
      <c r="B764" s="33"/>
      <c r="D764" s="143" t="s">
        <v>273</v>
      </c>
      <c r="F764" s="144" t="s">
        <v>5330</v>
      </c>
      <c r="I764" s="145"/>
      <c r="L764" s="33"/>
      <c r="M764" s="146"/>
      <c r="T764" s="54"/>
      <c r="AT764" s="18" t="s">
        <v>273</v>
      </c>
      <c r="AU764" s="18" t="s">
        <v>86</v>
      </c>
    </row>
    <row r="765" spans="2:47" s="1" customFormat="1" ht="58.5">
      <c r="B765" s="33"/>
      <c r="D765" s="143" t="s">
        <v>501</v>
      </c>
      <c r="F765" s="176" t="s">
        <v>6506</v>
      </c>
      <c r="I765" s="145"/>
      <c r="L765" s="33"/>
      <c r="M765" s="146"/>
      <c r="T765" s="54"/>
      <c r="AT765" s="18" t="s">
        <v>501</v>
      </c>
      <c r="AU765" s="18" t="s">
        <v>86</v>
      </c>
    </row>
    <row r="766" spans="2:65" s="1" customFormat="1" ht="21.75" customHeight="1">
      <c r="B766" s="33"/>
      <c r="C766" s="130" t="s">
        <v>3874</v>
      </c>
      <c r="D766" s="130" t="s">
        <v>267</v>
      </c>
      <c r="E766" s="131" t="s">
        <v>5335</v>
      </c>
      <c r="F766" s="132" t="s">
        <v>5336</v>
      </c>
      <c r="G766" s="133" t="s">
        <v>104</v>
      </c>
      <c r="H766" s="134">
        <v>14.26</v>
      </c>
      <c r="I766" s="135"/>
      <c r="J766" s="136">
        <f>ROUND(I766*H766,2)</f>
        <v>0</v>
      </c>
      <c r="K766" s="132" t="s">
        <v>19</v>
      </c>
      <c r="L766" s="33"/>
      <c r="M766" s="137" t="s">
        <v>19</v>
      </c>
      <c r="N766" s="138" t="s">
        <v>47</v>
      </c>
      <c r="P766" s="139">
        <f>O766*H766</f>
        <v>0</v>
      </c>
      <c r="Q766" s="139">
        <v>0</v>
      </c>
      <c r="R766" s="139">
        <f>Q766*H766</f>
        <v>0</v>
      </c>
      <c r="S766" s="139">
        <v>0</v>
      </c>
      <c r="T766" s="140">
        <f>S766*H766</f>
        <v>0</v>
      </c>
      <c r="AR766" s="141" t="s">
        <v>761</v>
      </c>
      <c r="AT766" s="141" t="s">
        <v>267</v>
      </c>
      <c r="AU766" s="141" t="s">
        <v>86</v>
      </c>
      <c r="AY766" s="18" t="s">
        <v>265</v>
      </c>
      <c r="BE766" s="142">
        <f>IF(N766="základní",J766,0)</f>
        <v>0</v>
      </c>
      <c r="BF766" s="142">
        <f>IF(N766="snížená",J766,0)</f>
        <v>0</v>
      </c>
      <c r="BG766" s="142">
        <f>IF(N766="zákl. přenesená",J766,0)</f>
        <v>0</v>
      </c>
      <c r="BH766" s="142">
        <f>IF(N766="sníž. přenesená",J766,0)</f>
        <v>0</v>
      </c>
      <c r="BI766" s="142">
        <f>IF(N766="nulová",J766,0)</f>
        <v>0</v>
      </c>
      <c r="BJ766" s="18" t="s">
        <v>84</v>
      </c>
      <c r="BK766" s="142">
        <f>ROUND(I766*H766,2)</f>
        <v>0</v>
      </c>
      <c r="BL766" s="18" t="s">
        <v>761</v>
      </c>
      <c r="BM766" s="141" t="s">
        <v>6507</v>
      </c>
    </row>
    <row r="767" spans="2:47" s="1" customFormat="1" ht="12">
      <c r="B767" s="33"/>
      <c r="D767" s="143" t="s">
        <v>273</v>
      </c>
      <c r="F767" s="144" t="s">
        <v>5336</v>
      </c>
      <c r="I767" s="145"/>
      <c r="L767" s="33"/>
      <c r="M767" s="146"/>
      <c r="T767" s="54"/>
      <c r="AT767" s="18" t="s">
        <v>273</v>
      </c>
      <c r="AU767" s="18" t="s">
        <v>86</v>
      </c>
    </row>
    <row r="768" spans="2:47" s="1" customFormat="1" ht="29.25">
      <c r="B768" s="33"/>
      <c r="D768" s="143" t="s">
        <v>501</v>
      </c>
      <c r="F768" s="176" t="s">
        <v>6508</v>
      </c>
      <c r="I768" s="145"/>
      <c r="L768" s="33"/>
      <c r="M768" s="146"/>
      <c r="T768" s="54"/>
      <c r="AT768" s="18" t="s">
        <v>501</v>
      </c>
      <c r="AU768" s="18" t="s">
        <v>86</v>
      </c>
    </row>
    <row r="769" spans="2:63" s="11" customFormat="1" ht="25.9" customHeight="1">
      <c r="B769" s="118"/>
      <c r="D769" s="119" t="s">
        <v>75</v>
      </c>
      <c r="E769" s="120" t="s">
        <v>6509</v>
      </c>
      <c r="F769" s="120" t="s">
        <v>6510</v>
      </c>
      <c r="I769" s="121"/>
      <c r="J769" s="122">
        <f>BK769</f>
        <v>0</v>
      </c>
      <c r="L769" s="118"/>
      <c r="M769" s="123"/>
      <c r="P769" s="124">
        <f>SUM(P770:P787)</f>
        <v>0</v>
      </c>
      <c r="R769" s="124">
        <f>SUM(R770:R787)</f>
        <v>0</v>
      </c>
      <c r="T769" s="125">
        <f>SUM(T770:T787)</f>
        <v>0</v>
      </c>
      <c r="AR769" s="119" t="s">
        <v>271</v>
      </c>
      <c r="AT769" s="126" t="s">
        <v>75</v>
      </c>
      <c r="AU769" s="126" t="s">
        <v>76</v>
      </c>
      <c r="AY769" s="119" t="s">
        <v>265</v>
      </c>
      <c r="BK769" s="127">
        <f>SUM(BK770:BK787)</f>
        <v>0</v>
      </c>
    </row>
    <row r="770" spans="2:65" s="1" customFormat="1" ht="16.5" customHeight="1">
      <c r="B770" s="33"/>
      <c r="C770" s="130" t="s">
        <v>3879</v>
      </c>
      <c r="D770" s="130" t="s">
        <v>267</v>
      </c>
      <c r="E770" s="131" t="s">
        <v>5341</v>
      </c>
      <c r="F770" s="132" t="s">
        <v>5342</v>
      </c>
      <c r="G770" s="133" t="s">
        <v>427</v>
      </c>
      <c r="H770" s="134">
        <v>30</v>
      </c>
      <c r="I770" s="135"/>
      <c r="J770" s="136">
        <f>ROUND(I770*H770,2)</f>
        <v>0</v>
      </c>
      <c r="K770" s="132" t="s">
        <v>19</v>
      </c>
      <c r="L770" s="33"/>
      <c r="M770" s="137" t="s">
        <v>19</v>
      </c>
      <c r="N770" s="138" t="s">
        <v>47</v>
      </c>
      <c r="P770" s="139">
        <f>O770*H770</f>
        <v>0</v>
      </c>
      <c r="Q770" s="139">
        <v>0</v>
      </c>
      <c r="R770" s="139">
        <f>Q770*H770</f>
        <v>0</v>
      </c>
      <c r="S770" s="139">
        <v>0</v>
      </c>
      <c r="T770" s="140">
        <f>S770*H770</f>
        <v>0</v>
      </c>
      <c r="AR770" s="141" t="s">
        <v>6511</v>
      </c>
      <c r="AT770" s="141" t="s">
        <v>267</v>
      </c>
      <c r="AU770" s="141" t="s">
        <v>84</v>
      </c>
      <c r="AY770" s="18" t="s">
        <v>265</v>
      </c>
      <c r="BE770" s="142">
        <f>IF(N770="základní",J770,0)</f>
        <v>0</v>
      </c>
      <c r="BF770" s="142">
        <f>IF(N770="snížená",J770,0)</f>
        <v>0</v>
      </c>
      <c r="BG770" s="142">
        <f>IF(N770="zákl. přenesená",J770,0)</f>
        <v>0</v>
      </c>
      <c r="BH770" s="142">
        <f>IF(N770="sníž. přenesená",J770,0)</f>
        <v>0</v>
      </c>
      <c r="BI770" s="142">
        <f>IF(N770="nulová",J770,0)</f>
        <v>0</v>
      </c>
      <c r="BJ770" s="18" t="s">
        <v>84</v>
      </c>
      <c r="BK770" s="142">
        <f>ROUND(I770*H770,2)</f>
        <v>0</v>
      </c>
      <c r="BL770" s="18" t="s">
        <v>6511</v>
      </c>
      <c r="BM770" s="141" t="s">
        <v>6512</v>
      </c>
    </row>
    <row r="771" spans="2:47" s="1" customFormat="1" ht="12">
      <c r="B771" s="33"/>
      <c r="D771" s="143" t="s">
        <v>273</v>
      </c>
      <c r="F771" s="144" t="s">
        <v>5342</v>
      </c>
      <c r="I771" s="145"/>
      <c r="L771" s="33"/>
      <c r="M771" s="146"/>
      <c r="T771" s="54"/>
      <c r="AT771" s="18" t="s">
        <v>273</v>
      </c>
      <c r="AU771" s="18" t="s">
        <v>84</v>
      </c>
    </row>
    <row r="772" spans="2:47" s="1" customFormat="1" ht="19.5">
      <c r="B772" s="33"/>
      <c r="D772" s="143" t="s">
        <v>501</v>
      </c>
      <c r="F772" s="176" t="s">
        <v>6513</v>
      </c>
      <c r="I772" s="145"/>
      <c r="L772" s="33"/>
      <c r="M772" s="146"/>
      <c r="T772" s="54"/>
      <c r="AT772" s="18" t="s">
        <v>501</v>
      </c>
      <c r="AU772" s="18" t="s">
        <v>84</v>
      </c>
    </row>
    <row r="773" spans="2:65" s="1" customFormat="1" ht="16.5" customHeight="1">
      <c r="B773" s="33"/>
      <c r="C773" s="130" t="s">
        <v>3883</v>
      </c>
      <c r="D773" s="130" t="s">
        <v>267</v>
      </c>
      <c r="E773" s="131" t="s">
        <v>5346</v>
      </c>
      <c r="F773" s="132" t="s">
        <v>6514</v>
      </c>
      <c r="G773" s="133" t="s">
        <v>427</v>
      </c>
      <c r="H773" s="134">
        <v>3</v>
      </c>
      <c r="I773" s="135"/>
      <c r="J773" s="136">
        <f>ROUND(I773*H773,2)</f>
        <v>0</v>
      </c>
      <c r="K773" s="132" t="s">
        <v>19</v>
      </c>
      <c r="L773" s="33"/>
      <c r="M773" s="137" t="s">
        <v>19</v>
      </c>
      <c r="N773" s="138" t="s">
        <v>47</v>
      </c>
      <c r="P773" s="139">
        <f>O773*H773</f>
        <v>0</v>
      </c>
      <c r="Q773" s="139">
        <v>0</v>
      </c>
      <c r="R773" s="139">
        <f>Q773*H773</f>
        <v>0</v>
      </c>
      <c r="S773" s="139">
        <v>0</v>
      </c>
      <c r="T773" s="140">
        <f>S773*H773</f>
        <v>0</v>
      </c>
      <c r="AR773" s="141" t="s">
        <v>6511</v>
      </c>
      <c r="AT773" s="141" t="s">
        <v>267</v>
      </c>
      <c r="AU773" s="141" t="s">
        <v>84</v>
      </c>
      <c r="AY773" s="18" t="s">
        <v>265</v>
      </c>
      <c r="BE773" s="142">
        <f>IF(N773="základní",J773,0)</f>
        <v>0</v>
      </c>
      <c r="BF773" s="142">
        <f>IF(N773="snížená",J773,0)</f>
        <v>0</v>
      </c>
      <c r="BG773" s="142">
        <f>IF(N773="zákl. přenesená",J773,0)</f>
        <v>0</v>
      </c>
      <c r="BH773" s="142">
        <f>IF(N773="sníž. přenesená",J773,0)</f>
        <v>0</v>
      </c>
      <c r="BI773" s="142">
        <f>IF(N773="nulová",J773,0)</f>
        <v>0</v>
      </c>
      <c r="BJ773" s="18" t="s">
        <v>84</v>
      </c>
      <c r="BK773" s="142">
        <f>ROUND(I773*H773,2)</f>
        <v>0</v>
      </c>
      <c r="BL773" s="18" t="s">
        <v>6511</v>
      </c>
      <c r="BM773" s="141" t="s">
        <v>6515</v>
      </c>
    </row>
    <row r="774" spans="2:47" s="1" customFormat="1" ht="12">
      <c r="B774" s="33"/>
      <c r="D774" s="143" t="s">
        <v>273</v>
      </c>
      <c r="F774" s="144" t="s">
        <v>6514</v>
      </c>
      <c r="I774" s="145"/>
      <c r="L774" s="33"/>
      <c r="M774" s="146"/>
      <c r="T774" s="54"/>
      <c r="AT774" s="18" t="s">
        <v>273</v>
      </c>
      <c r="AU774" s="18" t="s">
        <v>84</v>
      </c>
    </row>
    <row r="775" spans="2:47" s="1" customFormat="1" ht="19.5">
      <c r="B775" s="33"/>
      <c r="D775" s="143" t="s">
        <v>501</v>
      </c>
      <c r="F775" s="176" t="s">
        <v>6513</v>
      </c>
      <c r="I775" s="145"/>
      <c r="L775" s="33"/>
      <c r="M775" s="146"/>
      <c r="T775" s="54"/>
      <c r="AT775" s="18" t="s">
        <v>501</v>
      </c>
      <c r="AU775" s="18" t="s">
        <v>84</v>
      </c>
    </row>
    <row r="776" spans="2:65" s="1" customFormat="1" ht="16.5" customHeight="1">
      <c r="B776" s="33"/>
      <c r="C776" s="130" t="s">
        <v>3889</v>
      </c>
      <c r="D776" s="130" t="s">
        <v>267</v>
      </c>
      <c r="E776" s="131" t="s">
        <v>5352</v>
      </c>
      <c r="F776" s="132" t="s">
        <v>6516</v>
      </c>
      <c r="G776" s="133" t="s">
        <v>5354</v>
      </c>
      <c r="H776" s="134">
        <v>10</v>
      </c>
      <c r="I776" s="135"/>
      <c r="J776" s="136">
        <f>ROUND(I776*H776,2)</f>
        <v>0</v>
      </c>
      <c r="K776" s="132" t="s">
        <v>19</v>
      </c>
      <c r="L776" s="33"/>
      <c r="M776" s="137" t="s">
        <v>19</v>
      </c>
      <c r="N776" s="138" t="s">
        <v>47</v>
      </c>
      <c r="P776" s="139">
        <f>O776*H776</f>
        <v>0</v>
      </c>
      <c r="Q776" s="139">
        <v>0</v>
      </c>
      <c r="R776" s="139">
        <f>Q776*H776</f>
        <v>0</v>
      </c>
      <c r="S776" s="139">
        <v>0</v>
      </c>
      <c r="T776" s="140">
        <f>S776*H776</f>
        <v>0</v>
      </c>
      <c r="AR776" s="141" t="s">
        <v>6511</v>
      </c>
      <c r="AT776" s="141" t="s">
        <v>267</v>
      </c>
      <c r="AU776" s="141" t="s">
        <v>84</v>
      </c>
      <c r="AY776" s="18" t="s">
        <v>265</v>
      </c>
      <c r="BE776" s="142">
        <f>IF(N776="základní",J776,0)</f>
        <v>0</v>
      </c>
      <c r="BF776" s="142">
        <f>IF(N776="snížená",J776,0)</f>
        <v>0</v>
      </c>
      <c r="BG776" s="142">
        <f>IF(N776="zákl. přenesená",J776,0)</f>
        <v>0</v>
      </c>
      <c r="BH776" s="142">
        <f>IF(N776="sníž. přenesená",J776,0)</f>
        <v>0</v>
      </c>
      <c r="BI776" s="142">
        <f>IF(N776="nulová",J776,0)</f>
        <v>0</v>
      </c>
      <c r="BJ776" s="18" t="s">
        <v>84</v>
      </c>
      <c r="BK776" s="142">
        <f>ROUND(I776*H776,2)</f>
        <v>0</v>
      </c>
      <c r="BL776" s="18" t="s">
        <v>6511</v>
      </c>
      <c r="BM776" s="141" t="s">
        <v>6517</v>
      </c>
    </row>
    <row r="777" spans="2:47" s="1" customFormat="1" ht="12">
      <c r="B777" s="33"/>
      <c r="D777" s="143" t="s">
        <v>273</v>
      </c>
      <c r="F777" s="144" t="s">
        <v>6516</v>
      </c>
      <c r="I777" s="145"/>
      <c r="L777" s="33"/>
      <c r="M777" s="146"/>
      <c r="T777" s="54"/>
      <c r="AT777" s="18" t="s">
        <v>273</v>
      </c>
      <c r="AU777" s="18" t="s">
        <v>84</v>
      </c>
    </row>
    <row r="778" spans="2:47" s="1" customFormat="1" ht="19.5">
      <c r="B778" s="33"/>
      <c r="D778" s="143" t="s">
        <v>501</v>
      </c>
      <c r="F778" s="176" t="s">
        <v>6513</v>
      </c>
      <c r="I778" s="145"/>
      <c r="L778" s="33"/>
      <c r="M778" s="146"/>
      <c r="T778" s="54"/>
      <c r="AT778" s="18" t="s">
        <v>501</v>
      </c>
      <c r="AU778" s="18" t="s">
        <v>84</v>
      </c>
    </row>
    <row r="779" spans="2:65" s="1" customFormat="1" ht="16.5" customHeight="1">
      <c r="B779" s="33"/>
      <c r="C779" s="130" t="s">
        <v>3895</v>
      </c>
      <c r="D779" s="130" t="s">
        <v>267</v>
      </c>
      <c r="E779" s="131" t="s">
        <v>6518</v>
      </c>
      <c r="F779" s="132" t="s">
        <v>6519</v>
      </c>
      <c r="G779" s="133" t="s">
        <v>5354</v>
      </c>
      <c r="H779" s="134">
        <v>4</v>
      </c>
      <c r="I779" s="135"/>
      <c r="J779" s="136">
        <f>ROUND(I779*H779,2)</f>
        <v>0</v>
      </c>
      <c r="K779" s="132" t="s">
        <v>19</v>
      </c>
      <c r="L779" s="33"/>
      <c r="M779" s="137" t="s">
        <v>19</v>
      </c>
      <c r="N779" s="138" t="s">
        <v>47</v>
      </c>
      <c r="P779" s="139">
        <f>O779*H779</f>
        <v>0</v>
      </c>
      <c r="Q779" s="139">
        <v>0</v>
      </c>
      <c r="R779" s="139">
        <f>Q779*H779</f>
        <v>0</v>
      </c>
      <c r="S779" s="139">
        <v>0</v>
      </c>
      <c r="T779" s="140">
        <f>S779*H779</f>
        <v>0</v>
      </c>
      <c r="AR779" s="141" t="s">
        <v>6511</v>
      </c>
      <c r="AT779" s="141" t="s">
        <v>267</v>
      </c>
      <c r="AU779" s="141" t="s">
        <v>84</v>
      </c>
      <c r="AY779" s="18" t="s">
        <v>265</v>
      </c>
      <c r="BE779" s="142">
        <f>IF(N779="základní",J779,0)</f>
        <v>0</v>
      </c>
      <c r="BF779" s="142">
        <f>IF(N779="snížená",J779,0)</f>
        <v>0</v>
      </c>
      <c r="BG779" s="142">
        <f>IF(N779="zákl. přenesená",J779,0)</f>
        <v>0</v>
      </c>
      <c r="BH779" s="142">
        <f>IF(N779="sníž. přenesená",J779,0)</f>
        <v>0</v>
      </c>
      <c r="BI779" s="142">
        <f>IF(N779="nulová",J779,0)</f>
        <v>0</v>
      </c>
      <c r="BJ779" s="18" t="s">
        <v>84</v>
      </c>
      <c r="BK779" s="142">
        <f>ROUND(I779*H779,2)</f>
        <v>0</v>
      </c>
      <c r="BL779" s="18" t="s">
        <v>6511</v>
      </c>
      <c r="BM779" s="141" t="s">
        <v>6520</v>
      </c>
    </row>
    <row r="780" spans="2:47" s="1" customFormat="1" ht="12">
      <c r="B780" s="33"/>
      <c r="D780" s="143" t="s">
        <v>273</v>
      </c>
      <c r="F780" s="144" t="s">
        <v>6519</v>
      </c>
      <c r="I780" s="145"/>
      <c r="L780" s="33"/>
      <c r="M780" s="146"/>
      <c r="T780" s="54"/>
      <c r="AT780" s="18" t="s">
        <v>273</v>
      </c>
      <c r="AU780" s="18" t="s">
        <v>84</v>
      </c>
    </row>
    <row r="781" spans="2:47" s="1" customFormat="1" ht="19.5">
      <c r="B781" s="33"/>
      <c r="D781" s="143" t="s">
        <v>501</v>
      </c>
      <c r="F781" s="176" t="s">
        <v>6513</v>
      </c>
      <c r="I781" s="145"/>
      <c r="L781" s="33"/>
      <c r="M781" s="146"/>
      <c r="T781" s="54"/>
      <c r="AT781" s="18" t="s">
        <v>501</v>
      </c>
      <c r="AU781" s="18" t="s">
        <v>84</v>
      </c>
    </row>
    <row r="782" spans="2:65" s="1" customFormat="1" ht="24.2" customHeight="1">
      <c r="B782" s="33"/>
      <c r="C782" s="130" t="s">
        <v>3899</v>
      </c>
      <c r="D782" s="130" t="s">
        <v>267</v>
      </c>
      <c r="E782" s="131" t="s">
        <v>6521</v>
      </c>
      <c r="F782" s="132" t="s">
        <v>6522</v>
      </c>
      <c r="G782" s="133" t="s">
        <v>5354</v>
      </c>
      <c r="H782" s="134">
        <v>3</v>
      </c>
      <c r="I782" s="135"/>
      <c r="J782" s="136">
        <f>ROUND(I782*H782,2)</f>
        <v>0</v>
      </c>
      <c r="K782" s="132" t="s">
        <v>19</v>
      </c>
      <c r="L782" s="33"/>
      <c r="M782" s="137" t="s">
        <v>19</v>
      </c>
      <c r="N782" s="138" t="s">
        <v>47</v>
      </c>
      <c r="P782" s="139">
        <f>O782*H782</f>
        <v>0</v>
      </c>
      <c r="Q782" s="139">
        <v>0</v>
      </c>
      <c r="R782" s="139">
        <f>Q782*H782</f>
        <v>0</v>
      </c>
      <c r="S782" s="139">
        <v>0</v>
      </c>
      <c r="T782" s="140">
        <f>S782*H782</f>
        <v>0</v>
      </c>
      <c r="AR782" s="141" t="s">
        <v>6511</v>
      </c>
      <c r="AT782" s="141" t="s">
        <v>267</v>
      </c>
      <c r="AU782" s="141" t="s">
        <v>84</v>
      </c>
      <c r="AY782" s="18" t="s">
        <v>265</v>
      </c>
      <c r="BE782" s="142">
        <f>IF(N782="základní",J782,0)</f>
        <v>0</v>
      </c>
      <c r="BF782" s="142">
        <f>IF(N782="snížená",J782,0)</f>
        <v>0</v>
      </c>
      <c r="BG782" s="142">
        <f>IF(N782="zákl. přenesená",J782,0)</f>
        <v>0</v>
      </c>
      <c r="BH782" s="142">
        <f>IF(N782="sníž. přenesená",J782,0)</f>
        <v>0</v>
      </c>
      <c r="BI782" s="142">
        <f>IF(N782="nulová",J782,0)</f>
        <v>0</v>
      </c>
      <c r="BJ782" s="18" t="s">
        <v>84</v>
      </c>
      <c r="BK782" s="142">
        <f>ROUND(I782*H782,2)</f>
        <v>0</v>
      </c>
      <c r="BL782" s="18" t="s">
        <v>6511</v>
      </c>
      <c r="BM782" s="141" t="s">
        <v>6523</v>
      </c>
    </row>
    <row r="783" spans="2:47" s="1" customFormat="1" ht="12">
      <c r="B783" s="33"/>
      <c r="D783" s="143" t="s">
        <v>273</v>
      </c>
      <c r="F783" s="144" t="s">
        <v>6524</v>
      </c>
      <c r="I783" s="145"/>
      <c r="L783" s="33"/>
      <c r="M783" s="146"/>
      <c r="T783" s="54"/>
      <c r="AT783" s="18" t="s">
        <v>273</v>
      </c>
      <c r="AU783" s="18" t="s">
        <v>84</v>
      </c>
    </row>
    <row r="784" spans="2:47" s="1" customFormat="1" ht="19.5">
      <c r="B784" s="33"/>
      <c r="D784" s="143" t="s">
        <v>501</v>
      </c>
      <c r="F784" s="176" t="s">
        <v>6513</v>
      </c>
      <c r="I784" s="145"/>
      <c r="L784" s="33"/>
      <c r="M784" s="146"/>
      <c r="T784" s="54"/>
      <c r="AT784" s="18" t="s">
        <v>501</v>
      </c>
      <c r="AU784" s="18" t="s">
        <v>84</v>
      </c>
    </row>
    <row r="785" spans="2:65" s="1" customFormat="1" ht="21.75" customHeight="1">
      <c r="B785" s="33"/>
      <c r="C785" s="130" t="s">
        <v>3904</v>
      </c>
      <c r="D785" s="130" t="s">
        <v>267</v>
      </c>
      <c r="E785" s="131" t="s">
        <v>6525</v>
      </c>
      <c r="F785" s="132" t="s">
        <v>6526</v>
      </c>
      <c r="G785" s="133" t="s">
        <v>5354</v>
      </c>
      <c r="H785" s="134">
        <v>4</v>
      </c>
      <c r="I785" s="135"/>
      <c r="J785" s="136">
        <f>ROUND(I785*H785,2)</f>
        <v>0</v>
      </c>
      <c r="K785" s="132" t="s">
        <v>19</v>
      </c>
      <c r="L785" s="33"/>
      <c r="M785" s="137" t="s">
        <v>19</v>
      </c>
      <c r="N785" s="138" t="s">
        <v>47</v>
      </c>
      <c r="P785" s="139">
        <f>O785*H785</f>
        <v>0</v>
      </c>
      <c r="Q785" s="139">
        <v>0</v>
      </c>
      <c r="R785" s="139">
        <f>Q785*H785</f>
        <v>0</v>
      </c>
      <c r="S785" s="139">
        <v>0</v>
      </c>
      <c r="T785" s="140">
        <f>S785*H785</f>
        <v>0</v>
      </c>
      <c r="AR785" s="141" t="s">
        <v>6511</v>
      </c>
      <c r="AT785" s="141" t="s">
        <v>267</v>
      </c>
      <c r="AU785" s="141" t="s">
        <v>84</v>
      </c>
      <c r="AY785" s="18" t="s">
        <v>265</v>
      </c>
      <c r="BE785" s="142">
        <f>IF(N785="základní",J785,0)</f>
        <v>0</v>
      </c>
      <c r="BF785" s="142">
        <f>IF(N785="snížená",J785,0)</f>
        <v>0</v>
      </c>
      <c r="BG785" s="142">
        <f>IF(N785="zákl. přenesená",J785,0)</f>
        <v>0</v>
      </c>
      <c r="BH785" s="142">
        <f>IF(N785="sníž. přenesená",J785,0)</f>
        <v>0</v>
      </c>
      <c r="BI785" s="142">
        <f>IF(N785="nulová",J785,0)</f>
        <v>0</v>
      </c>
      <c r="BJ785" s="18" t="s">
        <v>84</v>
      </c>
      <c r="BK785" s="142">
        <f>ROUND(I785*H785,2)</f>
        <v>0</v>
      </c>
      <c r="BL785" s="18" t="s">
        <v>6511</v>
      </c>
      <c r="BM785" s="141" t="s">
        <v>6527</v>
      </c>
    </row>
    <row r="786" spans="2:47" s="1" customFormat="1" ht="12">
      <c r="B786" s="33"/>
      <c r="D786" s="143" t="s">
        <v>273</v>
      </c>
      <c r="F786" s="144" t="s">
        <v>6528</v>
      </c>
      <c r="I786" s="145"/>
      <c r="L786" s="33"/>
      <c r="M786" s="146"/>
      <c r="T786" s="54"/>
      <c r="AT786" s="18" t="s">
        <v>273</v>
      </c>
      <c r="AU786" s="18" t="s">
        <v>84</v>
      </c>
    </row>
    <row r="787" spans="2:47" s="1" customFormat="1" ht="29.25">
      <c r="B787" s="33"/>
      <c r="D787" s="143" t="s">
        <v>501</v>
      </c>
      <c r="F787" s="176" t="s">
        <v>6529</v>
      </c>
      <c r="I787" s="145"/>
      <c r="L787" s="33"/>
      <c r="M787" s="187"/>
      <c r="N787" s="188"/>
      <c r="O787" s="188"/>
      <c r="P787" s="188"/>
      <c r="Q787" s="188"/>
      <c r="R787" s="188"/>
      <c r="S787" s="188"/>
      <c r="T787" s="189"/>
      <c r="AT787" s="18" t="s">
        <v>501</v>
      </c>
      <c r="AU787" s="18" t="s">
        <v>84</v>
      </c>
    </row>
    <row r="788" spans="2:12" s="1" customFormat="1" ht="6.95" customHeight="1">
      <c r="B788" s="42"/>
      <c r="C788" s="43"/>
      <c r="D788" s="43"/>
      <c r="E788" s="43"/>
      <c r="F788" s="43"/>
      <c r="G788" s="43"/>
      <c r="H788" s="43"/>
      <c r="I788" s="43"/>
      <c r="J788" s="43"/>
      <c r="K788" s="43"/>
      <c r="L788" s="33"/>
    </row>
  </sheetData>
  <sheetProtection algorithmName="SHA-512" hashValue="83aNK00ELwulpD2GP9hhVt4+YLaY0KRhKZM/Wc9giseBt6CzTFZARXwqwSNLotDT39PJCcQPfLceMNYdRSI1Xw==" saltValue="M+ocZ+pApAK9miu5bpdTRcEoOU1YEAfIvdX400DkFclDWVzu5AUmTotzIt5cN05lXZCYpVUkg0lbdrApzAw02Q==" spinCount="100000" sheet="1" objects="1" scenarios="1" formatColumns="0" formatRows="0" autoFilter="0"/>
  <autoFilter ref="C82:K787"/>
  <mergeCells count="9">
    <mergeCell ref="E50:H50"/>
    <mergeCell ref="E73:H73"/>
    <mergeCell ref="E75:H75"/>
    <mergeCell ref="L2:V2"/>
    <mergeCell ref="E7:H7"/>
    <mergeCell ref="E9:H9"/>
    <mergeCell ref="E18:H18"/>
    <mergeCell ref="E27:H27"/>
    <mergeCell ref="E48:H48"/>
  </mergeCells>
  <hyperlinks>
    <hyperlink ref="F558" r:id="rId1" display="https://podminky.urs.cz/item/CS_URS_2022_02/210220302"/>
    <hyperlink ref="F715" r:id="rId2" display="https://podminky.urs.cz/item/CS_URS_2022_02/469972111"/>
    <hyperlink ref="F721" r:id="rId3" display="https://podminky.urs.cz/item/CS_URS_2022_02/469972121"/>
    <hyperlink ref="F725" r:id="rId4" display="https://podminky.urs.cz/item/CS_URS_2022_02/46997312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57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303"/>
      <c r="M2" s="303"/>
      <c r="N2" s="303"/>
      <c r="O2" s="303"/>
      <c r="P2" s="303"/>
      <c r="Q2" s="303"/>
      <c r="R2" s="303"/>
      <c r="S2" s="303"/>
      <c r="T2" s="303"/>
      <c r="U2" s="303"/>
      <c r="V2" s="303"/>
      <c r="AT2" s="18" t="s">
        <v>98</v>
      </c>
      <c r="AZ2" s="86" t="s">
        <v>6530</v>
      </c>
      <c r="BA2" s="86" t="s">
        <v>6531</v>
      </c>
      <c r="BB2" s="86" t="s">
        <v>104</v>
      </c>
      <c r="BC2" s="86" t="s">
        <v>6532</v>
      </c>
      <c r="BD2" s="86" t="s">
        <v>86</v>
      </c>
    </row>
    <row r="3" spans="2:56" ht="6.95" customHeight="1">
      <c r="B3" s="19"/>
      <c r="C3" s="20"/>
      <c r="D3" s="20"/>
      <c r="E3" s="20"/>
      <c r="F3" s="20"/>
      <c r="G3" s="20"/>
      <c r="H3" s="20"/>
      <c r="I3" s="20"/>
      <c r="J3" s="20"/>
      <c r="K3" s="20"/>
      <c r="L3" s="21"/>
      <c r="AT3" s="18" t="s">
        <v>86</v>
      </c>
      <c r="AZ3" s="86" t="s">
        <v>6533</v>
      </c>
      <c r="BA3" s="86" t="s">
        <v>6534</v>
      </c>
      <c r="BB3" s="86" t="s">
        <v>104</v>
      </c>
      <c r="BC3" s="86" t="s">
        <v>4027</v>
      </c>
      <c r="BD3" s="86" t="s">
        <v>86</v>
      </c>
    </row>
    <row r="4" spans="2:56" ht="24.95" customHeight="1">
      <c r="B4" s="21"/>
      <c r="D4" s="22" t="s">
        <v>109</v>
      </c>
      <c r="L4" s="21"/>
      <c r="M4" s="87" t="s">
        <v>10</v>
      </c>
      <c r="AT4" s="18" t="s">
        <v>4</v>
      </c>
      <c r="AZ4" s="86" t="s">
        <v>6535</v>
      </c>
      <c r="BA4" s="86" t="s">
        <v>6536</v>
      </c>
      <c r="BB4" s="86" t="s">
        <v>104</v>
      </c>
      <c r="BC4" s="86" t="s">
        <v>6537</v>
      </c>
      <c r="BD4" s="86" t="s">
        <v>86</v>
      </c>
    </row>
    <row r="5" spans="2:56" ht="6.95" customHeight="1">
      <c r="B5" s="21"/>
      <c r="L5" s="21"/>
      <c r="AZ5" s="86" t="s">
        <v>6538</v>
      </c>
      <c r="BA5" s="86" t="s">
        <v>6539</v>
      </c>
      <c r="BB5" s="86" t="s">
        <v>162</v>
      </c>
      <c r="BC5" s="86" t="s">
        <v>460</v>
      </c>
      <c r="BD5" s="86" t="s">
        <v>86</v>
      </c>
    </row>
    <row r="6" spans="2:56" ht="12" customHeight="1">
      <c r="B6" s="21"/>
      <c r="D6" s="28" t="s">
        <v>16</v>
      </c>
      <c r="L6" s="21"/>
      <c r="AZ6" s="86" t="s">
        <v>6540</v>
      </c>
      <c r="BA6" s="86" t="s">
        <v>6541</v>
      </c>
      <c r="BB6" s="86" t="s">
        <v>104</v>
      </c>
      <c r="BC6" s="86" t="s">
        <v>6542</v>
      </c>
      <c r="BD6" s="86" t="s">
        <v>86</v>
      </c>
    </row>
    <row r="7" spans="2:56" ht="16.5" customHeight="1">
      <c r="B7" s="21"/>
      <c r="E7" s="317" t="str">
        <f>'Rekapitulace stavby'!K6</f>
        <v>VD Baška – převedení extrémních povodní, stavba č. 4142</v>
      </c>
      <c r="F7" s="318"/>
      <c r="G7" s="318"/>
      <c r="H7" s="318"/>
      <c r="L7" s="21"/>
      <c r="AZ7" s="86" t="s">
        <v>6543</v>
      </c>
      <c r="BA7" s="86" t="s">
        <v>6544</v>
      </c>
      <c r="BB7" s="86" t="s">
        <v>115</v>
      </c>
      <c r="BC7" s="86" t="s">
        <v>6545</v>
      </c>
      <c r="BD7" s="86" t="s">
        <v>86</v>
      </c>
    </row>
    <row r="8" spans="2:56" s="1" customFormat="1" ht="12" customHeight="1">
      <c r="B8" s="33"/>
      <c r="D8" s="28" t="s">
        <v>123</v>
      </c>
      <c r="L8" s="33"/>
      <c r="AZ8" s="86" t="s">
        <v>6546</v>
      </c>
      <c r="BA8" s="86" t="s">
        <v>6547</v>
      </c>
      <c r="BB8" s="86" t="s">
        <v>115</v>
      </c>
      <c r="BC8" s="86" t="s">
        <v>6548</v>
      </c>
      <c r="BD8" s="86" t="s">
        <v>86</v>
      </c>
    </row>
    <row r="9" spans="2:56" s="1" customFormat="1" ht="16.5" customHeight="1">
      <c r="B9" s="33"/>
      <c r="E9" s="297" t="s">
        <v>6549</v>
      </c>
      <c r="F9" s="316"/>
      <c r="G9" s="316"/>
      <c r="H9" s="316"/>
      <c r="L9" s="33"/>
      <c r="AZ9" s="86" t="s">
        <v>6550</v>
      </c>
      <c r="BA9" s="86" t="s">
        <v>6551</v>
      </c>
      <c r="BB9" s="86" t="s">
        <v>115</v>
      </c>
      <c r="BC9" s="86" t="s">
        <v>1134</v>
      </c>
      <c r="BD9" s="86" t="s">
        <v>86</v>
      </c>
    </row>
    <row r="10" spans="2:56" s="1" customFormat="1" ht="12">
      <c r="B10" s="33"/>
      <c r="L10" s="33"/>
      <c r="AZ10" s="86" t="s">
        <v>6552</v>
      </c>
      <c r="BA10" s="86" t="s">
        <v>6553</v>
      </c>
      <c r="BB10" s="86" t="s">
        <v>115</v>
      </c>
      <c r="BC10" s="86" t="s">
        <v>931</v>
      </c>
      <c r="BD10" s="86" t="s">
        <v>86</v>
      </c>
    </row>
    <row r="11" spans="2:56" s="1" customFormat="1" ht="12" customHeight="1">
      <c r="B11" s="33"/>
      <c r="D11" s="28" t="s">
        <v>18</v>
      </c>
      <c r="F11" s="26" t="s">
        <v>19</v>
      </c>
      <c r="I11" s="28" t="s">
        <v>20</v>
      </c>
      <c r="J11" s="26" t="s">
        <v>19</v>
      </c>
      <c r="L11" s="33"/>
      <c r="AZ11" s="86" t="s">
        <v>5371</v>
      </c>
      <c r="BA11" s="86" t="s">
        <v>5372</v>
      </c>
      <c r="BB11" s="86" t="s">
        <v>115</v>
      </c>
      <c r="BC11" s="86" t="s">
        <v>6554</v>
      </c>
      <c r="BD11" s="86" t="s">
        <v>86</v>
      </c>
    </row>
    <row r="12" spans="2:56" s="1" customFormat="1" ht="12" customHeight="1">
      <c r="B12" s="33"/>
      <c r="D12" s="28" t="s">
        <v>21</v>
      </c>
      <c r="F12" s="26" t="s">
        <v>22</v>
      </c>
      <c r="I12" s="28" t="s">
        <v>23</v>
      </c>
      <c r="J12" s="50" t="str">
        <f>'Rekapitulace stavby'!AN8</f>
        <v>30. 3. 2023</v>
      </c>
      <c r="L12" s="33"/>
      <c r="AZ12" s="86" t="s">
        <v>6555</v>
      </c>
      <c r="BA12" s="86" t="s">
        <v>6556</v>
      </c>
      <c r="BB12" s="86" t="s">
        <v>115</v>
      </c>
      <c r="BC12" s="86" t="s">
        <v>1788</v>
      </c>
      <c r="BD12" s="86" t="s">
        <v>86</v>
      </c>
    </row>
    <row r="13" spans="2:56" s="1" customFormat="1" ht="10.9" customHeight="1">
      <c r="B13" s="33"/>
      <c r="L13" s="33"/>
      <c r="AZ13" s="86" t="s">
        <v>6557</v>
      </c>
      <c r="BA13" s="86" t="s">
        <v>6558</v>
      </c>
      <c r="BB13" s="86" t="s">
        <v>115</v>
      </c>
      <c r="BC13" s="86" t="s">
        <v>982</v>
      </c>
      <c r="BD13" s="86" t="s">
        <v>86</v>
      </c>
    </row>
    <row r="14" spans="2:56" s="1" customFormat="1" ht="12" customHeight="1">
      <c r="B14" s="33"/>
      <c r="D14" s="28" t="s">
        <v>25</v>
      </c>
      <c r="I14" s="28" t="s">
        <v>26</v>
      </c>
      <c r="J14" s="26" t="s">
        <v>27</v>
      </c>
      <c r="L14" s="33"/>
      <c r="AZ14" s="86" t="s">
        <v>6559</v>
      </c>
      <c r="BA14" s="86" t="s">
        <v>6560</v>
      </c>
      <c r="BB14" s="86" t="s">
        <v>115</v>
      </c>
      <c r="BC14" s="86" t="s">
        <v>3437</v>
      </c>
      <c r="BD14" s="86" t="s">
        <v>86</v>
      </c>
    </row>
    <row r="15" spans="2:56" s="1" customFormat="1" ht="18" customHeight="1">
      <c r="B15" s="33"/>
      <c r="E15" s="26" t="s">
        <v>28</v>
      </c>
      <c r="I15" s="28" t="s">
        <v>29</v>
      </c>
      <c r="J15" s="26" t="s">
        <v>30</v>
      </c>
      <c r="L15" s="33"/>
      <c r="AZ15" s="86" t="s">
        <v>6561</v>
      </c>
      <c r="BA15" s="86" t="s">
        <v>6562</v>
      </c>
      <c r="BB15" s="86" t="s">
        <v>115</v>
      </c>
      <c r="BC15" s="86" t="s">
        <v>126</v>
      </c>
      <c r="BD15" s="86" t="s">
        <v>86</v>
      </c>
    </row>
    <row r="16" spans="2:56" s="1" customFormat="1" ht="6.95" customHeight="1">
      <c r="B16" s="33"/>
      <c r="L16" s="33"/>
      <c r="AZ16" s="86" t="s">
        <v>6563</v>
      </c>
      <c r="BA16" s="86" t="s">
        <v>6564</v>
      </c>
      <c r="BB16" s="86" t="s">
        <v>115</v>
      </c>
      <c r="BC16" s="86" t="s">
        <v>6565</v>
      </c>
      <c r="BD16" s="86" t="s">
        <v>86</v>
      </c>
    </row>
    <row r="17" spans="2:56" s="1" customFormat="1" ht="12" customHeight="1">
      <c r="B17" s="33"/>
      <c r="D17" s="28" t="s">
        <v>31</v>
      </c>
      <c r="I17" s="28" t="s">
        <v>26</v>
      </c>
      <c r="J17" s="29" t="str">
        <f>'Rekapitulace stavby'!AN13</f>
        <v>Vyplň údaj</v>
      </c>
      <c r="L17" s="33"/>
      <c r="AZ17" s="86" t="s">
        <v>6566</v>
      </c>
      <c r="BA17" s="86" t="s">
        <v>6567</v>
      </c>
      <c r="BB17" s="86" t="s">
        <v>115</v>
      </c>
      <c r="BC17" s="86" t="s">
        <v>6568</v>
      </c>
      <c r="BD17" s="86" t="s">
        <v>86</v>
      </c>
    </row>
    <row r="18" spans="2:56" s="1" customFormat="1" ht="18" customHeight="1">
      <c r="B18" s="33"/>
      <c r="E18" s="319" t="str">
        <f>'Rekapitulace stavby'!E14</f>
        <v>Vyplň údaj</v>
      </c>
      <c r="F18" s="311"/>
      <c r="G18" s="311"/>
      <c r="H18" s="311"/>
      <c r="I18" s="28" t="s">
        <v>29</v>
      </c>
      <c r="J18" s="29" t="str">
        <f>'Rekapitulace stavby'!AN14</f>
        <v>Vyplň údaj</v>
      </c>
      <c r="L18" s="33"/>
      <c r="AZ18" s="86" t="s">
        <v>192</v>
      </c>
      <c r="BA18" s="86" t="s">
        <v>1699</v>
      </c>
      <c r="BB18" s="86" t="s">
        <v>115</v>
      </c>
      <c r="BC18" s="86" t="s">
        <v>6569</v>
      </c>
      <c r="BD18" s="86" t="s">
        <v>86</v>
      </c>
    </row>
    <row r="19" spans="2:56" s="1" customFormat="1" ht="6.95" customHeight="1">
      <c r="B19" s="33"/>
      <c r="L19" s="33"/>
      <c r="AZ19" s="86" t="s">
        <v>6570</v>
      </c>
      <c r="BA19" s="86" t="s">
        <v>6571</v>
      </c>
      <c r="BB19" s="86" t="s">
        <v>115</v>
      </c>
      <c r="BC19" s="86" t="s">
        <v>616</v>
      </c>
      <c r="BD19" s="86" t="s">
        <v>86</v>
      </c>
    </row>
    <row r="20" spans="2:56" s="1" customFormat="1" ht="12" customHeight="1">
      <c r="B20" s="33"/>
      <c r="D20" s="28" t="s">
        <v>33</v>
      </c>
      <c r="I20" s="28" t="s">
        <v>26</v>
      </c>
      <c r="J20" s="26" t="s">
        <v>34</v>
      </c>
      <c r="L20" s="33"/>
      <c r="AZ20" s="86" t="s">
        <v>6572</v>
      </c>
      <c r="BA20" s="86" t="s">
        <v>6573</v>
      </c>
      <c r="BB20" s="86" t="s">
        <v>104</v>
      </c>
      <c r="BC20" s="86" t="s">
        <v>302</v>
      </c>
      <c r="BD20" s="86" t="s">
        <v>86</v>
      </c>
    </row>
    <row r="21" spans="2:56" s="1" customFormat="1" ht="18" customHeight="1">
      <c r="B21" s="33"/>
      <c r="E21" s="26" t="s">
        <v>35</v>
      </c>
      <c r="I21" s="28" t="s">
        <v>29</v>
      </c>
      <c r="J21" s="26" t="s">
        <v>36</v>
      </c>
      <c r="L21" s="33"/>
      <c r="AZ21" s="86" t="s">
        <v>6574</v>
      </c>
      <c r="BA21" s="86" t="s">
        <v>6575</v>
      </c>
      <c r="BB21" s="86" t="s">
        <v>162</v>
      </c>
      <c r="BC21" s="86" t="s">
        <v>1059</v>
      </c>
      <c r="BD21" s="86" t="s">
        <v>86</v>
      </c>
    </row>
    <row r="22" spans="2:56" s="1" customFormat="1" ht="6.95" customHeight="1">
      <c r="B22" s="33"/>
      <c r="L22" s="33"/>
      <c r="AZ22" s="86" t="s">
        <v>6576</v>
      </c>
      <c r="BA22" s="86" t="s">
        <v>6577</v>
      </c>
      <c r="BB22" s="86" t="s">
        <v>162</v>
      </c>
      <c r="BC22" s="86" t="s">
        <v>487</v>
      </c>
      <c r="BD22" s="86" t="s">
        <v>86</v>
      </c>
    </row>
    <row r="23" spans="2:56" s="1" customFormat="1" ht="12" customHeight="1">
      <c r="B23" s="33"/>
      <c r="D23" s="28" t="s">
        <v>38</v>
      </c>
      <c r="I23" s="28" t="s">
        <v>26</v>
      </c>
      <c r="J23" s="26" t="str">
        <f>IF('Rekapitulace stavby'!AN19="","",'Rekapitulace stavby'!AN19)</f>
        <v/>
      </c>
      <c r="L23" s="33"/>
      <c r="AZ23" s="86" t="s">
        <v>6578</v>
      </c>
      <c r="BA23" s="86" t="s">
        <v>6579</v>
      </c>
      <c r="BB23" s="86" t="s">
        <v>115</v>
      </c>
      <c r="BC23" s="86" t="s">
        <v>6580</v>
      </c>
      <c r="BD23" s="86" t="s">
        <v>86</v>
      </c>
    </row>
    <row r="24" spans="2:56" s="1" customFormat="1" ht="18" customHeight="1">
      <c r="B24" s="33"/>
      <c r="E24" s="26" t="str">
        <f>IF('Rekapitulace stavby'!E20="","",'Rekapitulace stavby'!E20)</f>
        <v xml:space="preserve"> </v>
      </c>
      <c r="I24" s="28" t="s">
        <v>29</v>
      </c>
      <c r="J24" s="26" t="str">
        <f>IF('Rekapitulace stavby'!AN20="","",'Rekapitulace stavby'!AN20)</f>
        <v/>
      </c>
      <c r="L24" s="33"/>
      <c r="AZ24" s="86" t="s">
        <v>207</v>
      </c>
      <c r="BA24" s="86" t="s">
        <v>6581</v>
      </c>
      <c r="BB24" s="86" t="s">
        <v>115</v>
      </c>
      <c r="BC24" s="86" t="s">
        <v>6582</v>
      </c>
      <c r="BD24" s="86" t="s">
        <v>86</v>
      </c>
    </row>
    <row r="25" spans="2:56" s="1" customFormat="1" ht="6.95" customHeight="1">
      <c r="B25" s="33"/>
      <c r="L25" s="33"/>
      <c r="AZ25" s="86" t="s">
        <v>216</v>
      </c>
      <c r="BA25" s="86" t="s">
        <v>217</v>
      </c>
      <c r="BB25" s="86" t="s">
        <v>104</v>
      </c>
      <c r="BC25" s="86" t="s">
        <v>6583</v>
      </c>
      <c r="BD25" s="86" t="s">
        <v>86</v>
      </c>
    </row>
    <row r="26" spans="2:56" s="1" customFormat="1" ht="12" customHeight="1">
      <c r="B26" s="33"/>
      <c r="D26" s="28" t="s">
        <v>40</v>
      </c>
      <c r="L26" s="33"/>
      <c r="AZ26" s="86" t="s">
        <v>225</v>
      </c>
      <c r="BA26" s="86" t="s">
        <v>226</v>
      </c>
      <c r="BB26" s="86" t="s">
        <v>104</v>
      </c>
      <c r="BC26" s="86" t="s">
        <v>6584</v>
      </c>
      <c r="BD26" s="86" t="s">
        <v>86</v>
      </c>
    </row>
    <row r="27" spans="2:12" s="7" customFormat="1" ht="16.5" customHeight="1">
      <c r="B27" s="88"/>
      <c r="E27" s="315" t="s">
        <v>19</v>
      </c>
      <c r="F27" s="315"/>
      <c r="G27" s="315"/>
      <c r="H27" s="315"/>
      <c r="L27" s="88"/>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0" t="s">
        <v>42</v>
      </c>
      <c r="J30" s="64">
        <f>ROUND(J87,2)</f>
        <v>0</v>
      </c>
      <c r="L30" s="33"/>
    </row>
    <row r="31" spans="2:12" s="1" customFormat="1" ht="6.95" customHeight="1">
      <c r="B31" s="33"/>
      <c r="D31" s="51"/>
      <c r="E31" s="51"/>
      <c r="F31" s="51"/>
      <c r="G31" s="51"/>
      <c r="H31" s="51"/>
      <c r="I31" s="51"/>
      <c r="J31" s="51"/>
      <c r="K31" s="51"/>
      <c r="L31" s="33"/>
    </row>
    <row r="32" spans="2:12" s="1" customFormat="1" ht="14.45" customHeight="1">
      <c r="B32" s="33"/>
      <c r="F32" s="36" t="s">
        <v>44</v>
      </c>
      <c r="I32" s="36" t="s">
        <v>43</v>
      </c>
      <c r="J32" s="36" t="s">
        <v>45</v>
      </c>
      <c r="L32" s="33"/>
    </row>
    <row r="33" spans="2:12" s="1" customFormat="1" ht="14.45" customHeight="1">
      <c r="B33" s="33"/>
      <c r="D33" s="53" t="s">
        <v>46</v>
      </c>
      <c r="E33" s="28" t="s">
        <v>47</v>
      </c>
      <c r="F33" s="91">
        <f>ROUND((SUM(BE87:BE571)),2)</f>
        <v>0</v>
      </c>
      <c r="I33" s="92">
        <v>0.21</v>
      </c>
      <c r="J33" s="91">
        <f>ROUND(((SUM(BE87:BE571))*I33),2)</f>
        <v>0</v>
      </c>
      <c r="L33" s="33"/>
    </row>
    <row r="34" spans="2:12" s="1" customFormat="1" ht="14.45" customHeight="1">
      <c r="B34" s="33"/>
      <c r="E34" s="28" t="s">
        <v>48</v>
      </c>
      <c r="F34" s="91">
        <f>ROUND((SUM(BF87:BF571)),2)</f>
        <v>0</v>
      </c>
      <c r="I34" s="92">
        <v>0.15</v>
      </c>
      <c r="J34" s="91">
        <f>ROUND(((SUM(BF87:BF571))*I34),2)</f>
        <v>0</v>
      </c>
      <c r="L34" s="33"/>
    </row>
    <row r="35" spans="2:12" s="1" customFormat="1" ht="14.45" customHeight="1" hidden="1">
      <c r="B35" s="33"/>
      <c r="E35" s="28" t="s">
        <v>49</v>
      </c>
      <c r="F35" s="91">
        <f>ROUND((SUM(BG87:BG571)),2)</f>
        <v>0</v>
      </c>
      <c r="I35" s="92">
        <v>0.21</v>
      </c>
      <c r="J35" s="91">
        <f>0</f>
        <v>0</v>
      </c>
      <c r="L35" s="33"/>
    </row>
    <row r="36" spans="2:12" s="1" customFormat="1" ht="14.45" customHeight="1" hidden="1">
      <c r="B36" s="33"/>
      <c r="E36" s="28" t="s">
        <v>50</v>
      </c>
      <c r="F36" s="91">
        <f>ROUND((SUM(BH87:BH571)),2)</f>
        <v>0</v>
      </c>
      <c r="I36" s="92">
        <v>0.15</v>
      </c>
      <c r="J36" s="91">
        <f>0</f>
        <v>0</v>
      </c>
      <c r="L36" s="33"/>
    </row>
    <row r="37" spans="2:12" s="1" customFormat="1" ht="14.45" customHeight="1" hidden="1">
      <c r="B37" s="33"/>
      <c r="E37" s="28" t="s">
        <v>51</v>
      </c>
      <c r="F37" s="91">
        <f>ROUND((SUM(BI87:BI571)),2)</f>
        <v>0</v>
      </c>
      <c r="I37" s="92">
        <v>0</v>
      </c>
      <c r="J37" s="91">
        <f>0</f>
        <v>0</v>
      </c>
      <c r="L37" s="33"/>
    </row>
    <row r="38" spans="2:12" s="1" customFormat="1" ht="6.95" customHeight="1">
      <c r="B38" s="33"/>
      <c r="L38" s="33"/>
    </row>
    <row r="39" spans="2:12" s="1" customFormat="1" ht="25.35" customHeight="1">
      <c r="B39" s="33"/>
      <c r="C39" s="93"/>
      <c r="D39" s="94" t="s">
        <v>52</v>
      </c>
      <c r="E39" s="55"/>
      <c r="F39" s="55"/>
      <c r="G39" s="95" t="s">
        <v>53</v>
      </c>
      <c r="H39" s="96" t="s">
        <v>54</v>
      </c>
      <c r="I39" s="55"/>
      <c r="J39" s="97">
        <f>SUM(J30:J37)</f>
        <v>0</v>
      </c>
      <c r="K39" s="98"/>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234</v>
      </c>
      <c r="L45" s="33"/>
    </row>
    <row r="46" spans="2:12" s="1" customFormat="1" ht="6.95" customHeight="1">
      <c r="B46" s="33"/>
      <c r="L46" s="33"/>
    </row>
    <row r="47" spans="2:12" s="1" customFormat="1" ht="12" customHeight="1">
      <c r="B47" s="33"/>
      <c r="C47" s="28" t="s">
        <v>16</v>
      </c>
      <c r="L47" s="33"/>
    </row>
    <row r="48" spans="2:12" s="1" customFormat="1" ht="16.5" customHeight="1">
      <c r="B48" s="33"/>
      <c r="E48" s="317" t="str">
        <f>E7</f>
        <v>VD Baška – převedení extrémních povodní, stavba č. 4142</v>
      </c>
      <c r="F48" s="318"/>
      <c r="G48" s="318"/>
      <c r="H48" s="318"/>
      <c r="L48" s="33"/>
    </row>
    <row r="49" spans="2:12" s="1" customFormat="1" ht="12" customHeight="1">
      <c r="B49" s="33"/>
      <c r="C49" s="28" t="s">
        <v>123</v>
      </c>
      <c r="L49" s="33"/>
    </row>
    <row r="50" spans="2:12" s="1" customFormat="1" ht="16.5" customHeight="1">
      <c r="B50" s="33"/>
      <c r="E50" s="297" t="str">
        <f>E9</f>
        <v>SO 05 - Příjezdová komunikace</v>
      </c>
      <c r="F50" s="316"/>
      <c r="G50" s="316"/>
      <c r="H50" s="316"/>
      <c r="L50" s="33"/>
    </row>
    <row r="51" spans="2:12" s="1" customFormat="1" ht="6.95" customHeight="1">
      <c r="B51" s="33"/>
      <c r="L51" s="33"/>
    </row>
    <row r="52" spans="2:12" s="1" customFormat="1" ht="12" customHeight="1">
      <c r="B52" s="33"/>
      <c r="C52" s="28" t="s">
        <v>21</v>
      </c>
      <c r="F52" s="26" t="str">
        <f>F12</f>
        <v>k. ú. Baška</v>
      </c>
      <c r="I52" s="28" t="s">
        <v>23</v>
      </c>
      <c r="J52" s="50" t="str">
        <f>IF(J12="","",J12)</f>
        <v>30. 3. 2023</v>
      </c>
      <c r="L52" s="33"/>
    </row>
    <row r="53" spans="2:12" s="1" customFormat="1" ht="6.95" customHeight="1">
      <c r="B53" s="33"/>
      <c r="L53" s="33"/>
    </row>
    <row r="54" spans="2:12" s="1" customFormat="1" ht="25.7" customHeight="1">
      <c r="B54" s="33"/>
      <c r="C54" s="28" t="s">
        <v>25</v>
      </c>
      <c r="F54" s="26" t="str">
        <f>E15</f>
        <v>Povodí Odry, státní podnik</v>
      </c>
      <c r="I54" s="28" t="s">
        <v>33</v>
      </c>
      <c r="J54" s="31" t="str">
        <f>E21</f>
        <v>Ing. Pavel Golík, Ph.D.</v>
      </c>
      <c r="L54" s="33"/>
    </row>
    <row r="55" spans="2:12" s="1" customFormat="1" ht="15.2" customHeight="1">
      <c r="B55" s="33"/>
      <c r="C55" s="28" t="s">
        <v>31</v>
      </c>
      <c r="F55" s="26" t="str">
        <f>IF(E18="","",E18)</f>
        <v>Vyplň údaj</v>
      </c>
      <c r="I55" s="28" t="s">
        <v>38</v>
      </c>
      <c r="J55" s="31" t="str">
        <f>E24</f>
        <v xml:space="preserve"> </v>
      </c>
      <c r="L55" s="33"/>
    </row>
    <row r="56" spans="2:12" s="1" customFormat="1" ht="10.35" customHeight="1">
      <c r="B56" s="33"/>
      <c r="L56" s="33"/>
    </row>
    <row r="57" spans="2:12" s="1" customFormat="1" ht="29.25" customHeight="1">
      <c r="B57" s="33"/>
      <c r="C57" s="99" t="s">
        <v>235</v>
      </c>
      <c r="D57" s="93"/>
      <c r="E57" s="93"/>
      <c r="F57" s="93"/>
      <c r="G57" s="93"/>
      <c r="H57" s="93"/>
      <c r="I57" s="93"/>
      <c r="J57" s="100" t="s">
        <v>236</v>
      </c>
      <c r="K57" s="93"/>
      <c r="L57" s="33"/>
    </row>
    <row r="58" spans="2:12" s="1" customFormat="1" ht="10.35" customHeight="1">
      <c r="B58" s="33"/>
      <c r="L58" s="33"/>
    </row>
    <row r="59" spans="2:47" s="1" customFormat="1" ht="22.9" customHeight="1">
      <c r="B59" s="33"/>
      <c r="C59" s="101" t="s">
        <v>74</v>
      </c>
      <c r="J59" s="64">
        <f>J87</f>
        <v>0</v>
      </c>
      <c r="L59" s="33"/>
      <c r="AU59" s="18" t="s">
        <v>237</v>
      </c>
    </row>
    <row r="60" spans="2:12" s="8" customFormat="1" ht="24.95" customHeight="1">
      <c r="B60" s="102"/>
      <c r="D60" s="103" t="s">
        <v>238</v>
      </c>
      <c r="E60" s="104"/>
      <c r="F60" s="104"/>
      <c r="G60" s="104"/>
      <c r="H60" s="104"/>
      <c r="I60" s="104"/>
      <c r="J60" s="105">
        <f>J88</f>
        <v>0</v>
      </c>
      <c r="L60" s="102"/>
    </row>
    <row r="61" spans="2:12" s="9" customFormat="1" ht="19.9" customHeight="1">
      <c r="B61" s="106"/>
      <c r="D61" s="107" t="s">
        <v>239</v>
      </c>
      <c r="E61" s="108"/>
      <c r="F61" s="108"/>
      <c r="G61" s="108"/>
      <c r="H61" s="108"/>
      <c r="I61" s="108"/>
      <c r="J61" s="109">
        <f>J89</f>
        <v>0</v>
      </c>
      <c r="L61" s="106"/>
    </row>
    <row r="62" spans="2:12" s="9" customFormat="1" ht="19.9" customHeight="1">
      <c r="B62" s="106"/>
      <c r="D62" s="107" t="s">
        <v>240</v>
      </c>
      <c r="E62" s="108"/>
      <c r="F62" s="108"/>
      <c r="G62" s="108"/>
      <c r="H62" s="108"/>
      <c r="I62" s="108"/>
      <c r="J62" s="109">
        <f>J333</f>
        <v>0</v>
      </c>
      <c r="L62" s="106"/>
    </row>
    <row r="63" spans="2:12" s="9" customFormat="1" ht="19.9" customHeight="1">
      <c r="B63" s="106"/>
      <c r="D63" s="107" t="s">
        <v>242</v>
      </c>
      <c r="E63" s="108"/>
      <c r="F63" s="108"/>
      <c r="G63" s="108"/>
      <c r="H63" s="108"/>
      <c r="I63" s="108"/>
      <c r="J63" s="109">
        <f>J340</f>
        <v>0</v>
      </c>
      <c r="L63" s="106"/>
    </row>
    <row r="64" spans="2:12" s="9" customFormat="1" ht="19.9" customHeight="1">
      <c r="B64" s="106"/>
      <c r="D64" s="107" t="s">
        <v>243</v>
      </c>
      <c r="E64" s="108"/>
      <c r="F64" s="108"/>
      <c r="G64" s="108"/>
      <c r="H64" s="108"/>
      <c r="I64" s="108"/>
      <c r="J64" s="109">
        <f>J356</f>
        <v>0</v>
      </c>
      <c r="L64" s="106"/>
    </row>
    <row r="65" spans="2:12" s="9" customFormat="1" ht="19.9" customHeight="1">
      <c r="B65" s="106"/>
      <c r="D65" s="107" t="s">
        <v>245</v>
      </c>
      <c r="E65" s="108"/>
      <c r="F65" s="108"/>
      <c r="G65" s="108"/>
      <c r="H65" s="108"/>
      <c r="I65" s="108"/>
      <c r="J65" s="109">
        <f>J468</f>
        <v>0</v>
      </c>
      <c r="L65" s="106"/>
    </row>
    <row r="66" spans="2:12" s="9" customFormat="1" ht="19.9" customHeight="1">
      <c r="B66" s="106"/>
      <c r="D66" s="107" t="s">
        <v>246</v>
      </c>
      <c r="E66" s="108"/>
      <c r="F66" s="108"/>
      <c r="G66" s="108"/>
      <c r="H66" s="108"/>
      <c r="I66" s="108"/>
      <c r="J66" s="109">
        <f>J508</f>
        <v>0</v>
      </c>
      <c r="L66" s="106"/>
    </row>
    <row r="67" spans="2:12" s="9" customFormat="1" ht="19.9" customHeight="1">
      <c r="B67" s="106"/>
      <c r="D67" s="107" t="s">
        <v>247</v>
      </c>
      <c r="E67" s="108"/>
      <c r="F67" s="108"/>
      <c r="G67" s="108"/>
      <c r="H67" s="108"/>
      <c r="I67" s="108"/>
      <c r="J67" s="109">
        <f>J568</f>
        <v>0</v>
      </c>
      <c r="L67" s="106"/>
    </row>
    <row r="68" spans="2:12" s="1" customFormat="1" ht="21.75" customHeight="1">
      <c r="B68" s="33"/>
      <c r="L68" s="33"/>
    </row>
    <row r="69" spans="2:12" s="1" customFormat="1" ht="6.95" customHeight="1">
      <c r="B69" s="42"/>
      <c r="C69" s="43"/>
      <c r="D69" s="43"/>
      <c r="E69" s="43"/>
      <c r="F69" s="43"/>
      <c r="G69" s="43"/>
      <c r="H69" s="43"/>
      <c r="I69" s="43"/>
      <c r="J69" s="43"/>
      <c r="K69" s="43"/>
      <c r="L69" s="33"/>
    </row>
    <row r="73" spans="2:12" s="1" customFormat="1" ht="6.95" customHeight="1">
      <c r="B73" s="44"/>
      <c r="C73" s="45"/>
      <c r="D73" s="45"/>
      <c r="E73" s="45"/>
      <c r="F73" s="45"/>
      <c r="G73" s="45"/>
      <c r="H73" s="45"/>
      <c r="I73" s="45"/>
      <c r="J73" s="45"/>
      <c r="K73" s="45"/>
      <c r="L73" s="33"/>
    </row>
    <row r="74" spans="2:12" s="1" customFormat="1" ht="24.95" customHeight="1">
      <c r="B74" s="33"/>
      <c r="C74" s="22" t="s">
        <v>250</v>
      </c>
      <c r="L74" s="33"/>
    </row>
    <row r="75" spans="2:12" s="1" customFormat="1" ht="6.95" customHeight="1">
      <c r="B75" s="33"/>
      <c r="L75" s="33"/>
    </row>
    <row r="76" spans="2:12" s="1" customFormat="1" ht="12" customHeight="1">
      <c r="B76" s="33"/>
      <c r="C76" s="28" t="s">
        <v>16</v>
      </c>
      <c r="L76" s="33"/>
    </row>
    <row r="77" spans="2:12" s="1" customFormat="1" ht="16.5" customHeight="1">
      <c r="B77" s="33"/>
      <c r="E77" s="317" t="str">
        <f>E7</f>
        <v>VD Baška – převedení extrémních povodní, stavba č. 4142</v>
      </c>
      <c r="F77" s="318"/>
      <c r="G77" s="318"/>
      <c r="H77" s="318"/>
      <c r="L77" s="33"/>
    </row>
    <row r="78" spans="2:12" s="1" customFormat="1" ht="12" customHeight="1">
      <c r="B78" s="33"/>
      <c r="C78" s="28" t="s">
        <v>123</v>
      </c>
      <c r="L78" s="33"/>
    </row>
    <row r="79" spans="2:12" s="1" customFormat="1" ht="16.5" customHeight="1">
      <c r="B79" s="33"/>
      <c r="E79" s="297" t="str">
        <f>E9</f>
        <v>SO 05 - Příjezdová komunikace</v>
      </c>
      <c r="F79" s="316"/>
      <c r="G79" s="316"/>
      <c r="H79" s="316"/>
      <c r="L79" s="33"/>
    </row>
    <row r="80" spans="2:12" s="1" customFormat="1" ht="6.95" customHeight="1">
      <c r="B80" s="33"/>
      <c r="L80" s="33"/>
    </row>
    <row r="81" spans="2:12" s="1" customFormat="1" ht="12" customHeight="1">
      <c r="B81" s="33"/>
      <c r="C81" s="28" t="s">
        <v>21</v>
      </c>
      <c r="F81" s="26" t="str">
        <f>F12</f>
        <v>k. ú. Baška</v>
      </c>
      <c r="I81" s="28" t="s">
        <v>23</v>
      </c>
      <c r="J81" s="50" t="str">
        <f>IF(J12="","",J12)</f>
        <v>30. 3. 2023</v>
      </c>
      <c r="L81" s="33"/>
    </row>
    <row r="82" spans="2:12" s="1" customFormat="1" ht="6.95" customHeight="1">
      <c r="B82" s="33"/>
      <c r="L82" s="33"/>
    </row>
    <row r="83" spans="2:12" s="1" customFormat="1" ht="25.7" customHeight="1">
      <c r="B83" s="33"/>
      <c r="C83" s="28" t="s">
        <v>25</v>
      </c>
      <c r="F83" s="26" t="str">
        <f>E15</f>
        <v>Povodí Odry, státní podnik</v>
      </c>
      <c r="I83" s="28" t="s">
        <v>33</v>
      </c>
      <c r="J83" s="31" t="str">
        <f>E21</f>
        <v>Ing. Pavel Golík, Ph.D.</v>
      </c>
      <c r="L83" s="33"/>
    </row>
    <row r="84" spans="2:12" s="1" customFormat="1" ht="15.2" customHeight="1">
      <c r="B84" s="33"/>
      <c r="C84" s="28" t="s">
        <v>31</v>
      </c>
      <c r="F84" s="26" t="str">
        <f>IF(E18="","",E18)</f>
        <v>Vyplň údaj</v>
      </c>
      <c r="I84" s="28" t="s">
        <v>38</v>
      </c>
      <c r="J84" s="31" t="str">
        <f>E24</f>
        <v xml:space="preserve"> </v>
      </c>
      <c r="L84" s="33"/>
    </row>
    <row r="85" spans="2:12" s="1" customFormat="1" ht="10.35" customHeight="1">
      <c r="B85" s="33"/>
      <c r="L85" s="33"/>
    </row>
    <row r="86" spans="2:20" s="10" customFormat="1" ht="29.25" customHeight="1">
      <c r="B86" s="110"/>
      <c r="C86" s="111" t="s">
        <v>251</v>
      </c>
      <c r="D86" s="112" t="s">
        <v>61</v>
      </c>
      <c r="E86" s="112" t="s">
        <v>57</v>
      </c>
      <c r="F86" s="112" t="s">
        <v>58</v>
      </c>
      <c r="G86" s="112" t="s">
        <v>252</v>
      </c>
      <c r="H86" s="112" t="s">
        <v>253</v>
      </c>
      <c r="I86" s="112" t="s">
        <v>254</v>
      </c>
      <c r="J86" s="112" t="s">
        <v>236</v>
      </c>
      <c r="K86" s="113" t="s">
        <v>255</v>
      </c>
      <c r="L86" s="110"/>
      <c r="M86" s="57" t="s">
        <v>19</v>
      </c>
      <c r="N86" s="58" t="s">
        <v>46</v>
      </c>
      <c r="O86" s="58" t="s">
        <v>256</v>
      </c>
      <c r="P86" s="58" t="s">
        <v>257</v>
      </c>
      <c r="Q86" s="58" t="s">
        <v>258</v>
      </c>
      <c r="R86" s="58" t="s">
        <v>259</v>
      </c>
      <c r="S86" s="58" t="s">
        <v>260</v>
      </c>
      <c r="T86" s="59" t="s">
        <v>261</v>
      </c>
    </row>
    <row r="87" spans="2:63" s="1" customFormat="1" ht="22.9" customHeight="1">
      <c r="B87" s="33"/>
      <c r="C87" s="62" t="s">
        <v>262</v>
      </c>
      <c r="J87" s="114">
        <f>BK87</f>
        <v>0</v>
      </c>
      <c r="L87" s="33"/>
      <c r="M87" s="60"/>
      <c r="N87" s="51"/>
      <c r="O87" s="51"/>
      <c r="P87" s="115">
        <f>P88</f>
        <v>0</v>
      </c>
      <c r="Q87" s="51"/>
      <c r="R87" s="115">
        <f>R88</f>
        <v>1846.029879</v>
      </c>
      <c r="S87" s="51"/>
      <c r="T87" s="116">
        <f>T88</f>
        <v>1263.3971249999997</v>
      </c>
      <c r="AT87" s="18" t="s">
        <v>75</v>
      </c>
      <c r="AU87" s="18" t="s">
        <v>237</v>
      </c>
      <c r="BK87" s="117">
        <f>BK88</f>
        <v>0</v>
      </c>
    </row>
    <row r="88" spans="2:63" s="11" customFormat="1" ht="25.9" customHeight="1">
      <c r="B88" s="118"/>
      <c r="D88" s="119" t="s">
        <v>75</v>
      </c>
      <c r="E88" s="120" t="s">
        <v>263</v>
      </c>
      <c r="F88" s="120" t="s">
        <v>264</v>
      </c>
      <c r="I88" s="121"/>
      <c r="J88" s="122">
        <f>BK88</f>
        <v>0</v>
      </c>
      <c r="L88" s="118"/>
      <c r="M88" s="123"/>
      <c r="P88" s="124">
        <f>P89+P333+P340+P356+P468+P508+P568</f>
        <v>0</v>
      </c>
      <c r="R88" s="124">
        <f>R89+R333+R340+R356+R468+R508+R568</f>
        <v>1846.029879</v>
      </c>
      <c r="T88" s="125">
        <f>T89+T333+T340+T356+T468+T508+T568</f>
        <v>1263.3971249999997</v>
      </c>
      <c r="AR88" s="119" t="s">
        <v>84</v>
      </c>
      <c r="AT88" s="126" t="s">
        <v>75</v>
      </c>
      <c r="AU88" s="126" t="s">
        <v>76</v>
      </c>
      <c r="AY88" s="119" t="s">
        <v>265</v>
      </c>
      <c r="BK88" s="127">
        <f>BK89+BK333+BK340+BK356+BK468+BK508+BK568</f>
        <v>0</v>
      </c>
    </row>
    <row r="89" spans="2:63" s="11" customFormat="1" ht="22.9" customHeight="1">
      <c r="B89" s="118"/>
      <c r="D89" s="119" t="s">
        <v>75</v>
      </c>
      <c r="E89" s="128" t="s">
        <v>84</v>
      </c>
      <c r="F89" s="128" t="s">
        <v>266</v>
      </c>
      <c r="I89" s="121"/>
      <c r="J89" s="129">
        <f>BK89</f>
        <v>0</v>
      </c>
      <c r="L89" s="118"/>
      <c r="M89" s="123"/>
      <c r="P89" s="124">
        <f>SUM(P90:P332)</f>
        <v>0</v>
      </c>
      <c r="R89" s="124">
        <f>SUM(R90:R332)</f>
        <v>0.052238999999999994</v>
      </c>
      <c r="T89" s="125">
        <f>SUM(T90:T332)</f>
        <v>1263.3971249999997</v>
      </c>
      <c r="AR89" s="119" t="s">
        <v>84</v>
      </c>
      <c r="AT89" s="126" t="s">
        <v>75</v>
      </c>
      <c r="AU89" s="126" t="s">
        <v>84</v>
      </c>
      <c r="AY89" s="119" t="s">
        <v>265</v>
      </c>
      <c r="BK89" s="127">
        <f>SUM(BK90:BK332)</f>
        <v>0</v>
      </c>
    </row>
    <row r="90" spans="2:65" s="1" customFormat="1" ht="21.75" customHeight="1">
      <c r="B90" s="33"/>
      <c r="C90" s="130" t="s">
        <v>84</v>
      </c>
      <c r="D90" s="130" t="s">
        <v>267</v>
      </c>
      <c r="E90" s="131" t="s">
        <v>6585</v>
      </c>
      <c r="F90" s="132" t="s">
        <v>6586</v>
      </c>
      <c r="G90" s="133" t="s">
        <v>115</v>
      </c>
      <c r="H90" s="134">
        <v>1497.945</v>
      </c>
      <c r="I90" s="135"/>
      <c r="J90" s="136">
        <f>ROUND(I90*H90,2)</f>
        <v>0</v>
      </c>
      <c r="K90" s="132" t="s">
        <v>270</v>
      </c>
      <c r="L90" s="33"/>
      <c r="M90" s="137" t="s">
        <v>19</v>
      </c>
      <c r="N90" s="138" t="s">
        <v>47</v>
      </c>
      <c r="P90" s="139">
        <f>O90*H90</f>
        <v>0</v>
      </c>
      <c r="Q90" s="139">
        <v>0</v>
      </c>
      <c r="R90" s="139">
        <f>Q90*H90</f>
        <v>0</v>
      </c>
      <c r="S90" s="139">
        <v>0.425</v>
      </c>
      <c r="T90" s="140">
        <f>S90*H90</f>
        <v>636.626625</v>
      </c>
      <c r="AR90" s="141" t="s">
        <v>271</v>
      </c>
      <c r="AT90" s="141" t="s">
        <v>267</v>
      </c>
      <c r="AU90" s="141" t="s">
        <v>86</v>
      </c>
      <c r="AY90" s="18" t="s">
        <v>265</v>
      </c>
      <c r="BE90" s="142">
        <f>IF(N90="základní",J90,0)</f>
        <v>0</v>
      </c>
      <c r="BF90" s="142">
        <f>IF(N90="snížená",J90,0)</f>
        <v>0</v>
      </c>
      <c r="BG90" s="142">
        <f>IF(N90="zákl. přenesená",J90,0)</f>
        <v>0</v>
      </c>
      <c r="BH90" s="142">
        <f>IF(N90="sníž. přenesená",J90,0)</f>
        <v>0</v>
      </c>
      <c r="BI90" s="142">
        <f>IF(N90="nulová",J90,0)</f>
        <v>0</v>
      </c>
      <c r="BJ90" s="18" t="s">
        <v>84</v>
      </c>
      <c r="BK90" s="142">
        <f>ROUND(I90*H90,2)</f>
        <v>0</v>
      </c>
      <c r="BL90" s="18" t="s">
        <v>271</v>
      </c>
      <c r="BM90" s="141" t="s">
        <v>6587</v>
      </c>
    </row>
    <row r="91" spans="2:47" s="1" customFormat="1" ht="29.25">
      <c r="B91" s="33"/>
      <c r="D91" s="143" t="s">
        <v>273</v>
      </c>
      <c r="F91" s="144" t="s">
        <v>6588</v>
      </c>
      <c r="I91" s="145"/>
      <c r="L91" s="33"/>
      <c r="M91" s="146"/>
      <c r="T91" s="54"/>
      <c r="AT91" s="18" t="s">
        <v>273</v>
      </c>
      <c r="AU91" s="18" t="s">
        <v>86</v>
      </c>
    </row>
    <row r="92" spans="2:47" s="1" customFormat="1" ht="12">
      <c r="B92" s="33"/>
      <c r="D92" s="147" t="s">
        <v>275</v>
      </c>
      <c r="F92" s="148" t="s">
        <v>6589</v>
      </c>
      <c r="I92" s="145"/>
      <c r="L92" s="33"/>
      <c r="M92" s="146"/>
      <c r="T92" s="54"/>
      <c r="AT92" s="18" t="s">
        <v>275</v>
      </c>
      <c r="AU92" s="18" t="s">
        <v>86</v>
      </c>
    </row>
    <row r="93" spans="2:51" s="12" customFormat="1" ht="12">
      <c r="B93" s="149"/>
      <c r="D93" s="143" t="s">
        <v>277</v>
      </c>
      <c r="E93" s="150" t="s">
        <v>19</v>
      </c>
      <c r="F93" s="151" t="s">
        <v>6590</v>
      </c>
      <c r="H93" s="150" t="s">
        <v>19</v>
      </c>
      <c r="I93" s="152"/>
      <c r="L93" s="149"/>
      <c r="M93" s="153"/>
      <c r="T93" s="154"/>
      <c r="AT93" s="150" t="s">
        <v>277</v>
      </c>
      <c r="AU93" s="150" t="s">
        <v>86</v>
      </c>
      <c r="AV93" s="12" t="s">
        <v>84</v>
      </c>
      <c r="AW93" s="12" t="s">
        <v>37</v>
      </c>
      <c r="AX93" s="12" t="s">
        <v>76</v>
      </c>
      <c r="AY93" s="150" t="s">
        <v>265</v>
      </c>
    </row>
    <row r="94" spans="2:51" s="13" customFormat="1" ht="12">
      <c r="B94" s="155"/>
      <c r="D94" s="143" t="s">
        <v>277</v>
      </c>
      <c r="E94" s="156" t="s">
        <v>19</v>
      </c>
      <c r="F94" s="157" t="s">
        <v>6591</v>
      </c>
      <c r="H94" s="158">
        <v>1659.945</v>
      </c>
      <c r="I94" s="159"/>
      <c r="L94" s="155"/>
      <c r="M94" s="160"/>
      <c r="T94" s="161"/>
      <c r="AT94" s="156" t="s">
        <v>277</v>
      </c>
      <c r="AU94" s="156" t="s">
        <v>86</v>
      </c>
      <c r="AV94" s="13" t="s">
        <v>86</v>
      </c>
      <c r="AW94" s="13" t="s">
        <v>37</v>
      </c>
      <c r="AX94" s="13" t="s">
        <v>76</v>
      </c>
      <c r="AY94" s="156" t="s">
        <v>265</v>
      </c>
    </row>
    <row r="95" spans="2:51" s="13" customFormat="1" ht="12">
      <c r="B95" s="155"/>
      <c r="D95" s="143" t="s">
        <v>277</v>
      </c>
      <c r="E95" s="156" t="s">
        <v>19</v>
      </c>
      <c r="F95" s="157" t="s">
        <v>6592</v>
      </c>
      <c r="H95" s="158">
        <v>-237</v>
      </c>
      <c r="I95" s="159"/>
      <c r="L95" s="155"/>
      <c r="M95" s="160"/>
      <c r="T95" s="161"/>
      <c r="AT95" s="156" t="s">
        <v>277</v>
      </c>
      <c r="AU95" s="156" t="s">
        <v>86</v>
      </c>
      <c r="AV95" s="13" t="s">
        <v>86</v>
      </c>
      <c r="AW95" s="13" t="s">
        <v>37</v>
      </c>
      <c r="AX95" s="13" t="s">
        <v>76</v>
      </c>
      <c r="AY95" s="156" t="s">
        <v>265</v>
      </c>
    </row>
    <row r="96" spans="2:51" s="15" customFormat="1" ht="12">
      <c r="B96" s="169"/>
      <c r="D96" s="143" t="s">
        <v>277</v>
      </c>
      <c r="E96" s="170" t="s">
        <v>19</v>
      </c>
      <c r="F96" s="171" t="s">
        <v>397</v>
      </c>
      <c r="H96" s="172">
        <v>1422.945</v>
      </c>
      <c r="I96" s="173"/>
      <c r="L96" s="169"/>
      <c r="M96" s="174"/>
      <c r="T96" s="175"/>
      <c r="AT96" s="170" t="s">
        <v>277</v>
      </c>
      <c r="AU96" s="170" t="s">
        <v>86</v>
      </c>
      <c r="AV96" s="15" t="s">
        <v>287</v>
      </c>
      <c r="AW96" s="15" t="s">
        <v>37</v>
      </c>
      <c r="AX96" s="15" t="s">
        <v>76</v>
      </c>
      <c r="AY96" s="170" t="s">
        <v>265</v>
      </c>
    </row>
    <row r="97" spans="2:51" s="12" customFormat="1" ht="12">
      <c r="B97" s="149"/>
      <c r="D97" s="143" t="s">
        <v>277</v>
      </c>
      <c r="E97" s="150" t="s">
        <v>19</v>
      </c>
      <c r="F97" s="151" t="s">
        <v>6593</v>
      </c>
      <c r="H97" s="150" t="s">
        <v>19</v>
      </c>
      <c r="I97" s="152"/>
      <c r="L97" s="149"/>
      <c r="M97" s="153"/>
      <c r="T97" s="154"/>
      <c r="AT97" s="150" t="s">
        <v>277</v>
      </c>
      <c r="AU97" s="150" t="s">
        <v>86</v>
      </c>
      <c r="AV97" s="12" t="s">
        <v>84</v>
      </c>
      <c r="AW97" s="12" t="s">
        <v>37</v>
      </c>
      <c r="AX97" s="12" t="s">
        <v>76</v>
      </c>
      <c r="AY97" s="150" t="s">
        <v>265</v>
      </c>
    </row>
    <row r="98" spans="2:51" s="13" customFormat="1" ht="12">
      <c r="B98" s="155"/>
      <c r="D98" s="143" t="s">
        <v>277</v>
      </c>
      <c r="E98" s="156" t="s">
        <v>19</v>
      </c>
      <c r="F98" s="157" t="s">
        <v>6594</v>
      </c>
      <c r="H98" s="158">
        <v>75</v>
      </c>
      <c r="I98" s="159"/>
      <c r="L98" s="155"/>
      <c r="M98" s="160"/>
      <c r="T98" s="161"/>
      <c r="AT98" s="156" t="s">
        <v>277</v>
      </c>
      <c r="AU98" s="156" t="s">
        <v>86</v>
      </c>
      <c r="AV98" s="13" t="s">
        <v>86</v>
      </c>
      <c r="AW98" s="13" t="s">
        <v>37</v>
      </c>
      <c r="AX98" s="13" t="s">
        <v>76</v>
      </c>
      <c r="AY98" s="156" t="s">
        <v>265</v>
      </c>
    </row>
    <row r="99" spans="2:51" s="14" customFormat="1" ht="12">
      <c r="B99" s="162"/>
      <c r="D99" s="143" t="s">
        <v>277</v>
      </c>
      <c r="E99" s="163" t="s">
        <v>6595</v>
      </c>
      <c r="F99" s="164" t="s">
        <v>280</v>
      </c>
      <c r="H99" s="165">
        <v>1497.945</v>
      </c>
      <c r="I99" s="166"/>
      <c r="L99" s="162"/>
      <c r="M99" s="167"/>
      <c r="T99" s="168"/>
      <c r="AT99" s="163" t="s">
        <v>277</v>
      </c>
      <c r="AU99" s="163" t="s">
        <v>86</v>
      </c>
      <c r="AV99" s="14" t="s">
        <v>271</v>
      </c>
      <c r="AW99" s="14" t="s">
        <v>37</v>
      </c>
      <c r="AX99" s="14" t="s">
        <v>84</v>
      </c>
      <c r="AY99" s="163" t="s">
        <v>265</v>
      </c>
    </row>
    <row r="100" spans="2:65" s="1" customFormat="1" ht="21.75" customHeight="1">
      <c r="B100" s="33"/>
      <c r="C100" s="130" t="s">
        <v>86</v>
      </c>
      <c r="D100" s="130" t="s">
        <v>267</v>
      </c>
      <c r="E100" s="131" t="s">
        <v>6596</v>
      </c>
      <c r="F100" s="132" t="s">
        <v>6597</v>
      </c>
      <c r="G100" s="133" t="s">
        <v>115</v>
      </c>
      <c r="H100" s="134">
        <v>90</v>
      </c>
      <c r="I100" s="135"/>
      <c r="J100" s="136">
        <f>ROUND(I100*H100,2)</f>
        <v>0</v>
      </c>
      <c r="K100" s="132" t="s">
        <v>270</v>
      </c>
      <c r="L100" s="33"/>
      <c r="M100" s="137" t="s">
        <v>19</v>
      </c>
      <c r="N100" s="138" t="s">
        <v>47</v>
      </c>
      <c r="P100" s="139">
        <f>O100*H100</f>
        <v>0</v>
      </c>
      <c r="Q100" s="139">
        <v>0</v>
      </c>
      <c r="R100" s="139">
        <f>Q100*H100</f>
        <v>0</v>
      </c>
      <c r="S100" s="139">
        <v>0.3</v>
      </c>
      <c r="T100" s="140">
        <f>S100*H100</f>
        <v>27</v>
      </c>
      <c r="AR100" s="141" t="s">
        <v>271</v>
      </c>
      <c r="AT100" s="141" t="s">
        <v>267</v>
      </c>
      <c r="AU100" s="141" t="s">
        <v>86</v>
      </c>
      <c r="AY100" s="18" t="s">
        <v>265</v>
      </c>
      <c r="BE100" s="142">
        <f>IF(N100="základní",J100,0)</f>
        <v>0</v>
      </c>
      <c r="BF100" s="142">
        <f>IF(N100="snížená",J100,0)</f>
        <v>0</v>
      </c>
      <c r="BG100" s="142">
        <f>IF(N100="zákl. přenesená",J100,0)</f>
        <v>0</v>
      </c>
      <c r="BH100" s="142">
        <f>IF(N100="sníž. přenesená",J100,0)</f>
        <v>0</v>
      </c>
      <c r="BI100" s="142">
        <f>IF(N100="nulová",J100,0)</f>
        <v>0</v>
      </c>
      <c r="BJ100" s="18" t="s">
        <v>84</v>
      </c>
      <c r="BK100" s="142">
        <f>ROUND(I100*H100,2)</f>
        <v>0</v>
      </c>
      <c r="BL100" s="18" t="s">
        <v>271</v>
      </c>
      <c r="BM100" s="141" t="s">
        <v>6598</v>
      </c>
    </row>
    <row r="101" spans="2:47" s="1" customFormat="1" ht="19.5">
      <c r="B101" s="33"/>
      <c r="D101" s="143" t="s">
        <v>273</v>
      </c>
      <c r="F101" s="144" t="s">
        <v>6599</v>
      </c>
      <c r="I101" s="145"/>
      <c r="L101" s="33"/>
      <c r="M101" s="146"/>
      <c r="T101" s="54"/>
      <c r="AT101" s="18" t="s">
        <v>273</v>
      </c>
      <c r="AU101" s="18" t="s">
        <v>86</v>
      </c>
    </row>
    <row r="102" spans="2:47" s="1" customFormat="1" ht="12">
      <c r="B102" s="33"/>
      <c r="D102" s="147" t="s">
        <v>275</v>
      </c>
      <c r="F102" s="148" t="s">
        <v>6600</v>
      </c>
      <c r="I102" s="145"/>
      <c r="L102" s="33"/>
      <c r="M102" s="146"/>
      <c r="T102" s="54"/>
      <c r="AT102" s="18" t="s">
        <v>275</v>
      </c>
      <c r="AU102" s="18" t="s">
        <v>86</v>
      </c>
    </row>
    <row r="103" spans="2:51" s="12" customFormat="1" ht="12">
      <c r="B103" s="149"/>
      <c r="D103" s="143" t="s">
        <v>277</v>
      </c>
      <c r="E103" s="150" t="s">
        <v>19</v>
      </c>
      <c r="F103" s="151" t="s">
        <v>6601</v>
      </c>
      <c r="H103" s="150" t="s">
        <v>19</v>
      </c>
      <c r="I103" s="152"/>
      <c r="L103" s="149"/>
      <c r="M103" s="153"/>
      <c r="T103" s="154"/>
      <c r="AT103" s="150" t="s">
        <v>277</v>
      </c>
      <c r="AU103" s="150" t="s">
        <v>86</v>
      </c>
      <c r="AV103" s="12" t="s">
        <v>84</v>
      </c>
      <c r="AW103" s="12" t="s">
        <v>37</v>
      </c>
      <c r="AX103" s="12" t="s">
        <v>76</v>
      </c>
      <c r="AY103" s="150" t="s">
        <v>265</v>
      </c>
    </row>
    <row r="104" spans="2:51" s="13" customFormat="1" ht="12">
      <c r="B104" s="155"/>
      <c r="D104" s="143" t="s">
        <v>277</v>
      </c>
      <c r="E104" s="156" t="s">
        <v>19</v>
      </c>
      <c r="F104" s="157" t="s">
        <v>6602</v>
      </c>
      <c r="H104" s="158">
        <v>90</v>
      </c>
      <c r="I104" s="159"/>
      <c r="L104" s="155"/>
      <c r="M104" s="160"/>
      <c r="T104" s="161"/>
      <c r="AT104" s="156" t="s">
        <v>277</v>
      </c>
      <c r="AU104" s="156" t="s">
        <v>86</v>
      </c>
      <c r="AV104" s="13" t="s">
        <v>86</v>
      </c>
      <c r="AW104" s="13" t="s">
        <v>37</v>
      </c>
      <c r="AX104" s="13" t="s">
        <v>76</v>
      </c>
      <c r="AY104" s="156" t="s">
        <v>265</v>
      </c>
    </row>
    <row r="105" spans="2:51" s="14" customFormat="1" ht="12">
      <c r="B105" s="162"/>
      <c r="D105" s="143" t="s">
        <v>277</v>
      </c>
      <c r="E105" s="163" t="s">
        <v>6552</v>
      </c>
      <c r="F105" s="164" t="s">
        <v>280</v>
      </c>
      <c r="H105" s="165">
        <v>90</v>
      </c>
      <c r="I105" s="166"/>
      <c r="L105" s="162"/>
      <c r="M105" s="167"/>
      <c r="T105" s="168"/>
      <c r="AT105" s="163" t="s">
        <v>277</v>
      </c>
      <c r="AU105" s="163" t="s">
        <v>86</v>
      </c>
      <c r="AV105" s="14" t="s">
        <v>271</v>
      </c>
      <c r="AW105" s="14" t="s">
        <v>37</v>
      </c>
      <c r="AX105" s="14" t="s">
        <v>84</v>
      </c>
      <c r="AY105" s="163" t="s">
        <v>265</v>
      </c>
    </row>
    <row r="106" spans="2:65" s="1" customFormat="1" ht="21.75" customHeight="1">
      <c r="B106" s="33"/>
      <c r="C106" s="130" t="s">
        <v>287</v>
      </c>
      <c r="D106" s="130" t="s">
        <v>267</v>
      </c>
      <c r="E106" s="131" t="s">
        <v>6603</v>
      </c>
      <c r="F106" s="132" t="s">
        <v>6604</v>
      </c>
      <c r="G106" s="133" t="s">
        <v>115</v>
      </c>
      <c r="H106" s="134">
        <v>120</v>
      </c>
      <c r="I106" s="135"/>
      <c r="J106" s="136">
        <f>ROUND(I106*H106,2)</f>
        <v>0</v>
      </c>
      <c r="K106" s="132" t="s">
        <v>270</v>
      </c>
      <c r="L106" s="33"/>
      <c r="M106" s="137" t="s">
        <v>19</v>
      </c>
      <c r="N106" s="138" t="s">
        <v>47</v>
      </c>
      <c r="P106" s="139">
        <f>O106*H106</f>
        <v>0</v>
      </c>
      <c r="Q106" s="139">
        <v>0</v>
      </c>
      <c r="R106" s="139">
        <f>Q106*H106</f>
        <v>0</v>
      </c>
      <c r="S106" s="139">
        <v>0.44</v>
      </c>
      <c r="T106" s="140">
        <f>S106*H106</f>
        <v>52.8</v>
      </c>
      <c r="AR106" s="141" t="s">
        <v>271</v>
      </c>
      <c r="AT106" s="141" t="s">
        <v>267</v>
      </c>
      <c r="AU106" s="141" t="s">
        <v>86</v>
      </c>
      <c r="AY106" s="18" t="s">
        <v>265</v>
      </c>
      <c r="BE106" s="142">
        <f>IF(N106="základní",J106,0)</f>
        <v>0</v>
      </c>
      <c r="BF106" s="142">
        <f>IF(N106="snížená",J106,0)</f>
        <v>0</v>
      </c>
      <c r="BG106" s="142">
        <f>IF(N106="zákl. přenesená",J106,0)</f>
        <v>0</v>
      </c>
      <c r="BH106" s="142">
        <f>IF(N106="sníž. přenesená",J106,0)</f>
        <v>0</v>
      </c>
      <c r="BI106" s="142">
        <f>IF(N106="nulová",J106,0)</f>
        <v>0</v>
      </c>
      <c r="BJ106" s="18" t="s">
        <v>84</v>
      </c>
      <c r="BK106" s="142">
        <f>ROUND(I106*H106,2)</f>
        <v>0</v>
      </c>
      <c r="BL106" s="18" t="s">
        <v>271</v>
      </c>
      <c r="BM106" s="141" t="s">
        <v>6605</v>
      </c>
    </row>
    <row r="107" spans="2:47" s="1" customFormat="1" ht="19.5">
      <c r="B107" s="33"/>
      <c r="D107" s="143" t="s">
        <v>273</v>
      </c>
      <c r="F107" s="144" t="s">
        <v>6606</v>
      </c>
      <c r="I107" s="145"/>
      <c r="L107" s="33"/>
      <c r="M107" s="146"/>
      <c r="T107" s="54"/>
      <c r="AT107" s="18" t="s">
        <v>273</v>
      </c>
      <c r="AU107" s="18" t="s">
        <v>86</v>
      </c>
    </row>
    <row r="108" spans="2:47" s="1" customFormat="1" ht="12">
      <c r="B108" s="33"/>
      <c r="D108" s="147" t="s">
        <v>275</v>
      </c>
      <c r="F108" s="148" t="s">
        <v>6607</v>
      </c>
      <c r="I108" s="145"/>
      <c r="L108" s="33"/>
      <c r="M108" s="146"/>
      <c r="T108" s="54"/>
      <c r="AT108" s="18" t="s">
        <v>275</v>
      </c>
      <c r="AU108" s="18" t="s">
        <v>86</v>
      </c>
    </row>
    <row r="109" spans="2:51" s="12" customFormat="1" ht="12">
      <c r="B109" s="149"/>
      <c r="D109" s="143" t="s">
        <v>277</v>
      </c>
      <c r="E109" s="150" t="s">
        <v>19</v>
      </c>
      <c r="F109" s="151" t="s">
        <v>6590</v>
      </c>
      <c r="H109" s="150" t="s">
        <v>19</v>
      </c>
      <c r="I109" s="152"/>
      <c r="L109" s="149"/>
      <c r="M109" s="153"/>
      <c r="T109" s="154"/>
      <c r="AT109" s="150" t="s">
        <v>277</v>
      </c>
      <c r="AU109" s="150" t="s">
        <v>86</v>
      </c>
      <c r="AV109" s="12" t="s">
        <v>84</v>
      </c>
      <c r="AW109" s="12" t="s">
        <v>37</v>
      </c>
      <c r="AX109" s="12" t="s">
        <v>76</v>
      </c>
      <c r="AY109" s="150" t="s">
        <v>265</v>
      </c>
    </row>
    <row r="110" spans="2:51" s="12" customFormat="1" ht="12">
      <c r="B110" s="149"/>
      <c r="D110" s="143" t="s">
        <v>277</v>
      </c>
      <c r="E110" s="150" t="s">
        <v>19</v>
      </c>
      <c r="F110" s="151" t="s">
        <v>6608</v>
      </c>
      <c r="H110" s="150" t="s">
        <v>19</v>
      </c>
      <c r="I110" s="152"/>
      <c r="L110" s="149"/>
      <c r="M110" s="153"/>
      <c r="T110" s="154"/>
      <c r="AT110" s="150" t="s">
        <v>277</v>
      </c>
      <c r="AU110" s="150" t="s">
        <v>86</v>
      </c>
      <c r="AV110" s="12" t="s">
        <v>84</v>
      </c>
      <c r="AW110" s="12" t="s">
        <v>37</v>
      </c>
      <c r="AX110" s="12" t="s">
        <v>76</v>
      </c>
      <c r="AY110" s="150" t="s">
        <v>265</v>
      </c>
    </row>
    <row r="111" spans="2:51" s="13" customFormat="1" ht="12">
      <c r="B111" s="155"/>
      <c r="D111" s="143" t="s">
        <v>277</v>
      </c>
      <c r="E111" s="156" t="s">
        <v>19</v>
      </c>
      <c r="F111" s="157" t="s">
        <v>6609</v>
      </c>
      <c r="H111" s="158">
        <v>120</v>
      </c>
      <c r="I111" s="159"/>
      <c r="L111" s="155"/>
      <c r="M111" s="160"/>
      <c r="T111" s="161"/>
      <c r="AT111" s="156" t="s">
        <v>277</v>
      </c>
      <c r="AU111" s="156" t="s">
        <v>86</v>
      </c>
      <c r="AV111" s="13" t="s">
        <v>86</v>
      </c>
      <c r="AW111" s="13" t="s">
        <v>37</v>
      </c>
      <c r="AX111" s="13" t="s">
        <v>76</v>
      </c>
      <c r="AY111" s="156" t="s">
        <v>265</v>
      </c>
    </row>
    <row r="112" spans="2:51" s="14" customFormat="1" ht="12">
      <c r="B112" s="162"/>
      <c r="D112" s="143" t="s">
        <v>277</v>
      </c>
      <c r="E112" s="163" t="s">
        <v>6550</v>
      </c>
      <c r="F112" s="164" t="s">
        <v>280</v>
      </c>
      <c r="H112" s="165">
        <v>120</v>
      </c>
      <c r="I112" s="166"/>
      <c r="L112" s="162"/>
      <c r="M112" s="167"/>
      <c r="T112" s="168"/>
      <c r="AT112" s="163" t="s">
        <v>277</v>
      </c>
      <c r="AU112" s="163" t="s">
        <v>86</v>
      </c>
      <c r="AV112" s="14" t="s">
        <v>271</v>
      </c>
      <c r="AW112" s="14" t="s">
        <v>37</v>
      </c>
      <c r="AX112" s="14" t="s">
        <v>84</v>
      </c>
      <c r="AY112" s="163" t="s">
        <v>265</v>
      </c>
    </row>
    <row r="113" spans="2:65" s="1" customFormat="1" ht="16.5" customHeight="1">
      <c r="B113" s="33"/>
      <c r="C113" s="130" t="s">
        <v>271</v>
      </c>
      <c r="D113" s="130" t="s">
        <v>267</v>
      </c>
      <c r="E113" s="131" t="s">
        <v>6610</v>
      </c>
      <c r="F113" s="132" t="s">
        <v>6611</v>
      </c>
      <c r="G113" s="133" t="s">
        <v>115</v>
      </c>
      <c r="H113" s="134">
        <v>2764.15</v>
      </c>
      <c r="I113" s="135"/>
      <c r="J113" s="136">
        <f>ROUND(I113*H113,2)</f>
        <v>0</v>
      </c>
      <c r="K113" s="132" t="s">
        <v>270</v>
      </c>
      <c r="L113" s="33"/>
      <c r="M113" s="137" t="s">
        <v>19</v>
      </c>
      <c r="N113" s="138" t="s">
        <v>47</v>
      </c>
      <c r="P113" s="139">
        <f>O113*H113</f>
        <v>0</v>
      </c>
      <c r="Q113" s="139">
        <v>0</v>
      </c>
      <c r="R113" s="139">
        <f>Q113*H113</f>
        <v>0</v>
      </c>
      <c r="S113" s="139">
        <v>0.17</v>
      </c>
      <c r="T113" s="140">
        <f>S113*H113</f>
        <v>469.9055000000001</v>
      </c>
      <c r="AR113" s="141" t="s">
        <v>271</v>
      </c>
      <c r="AT113" s="141" t="s">
        <v>267</v>
      </c>
      <c r="AU113" s="141" t="s">
        <v>86</v>
      </c>
      <c r="AY113" s="18" t="s">
        <v>265</v>
      </c>
      <c r="BE113" s="142">
        <f>IF(N113="základní",J113,0)</f>
        <v>0</v>
      </c>
      <c r="BF113" s="142">
        <f>IF(N113="snížená",J113,0)</f>
        <v>0</v>
      </c>
      <c r="BG113" s="142">
        <f>IF(N113="zákl. přenesená",J113,0)</f>
        <v>0</v>
      </c>
      <c r="BH113" s="142">
        <f>IF(N113="sníž. přenesená",J113,0)</f>
        <v>0</v>
      </c>
      <c r="BI113" s="142">
        <f>IF(N113="nulová",J113,0)</f>
        <v>0</v>
      </c>
      <c r="BJ113" s="18" t="s">
        <v>84</v>
      </c>
      <c r="BK113" s="142">
        <f>ROUND(I113*H113,2)</f>
        <v>0</v>
      </c>
      <c r="BL113" s="18" t="s">
        <v>271</v>
      </c>
      <c r="BM113" s="141" t="s">
        <v>6612</v>
      </c>
    </row>
    <row r="114" spans="2:47" s="1" customFormat="1" ht="19.5">
      <c r="B114" s="33"/>
      <c r="D114" s="143" t="s">
        <v>273</v>
      </c>
      <c r="F114" s="144" t="s">
        <v>6613</v>
      </c>
      <c r="I114" s="145"/>
      <c r="L114" s="33"/>
      <c r="M114" s="146"/>
      <c r="T114" s="54"/>
      <c r="AT114" s="18" t="s">
        <v>273</v>
      </c>
      <c r="AU114" s="18" t="s">
        <v>86</v>
      </c>
    </row>
    <row r="115" spans="2:47" s="1" customFormat="1" ht="12">
      <c r="B115" s="33"/>
      <c r="D115" s="147" t="s">
        <v>275</v>
      </c>
      <c r="F115" s="148" t="s">
        <v>6614</v>
      </c>
      <c r="I115" s="145"/>
      <c r="L115" s="33"/>
      <c r="M115" s="146"/>
      <c r="T115" s="54"/>
      <c r="AT115" s="18" t="s">
        <v>275</v>
      </c>
      <c r="AU115" s="18" t="s">
        <v>86</v>
      </c>
    </row>
    <row r="116" spans="2:51" s="12" customFormat="1" ht="12">
      <c r="B116" s="149"/>
      <c r="D116" s="143" t="s">
        <v>277</v>
      </c>
      <c r="E116" s="150" t="s">
        <v>19</v>
      </c>
      <c r="F116" s="151" t="s">
        <v>6590</v>
      </c>
      <c r="H116" s="150" t="s">
        <v>19</v>
      </c>
      <c r="I116" s="152"/>
      <c r="L116" s="149"/>
      <c r="M116" s="153"/>
      <c r="T116" s="154"/>
      <c r="AT116" s="150" t="s">
        <v>277</v>
      </c>
      <c r="AU116" s="150" t="s">
        <v>86</v>
      </c>
      <c r="AV116" s="12" t="s">
        <v>84</v>
      </c>
      <c r="AW116" s="12" t="s">
        <v>37</v>
      </c>
      <c r="AX116" s="12" t="s">
        <v>76</v>
      </c>
      <c r="AY116" s="150" t="s">
        <v>265</v>
      </c>
    </row>
    <row r="117" spans="2:51" s="12" customFormat="1" ht="12">
      <c r="B117" s="149"/>
      <c r="D117" s="143" t="s">
        <v>277</v>
      </c>
      <c r="E117" s="150" t="s">
        <v>19</v>
      </c>
      <c r="F117" s="151" t="s">
        <v>6615</v>
      </c>
      <c r="H117" s="150" t="s">
        <v>19</v>
      </c>
      <c r="I117" s="152"/>
      <c r="L117" s="149"/>
      <c r="M117" s="153"/>
      <c r="T117" s="154"/>
      <c r="AT117" s="150" t="s">
        <v>277</v>
      </c>
      <c r="AU117" s="150" t="s">
        <v>86</v>
      </c>
      <c r="AV117" s="12" t="s">
        <v>84</v>
      </c>
      <c r="AW117" s="12" t="s">
        <v>37</v>
      </c>
      <c r="AX117" s="12" t="s">
        <v>76</v>
      </c>
      <c r="AY117" s="150" t="s">
        <v>265</v>
      </c>
    </row>
    <row r="118" spans="2:51" s="12" customFormat="1" ht="12">
      <c r="B118" s="149"/>
      <c r="D118" s="143" t="s">
        <v>277</v>
      </c>
      <c r="E118" s="150" t="s">
        <v>19</v>
      </c>
      <c r="F118" s="151" t="s">
        <v>6616</v>
      </c>
      <c r="H118" s="150" t="s">
        <v>19</v>
      </c>
      <c r="I118" s="152"/>
      <c r="L118" s="149"/>
      <c r="M118" s="153"/>
      <c r="T118" s="154"/>
      <c r="AT118" s="150" t="s">
        <v>277</v>
      </c>
      <c r="AU118" s="150" t="s">
        <v>86</v>
      </c>
      <c r="AV118" s="12" t="s">
        <v>84</v>
      </c>
      <c r="AW118" s="12" t="s">
        <v>37</v>
      </c>
      <c r="AX118" s="12" t="s">
        <v>76</v>
      </c>
      <c r="AY118" s="150" t="s">
        <v>265</v>
      </c>
    </row>
    <row r="119" spans="2:51" s="13" customFormat="1" ht="12">
      <c r="B119" s="155"/>
      <c r="D119" s="143" t="s">
        <v>277</v>
      </c>
      <c r="E119" s="156" t="s">
        <v>19</v>
      </c>
      <c r="F119" s="157" t="s">
        <v>6617</v>
      </c>
      <c r="H119" s="158">
        <v>2432.8</v>
      </c>
      <c r="I119" s="159"/>
      <c r="L119" s="155"/>
      <c r="M119" s="160"/>
      <c r="T119" s="161"/>
      <c r="AT119" s="156" t="s">
        <v>277</v>
      </c>
      <c r="AU119" s="156" t="s">
        <v>86</v>
      </c>
      <c r="AV119" s="13" t="s">
        <v>86</v>
      </c>
      <c r="AW119" s="13" t="s">
        <v>37</v>
      </c>
      <c r="AX119" s="13" t="s">
        <v>76</v>
      </c>
      <c r="AY119" s="156" t="s">
        <v>265</v>
      </c>
    </row>
    <row r="120" spans="2:51" s="13" customFormat="1" ht="12">
      <c r="B120" s="155"/>
      <c r="D120" s="143" t="s">
        <v>277</v>
      </c>
      <c r="E120" s="156" t="s">
        <v>19</v>
      </c>
      <c r="F120" s="157" t="s">
        <v>6618</v>
      </c>
      <c r="H120" s="158">
        <v>-568.8</v>
      </c>
      <c r="I120" s="159"/>
      <c r="L120" s="155"/>
      <c r="M120" s="160"/>
      <c r="T120" s="161"/>
      <c r="AT120" s="156" t="s">
        <v>277</v>
      </c>
      <c r="AU120" s="156" t="s">
        <v>86</v>
      </c>
      <c r="AV120" s="13" t="s">
        <v>86</v>
      </c>
      <c r="AW120" s="13" t="s">
        <v>37</v>
      </c>
      <c r="AX120" s="13" t="s">
        <v>76</v>
      </c>
      <c r="AY120" s="156" t="s">
        <v>265</v>
      </c>
    </row>
    <row r="121" spans="2:51" s="15" customFormat="1" ht="12">
      <c r="B121" s="169"/>
      <c r="D121" s="143" t="s">
        <v>277</v>
      </c>
      <c r="E121" s="170" t="s">
        <v>6546</v>
      </c>
      <c r="F121" s="171" t="s">
        <v>397</v>
      </c>
      <c r="H121" s="172">
        <v>1864</v>
      </c>
      <c r="I121" s="173"/>
      <c r="L121" s="169"/>
      <c r="M121" s="174"/>
      <c r="T121" s="175"/>
      <c r="AT121" s="170" t="s">
        <v>277</v>
      </c>
      <c r="AU121" s="170" t="s">
        <v>86</v>
      </c>
      <c r="AV121" s="15" t="s">
        <v>287</v>
      </c>
      <c r="AW121" s="15" t="s">
        <v>37</v>
      </c>
      <c r="AX121" s="15" t="s">
        <v>76</v>
      </c>
      <c r="AY121" s="170" t="s">
        <v>265</v>
      </c>
    </row>
    <row r="122" spans="2:51" s="12" customFormat="1" ht="12">
      <c r="B122" s="149"/>
      <c r="D122" s="143" t="s">
        <v>277</v>
      </c>
      <c r="E122" s="150" t="s">
        <v>19</v>
      </c>
      <c r="F122" s="151" t="s">
        <v>6619</v>
      </c>
      <c r="H122" s="150" t="s">
        <v>19</v>
      </c>
      <c r="I122" s="152"/>
      <c r="L122" s="149"/>
      <c r="M122" s="153"/>
      <c r="T122" s="154"/>
      <c r="AT122" s="150" t="s">
        <v>277</v>
      </c>
      <c r="AU122" s="150" t="s">
        <v>86</v>
      </c>
      <c r="AV122" s="12" t="s">
        <v>84</v>
      </c>
      <c r="AW122" s="12" t="s">
        <v>37</v>
      </c>
      <c r="AX122" s="12" t="s">
        <v>76</v>
      </c>
      <c r="AY122" s="150" t="s">
        <v>265</v>
      </c>
    </row>
    <row r="123" spans="2:51" s="13" customFormat="1" ht="12">
      <c r="B123" s="155"/>
      <c r="D123" s="143" t="s">
        <v>277</v>
      </c>
      <c r="E123" s="156" t="s">
        <v>19</v>
      </c>
      <c r="F123" s="157" t="s">
        <v>6563</v>
      </c>
      <c r="H123" s="158">
        <v>802.15</v>
      </c>
      <c r="I123" s="159"/>
      <c r="L123" s="155"/>
      <c r="M123" s="160"/>
      <c r="T123" s="161"/>
      <c r="AT123" s="156" t="s">
        <v>277</v>
      </c>
      <c r="AU123" s="156" t="s">
        <v>86</v>
      </c>
      <c r="AV123" s="13" t="s">
        <v>86</v>
      </c>
      <c r="AW123" s="13" t="s">
        <v>37</v>
      </c>
      <c r="AX123" s="13" t="s">
        <v>76</v>
      </c>
      <c r="AY123" s="156" t="s">
        <v>265</v>
      </c>
    </row>
    <row r="124" spans="2:51" s="12" customFormat="1" ht="12">
      <c r="B124" s="149"/>
      <c r="D124" s="143" t="s">
        <v>277</v>
      </c>
      <c r="E124" s="150" t="s">
        <v>19</v>
      </c>
      <c r="F124" s="151" t="s">
        <v>6620</v>
      </c>
      <c r="H124" s="150" t="s">
        <v>19</v>
      </c>
      <c r="I124" s="152"/>
      <c r="L124" s="149"/>
      <c r="M124" s="153"/>
      <c r="T124" s="154"/>
      <c r="AT124" s="150" t="s">
        <v>277</v>
      </c>
      <c r="AU124" s="150" t="s">
        <v>86</v>
      </c>
      <c r="AV124" s="12" t="s">
        <v>84</v>
      </c>
      <c r="AW124" s="12" t="s">
        <v>37</v>
      </c>
      <c r="AX124" s="12" t="s">
        <v>76</v>
      </c>
      <c r="AY124" s="150" t="s">
        <v>265</v>
      </c>
    </row>
    <row r="125" spans="2:51" s="13" customFormat="1" ht="12">
      <c r="B125" s="155"/>
      <c r="D125" s="143" t="s">
        <v>277</v>
      </c>
      <c r="E125" s="156" t="s">
        <v>19</v>
      </c>
      <c r="F125" s="157" t="s">
        <v>6557</v>
      </c>
      <c r="H125" s="158">
        <v>98</v>
      </c>
      <c r="I125" s="159"/>
      <c r="L125" s="155"/>
      <c r="M125" s="160"/>
      <c r="T125" s="161"/>
      <c r="AT125" s="156" t="s">
        <v>277</v>
      </c>
      <c r="AU125" s="156" t="s">
        <v>86</v>
      </c>
      <c r="AV125" s="13" t="s">
        <v>86</v>
      </c>
      <c r="AW125" s="13" t="s">
        <v>37</v>
      </c>
      <c r="AX125" s="13" t="s">
        <v>76</v>
      </c>
      <c r="AY125" s="156" t="s">
        <v>265</v>
      </c>
    </row>
    <row r="126" spans="2:51" s="15" customFormat="1" ht="12">
      <c r="B126" s="169"/>
      <c r="D126" s="143" t="s">
        <v>277</v>
      </c>
      <c r="E126" s="170" t="s">
        <v>6543</v>
      </c>
      <c r="F126" s="171" t="s">
        <v>397</v>
      </c>
      <c r="H126" s="172">
        <v>900.15</v>
      </c>
      <c r="I126" s="173"/>
      <c r="L126" s="169"/>
      <c r="M126" s="174"/>
      <c r="T126" s="175"/>
      <c r="AT126" s="170" t="s">
        <v>277</v>
      </c>
      <c r="AU126" s="170" t="s">
        <v>86</v>
      </c>
      <c r="AV126" s="15" t="s">
        <v>287</v>
      </c>
      <c r="AW126" s="15" t="s">
        <v>37</v>
      </c>
      <c r="AX126" s="15" t="s">
        <v>76</v>
      </c>
      <c r="AY126" s="170" t="s">
        <v>265</v>
      </c>
    </row>
    <row r="127" spans="2:51" s="14" customFormat="1" ht="12">
      <c r="B127" s="162"/>
      <c r="D127" s="143" t="s">
        <v>277</v>
      </c>
      <c r="E127" s="163" t="s">
        <v>19</v>
      </c>
      <c r="F127" s="164" t="s">
        <v>280</v>
      </c>
      <c r="H127" s="165">
        <v>2764.15</v>
      </c>
      <c r="I127" s="166"/>
      <c r="L127" s="162"/>
      <c r="M127" s="167"/>
      <c r="T127" s="168"/>
      <c r="AT127" s="163" t="s">
        <v>277</v>
      </c>
      <c r="AU127" s="163" t="s">
        <v>86</v>
      </c>
      <c r="AV127" s="14" t="s">
        <v>271</v>
      </c>
      <c r="AW127" s="14" t="s">
        <v>37</v>
      </c>
      <c r="AX127" s="14" t="s">
        <v>84</v>
      </c>
      <c r="AY127" s="163" t="s">
        <v>265</v>
      </c>
    </row>
    <row r="128" spans="2:65" s="1" customFormat="1" ht="16.5" customHeight="1">
      <c r="B128" s="33"/>
      <c r="C128" s="130" t="s">
        <v>302</v>
      </c>
      <c r="D128" s="130" t="s">
        <v>267</v>
      </c>
      <c r="E128" s="131" t="s">
        <v>6621</v>
      </c>
      <c r="F128" s="132" t="s">
        <v>6622</v>
      </c>
      <c r="G128" s="133" t="s">
        <v>115</v>
      </c>
      <c r="H128" s="134">
        <v>47</v>
      </c>
      <c r="I128" s="135"/>
      <c r="J128" s="136">
        <f>ROUND(I128*H128,2)</f>
        <v>0</v>
      </c>
      <c r="K128" s="132" t="s">
        <v>270</v>
      </c>
      <c r="L128" s="33"/>
      <c r="M128" s="137" t="s">
        <v>19</v>
      </c>
      <c r="N128" s="138" t="s">
        <v>47</v>
      </c>
      <c r="P128" s="139">
        <f>O128*H128</f>
        <v>0</v>
      </c>
      <c r="Q128" s="139">
        <v>0</v>
      </c>
      <c r="R128" s="139">
        <f>Q128*H128</f>
        <v>0</v>
      </c>
      <c r="S128" s="139">
        <v>0.355</v>
      </c>
      <c r="T128" s="140">
        <f>S128*H128</f>
        <v>16.685</v>
      </c>
      <c r="AR128" s="141" t="s">
        <v>271</v>
      </c>
      <c r="AT128" s="141" t="s">
        <v>267</v>
      </c>
      <c r="AU128" s="141" t="s">
        <v>86</v>
      </c>
      <c r="AY128" s="18" t="s">
        <v>265</v>
      </c>
      <c r="BE128" s="142">
        <f>IF(N128="základní",J128,0)</f>
        <v>0</v>
      </c>
      <c r="BF128" s="142">
        <f>IF(N128="snížená",J128,0)</f>
        <v>0</v>
      </c>
      <c r="BG128" s="142">
        <f>IF(N128="zákl. přenesená",J128,0)</f>
        <v>0</v>
      </c>
      <c r="BH128" s="142">
        <f>IF(N128="sníž. přenesená",J128,0)</f>
        <v>0</v>
      </c>
      <c r="BI128" s="142">
        <f>IF(N128="nulová",J128,0)</f>
        <v>0</v>
      </c>
      <c r="BJ128" s="18" t="s">
        <v>84</v>
      </c>
      <c r="BK128" s="142">
        <f>ROUND(I128*H128,2)</f>
        <v>0</v>
      </c>
      <c r="BL128" s="18" t="s">
        <v>271</v>
      </c>
      <c r="BM128" s="141" t="s">
        <v>6623</v>
      </c>
    </row>
    <row r="129" spans="2:47" s="1" customFormat="1" ht="19.5">
      <c r="B129" s="33"/>
      <c r="D129" s="143" t="s">
        <v>273</v>
      </c>
      <c r="F129" s="144" t="s">
        <v>6624</v>
      </c>
      <c r="I129" s="145"/>
      <c r="L129" s="33"/>
      <c r="M129" s="146"/>
      <c r="T129" s="54"/>
      <c r="AT129" s="18" t="s">
        <v>273</v>
      </c>
      <c r="AU129" s="18" t="s">
        <v>86</v>
      </c>
    </row>
    <row r="130" spans="2:47" s="1" customFormat="1" ht="12">
      <c r="B130" s="33"/>
      <c r="D130" s="147" t="s">
        <v>275</v>
      </c>
      <c r="F130" s="148" t="s">
        <v>6625</v>
      </c>
      <c r="I130" s="145"/>
      <c r="L130" s="33"/>
      <c r="M130" s="146"/>
      <c r="T130" s="54"/>
      <c r="AT130" s="18" t="s">
        <v>275</v>
      </c>
      <c r="AU130" s="18" t="s">
        <v>86</v>
      </c>
    </row>
    <row r="131" spans="2:51" s="12" customFormat="1" ht="12">
      <c r="B131" s="149"/>
      <c r="D131" s="143" t="s">
        <v>277</v>
      </c>
      <c r="E131" s="150" t="s">
        <v>19</v>
      </c>
      <c r="F131" s="151" t="s">
        <v>6590</v>
      </c>
      <c r="H131" s="150" t="s">
        <v>19</v>
      </c>
      <c r="I131" s="152"/>
      <c r="L131" s="149"/>
      <c r="M131" s="153"/>
      <c r="T131" s="154"/>
      <c r="AT131" s="150" t="s">
        <v>277</v>
      </c>
      <c r="AU131" s="150" t="s">
        <v>86</v>
      </c>
      <c r="AV131" s="12" t="s">
        <v>84</v>
      </c>
      <c r="AW131" s="12" t="s">
        <v>37</v>
      </c>
      <c r="AX131" s="12" t="s">
        <v>76</v>
      </c>
      <c r="AY131" s="150" t="s">
        <v>265</v>
      </c>
    </row>
    <row r="132" spans="2:51" s="12" customFormat="1" ht="12">
      <c r="B132" s="149"/>
      <c r="D132" s="143" t="s">
        <v>277</v>
      </c>
      <c r="E132" s="150" t="s">
        <v>19</v>
      </c>
      <c r="F132" s="151" t="s">
        <v>6626</v>
      </c>
      <c r="H132" s="150" t="s">
        <v>19</v>
      </c>
      <c r="I132" s="152"/>
      <c r="L132" s="149"/>
      <c r="M132" s="153"/>
      <c r="T132" s="154"/>
      <c r="AT132" s="150" t="s">
        <v>277</v>
      </c>
      <c r="AU132" s="150" t="s">
        <v>86</v>
      </c>
      <c r="AV132" s="12" t="s">
        <v>84</v>
      </c>
      <c r="AW132" s="12" t="s">
        <v>37</v>
      </c>
      <c r="AX132" s="12" t="s">
        <v>76</v>
      </c>
      <c r="AY132" s="150" t="s">
        <v>265</v>
      </c>
    </row>
    <row r="133" spans="2:51" s="13" customFormat="1" ht="12">
      <c r="B133" s="155"/>
      <c r="D133" s="143" t="s">
        <v>277</v>
      </c>
      <c r="E133" s="156" t="s">
        <v>19</v>
      </c>
      <c r="F133" s="157" t="s">
        <v>6627</v>
      </c>
      <c r="H133" s="158">
        <v>24</v>
      </c>
      <c r="I133" s="159"/>
      <c r="L133" s="155"/>
      <c r="M133" s="160"/>
      <c r="T133" s="161"/>
      <c r="AT133" s="156" t="s">
        <v>277</v>
      </c>
      <c r="AU133" s="156" t="s">
        <v>86</v>
      </c>
      <c r="AV133" s="13" t="s">
        <v>86</v>
      </c>
      <c r="AW133" s="13" t="s">
        <v>37</v>
      </c>
      <c r="AX133" s="13" t="s">
        <v>76</v>
      </c>
      <c r="AY133" s="156" t="s">
        <v>265</v>
      </c>
    </row>
    <row r="134" spans="2:51" s="13" customFormat="1" ht="12">
      <c r="B134" s="155"/>
      <c r="D134" s="143" t="s">
        <v>277</v>
      </c>
      <c r="E134" s="156" t="s">
        <v>19</v>
      </c>
      <c r="F134" s="157" t="s">
        <v>6628</v>
      </c>
      <c r="H134" s="158">
        <v>23</v>
      </c>
      <c r="I134" s="159"/>
      <c r="L134" s="155"/>
      <c r="M134" s="160"/>
      <c r="T134" s="161"/>
      <c r="AT134" s="156" t="s">
        <v>277</v>
      </c>
      <c r="AU134" s="156" t="s">
        <v>86</v>
      </c>
      <c r="AV134" s="13" t="s">
        <v>86</v>
      </c>
      <c r="AW134" s="13" t="s">
        <v>37</v>
      </c>
      <c r="AX134" s="13" t="s">
        <v>76</v>
      </c>
      <c r="AY134" s="156" t="s">
        <v>265</v>
      </c>
    </row>
    <row r="135" spans="2:51" s="14" customFormat="1" ht="12">
      <c r="B135" s="162"/>
      <c r="D135" s="143" t="s">
        <v>277</v>
      </c>
      <c r="E135" s="163" t="s">
        <v>6570</v>
      </c>
      <c r="F135" s="164" t="s">
        <v>280</v>
      </c>
      <c r="H135" s="165">
        <v>47</v>
      </c>
      <c r="I135" s="166"/>
      <c r="L135" s="162"/>
      <c r="M135" s="167"/>
      <c r="T135" s="168"/>
      <c r="AT135" s="163" t="s">
        <v>277</v>
      </c>
      <c r="AU135" s="163" t="s">
        <v>86</v>
      </c>
      <c r="AV135" s="14" t="s">
        <v>271</v>
      </c>
      <c r="AW135" s="14" t="s">
        <v>37</v>
      </c>
      <c r="AX135" s="14" t="s">
        <v>84</v>
      </c>
      <c r="AY135" s="163" t="s">
        <v>265</v>
      </c>
    </row>
    <row r="136" spans="2:65" s="1" customFormat="1" ht="21.75" customHeight="1">
      <c r="B136" s="33"/>
      <c r="C136" s="130" t="s">
        <v>309</v>
      </c>
      <c r="D136" s="130" t="s">
        <v>267</v>
      </c>
      <c r="E136" s="131" t="s">
        <v>6629</v>
      </c>
      <c r="F136" s="132" t="s">
        <v>6630</v>
      </c>
      <c r="G136" s="133" t="s">
        <v>115</v>
      </c>
      <c r="H136" s="134">
        <v>200</v>
      </c>
      <c r="I136" s="135"/>
      <c r="J136" s="136">
        <f>ROUND(I136*H136,2)</f>
        <v>0</v>
      </c>
      <c r="K136" s="132" t="s">
        <v>270</v>
      </c>
      <c r="L136" s="33"/>
      <c r="M136" s="137" t="s">
        <v>19</v>
      </c>
      <c r="N136" s="138" t="s">
        <v>47</v>
      </c>
      <c r="P136" s="139">
        <f>O136*H136</f>
        <v>0</v>
      </c>
      <c r="Q136" s="139">
        <v>5E-05</v>
      </c>
      <c r="R136" s="139">
        <f>Q136*H136</f>
        <v>0.01</v>
      </c>
      <c r="S136" s="139">
        <v>0.115</v>
      </c>
      <c r="T136" s="140">
        <f>S136*H136</f>
        <v>23</v>
      </c>
      <c r="AR136" s="141" t="s">
        <v>271</v>
      </c>
      <c r="AT136" s="141" t="s">
        <v>267</v>
      </c>
      <c r="AU136" s="141" t="s">
        <v>86</v>
      </c>
      <c r="AY136" s="18" t="s">
        <v>265</v>
      </c>
      <c r="BE136" s="142">
        <f>IF(N136="základní",J136,0)</f>
        <v>0</v>
      </c>
      <c r="BF136" s="142">
        <f>IF(N136="snížená",J136,0)</f>
        <v>0</v>
      </c>
      <c r="BG136" s="142">
        <f>IF(N136="zákl. přenesená",J136,0)</f>
        <v>0</v>
      </c>
      <c r="BH136" s="142">
        <f>IF(N136="sníž. přenesená",J136,0)</f>
        <v>0</v>
      </c>
      <c r="BI136" s="142">
        <f>IF(N136="nulová",J136,0)</f>
        <v>0</v>
      </c>
      <c r="BJ136" s="18" t="s">
        <v>84</v>
      </c>
      <c r="BK136" s="142">
        <f>ROUND(I136*H136,2)</f>
        <v>0</v>
      </c>
      <c r="BL136" s="18" t="s">
        <v>271</v>
      </c>
      <c r="BM136" s="141" t="s">
        <v>6631</v>
      </c>
    </row>
    <row r="137" spans="2:47" s="1" customFormat="1" ht="19.5">
      <c r="B137" s="33"/>
      <c r="D137" s="143" t="s">
        <v>273</v>
      </c>
      <c r="F137" s="144" t="s">
        <v>6632</v>
      </c>
      <c r="I137" s="145"/>
      <c r="L137" s="33"/>
      <c r="M137" s="146"/>
      <c r="T137" s="54"/>
      <c r="AT137" s="18" t="s">
        <v>273</v>
      </c>
      <c r="AU137" s="18" t="s">
        <v>86</v>
      </c>
    </row>
    <row r="138" spans="2:47" s="1" customFormat="1" ht="12">
      <c r="B138" s="33"/>
      <c r="D138" s="147" t="s">
        <v>275</v>
      </c>
      <c r="F138" s="148" t="s">
        <v>6633</v>
      </c>
      <c r="I138" s="145"/>
      <c r="L138" s="33"/>
      <c r="M138" s="146"/>
      <c r="T138" s="54"/>
      <c r="AT138" s="18" t="s">
        <v>275</v>
      </c>
      <c r="AU138" s="18" t="s">
        <v>86</v>
      </c>
    </row>
    <row r="139" spans="2:51" s="12" customFormat="1" ht="12">
      <c r="B139" s="149"/>
      <c r="D139" s="143" t="s">
        <v>277</v>
      </c>
      <c r="E139" s="150" t="s">
        <v>19</v>
      </c>
      <c r="F139" s="151" t="s">
        <v>6590</v>
      </c>
      <c r="H139" s="150" t="s">
        <v>19</v>
      </c>
      <c r="I139" s="152"/>
      <c r="L139" s="149"/>
      <c r="M139" s="153"/>
      <c r="T139" s="154"/>
      <c r="AT139" s="150" t="s">
        <v>277</v>
      </c>
      <c r="AU139" s="150" t="s">
        <v>86</v>
      </c>
      <c r="AV139" s="12" t="s">
        <v>84</v>
      </c>
      <c r="AW139" s="12" t="s">
        <v>37</v>
      </c>
      <c r="AX139" s="12" t="s">
        <v>76</v>
      </c>
      <c r="AY139" s="150" t="s">
        <v>265</v>
      </c>
    </row>
    <row r="140" spans="2:51" s="13" customFormat="1" ht="12">
      <c r="B140" s="155"/>
      <c r="D140" s="143" t="s">
        <v>277</v>
      </c>
      <c r="E140" s="156" t="s">
        <v>19</v>
      </c>
      <c r="F140" s="157" t="s">
        <v>6634</v>
      </c>
      <c r="H140" s="158">
        <v>200</v>
      </c>
      <c r="I140" s="159"/>
      <c r="L140" s="155"/>
      <c r="M140" s="160"/>
      <c r="T140" s="161"/>
      <c r="AT140" s="156" t="s">
        <v>277</v>
      </c>
      <c r="AU140" s="156" t="s">
        <v>86</v>
      </c>
      <c r="AV140" s="13" t="s">
        <v>86</v>
      </c>
      <c r="AW140" s="13" t="s">
        <v>37</v>
      </c>
      <c r="AX140" s="13" t="s">
        <v>76</v>
      </c>
      <c r="AY140" s="156" t="s">
        <v>265</v>
      </c>
    </row>
    <row r="141" spans="2:51" s="14" customFormat="1" ht="12">
      <c r="B141" s="162"/>
      <c r="D141" s="143" t="s">
        <v>277</v>
      </c>
      <c r="E141" s="163" t="s">
        <v>6555</v>
      </c>
      <c r="F141" s="164" t="s">
        <v>280</v>
      </c>
      <c r="H141" s="165">
        <v>200</v>
      </c>
      <c r="I141" s="166"/>
      <c r="L141" s="162"/>
      <c r="M141" s="167"/>
      <c r="T141" s="168"/>
      <c r="AT141" s="163" t="s">
        <v>277</v>
      </c>
      <c r="AU141" s="163" t="s">
        <v>86</v>
      </c>
      <c r="AV141" s="14" t="s">
        <v>271</v>
      </c>
      <c r="AW141" s="14" t="s">
        <v>37</v>
      </c>
      <c r="AX141" s="14" t="s">
        <v>84</v>
      </c>
      <c r="AY141" s="163" t="s">
        <v>265</v>
      </c>
    </row>
    <row r="142" spans="2:65" s="1" customFormat="1" ht="21.75" customHeight="1">
      <c r="B142" s="33"/>
      <c r="C142" s="130" t="s">
        <v>316</v>
      </c>
      <c r="D142" s="130" t="s">
        <v>267</v>
      </c>
      <c r="E142" s="131" t="s">
        <v>6635</v>
      </c>
      <c r="F142" s="132" t="s">
        <v>6636</v>
      </c>
      <c r="G142" s="133" t="s">
        <v>115</v>
      </c>
      <c r="H142" s="134">
        <v>98</v>
      </c>
      <c r="I142" s="135"/>
      <c r="J142" s="136">
        <f>ROUND(I142*H142,2)</f>
        <v>0</v>
      </c>
      <c r="K142" s="132" t="s">
        <v>270</v>
      </c>
      <c r="L142" s="33"/>
      <c r="M142" s="137" t="s">
        <v>19</v>
      </c>
      <c r="N142" s="138" t="s">
        <v>47</v>
      </c>
      <c r="P142" s="139">
        <f>O142*H142</f>
        <v>0</v>
      </c>
      <c r="Q142" s="139">
        <v>9E-05</v>
      </c>
      <c r="R142" s="139">
        <f>Q142*H142</f>
        <v>0.00882</v>
      </c>
      <c r="S142" s="139">
        <v>0.23</v>
      </c>
      <c r="T142" s="140">
        <f>S142*H142</f>
        <v>22.540000000000003</v>
      </c>
      <c r="AR142" s="141" t="s">
        <v>271</v>
      </c>
      <c r="AT142" s="141" t="s">
        <v>267</v>
      </c>
      <c r="AU142" s="141" t="s">
        <v>86</v>
      </c>
      <c r="AY142" s="18" t="s">
        <v>265</v>
      </c>
      <c r="BE142" s="142">
        <f>IF(N142="základní",J142,0)</f>
        <v>0</v>
      </c>
      <c r="BF142" s="142">
        <f>IF(N142="snížená",J142,0)</f>
        <v>0</v>
      </c>
      <c r="BG142" s="142">
        <f>IF(N142="zákl. přenesená",J142,0)</f>
        <v>0</v>
      </c>
      <c r="BH142" s="142">
        <f>IF(N142="sníž. přenesená",J142,0)</f>
        <v>0</v>
      </c>
      <c r="BI142" s="142">
        <f>IF(N142="nulová",J142,0)</f>
        <v>0</v>
      </c>
      <c r="BJ142" s="18" t="s">
        <v>84</v>
      </c>
      <c r="BK142" s="142">
        <f>ROUND(I142*H142,2)</f>
        <v>0</v>
      </c>
      <c r="BL142" s="18" t="s">
        <v>271</v>
      </c>
      <c r="BM142" s="141" t="s">
        <v>6637</v>
      </c>
    </row>
    <row r="143" spans="2:47" s="1" customFormat="1" ht="19.5">
      <c r="B143" s="33"/>
      <c r="D143" s="143" t="s">
        <v>273</v>
      </c>
      <c r="F143" s="144" t="s">
        <v>6638</v>
      </c>
      <c r="I143" s="145"/>
      <c r="L143" s="33"/>
      <c r="M143" s="146"/>
      <c r="T143" s="54"/>
      <c r="AT143" s="18" t="s">
        <v>273</v>
      </c>
      <c r="AU143" s="18" t="s">
        <v>86</v>
      </c>
    </row>
    <row r="144" spans="2:47" s="1" customFormat="1" ht="12">
      <c r="B144" s="33"/>
      <c r="D144" s="147" t="s">
        <v>275</v>
      </c>
      <c r="F144" s="148" t="s">
        <v>6639</v>
      </c>
      <c r="I144" s="145"/>
      <c r="L144" s="33"/>
      <c r="M144" s="146"/>
      <c r="T144" s="54"/>
      <c r="AT144" s="18" t="s">
        <v>275</v>
      </c>
      <c r="AU144" s="18" t="s">
        <v>86</v>
      </c>
    </row>
    <row r="145" spans="2:51" s="12" customFormat="1" ht="12">
      <c r="B145" s="149"/>
      <c r="D145" s="143" t="s">
        <v>277</v>
      </c>
      <c r="E145" s="150" t="s">
        <v>19</v>
      </c>
      <c r="F145" s="151" t="s">
        <v>6590</v>
      </c>
      <c r="H145" s="150" t="s">
        <v>19</v>
      </c>
      <c r="I145" s="152"/>
      <c r="L145" s="149"/>
      <c r="M145" s="153"/>
      <c r="T145" s="154"/>
      <c r="AT145" s="150" t="s">
        <v>277</v>
      </c>
      <c r="AU145" s="150" t="s">
        <v>86</v>
      </c>
      <c r="AV145" s="12" t="s">
        <v>84</v>
      </c>
      <c r="AW145" s="12" t="s">
        <v>37</v>
      </c>
      <c r="AX145" s="12" t="s">
        <v>76</v>
      </c>
      <c r="AY145" s="150" t="s">
        <v>265</v>
      </c>
    </row>
    <row r="146" spans="2:51" s="13" customFormat="1" ht="12">
      <c r="B146" s="155"/>
      <c r="D146" s="143" t="s">
        <v>277</v>
      </c>
      <c r="E146" s="156" t="s">
        <v>19</v>
      </c>
      <c r="F146" s="157" t="s">
        <v>6640</v>
      </c>
      <c r="H146" s="158">
        <v>98</v>
      </c>
      <c r="I146" s="159"/>
      <c r="L146" s="155"/>
      <c r="M146" s="160"/>
      <c r="T146" s="161"/>
      <c r="AT146" s="156" t="s">
        <v>277</v>
      </c>
      <c r="AU146" s="156" t="s">
        <v>86</v>
      </c>
      <c r="AV146" s="13" t="s">
        <v>86</v>
      </c>
      <c r="AW146" s="13" t="s">
        <v>37</v>
      </c>
      <c r="AX146" s="13" t="s">
        <v>76</v>
      </c>
      <c r="AY146" s="156" t="s">
        <v>265</v>
      </c>
    </row>
    <row r="147" spans="2:51" s="14" customFormat="1" ht="12">
      <c r="B147" s="162"/>
      <c r="D147" s="143" t="s">
        <v>277</v>
      </c>
      <c r="E147" s="163" t="s">
        <v>6557</v>
      </c>
      <c r="F147" s="164" t="s">
        <v>280</v>
      </c>
      <c r="H147" s="165">
        <v>98</v>
      </c>
      <c r="I147" s="166"/>
      <c r="L147" s="162"/>
      <c r="M147" s="167"/>
      <c r="T147" s="168"/>
      <c r="AT147" s="163" t="s">
        <v>277</v>
      </c>
      <c r="AU147" s="163" t="s">
        <v>86</v>
      </c>
      <c r="AV147" s="14" t="s">
        <v>271</v>
      </c>
      <c r="AW147" s="14" t="s">
        <v>37</v>
      </c>
      <c r="AX147" s="14" t="s">
        <v>84</v>
      </c>
      <c r="AY147" s="163" t="s">
        <v>265</v>
      </c>
    </row>
    <row r="148" spans="2:65" s="1" customFormat="1" ht="16.5" customHeight="1">
      <c r="B148" s="33"/>
      <c r="C148" s="130" t="s">
        <v>323</v>
      </c>
      <c r="D148" s="130" t="s">
        <v>267</v>
      </c>
      <c r="E148" s="131" t="s">
        <v>382</v>
      </c>
      <c r="F148" s="132" t="s">
        <v>383</v>
      </c>
      <c r="G148" s="133" t="s">
        <v>162</v>
      </c>
      <c r="H148" s="134">
        <v>28</v>
      </c>
      <c r="I148" s="135"/>
      <c r="J148" s="136">
        <f>ROUND(I148*H148,2)</f>
        <v>0</v>
      </c>
      <c r="K148" s="132" t="s">
        <v>270</v>
      </c>
      <c r="L148" s="33"/>
      <c r="M148" s="137" t="s">
        <v>19</v>
      </c>
      <c r="N148" s="138" t="s">
        <v>47</v>
      </c>
      <c r="P148" s="139">
        <f>O148*H148</f>
        <v>0</v>
      </c>
      <c r="Q148" s="139">
        <v>0</v>
      </c>
      <c r="R148" s="139">
        <f>Q148*H148</f>
        <v>0</v>
      </c>
      <c r="S148" s="139">
        <v>0.205</v>
      </c>
      <c r="T148" s="140">
        <f>S148*H148</f>
        <v>5.739999999999999</v>
      </c>
      <c r="AR148" s="141" t="s">
        <v>271</v>
      </c>
      <c r="AT148" s="141" t="s">
        <v>267</v>
      </c>
      <c r="AU148" s="141" t="s">
        <v>86</v>
      </c>
      <c r="AY148" s="18" t="s">
        <v>265</v>
      </c>
      <c r="BE148" s="142">
        <f>IF(N148="základní",J148,0)</f>
        <v>0</v>
      </c>
      <c r="BF148" s="142">
        <f>IF(N148="snížená",J148,0)</f>
        <v>0</v>
      </c>
      <c r="BG148" s="142">
        <f>IF(N148="zákl. přenesená",J148,0)</f>
        <v>0</v>
      </c>
      <c r="BH148" s="142">
        <f>IF(N148="sníž. přenesená",J148,0)</f>
        <v>0</v>
      </c>
      <c r="BI148" s="142">
        <f>IF(N148="nulová",J148,0)</f>
        <v>0</v>
      </c>
      <c r="BJ148" s="18" t="s">
        <v>84</v>
      </c>
      <c r="BK148" s="142">
        <f>ROUND(I148*H148,2)</f>
        <v>0</v>
      </c>
      <c r="BL148" s="18" t="s">
        <v>271</v>
      </c>
      <c r="BM148" s="141" t="s">
        <v>6641</v>
      </c>
    </row>
    <row r="149" spans="2:47" s="1" customFormat="1" ht="19.5">
      <c r="B149" s="33"/>
      <c r="D149" s="143" t="s">
        <v>273</v>
      </c>
      <c r="F149" s="144" t="s">
        <v>385</v>
      </c>
      <c r="I149" s="145"/>
      <c r="L149" s="33"/>
      <c r="M149" s="146"/>
      <c r="T149" s="54"/>
      <c r="AT149" s="18" t="s">
        <v>273</v>
      </c>
      <c r="AU149" s="18" t="s">
        <v>86</v>
      </c>
    </row>
    <row r="150" spans="2:47" s="1" customFormat="1" ht="12">
      <c r="B150" s="33"/>
      <c r="D150" s="147" t="s">
        <v>275</v>
      </c>
      <c r="F150" s="148" t="s">
        <v>386</v>
      </c>
      <c r="I150" s="145"/>
      <c r="L150" s="33"/>
      <c r="M150" s="146"/>
      <c r="T150" s="54"/>
      <c r="AT150" s="18" t="s">
        <v>275</v>
      </c>
      <c r="AU150" s="18" t="s">
        <v>86</v>
      </c>
    </row>
    <row r="151" spans="2:51" s="12" customFormat="1" ht="12">
      <c r="B151" s="149"/>
      <c r="D151" s="143" t="s">
        <v>277</v>
      </c>
      <c r="E151" s="150" t="s">
        <v>19</v>
      </c>
      <c r="F151" s="151" t="s">
        <v>6590</v>
      </c>
      <c r="H151" s="150" t="s">
        <v>19</v>
      </c>
      <c r="I151" s="152"/>
      <c r="L151" s="149"/>
      <c r="M151" s="153"/>
      <c r="T151" s="154"/>
      <c r="AT151" s="150" t="s">
        <v>277</v>
      </c>
      <c r="AU151" s="150" t="s">
        <v>86</v>
      </c>
      <c r="AV151" s="12" t="s">
        <v>84</v>
      </c>
      <c r="AW151" s="12" t="s">
        <v>37</v>
      </c>
      <c r="AX151" s="12" t="s">
        <v>76</v>
      </c>
      <c r="AY151" s="150" t="s">
        <v>265</v>
      </c>
    </row>
    <row r="152" spans="2:51" s="12" customFormat="1" ht="22.5">
      <c r="B152" s="149"/>
      <c r="D152" s="143" t="s">
        <v>277</v>
      </c>
      <c r="E152" s="150" t="s">
        <v>19</v>
      </c>
      <c r="F152" s="151" t="s">
        <v>6642</v>
      </c>
      <c r="H152" s="150" t="s">
        <v>19</v>
      </c>
      <c r="I152" s="152"/>
      <c r="L152" s="149"/>
      <c r="M152" s="153"/>
      <c r="T152" s="154"/>
      <c r="AT152" s="150" t="s">
        <v>277</v>
      </c>
      <c r="AU152" s="150" t="s">
        <v>86</v>
      </c>
      <c r="AV152" s="12" t="s">
        <v>84</v>
      </c>
      <c r="AW152" s="12" t="s">
        <v>37</v>
      </c>
      <c r="AX152" s="12" t="s">
        <v>76</v>
      </c>
      <c r="AY152" s="150" t="s">
        <v>265</v>
      </c>
    </row>
    <row r="153" spans="2:51" s="13" customFormat="1" ht="12">
      <c r="B153" s="155"/>
      <c r="D153" s="143" t="s">
        <v>277</v>
      </c>
      <c r="E153" s="156" t="s">
        <v>6538</v>
      </c>
      <c r="F153" s="157" t="s">
        <v>6643</v>
      </c>
      <c r="H153" s="158">
        <v>28</v>
      </c>
      <c r="I153" s="159"/>
      <c r="L153" s="155"/>
      <c r="M153" s="160"/>
      <c r="T153" s="161"/>
      <c r="AT153" s="156" t="s">
        <v>277</v>
      </c>
      <c r="AU153" s="156" t="s">
        <v>86</v>
      </c>
      <c r="AV153" s="13" t="s">
        <v>86</v>
      </c>
      <c r="AW153" s="13" t="s">
        <v>37</v>
      </c>
      <c r="AX153" s="13" t="s">
        <v>84</v>
      </c>
      <c r="AY153" s="156" t="s">
        <v>265</v>
      </c>
    </row>
    <row r="154" spans="2:65" s="1" customFormat="1" ht="16.5" customHeight="1">
      <c r="B154" s="33"/>
      <c r="C154" s="130" t="s">
        <v>141</v>
      </c>
      <c r="D154" s="130" t="s">
        <v>267</v>
      </c>
      <c r="E154" s="131" t="s">
        <v>1868</v>
      </c>
      <c r="F154" s="132" t="s">
        <v>1869</v>
      </c>
      <c r="G154" s="133" t="s">
        <v>104</v>
      </c>
      <c r="H154" s="134">
        <v>5</v>
      </c>
      <c r="I154" s="135"/>
      <c r="J154" s="136">
        <f>ROUND(I154*H154,2)</f>
        <v>0</v>
      </c>
      <c r="K154" s="132" t="s">
        <v>270</v>
      </c>
      <c r="L154" s="33"/>
      <c r="M154" s="137" t="s">
        <v>19</v>
      </c>
      <c r="N154" s="138" t="s">
        <v>47</v>
      </c>
      <c r="P154" s="139">
        <f>O154*H154</f>
        <v>0</v>
      </c>
      <c r="Q154" s="139">
        <v>0</v>
      </c>
      <c r="R154" s="139">
        <f>Q154*H154</f>
        <v>0</v>
      </c>
      <c r="S154" s="139">
        <v>1.82</v>
      </c>
      <c r="T154" s="140">
        <f>S154*H154</f>
        <v>9.1</v>
      </c>
      <c r="AR154" s="141" t="s">
        <v>271</v>
      </c>
      <c r="AT154" s="141" t="s">
        <v>267</v>
      </c>
      <c r="AU154" s="141" t="s">
        <v>86</v>
      </c>
      <c r="AY154" s="18" t="s">
        <v>265</v>
      </c>
      <c r="BE154" s="142">
        <f>IF(N154="základní",J154,0)</f>
        <v>0</v>
      </c>
      <c r="BF154" s="142">
        <f>IF(N154="snížená",J154,0)</f>
        <v>0</v>
      </c>
      <c r="BG154" s="142">
        <f>IF(N154="zákl. přenesená",J154,0)</f>
        <v>0</v>
      </c>
      <c r="BH154" s="142">
        <f>IF(N154="sníž. přenesená",J154,0)</f>
        <v>0</v>
      </c>
      <c r="BI154" s="142">
        <f>IF(N154="nulová",J154,0)</f>
        <v>0</v>
      </c>
      <c r="BJ154" s="18" t="s">
        <v>84</v>
      </c>
      <c r="BK154" s="142">
        <f>ROUND(I154*H154,2)</f>
        <v>0</v>
      </c>
      <c r="BL154" s="18" t="s">
        <v>271</v>
      </c>
      <c r="BM154" s="141" t="s">
        <v>6644</v>
      </c>
    </row>
    <row r="155" spans="2:47" s="1" customFormat="1" ht="12">
      <c r="B155" s="33"/>
      <c r="D155" s="143" t="s">
        <v>273</v>
      </c>
      <c r="F155" s="144" t="s">
        <v>1871</v>
      </c>
      <c r="I155" s="145"/>
      <c r="L155" s="33"/>
      <c r="M155" s="146"/>
      <c r="T155" s="54"/>
      <c r="AT155" s="18" t="s">
        <v>273</v>
      </c>
      <c r="AU155" s="18" t="s">
        <v>86</v>
      </c>
    </row>
    <row r="156" spans="2:47" s="1" customFormat="1" ht="12">
      <c r="B156" s="33"/>
      <c r="D156" s="147" t="s">
        <v>275</v>
      </c>
      <c r="F156" s="148" t="s">
        <v>1872</v>
      </c>
      <c r="I156" s="145"/>
      <c r="L156" s="33"/>
      <c r="M156" s="146"/>
      <c r="T156" s="54"/>
      <c r="AT156" s="18" t="s">
        <v>275</v>
      </c>
      <c r="AU156" s="18" t="s">
        <v>86</v>
      </c>
    </row>
    <row r="157" spans="2:51" s="12" customFormat="1" ht="12">
      <c r="B157" s="149"/>
      <c r="D157" s="143" t="s">
        <v>277</v>
      </c>
      <c r="E157" s="150" t="s">
        <v>19</v>
      </c>
      <c r="F157" s="151" t="s">
        <v>6645</v>
      </c>
      <c r="H157" s="150" t="s">
        <v>19</v>
      </c>
      <c r="I157" s="152"/>
      <c r="L157" s="149"/>
      <c r="M157" s="153"/>
      <c r="T157" s="154"/>
      <c r="AT157" s="150" t="s">
        <v>277</v>
      </c>
      <c r="AU157" s="150" t="s">
        <v>86</v>
      </c>
      <c r="AV157" s="12" t="s">
        <v>84</v>
      </c>
      <c r="AW157" s="12" t="s">
        <v>37</v>
      </c>
      <c r="AX157" s="12" t="s">
        <v>76</v>
      </c>
      <c r="AY157" s="150" t="s">
        <v>265</v>
      </c>
    </row>
    <row r="158" spans="2:51" s="13" customFormat="1" ht="12">
      <c r="B158" s="155"/>
      <c r="D158" s="143" t="s">
        <v>277</v>
      </c>
      <c r="E158" s="156" t="s">
        <v>19</v>
      </c>
      <c r="F158" s="157" t="s">
        <v>6572</v>
      </c>
      <c r="H158" s="158">
        <v>5</v>
      </c>
      <c r="I158" s="159"/>
      <c r="L158" s="155"/>
      <c r="M158" s="160"/>
      <c r="T158" s="161"/>
      <c r="AT158" s="156" t="s">
        <v>277</v>
      </c>
      <c r="AU158" s="156" t="s">
        <v>86</v>
      </c>
      <c r="AV158" s="13" t="s">
        <v>86</v>
      </c>
      <c r="AW158" s="13" t="s">
        <v>37</v>
      </c>
      <c r="AX158" s="13" t="s">
        <v>84</v>
      </c>
      <c r="AY158" s="156" t="s">
        <v>265</v>
      </c>
    </row>
    <row r="159" spans="2:65" s="1" customFormat="1" ht="16.5" customHeight="1">
      <c r="B159" s="33"/>
      <c r="C159" s="130" t="s">
        <v>334</v>
      </c>
      <c r="D159" s="130" t="s">
        <v>267</v>
      </c>
      <c r="E159" s="131" t="s">
        <v>1904</v>
      </c>
      <c r="F159" s="132" t="s">
        <v>1905</v>
      </c>
      <c r="G159" s="133" t="s">
        <v>115</v>
      </c>
      <c r="H159" s="134">
        <v>1920</v>
      </c>
      <c r="I159" s="135"/>
      <c r="J159" s="136">
        <f>ROUND(I159*H159,2)</f>
        <v>0</v>
      </c>
      <c r="K159" s="132" t="s">
        <v>270</v>
      </c>
      <c r="L159" s="33"/>
      <c r="M159" s="137" t="s">
        <v>19</v>
      </c>
      <c r="N159" s="138" t="s">
        <v>47</v>
      </c>
      <c r="P159" s="139">
        <f>O159*H159</f>
        <v>0</v>
      </c>
      <c r="Q159" s="139">
        <v>0</v>
      </c>
      <c r="R159" s="139">
        <f>Q159*H159</f>
        <v>0</v>
      </c>
      <c r="S159" s="139">
        <v>0</v>
      </c>
      <c r="T159" s="140">
        <f>S159*H159</f>
        <v>0</v>
      </c>
      <c r="AR159" s="141" t="s">
        <v>271</v>
      </c>
      <c r="AT159" s="141" t="s">
        <v>267</v>
      </c>
      <c r="AU159" s="141" t="s">
        <v>86</v>
      </c>
      <c r="AY159" s="18" t="s">
        <v>265</v>
      </c>
      <c r="BE159" s="142">
        <f>IF(N159="základní",J159,0)</f>
        <v>0</v>
      </c>
      <c r="BF159" s="142">
        <f>IF(N159="snížená",J159,0)</f>
        <v>0</v>
      </c>
      <c r="BG159" s="142">
        <f>IF(N159="zákl. přenesená",J159,0)</f>
        <v>0</v>
      </c>
      <c r="BH159" s="142">
        <f>IF(N159="sníž. přenesená",J159,0)</f>
        <v>0</v>
      </c>
      <c r="BI159" s="142">
        <f>IF(N159="nulová",J159,0)</f>
        <v>0</v>
      </c>
      <c r="BJ159" s="18" t="s">
        <v>84</v>
      </c>
      <c r="BK159" s="142">
        <f>ROUND(I159*H159,2)</f>
        <v>0</v>
      </c>
      <c r="BL159" s="18" t="s">
        <v>271</v>
      </c>
      <c r="BM159" s="141" t="s">
        <v>6646</v>
      </c>
    </row>
    <row r="160" spans="2:47" s="1" customFormat="1" ht="12">
      <c r="B160" s="33"/>
      <c r="D160" s="143" t="s">
        <v>273</v>
      </c>
      <c r="F160" s="144" t="s">
        <v>1907</v>
      </c>
      <c r="I160" s="145"/>
      <c r="L160" s="33"/>
      <c r="M160" s="146"/>
      <c r="T160" s="54"/>
      <c r="AT160" s="18" t="s">
        <v>273</v>
      </c>
      <c r="AU160" s="18" t="s">
        <v>86</v>
      </c>
    </row>
    <row r="161" spans="2:47" s="1" customFormat="1" ht="12">
      <c r="B161" s="33"/>
      <c r="D161" s="147" t="s">
        <v>275</v>
      </c>
      <c r="F161" s="148" t="s">
        <v>1908</v>
      </c>
      <c r="I161" s="145"/>
      <c r="L161" s="33"/>
      <c r="M161" s="146"/>
      <c r="T161" s="54"/>
      <c r="AT161" s="18" t="s">
        <v>275</v>
      </c>
      <c r="AU161" s="18" t="s">
        <v>86</v>
      </c>
    </row>
    <row r="162" spans="2:51" s="12" customFormat="1" ht="12">
      <c r="B162" s="149"/>
      <c r="D162" s="143" t="s">
        <v>277</v>
      </c>
      <c r="E162" s="150" t="s">
        <v>19</v>
      </c>
      <c r="F162" s="151" t="s">
        <v>6647</v>
      </c>
      <c r="H162" s="150" t="s">
        <v>19</v>
      </c>
      <c r="I162" s="152"/>
      <c r="L162" s="149"/>
      <c r="M162" s="153"/>
      <c r="T162" s="154"/>
      <c r="AT162" s="150" t="s">
        <v>277</v>
      </c>
      <c r="AU162" s="150" t="s">
        <v>86</v>
      </c>
      <c r="AV162" s="12" t="s">
        <v>84</v>
      </c>
      <c r="AW162" s="12" t="s">
        <v>37</v>
      </c>
      <c r="AX162" s="12" t="s">
        <v>76</v>
      </c>
      <c r="AY162" s="150" t="s">
        <v>265</v>
      </c>
    </row>
    <row r="163" spans="2:51" s="12" customFormat="1" ht="12">
      <c r="B163" s="149"/>
      <c r="D163" s="143" t="s">
        <v>277</v>
      </c>
      <c r="E163" s="150" t="s">
        <v>19</v>
      </c>
      <c r="F163" s="151" t="s">
        <v>6648</v>
      </c>
      <c r="H163" s="150" t="s">
        <v>19</v>
      </c>
      <c r="I163" s="152"/>
      <c r="L163" s="149"/>
      <c r="M163" s="153"/>
      <c r="T163" s="154"/>
      <c r="AT163" s="150" t="s">
        <v>277</v>
      </c>
      <c r="AU163" s="150" t="s">
        <v>86</v>
      </c>
      <c r="AV163" s="12" t="s">
        <v>84</v>
      </c>
      <c r="AW163" s="12" t="s">
        <v>37</v>
      </c>
      <c r="AX163" s="12" t="s">
        <v>76</v>
      </c>
      <c r="AY163" s="150" t="s">
        <v>265</v>
      </c>
    </row>
    <row r="164" spans="2:51" s="13" customFormat="1" ht="12">
      <c r="B164" s="155"/>
      <c r="D164" s="143" t="s">
        <v>277</v>
      </c>
      <c r="E164" s="156" t="s">
        <v>19</v>
      </c>
      <c r="F164" s="157" t="s">
        <v>6649</v>
      </c>
      <c r="H164" s="158">
        <v>1920</v>
      </c>
      <c r="I164" s="159"/>
      <c r="L164" s="155"/>
      <c r="M164" s="160"/>
      <c r="T164" s="161"/>
      <c r="AT164" s="156" t="s">
        <v>277</v>
      </c>
      <c r="AU164" s="156" t="s">
        <v>86</v>
      </c>
      <c r="AV164" s="13" t="s">
        <v>86</v>
      </c>
      <c r="AW164" s="13" t="s">
        <v>37</v>
      </c>
      <c r="AX164" s="13" t="s">
        <v>76</v>
      </c>
      <c r="AY164" s="156" t="s">
        <v>265</v>
      </c>
    </row>
    <row r="165" spans="2:51" s="14" customFormat="1" ht="12">
      <c r="B165" s="162"/>
      <c r="D165" s="143" t="s">
        <v>277</v>
      </c>
      <c r="E165" s="163" t="s">
        <v>6578</v>
      </c>
      <c r="F165" s="164" t="s">
        <v>280</v>
      </c>
      <c r="H165" s="165">
        <v>1920</v>
      </c>
      <c r="I165" s="166"/>
      <c r="L165" s="162"/>
      <c r="M165" s="167"/>
      <c r="T165" s="168"/>
      <c r="AT165" s="163" t="s">
        <v>277</v>
      </c>
      <c r="AU165" s="163" t="s">
        <v>86</v>
      </c>
      <c r="AV165" s="14" t="s">
        <v>271</v>
      </c>
      <c r="AW165" s="14" t="s">
        <v>37</v>
      </c>
      <c r="AX165" s="14" t="s">
        <v>84</v>
      </c>
      <c r="AY165" s="163" t="s">
        <v>265</v>
      </c>
    </row>
    <row r="166" spans="2:65" s="1" customFormat="1" ht="16.5" customHeight="1">
      <c r="B166" s="33"/>
      <c r="C166" s="130" t="s">
        <v>340</v>
      </c>
      <c r="D166" s="130" t="s">
        <v>267</v>
      </c>
      <c r="E166" s="131" t="s">
        <v>440</v>
      </c>
      <c r="F166" s="132" t="s">
        <v>441</v>
      </c>
      <c r="G166" s="133" t="s">
        <v>115</v>
      </c>
      <c r="H166" s="134">
        <v>1584.3</v>
      </c>
      <c r="I166" s="135"/>
      <c r="J166" s="136">
        <f>ROUND(I166*H166,2)</f>
        <v>0</v>
      </c>
      <c r="K166" s="132" t="s">
        <v>270</v>
      </c>
      <c r="L166" s="33"/>
      <c r="M166" s="137" t="s">
        <v>19</v>
      </c>
      <c r="N166" s="138" t="s">
        <v>47</v>
      </c>
      <c r="P166" s="139">
        <f>O166*H166</f>
        <v>0</v>
      </c>
      <c r="Q166" s="139">
        <v>0</v>
      </c>
      <c r="R166" s="139">
        <f>Q166*H166</f>
        <v>0</v>
      </c>
      <c r="S166" s="139">
        <v>0</v>
      </c>
      <c r="T166" s="140">
        <f>S166*H166</f>
        <v>0</v>
      </c>
      <c r="AR166" s="141" t="s">
        <v>271</v>
      </c>
      <c r="AT166" s="141" t="s">
        <v>267</v>
      </c>
      <c r="AU166" s="141" t="s">
        <v>86</v>
      </c>
      <c r="AY166" s="18" t="s">
        <v>265</v>
      </c>
      <c r="BE166" s="142">
        <f>IF(N166="základní",J166,0)</f>
        <v>0</v>
      </c>
      <c r="BF166" s="142">
        <f>IF(N166="snížená",J166,0)</f>
        <v>0</v>
      </c>
      <c r="BG166" s="142">
        <f>IF(N166="zákl. přenesená",J166,0)</f>
        <v>0</v>
      </c>
      <c r="BH166" s="142">
        <f>IF(N166="sníž. přenesená",J166,0)</f>
        <v>0</v>
      </c>
      <c r="BI166" s="142">
        <f>IF(N166="nulová",J166,0)</f>
        <v>0</v>
      </c>
      <c r="BJ166" s="18" t="s">
        <v>84</v>
      </c>
      <c r="BK166" s="142">
        <f>ROUND(I166*H166,2)</f>
        <v>0</v>
      </c>
      <c r="BL166" s="18" t="s">
        <v>271</v>
      </c>
      <c r="BM166" s="141" t="s">
        <v>6650</v>
      </c>
    </row>
    <row r="167" spans="2:47" s="1" customFormat="1" ht="12">
      <c r="B167" s="33"/>
      <c r="D167" s="143" t="s">
        <v>273</v>
      </c>
      <c r="F167" s="144" t="s">
        <v>443</v>
      </c>
      <c r="I167" s="145"/>
      <c r="L167" s="33"/>
      <c r="M167" s="146"/>
      <c r="T167" s="54"/>
      <c r="AT167" s="18" t="s">
        <v>273</v>
      </c>
      <c r="AU167" s="18" t="s">
        <v>86</v>
      </c>
    </row>
    <row r="168" spans="2:47" s="1" customFormat="1" ht="12">
      <c r="B168" s="33"/>
      <c r="D168" s="147" t="s">
        <v>275</v>
      </c>
      <c r="F168" s="148" t="s">
        <v>444</v>
      </c>
      <c r="I168" s="145"/>
      <c r="L168" s="33"/>
      <c r="M168" s="146"/>
      <c r="T168" s="54"/>
      <c r="AT168" s="18" t="s">
        <v>275</v>
      </c>
      <c r="AU168" s="18" t="s">
        <v>86</v>
      </c>
    </row>
    <row r="169" spans="2:51" s="12" customFormat="1" ht="12">
      <c r="B169" s="149"/>
      <c r="D169" s="143" t="s">
        <v>277</v>
      </c>
      <c r="E169" s="150" t="s">
        <v>19</v>
      </c>
      <c r="F169" s="151" t="s">
        <v>6590</v>
      </c>
      <c r="H169" s="150" t="s">
        <v>19</v>
      </c>
      <c r="I169" s="152"/>
      <c r="L169" s="149"/>
      <c r="M169" s="153"/>
      <c r="T169" s="154"/>
      <c r="AT169" s="150" t="s">
        <v>277</v>
      </c>
      <c r="AU169" s="150" t="s">
        <v>86</v>
      </c>
      <c r="AV169" s="12" t="s">
        <v>84</v>
      </c>
      <c r="AW169" s="12" t="s">
        <v>37</v>
      </c>
      <c r="AX169" s="12" t="s">
        <v>76</v>
      </c>
      <c r="AY169" s="150" t="s">
        <v>265</v>
      </c>
    </row>
    <row r="170" spans="2:51" s="12" customFormat="1" ht="12">
      <c r="B170" s="149"/>
      <c r="D170" s="143" t="s">
        <v>277</v>
      </c>
      <c r="E170" s="150" t="s">
        <v>19</v>
      </c>
      <c r="F170" s="151" t="s">
        <v>6651</v>
      </c>
      <c r="H170" s="150" t="s">
        <v>19</v>
      </c>
      <c r="I170" s="152"/>
      <c r="L170" s="149"/>
      <c r="M170" s="153"/>
      <c r="T170" s="154"/>
      <c r="AT170" s="150" t="s">
        <v>277</v>
      </c>
      <c r="AU170" s="150" t="s">
        <v>86</v>
      </c>
      <c r="AV170" s="12" t="s">
        <v>84</v>
      </c>
      <c r="AW170" s="12" t="s">
        <v>37</v>
      </c>
      <c r="AX170" s="12" t="s">
        <v>76</v>
      </c>
      <c r="AY170" s="150" t="s">
        <v>265</v>
      </c>
    </row>
    <row r="171" spans="2:51" s="13" customFormat="1" ht="12">
      <c r="B171" s="155"/>
      <c r="D171" s="143" t="s">
        <v>277</v>
      </c>
      <c r="E171" s="156" t="s">
        <v>19</v>
      </c>
      <c r="F171" s="157" t="s">
        <v>6652</v>
      </c>
      <c r="H171" s="158">
        <v>1568.3</v>
      </c>
      <c r="I171" s="159"/>
      <c r="L171" s="155"/>
      <c r="M171" s="160"/>
      <c r="T171" s="161"/>
      <c r="AT171" s="156" t="s">
        <v>277</v>
      </c>
      <c r="AU171" s="156" t="s">
        <v>86</v>
      </c>
      <c r="AV171" s="13" t="s">
        <v>86</v>
      </c>
      <c r="AW171" s="13" t="s">
        <v>37</v>
      </c>
      <c r="AX171" s="13" t="s">
        <v>76</v>
      </c>
      <c r="AY171" s="156" t="s">
        <v>265</v>
      </c>
    </row>
    <row r="172" spans="2:51" s="12" customFormat="1" ht="12">
      <c r="B172" s="149"/>
      <c r="D172" s="143" t="s">
        <v>277</v>
      </c>
      <c r="E172" s="150" t="s">
        <v>19</v>
      </c>
      <c r="F172" s="151" t="s">
        <v>6653</v>
      </c>
      <c r="H172" s="150" t="s">
        <v>19</v>
      </c>
      <c r="I172" s="152"/>
      <c r="L172" s="149"/>
      <c r="M172" s="153"/>
      <c r="T172" s="154"/>
      <c r="AT172" s="150" t="s">
        <v>277</v>
      </c>
      <c r="AU172" s="150" t="s">
        <v>86</v>
      </c>
      <c r="AV172" s="12" t="s">
        <v>84</v>
      </c>
      <c r="AW172" s="12" t="s">
        <v>37</v>
      </c>
      <c r="AX172" s="12" t="s">
        <v>76</v>
      </c>
      <c r="AY172" s="150" t="s">
        <v>265</v>
      </c>
    </row>
    <row r="173" spans="2:51" s="13" customFormat="1" ht="12">
      <c r="B173" s="155"/>
      <c r="D173" s="143" t="s">
        <v>277</v>
      </c>
      <c r="E173" s="156" t="s">
        <v>19</v>
      </c>
      <c r="F173" s="157" t="s">
        <v>366</v>
      </c>
      <c r="H173" s="158">
        <v>16</v>
      </c>
      <c r="I173" s="159"/>
      <c r="L173" s="155"/>
      <c r="M173" s="160"/>
      <c r="T173" s="161"/>
      <c r="AT173" s="156" t="s">
        <v>277</v>
      </c>
      <c r="AU173" s="156" t="s">
        <v>86</v>
      </c>
      <c r="AV173" s="13" t="s">
        <v>86</v>
      </c>
      <c r="AW173" s="13" t="s">
        <v>37</v>
      </c>
      <c r="AX173" s="13" t="s">
        <v>76</v>
      </c>
      <c r="AY173" s="156" t="s">
        <v>265</v>
      </c>
    </row>
    <row r="174" spans="2:51" s="14" customFormat="1" ht="12">
      <c r="B174" s="162"/>
      <c r="D174" s="143" t="s">
        <v>277</v>
      </c>
      <c r="E174" s="163" t="s">
        <v>207</v>
      </c>
      <c r="F174" s="164" t="s">
        <v>280</v>
      </c>
      <c r="H174" s="165">
        <v>1584.3</v>
      </c>
      <c r="I174" s="166"/>
      <c r="L174" s="162"/>
      <c r="M174" s="167"/>
      <c r="T174" s="168"/>
      <c r="AT174" s="163" t="s">
        <v>277</v>
      </c>
      <c r="AU174" s="163" t="s">
        <v>86</v>
      </c>
      <c r="AV174" s="14" t="s">
        <v>271</v>
      </c>
      <c r="AW174" s="14" t="s">
        <v>37</v>
      </c>
      <c r="AX174" s="14" t="s">
        <v>84</v>
      </c>
      <c r="AY174" s="163" t="s">
        <v>265</v>
      </c>
    </row>
    <row r="175" spans="2:65" s="1" customFormat="1" ht="21.75" customHeight="1">
      <c r="B175" s="33"/>
      <c r="C175" s="130" t="s">
        <v>169</v>
      </c>
      <c r="D175" s="130" t="s">
        <v>267</v>
      </c>
      <c r="E175" s="131" t="s">
        <v>6654</v>
      </c>
      <c r="F175" s="132" t="s">
        <v>6655</v>
      </c>
      <c r="G175" s="133" t="s">
        <v>104</v>
      </c>
      <c r="H175" s="134">
        <v>297</v>
      </c>
      <c r="I175" s="135"/>
      <c r="J175" s="136">
        <f>ROUND(I175*H175,2)</f>
        <v>0</v>
      </c>
      <c r="K175" s="132" t="s">
        <v>270</v>
      </c>
      <c r="L175" s="33"/>
      <c r="M175" s="137" t="s">
        <v>19</v>
      </c>
      <c r="N175" s="138" t="s">
        <v>47</v>
      </c>
      <c r="P175" s="139">
        <f>O175*H175</f>
        <v>0</v>
      </c>
      <c r="Q175" s="139">
        <v>0</v>
      </c>
      <c r="R175" s="139">
        <f>Q175*H175</f>
        <v>0</v>
      </c>
      <c r="S175" s="139">
        <v>0</v>
      </c>
      <c r="T175" s="140">
        <f>S175*H175</f>
        <v>0</v>
      </c>
      <c r="AR175" s="141" t="s">
        <v>271</v>
      </c>
      <c r="AT175" s="141" t="s">
        <v>267</v>
      </c>
      <c r="AU175" s="141" t="s">
        <v>86</v>
      </c>
      <c r="AY175" s="18" t="s">
        <v>265</v>
      </c>
      <c r="BE175" s="142">
        <f>IF(N175="základní",J175,0)</f>
        <v>0</v>
      </c>
      <c r="BF175" s="142">
        <f>IF(N175="snížená",J175,0)</f>
        <v>0</v>
      </c>
      <c r="BG175" s="142">
        <f>IF(N175="zákl. přenesená",J175,0)</f>
        <v>0</v>
      </c>
      <c r="BH175" s="142">
        <f>IF(N175="sníž. přenesená",J175,0)</f>
        <v>0</v>
      </c>
      <c r="BI175" s="142">
        <f>IF(N175="nulová",J175,0)</f>
        <v>0</v>
      </c>
      <c r="BJ175" s="18" t="s">
        <v>84</v>
      </c>
      <c r="BK175" s="142">
        <f>ROUND(I175*H175,2)</f>
        <v>0</v>
      </c>
      <c r="BL175" s="18" t="s">
        <v>271</v>
      </c>
      <c r="BM175" s="141" t="s">
        <v>6656</v>
      </c>
    </row>
    <row r="176" spans="2:47" s="1" customFormat="1" ht="12">
      <c r="B176" s="33"/>
      <c r="D176" s="143" t="s">
        <v>273</v>
      </c>
      <c r="F176" s="144" t="s">
        <v>6657</v>
      </c>
      <c r="I176" s="145"/>
      <c r="L176" s="33"/>
      <c r="M176" s="146"/>
      <c r="T176" s="54"/>
      <c r="AT176" s="18" t="s">
        <v>273</v>
      </c>
      <c r="AU176" s="18" t="s">
        <v>86</v>
      </c>
    </row>
    <row r="177" spans="2:47" s="1" customFormat="1" ht="12">
      <c r="B177" s="33"/>
      <c r="D177" s="147" t="s">
        <v>275</v>
      </c>
      <c r="F177" s="148" t="s">
        <v>6658</v>
      </c>
      <c r="I177" s="145"/>
      <c r="L177" s="33"/>
      <c r="M177" s="146"/>
      <c r="T177" s="54"/>
      <c r="AT177" s="18" t="s">
        <v>275</v>
      </c>
      <c r="AU177" s="18" t="s">
        <v>86</v>
      </c>
    </row>
    <row r="178" spans="2:51" s="12" customFormat="1" ht="12">
      <c r="B178" s="149"/>
      <c r="D178" s="143" t="s">
        <v>277</v>
      </c>
      <c r="E178" s="150" t="s">
        <v>19</v>
      </c>
      <c r="F178" s="151" t="s">
        <v>6659</v>
      </c>
      <c r="H178" s="150" t="s">
        <v>19</v>
      </c>
      <c r="I178" s="152"/>
      <c r="L178" s="149"/>
      <c r="M178" s="153"/>
      <c r="T178" s="154"/>
      <c r="AT178" s="150" t="s">
        <v>277</v>
      </c>
      <c r="AU178" s="150" t="s">
        <v>86</v>
      </c>
      <c r="AV178" s="12" t="s">
        <v>84</v>
      </c>
      <c r="AW178" s="12" t="s">
        <v>37</v>
      </c>
      <c r="AX178" s="12" t="s">
        <v>76</v>
      </c>
      <c r="AY178" s="150" t="s">
        <v>265</v>
      </c>
    </row>
    <row r="179" spans="2:51" s="13" customFormat="1" ht="12">
      <c r="B179" s="155"/>
      <c r="D179" s="143" t="s">
        <v>277</v>
      </c>
      <c r="E179" s="156" t="s">
        <v>19</v>
      </c>
      <c r="F179" s="157" t="s">
        <v>6533</v>
      </c>
      <c r="H179" s="158">
        <v>297</v>
      </c>
      <c r="I179" s="159"/>
      <c r="L179" s="155"/>
      <c r="M179" s="160"/>
      <c r="T179" s="161"/>
      <c r="AT179" s="156" t="s">
        <v>277</v>
      </c>
      <c r="AU179" s="156" t="s">
        <v>86</v>
      </c>
      <c r="AV179" s="13" t="s">
        <v>86</v>
      </c>
      <c r="AW179" s="13" t="s">
        <v>37</v>
      </c>
      <c r="AX179" s="13" t="s">
        <v>84</v>
      </c>
      <c r="AY179" s="156" t="s">
        <v>265</v>
      </c>
    </row>
    <row r="180" spans="2:65" s="1" customFormat="1" ht="24.2" customHeight="1">
      <c r="B180" s="33"/>
      <c r="C180" s="130" t="s">
        <v>159</v>
      </c>
      <c r="D180" s="130" t="s">
        <v>267</v>
      </c>
      <c r="E180" s="131" t="s">
        <v>6660</v>
      </c>
      <c r="F180" s="132" t="s">
        <v>6661</v>
      </c>
      <c r="G180" s="133" t="s">
        <v>104</v>
      </c>
      <c r="H180" s="134">
        <v>612.698</v>
      </c>
      <c r="I180" s="135"/>
      <c r="J180" s="136">
        <f>ROUND(I180*H180,2)</f>
        <v>0</v>
      </c>
      <c r="K180" s="132" t="s">
        <v>270</v>
      </c>
      <c r="L180" s="33"/>
      <c r="M180" s="137" t="s">
        <v>19</v>
      </c>
      <c r="N180" s="138" t="s">
        <v>47</v>
      </c>
      <c r="P180" s="139">
        <f>O180*H180</f>
        <v>0</v>
      </c>
      <c r="Q180" s="139">
        <v>0</v>
      </c>
      <c r="R180" s="139">
        <f>Q180*H180</f>
        <v>0</v>
      </c>
      <c r="S180" s="139">
        <v>0</v>
      </c>
      <c r="T180" s="140">
        <f>S180*H180</f>
        <v>0</v>
      </c>
      <c r="AR180" s="141" t="s">
        <v>271</v>
      </c>
      <c r="AT180" s="141" t="s">
        <v>267</v>
      </c>
      <c r="AU180" s="141" t="s">
        <v>86</v>
      </c>
      <c r="AY180" s="18" t="s">
        <v>265</v>
      </c>
      <c r="BE180" s="142">
        <f>IF(N180="základní",J180,0)</f>
        <v>0</v>
      </c>
      <c r="BF180" s="142">
        <f>IF(N180="snížená",J180,0)</f>
        <v>0</v>
      </c>
      <c r="BG180" s="142">
        <f>IF(N180="zákl. přenesená",J180,0)</f>
        <v>0</v>
      </c>
      <c r="BH180" s="142">
        <f>IF(N180="sníž. přenesená",J180,0)</f>
        <v>0</v>
      </c>
      <c r="BI180" s="142">
        <f>IF(N180="nulová",J180,0)</f>
        <v>0</v>
      </c>
      <c r="BJ180" s="18" t="s">
        <v>84</v>
      </c>
      <c r="BK180" s="142">
        <f>ROUND(I180*H180,2)</f>
        <v>0</v>
      </c>
      <c r="BL180" s="18" t="s">
        <v>271</v>
      </c>
      <c r="BM180" s="141" t="s">
        <v>6662</v>
      </c>
    </row>
    <row r="181" spans="2:47" s="1" customFormat="1" ht="12">
      <c r="B181" s="33"/>
      <c r="D181" s="143" t="s">
        <v>273</v>
      </c>
      <c r="F181" s="144" t="s">
        <v>6663</v>
      </c>
      <c r="I181" s="145"/>
      <c r="L181" s="33"/>
      <c r="M181" s="146"/>
      <c r="T181" s="54"/>
      <c r="AT181" s="18" t="s">
        <v>273</v>
      </c>
      <c r="AU181" s="18" t="s">
        <v>86</v>
      </c>
    </row>
    <row r="182" spans="2:47" s="1" customFormat="1" ht="12">
      <c r="B182" s="33"/>
      <c r="D182" s="147" t="s">
        <v>275</v>
      </c>
      <c r="F182" s="148" t="s">
        <v>6664</v>
      </c>
      <c r="I182" s="145"/>
      <c r="L182" s="33"/>
      <c r="M182" s="146"/>
      <c r="T182" s="54"/>
      <c r="AT182" s="18" t="s">
        <v>275</v>
      </c>
      <c r="AU182" s="18" t="s">
        <v>86</v>
      </c>
    </row>
    <row r="183" spans="2:51" s="12" customFormat="1" ht="12">
      <c r="B183" s="149"/>
      <c r="D183" s="143" t="s">
        <v>277</v>
      </c>
      <c r="E183" s="150" t="s">
        <v>19</v>
      </c>
      <c r="F183" s="151" t="s">
        <v>6590</v>
      </c>
      <c r="H183" s="150" t="s">
        <v>19</v>
      </c>
      <c r="I183" s="152"/>
      <c r="L183" s="149"/>
      <c r="M183" s="153"/>
      <c r="T183" s="154"/>
      <c r="AT183" s="150" t="s">
        <v>277</v>
      </c>
      <c r="AU183" s="150" t="s">
        <v>86</v>
      </c>
      <c r="AV183" s="12" t="s">
        <v>84</v>
      </c>
      <c r="AW183" s="12" t="s">
        <v>37</v>
      </c>
      <c r="AX183" s="12" t="s">
        <v>76</v>
      </c>
      <c r="AY183" s="150" t="s">
        <v>265</v>
      </c>
    </row>
    <row r="184" spans="2:51" s="13" customFormat="1" ht="12">
      <c r="B184" s="155"/>
      <c r="D184" s="143" t="s">
        <v>277</v>
      </c>
      <c r="E184" s="156" t="s">
        <v>19</v>
      </c>
      <c r="F184" s="157" t="s">
        <v>6665</v>
      </c>
      <c r="H184" s="158">
        <v>10.014</v>
      </c>
      <c r="I184" s="159"/>
      <c r="L184" s="155"/>
      <c r="M184" s="160"/>
      <c r="T184" s="161"/>
      <c r="AT184" s="156" t="s">
        <v>277</v>
      </c>
      <c r="AU184" s="156" t="s">
        <v>86</v>
      </c>
      <c r="AV184" s="13" t="s">
        <v>86</v>
      </c>
      <c r="AW184" s="13" t="s">
        <v>37</v>
      </c>
      <c r="AX184" s="13" t="s">
        <v>76</v>
      </c>
      <c r="AY184" s="156" t="s">
        <v>265</v>
      </c>
    </row>
    <row r="185" spans="2:51" s="13" customFormat="1" ht="12">
      <c r="B185" s="155"/>
      <c r="D185" s="143" t="s">
        <v>277</v>
      </c>
      <c r="E185" s="156" t="s">
        <v>19</v>
      </c>
      <c r="F185" s="157" t="s">
        <v>6666</v>
      </c>
      <c r="H185" s="158">
        <v>26.9</v>
      </c>
      <c r="I185" s="159"/>
      <c r="L185" s="155"/>
      <c r="M185" s="160"/>
      <c r="T185" s="161"/>
      <c r="AT185" s="156" t="s">
        <v>277</v>
      </c>
      <c r="AU185" s="156" t="s">
        <v>86</v>
      </c>
      <c r="AV185" s="13" t="s">
        <v>86</v>
      </c>
      <c r="AW185" s="13" t="s">
        <v>37</v>
      </c>
      <c r="AX185" s="13" t="s">
        <v>76</v>
      </c>
      <c r="AY185" s="156" t="s">
        <v>265</v>
      </c>
    </row>
    <row r="186" spans="2:51" s="13" customFormat="1" ht="12">
      <c r="B186" s="155"/>
      <c r="D186" s="143" t="s">
        <v>277</v>
      </c>
      <c r="E186" s="156" t="s">
        <v>19</v>
      </c>
      <c r="F186" s="157" t="s">
        <v>6667</v>
      </c>
      <c r="H186" s="158">
        <v>21.7</v>
      </c>
      <c r="I186" s="159"/>
      <c r="L186" s="155"/>
      <c r="M186" s="160"/>
      <c r="T186" s="161"/>
      <c r="AT186" s="156" t="s">
        <v>277</v>
      </c>
      <c r="AU186" s="156" t="s">
        <v>86</v>
      </c>
      <c r="AV186" s="13" t="s">
        <v>86</v>
      </c>
      <c r="AW186" s="13" t="s">
        <v>37</v>
      </c>
      <c r="AX186" s="13" t="s">
        <v>76</v>
      </c>
      <c r="AY186" s="156" t="s">
        <v>265</v>
      </c>
    </row>
    <row r="187" spans="2:51" s="13" customFormat="1" ht="12">
      <c r="B187" s="155"/>
      <c r="D187" s="143" t="s">
        <v>277</v>
      </c>
      <c r="E187" s="156" t="s">
        <v>19</v>
      </c>
      <c r="F187" s="157" t="s">
        <v>6668</v>
      </c>
      <c r="H187" s="158">
        <v>18</v>
      </c>
      <c r="I187" s="159"/>
      <c r="L187" s="155"/>
      <c r="M187" s="160"/>
      <c r="T187" s="161"/>
      <c r="AT187" s="156" t="s">
        <v>277</v>
      </c>
      <c r="AU187" s="156" t="s">
        <v>86</v>
      </c>
      <c r="AV187" s="13" t="s">
        <v>86</v>
      </c>
      <c r="AW187" s="13" t="s">
        <v>37</v>
      </c>
      <c r="AX187" s="13" t="s">
        <v>76</v>
      </c>
      <c r="AY187" s="156" t="s">
        <v>265</v>
      </c>
    </row>
    <row r="188" spans="2:51" s="13" customFormat="1" ht="12">
      <c r="B188" s="155"/>
      <c r="D188" s="143" t="s">
        <v>277</v>
      </c>
      <c r="E188" s="156" t="s">
        <v>19</v>
      </c>
      <c r="F188" s="157" t="s">
        <v>6669</v>
      </c>
      <c r="H188" s="158">
        <v>10.3</v>
      </c>
      <c r="I188" s="159"/>
      <c r="L188" s="155"/>
      <c r="M188" s="160"/>
      <c r="T188" s="161"/>
      <c r="AT188" s="156" t="s">
        <v>277</v>
      </c>
      <c r="AU188" s="156" t="s">
        <v>86</v>
      </c>
      <c r="AV188" s="13" t="s">
        <v>86</v>
      </c>
      <c r="AW188" s="13" t="s">
        <v>37</v>
      </c>
      <c r="AX188" s="13" t="s">
        <v>76</v>
      </c>
      <c r="AY188" s="156" t="s">
        <v>265</v>
      </c>
    </row>
    <row r="189" spans="2:51" s="13" customFormat="1" ht="12">
      <c r="B189" s="155"/>
      <c r="D189" s="143" t="s">
        <v>277</v>
      </c>
      <c r="E189" s="156" t="s">
        <v>19</v>
      </c>
      <c r="F189" s="157" t="s">
        <v>6670</v>
      </c>
      <c r="H189" s="158">
        <v>9.8</v>
      </c>
      <c r="I189" s="159"/>
      <c r="L189" s="155"/>
      <c r="M189" s="160"/>
      <c r="T189" s="161"/>
      <c r="AT189" s="156" t="s">
        <v>277</v>
      </c>
      <c r="AU189" s="156" t="s">
        <v>86</v>
      </c>
      <c r="AV189" s="13" t="s">
        <v>86</v>
      </c>
      <c r="AW189" s="13" t="s">
        <v>37</v>
      </c>
      <c r="AX189" s="13" t="s">
        <v>76</v>
      </c>
      <c r="AY189" s="156" t="s">
        <v>265</v>
      </c>
    </row>
    <row r="190" spans="2:51" s="13" customFormat="1" ht="12">
      <c r="B190" s="155"/>
      <c r="D190" s="143" t="s">
        <v>277</v>
      </c>
      <c r="E190" s="156" t="s">
        <v>19</v>
      </c>
      <c r="F190" s="157" t="s">
        <v>6671</v>
      </c>
      <c r="H190" s="158">
        <v>14.3</v>
      </c>
      <c r="I190" s="159"/>
      <c r="L190" s="155"/>
      <c r="M190" s="160"/>
      <c r="T190" s="161"/>
      <c r="AT190" s="156" t="s">
        <v>277</v>
      </c>
      <c r="AU190" s="156" t="s">
        <v>86</v>
      </c>
      <c r="AV190" s="13" t="s">
        <v>86</v>
      </c>
      <c r="AW190" s="13" t="s">
        <v>37</v>
      </c>
      <c r="AX190" s="13" t="s">
        <v>76</v>
      </c>
      <c r="AY190" s="156" t="s">
        <v>265</v>
      </c>
    </row>
    <row r="191" spans="2:51" s="13" customFormat="1" ht="12">
      <c r="B191" s="155"/>
      <c r="D191" s="143" t="s">
        <v>277</v>
      </c>
      <c r="E191" s="156" t="s">
        <v>19</v>
      </c>
      <c r="F191" s="157" t="s">
        <v>6672</v>
      </c>
      <c r="H191" s="158">
        <v>18.6</v>
      </c>
      <c r="I191" s="159"/>
      <c r="L191" s="155"/>
      <c r="M191" s="160"/>
      <c r="T191" s="161"/>
      <c r="AT191" s="156" t="s">
        <v>277</v>
      </c>
      <c r="AU191" s="156" t="s">
        <v>86</v>
      </c>
      <c r="AV191" s="13" t="s">
        <v>86</v>
      </c>
      <c r="AW191" s="13" t="s">
        <v>37</v>
      </c>
      <c r="AX191" s="13" t="s">
        <v>76</v>
      </c>
      <c r="AY191" s="156" t="s">
        <v>265</v>
      </c>
    </row>
    <row r="192" spans="2:51" s="13" customFormat="1" ht="12">
      <c r="B192" s="155"/>
      <c r="D192" s="143" t="s">
        <v>277</v>
      </c>
      <c r="E192" s="156" t="s">
        <v>19</v>
      </c>
      <c r="F192" s="157" t="s">
        <v>6673</v>
      </c>
      <c r="H192" s="158">
        <v>24.5</v>
      </c>
      <c r="I192" s="159"/>
      <c r="L192" s="155"/>
      <c r="M192" s="160"/>
      <c r="T192" s="161"/>
      <c r="AT192" s="156" t="s">
        <v>277</v>
      </c>
      <c r="AU192" s="156" t="s">
        <v>86</v>
      </c>
      <c r="AV192" s="13" t="s">
        <v>86</v>
      </c>
      <c r="AW192" s="13" t="s">
        <v>37</v>
      </c>
      <c r="AX192" s="13" t="s">
        <v>76</v>
      </c>
      <c r="AY192" s="156" t="s">
        <v>265</v>
      </c>
    </row>
    <row r="193" spans="2:51" s="13" customFormat="1" ht="12">
      <c r="B193" s="155"/>
      <c r="D193" s="143" t="s">
        <v>277</v>
      </c>
      <c r="E193" s="156" t="s">
        <v>19</v>
      </c>
      <c r="F193" s="157" t="s">
        <v>6674</v>
      </c>
      <c r="H193" s="158">
        <v>7.354</v>
      </c>
      <c r="I193" s="159"/>
      <c r="L193" s="155"/>
      <c r="M193" s="160"/>
      <c r="T193" s="161"/>
      <c r="AT193" s="156" t="s">
        <v>277</v>
      </c>
      <c r="AU193" s="156" t="s">
        <v>86</v>
      </c>
      <c r="AV193" s="13" t="s">
        <v>86</v>
      </c>
      <c r="AW193" s="13" t="s">
        <v>37</v>
      </c>
      <c r="AX193" s="13" t="s">
        <v>76</v>
      </c>
      <c r="AY193" s="156" t="s">
        <v>265</v>
      </c>
    </row>
    <row r="194" spans="2:51" s="13" customFormat="1" ht="12">
      <c r="B194" s="155"/>
      <c r="D194" s="143" t="s">
        <v>277</v>
      </c>
      <c r="E194" s="156" t="s">
        <v>19</v>
      </c>
      <c r="F194" s="157" t="s">
        <v>6675</v>
      </c>
      <c r="H194" s="158">
        <v>25</v>
      </c>
      <c r="I194" s="159"/>
      <c r="L194" s="155"/>
      <c r="M194" s="160"/>
      <c r="T194" s="161"/>
      <c r="AT194" s="156" t="s">
        <v>277</v>
      </c>
      <c r="AU194" s="156" t="s">
        <v>86</v>
      </c>
      <c r="AV194" s="13" t="s">
        <v>86</v>
      </c>
      <c r="AW194" s="13" t="s">
        <v>37</v>
      </c>
      <c r="AX194" s="13" t="s">
        <v>76</v>
      </c>
      <c r="AY194" s="156" t="s">
        <v>265</v>
      </c>
    </row>
    <row r="195" spans="2:51" s="15" customFormat="1" ht="12">
      <c r="B195" s="169"/>
      <c r="D195" s="143" t="s">
        <v>277</v>
      </c>
      <c r="E195" s="170" t="s">
        <v>19</v>
      </c>
      <c r="F195" s="171" t="s">
        <v>397</v>
      </c>
      <c r="H195" s="172">
        <v>186.468</v>
      </c>
      <c r="I195" s="173"/>
      <c r="L195" s="169"/>
      <c r="M195" s="174"/>
      <c r="T195" s="175"/>
      <c r="AT195" s="170" t="s">
        <v>277</v>
      </c>
      <c r="AU195" s="170" t="s">
        <v>86</v>
      </c>
      <c r="AV195" s="15" t="s">
        <v>287</v>
      </c>
      <c r="AW195" s="15" t="s">
        <v>37</v>
      </c>
      <c r="AX195" s="15" t="s">
        <v>76</v>
      </c>
      <c r="AY195" s="170" t="s">
        <v>265</v>
      </c>
    </row>
    <row r="196" spans="2:51" s="13" customFormat="1" ht="12">
      <c r="B196" s="155"/>
      <c r="D196" s="143" t="s">
        <v>277</v>
      </c>
      <c r="E196" s="156" t="s">
        <v>19</v>
      </c>
      <c r="F196" s="157" t="s">
        <v>6676</v>
      </c>
      <c r="H196" s="158">
        <v>25.95</v>
      </c>
      <c r="I196" s="159"/>
      <c r="L196" s="155"/>
      <c r="M196" s="160"/>
      <c r="T196" s="161"/>
      <c r="AT196" s="156" t="s">
        <v>277</v>
      </c>
      <c r="AU196" s="156" t="s">
        <v>86</v>
      </c>
      <c r="AV196" s="13" t="s">
        <v>86</v>
      </c>
      <c r="AW196" s="13" t="s">
        <v>37</v>
      </c>
      <c r="AX196" s="13" t="s">
        <v>76</v>
      </c>
      <c r="AY196" s="156" t="s">
        <v>265</v>
      </c>
    </row>
    <row r="197" spans="2:51" s="13" customFormat="1" ht="12">
      <c r="B197" s="155"/>
      <c r="D197" s="143" t="s">
        <v>277</v>
      </c>
      <c r="E197" s="156" t="s">
        <v>19</v>
      </c>
      <c r="F197" s="157" t="s">
        <v>6677</v>
      </c>
      <c r="H197" s="158">
        <v>400.28</v>
      </c>
      <c r="I197" s="159"/>
      <c r="L197" s="155"/>
      <c r="M197" s="160"/>
      <c r="T197" s="161"/>
      <c r="AT197" s="156" t="s">
        <v>277</v>
      </c>
      <c r="AU197" s="156" t="s">
        <v>86</v>
      </c>
      <c r="AV197" s="13" t="s">
        <v>86</v>
      </c>
      <c r="AW197" s="13" t="s">
        <v>37</v>
      </c>
      <c r="AX197" s="13" t="s">
        <v>76</v>
      </c>
      <c r="AY197" s="156" t="s">
        <v>265</v>
      </c>
    </row>
    <row r="198" spans="2:51" s="14" customFormat="1" ht="12">
      <c r="B198" s="162"/>
      <c r="D198" s="143" t="s">
        <v>277</v>
      </c>
      <c r="E198" s="163" t="s">
        <v>6540</v>
      </c>
      <c r="F198" s="164" t="s">
        <v>280</v>
      </c>
      <c r="H198" s="165">
        <v>612.698</v>
      </c>
      <c r="I198" s="166"/>
      <c r="L198" s="162"/>
      <c r="M198" s="167"/>
      <c r="T198" s="168"/>
      <c r="AT198" s="163" t="s">
        <v>277</v>
      </c>
      <c r="AU198" s="163" t="s">
        <v>86</v>
      </c>
      <c r="AV198" s="14" t="s">
        <v>271</v>
      </c>
      <c r="AW198" s="14" t="s">
        <v>37</v>
      </c>
      <c r="AX198" s="14" t="s">
        <v>84</v>
      </c>
      <c r="AY198" s="163" t="s">
        <v>265</v>
      </c>
    </row>
    <row r="199" spans="2:65" s="1" customFormat="1" ht="16.5" customHeight="1">
      <c r="B199" s="33"/>
      <c r="C199" s="130" t="s">
        <v>355</v>
      </c>
      <c r="D199" s="130" t="s">
        <v>267</v>
      </c>
      <c r="E199" s="131" t="s">
        <v>6678</v>
      </c>
      <c r="F199" s="132" t="s">
        <v>6679</v>
      </c>
      <c r="G199" s="133" t="s">
        <v>104</v>
      </c>
      <c r="H199" s="134">
        <v>102.9</v>
      </c>
      <c r="I199" s="135"/>
      <c r="J199" s="136">
        <f>ROUND(I199*H199,2)</f>
        <v>0</v>
      </c>
      <c r="K199" s="132" t="s">
        <v>270</v>
      </c>
      <c r="L199" s="33"/>
      <c r="M199" s="137" t="s">
        <v>19</v>
      </c>
      <c r="N199" s="138" t="s">
        <v>47</v>
      </c>
      <c r="P199" s="139">
        <f>O199*H199</f>
        <v>0</v>
      </c>
      <c r="Q199" s="139">
        <v>0</v>
      </c>
      <c r="R199" s="139">
        <f>Q199*H199</f>
        <v>0</v>
      </c>
      <c r="S199" s="139">
        <v>0</v>
      </c>
      <c r="T199" s="140">
        <f>S199*H199</f>
        <v>0</v>
      </c>
      <c r="AR199" s="141" t="s">
        <v>271</v>
      </c>
      <c r="AT199" s="141" t="s">
        <v>267</v>
      </c>
      <c r="AU199" s="141" t="s">
        <v>86</v>
      </c>
      <c r="AY199" s="18" t="s">
        <v>265</v>
      </c>
      <c r="BE199" s="142">
        <f>IF(N199="základní",J199,0)</f>
        <v>0</v>
      </c>
      <c r="BF199" s="142">
        <f>IF(N199="snížená",J199,0)</f>
        <v>0</v>
      </c>
      <c r="BG199" s="142">
        <f>IF(N199="zákl. přenesená",J199,0)</f>
        <v>0</v>
      </c>
      <c r="BH199" s="142">
        <f>IF(N199="sníž. přenesená",J199,0)</f>
        <v>0</v>
      </c>
      <c r="BI199" s="142">
        <f>IF(N199="nulová",J199,0)</f>
        <v>0</v>
      </c>
      <c r="BJ199" s="18" t="s">
        <v>84</v>
      </c>
      <c r="BK199" s="142">
        <f>ROUND(I199*H199,2)</f>
        <v>0</v>
      </c>
      <c r="BL199" s="18" t="s">
        <v>271</v>
      </c>
      <c r="BM199" s="141" t="s">
        <v>6680</v>
      </c>
    </row>
    <row r="200" spans="2:47" s="1" customFormat="1" ht="19.5">
      <c r="B200" s="33"/>
      <c r="D200" s="143" t="s">
        <v>273</v>
      </c>
      <c r="F200" s="144" t="s">
        <v>6681</v>
      </c>
      <c r="I200" s="145"/>
      <c r="L200" s="33"/>
      <c r="M200" s="146"/>
      <c r="T200" s="54"/>
      <c r="AT200" s="18" t="s">
        <v>273</v>
      </c>
      <c r="AU200" s="18" t="s">
        <v>86</v>
      </c>
    </row>
    <row r="201" spans="2:47" s="1" customFormat="1" ht="12">
      <c r="B201" s="33"/>
      <c r="D201" s="147" t="s">
        <v>275</v>
      </c>
      <c r="F201" s="148" t="s">
        <v>6682</v>
      </c>
      <c r="I201" s="145"/>
      <c r="L201" s="33"/>
      <c r="M201" s="146"/>
      <c r="T201" s="54"/>
      <c r="AT201" s="18" t="s">
        <v>275</v>
      </c>
      <c r="AU201" s="18" t="s">
        <v>86</v>
      </c>
    </row>
    <row r="202" spans="2:51" s="13" customFormat="1" ht="12">
      <c r="B202" s="155"/>
      <c r="D202" s="143" t="s">
        <v>277</v>
      </c>
      <c r="E202" s="156" t="s">
        <v>19</v>
      </c>
      <c r="F202" s="157" t="s">
        <v>6683</v>
      </c>
      <c r="H202" s="158">
        <v>102.9</v>
      </c>
      <c r="I202" s="159"/>
      <c r="L202" s="155"/>
      <c r="M202" s="160"/>
      <c r="T202" s="161"/>
      <c r="AT202" s="156" t="s">
        <v>277</v>
      </c>
      <c r="AU202" s="156" t="s">
        <v>86</v>
      </c>
      <c r="AV202" s="13" t="s">
        <v>86</v>
      </c>
      <c r="AW202" s="13" t="s">
        <v>37</v>
      </c>
      <c r="AX202" s="13" t="s">
        <v>84</v>
      </c>
      <c r="AY202" s="156" t="s">
        <v>265</v>
      </c>
    </row>
    <row r="203" spans="2:65" s="1" customFormat="1" ht="21.75" customHeight="1">
      <c r="B203" s="33"/>
      <c r="C203" s="130" t="s">
        <v>8</v>
      </c>
      <c r="D203" s="130" t="s">
        <v>267</v>
      </c>
      <c r="E203" s="131" t="s">
        <v>573</v>
      </c>
      <c r="F203" s="132" t="s">
        <v>574</v>
      </c>
      <c r="G203" s="133" t="s">
        <v>104</v>
      </c>
      <c r="H203" s="134">
        <v>2260.493</v>
      </c>
      <c r="I203" s="135"/>
      <c r="J203" s="136">
        <f>ROUND(I203*H203,2)</f>
        <v>0</v>
      </c>
      <c r="K203" s="132" t="s">
        <v>270</v>
      </c>
      <c r="L203" s="33"/>
      <c r="M203" s="137" t="s">
        <v>19</v>
      </c>
      <c r="N203" s="138" t="s">
        <v>47</v>
      </c>
      <c r="P203" s="139">
        <f>O203*H203</f>
        <v>0</v>
      </c>
      <c r="Q203" s="139">
        <v>0</v>
      </c>
      <c r="R203" s="139">
        <f>Q203*H203</f>
        <v>0</v>
      </c>
      <c r="S203" s="139">
        <v>0</v>
      </c>
      <c r="T203" s="140">
        <f>S203*H203</f>
        <v>0</v>
      </c>
      <c r="AR203" s="141" t="s">
        <v>271</v>
      </c>
      <c r="AT203" s="141" t="s">
        <v>267</v>
      </c>
      <c r="AU203" s="141" t="s">
        <v>86</v>
      </c>
      <c r="AY203" s="18" t="s">
        <v>265</v>
      </c>
      <c r="BE203" s="142">
        <f>IF(N203="základní",J203,0)</f>
        <v>0</v>
      </c>
      <c r="BF203" s="142">
        <f>IF(N203="snížená",J203,0)</f>
        <v>0</v>
      </c>
      <c r="BG203" s="142">
        <f>IF(N203="zákl. přenesená",J203,0)</f>
        <v>0</v>
      </c>
      <c r="BH203" s="142">
        <f>IF(N203="sníž. přenesená",J203,0)</f>
        <v>0</v>
      </c>
      <c r="BI203" s="142">
        <f>IF(N203="nulová",J203,0)</f>
        <v>0</v>
      </c>
      <c r="BJ203" s="18" t="s">
        <v>84</v>
      </c>
      <c r="BK203" s="142">
        <f>ROUND(I203*H203,2)</f>
        <v>0</v>
      </c>
      <c r="BL203" s="18" t="s">
        <v>271</v>
      </c>
      <c r="BM203" s="141" t="s">
        <v>6684</v>
      </c>
    </row>
    <row r="204" spans="2:47" s="1" customFormat="1" ht="19.5">
      <c r="B204" s="33"/>
      <c r="D204" s="143" t="s">
        <v>273</v>
      </c>
      <c r="F204" s="144" t="s">
        <v>576</v>
      </c>
      <c r="I204" s="145"/>
      <c r="L204" s="33"/>
      <c r="M204" s="146"/>
      <c r="T204" s="54"/>
      <c r="AT204" s="18" t="s">
        <v>273</v>
      </c>
      <c r="AU204" s="18" t="s">
        <v>86</v>
      </c>
    </row>
    <row r="205" spans="2:47" s="1" customFormat="1" ht="12">
      <c r="B205" s="33"/>
      <c r="D205" s="147" t="s">
        <v>275</v>
      </c>
      <c r="F205" s="148" t="s">
        <v>577</v>
      </c>
      <c r="I205" s="145"/>
      <c r="L205" s="33"/>
      <c r="M205" s="146"/>
      <c r="T205" s="54"/>
      <c r="AT205" s="18" t="s">
        <v>275</v>
      </c>
      <c r="AU205" s="18" t="s">
        <v>86</v>
      </c>
    </row>
    <row r="206" spans="2:51" s="13" customFormat="1" ht="12">
      <c r="B206" s="155"/>
      <c r="D206" s="143" t="s">
        <v>277</v>
      </c>
      <c r="E206" s="156" t="s">
        <v>19</v>
      </c>
      <c r="F206" s="157" t="s">
        <v>6685</v>
      </c>
      <c r="H206" s="158">
        <v>79.215</v>
      </c>
      <c r="I206" s="159"/>
      <c r="L206" s="155"/>
      <c r="M206" s="160"/>
      <c r="T206" s="161"/>
      <c r="AT206" s="156" t="s">
        <v>277</v>
      </c>
      <c r="AU206" s="156" t="s">
        <v>86</v>
      </c>
      <c r="AV206" s="13" t="s">
        <v>86</v>
      </c>
      <c r="AW206" s="13" t="s">
        <v>37</v>
      </c>
      <c r="AX206" s="13" t="s">
        <v>76</v>
      </c>
      <c r="AY206" s="156" t="s">
        <v>265</v>
      </c>
    </row>
    <row r="207" spans="2:51" s="13" customFormat="1" ht="12">
      <c r="B207" s="155"/>
      <c r="D207" s="143" t="s">
        <v>277</v>
      </c>
      <c r="E207" s="156" t="s">
        <v>19</v>
      </c>
      <c r="F207" s="157" t="s">
        <v>6686</v>
      </c>
      <c r="H207" s="158">
        <v>576</v>
      </c>
      <c r="I207" s="159"/>
      <c r="L207" s="155"/>
      <c r="M207" s="160"/>
      <c r="T207" s="161"/>
      <c r="AT207" s="156" t="s">
        <v>277</v>
      </c>
      <c r="AU207" s="156" t="s">
        <v>86</v>
      </c>
      <c r="AV207" s="13" t="s">
        <v>86</v>
      </c>
      <c r="AW207" s="13" t="s">
        <v>37</v>
      </c>
      <c r="AX207" s="13" t="s">
        <v>76</v>
      </c>
      <c r="AY207" s="156" t="s">
        <v>265</v>
      </c>
    </row>
    <row r="208" spans="2:51" s="13" customFormat="1" ht="12">
      <c r="B208" s="155"/>
      <c r="D208" s="143" t="s">
        <v>277</v>
      </c>
      <c r="E208" s="156" t="s">
        <v>19</v>
      </c>
      <c r="F208" s="157" t="s">
        <v>6687</v>
      </c>
      <c r="H208" s="158">
        <v>612.698</v>
      </c>
      <c r="I208" s="159"/>
      <c r="L208" s="155"/>
      <c r="M208" s="160"/>
      <c r="T208" s="161"/>
      <c r="AT208" s="156" t="s">
        <v>277</v>
      </c>
      <c r="AU208" s="156" t="s">
        <v>86</v>
      </c>
      <c r="AV208" s="13" t="s">
        <v>86</v>
      </c>
      <c r="AW208" s="13" t="s">
        <v>37</v>
      </c>
      <c r="AX208" s="13" t="s">
        <v>76</v>
      </c>
      <c r="AY208" s="156" t="s">
        <v>265</v>
      </c>
    </row>
    <row r="209" spans="2:51" s="13" customFormat="1" ht="12">
      <c r="B209" s="155"/>
      <c r="D209" s="143" t="s">
        <v>277</v>
      </c>
      <c r="E209" s="156" t="s">
        <v>19</v>
      </c>
      <c r="F209" s="157" t="s">
        <v>6688</v>
      </c>
      <c r="H209" s="158">
        <v>79.13</v>
      </c>
      <c r="I209" s="159"/>
      <c r="L209" s="155"/>
      <c r="M209" s="160"/>
      <c r="T209" s="161"/>
      <c r="AT209" s="156" t="s">
        <v>277</v>
      </c>
      <c r="AU209" s="156" t="s">
        <v>86</v>
      </c>
      <c r="AV209" s="13" t="s">
        <v>86</v>
      </c>
      <c r="AW209" s="13" t="s">
        <v>37</v>
      </c>
      <c r="AX209" s="13" t="s">
        <v>76</v>
      </c>
      <c r="AY209" s="156" t="s">
        <v>265</v>
      </c>
    </row>
    <row r="210" spans="2:51" s="13" customFormat="1" ht="12">
      <c r="B210" s="155"/>
      <c r="D210" s="143" t="s">
        <v>277</v>
      </c>
      <c r="E210" s="156" t="s">
        <v>19</v>
      </c>
      <c r="F210" s="157" t="s">
        <v>6689</v>
      </c>
      <c r="H210" s="158">
        <v>43.55</v>
      </c>
      <c r="I210" s="159"/>
      <c r="L210" s="155"/>
      <c r="M210" s="160"/>
      <c r="T210" s="161"/>
      <c r="AT210" s="156" t="s">
        <v>277</v>
      </c>
      <c r="AU210" s="156" t="s">
        <v>86</v>
      </c>
      <c r="AV210" s="13" t="s">
        <v>86</v>
      </c>
      <c r="AW210" s="13" t="s">
        <v>37</v>
      </c>
      <c r="AX210" s="13" t="s">
        <v>76</v>
      </c>
      <c r="AY210" s="156" t="s">
        <v>265</v>
      </c>
    </row>
    <row r="211" spans="2:51" s="13" customFormat="1" ht="12">
      <c r="B211" s="155"/>
      <c r="D211" s="143" t="s">
        <v>277</v>
      </c>
      <c r="E211" s="156" t="s">
        <v>19</v>
      </c>
      <c r="F211" s="157" t="s">
        <v>6690</v>
      </c>
      <c r="H211" s="158">
        <v>205.8</v>
      </c>
      <c r="I211" s="159"/>
      <c r="L211" s="155"/>
      <c r="M211" s="160"/>
      <c r="T211" s="161"/>
      <c r="AT211" s="156" t="s">
        <v>277</v>
      </c>
      <c r="AU211" s="156" t="s">
        <v>86</v>
      </c>
      <c r="AV211" s="13" t="s">
        <v>86</v>
      </c>
      <c r="AW211" s="13" t="s">
        <v>37</v>
      </c>
      <c r="AX211" s="13" t="s">
        <v>76</v>
      </c>
      <c r="AY211" s="156" t="s">
        <v>265</v>
      </c>
    </row>
    <row r="212" spans="2:51" s="13" customFormat="1" ht="12">
      <c r="B212" s="155"/>
      <c r="D212" s="143" t="s">
        <v>277</v>
      </c>
      <c r="E212" s="156" t="s">
        <v>19</v>
      </c>
      <c r="F212" s="157" t="s">
        <v>6691</v>
      </c>
      <c r="H212" s="158">
        <v>594</v>
      </c>
      <c r="I212" s="159"/>
      <c r="L212" s="155"/>
      <c r="M212" s="160"/>
      <c r="T212" s="161"/>
      <c r="AT212" s="156" t="s">
        <v>277</v>
      </c>
      <c r="AU212" s="156" t="s">
        <v>86</v>
      </c>
      <c r="AV212" s="13" t="s">
        <v>86</v>
      </c>
      <c r="AW212" s="13" t="s">
        <v>37</v>
      </c>
      <c r="AX212" s="13" t="s">
        <v>76</v>
      </c>
      <c r="AY212" s="156" t="s">
        <v>265</v>
      </c>
    </row>
    <row r="213" spans="2:51" s="13" customFormat="1" ht="12">
      <c r="B213" s="155"/>
      <c r="D213" s="143" t="s">
        <v>277</v>
      </c>
      <c r="E213" s="156" t="s">
        <v>19</v>
      </c>
      <c r="F213" s="157" t="s">
        <v>6692</v>
      </c>
      <c r="H213" s="158">
        <v>70.1</v>
      </c>
      <c r="I213" s="159"/>
      <c r="L213" s="155"/>
      <c r="M213" s="160"/>
      <c r="T213" s="161"/>
      <c r="AT213" s="156" t="s">
        <v>277</v>
      </c>
      <c r="AU213" s="156" t="s">
        <v>86</v>
      </c>
      <c r="AV213" s="13" t="s">
        <v>86</v>
      </c>
      <c r="AW213" s="13" t="s">
        <v>37</v>
      </c>
      <c r="AX213" s="13" t="s">
        <v>76</v>
      </c>
      <c r="AY213" s="156" t="s">
        <v>265</v>
      </c>
    </row>
    <row r="214" spans="2:51" s="14" customFormat="1" ht="12">
      <c r="B214" s="162"/>
      <c r="D214" s="143" t="s">
        <v>277</v>
      </c>
      <c r="E214" s="163" t="s">
        <v>19</v>
      </c>
      <c r="F214" s="164" t="s">
        <v>280</v>
      </c>
      <c r="H214" s="165">
        <v>2260.493</v>
      </c>
      <c r="I214" s="166"/>
      <c r="L214" s="162"/>
      <c r="M214" s="167"/>
      <c r="T214" s="168"/>
      <c r="AT214" s="163" t="s">
        <v>277</v>
      </c>
      <c r="AU214" s="163" t="s">
        <v>86</v>
      </c>
      <c r="AV214" s="14" t="s">
        <v>271</v>
      </c>
      <c r="AW214" s="14" t="s">
        <v>37</v>
      </c>
      <c r="AX214" s="14" t="s">
        <v>84</v>
      </c>
      <c r="AY214" s="163" t="s">
        <v>265</v>
      </c>
    </row>
    <row r="215" spans="2:65" s="1" customFormat="1" ht="16.5" customHeight="1">
      <c r="B215" s="33"/>
      <c r="C215" s="130" t="s">
        <v>366</v>
      </c>
      <c r="D215" s="130" t="s">
        <v>267</v>
      </c>
      <c r="E215" s="131" t="s">
        <v>6693</v>
      </c>
      <c r="F215" s="132" t="s">
        <v>6694</v>
      </c>
      <c r="G215" s="133" t="s">
        <v>104</v>
      </c>
      <c r="H215" s="134">
        <v>592.68</v>
      </c>
      <c r="I215" s="135"/>
      <c r="J215" s="136">
        <f>ROUND(I215*H215,2)</f>
        <v>0</v>
      </c>
      <c r="K215" s="132" t="s">
        <v>270</v>
      </c>
      <c r="L215" s="33"/>
      <c r="M215" s="137" t="s">
        <v>19</v>
      </c>
      <c r="N215" s="138" t="s">
        <v>47</v>
      </c>
      <c r="P215" s="139">
        <f>O215*H215</f>
        <v>0</v>
      </c>
      <c r="Q215" s="139">
        <v>0</v>
      </c>
      <c r="R215" s="139">
        <f>Q215*H215</f>
        <v>0</v>
      </c>
      <c r="S215" s="139">
        <v>0</v>
      </c>
      <c r="T215" s="140">
        <f>S215*H215</f>
        <v>0</v>
      </c>
      <c r="AR215" s="141" t="s">
        <v>271</v>
      </c>
      <c r="AT215" s="141" t="s">
        <v>267</v>
      </c>
      <c r="AU215" s="141" t="s">
        <v>86</v>
      </c>
      <c r="AY215" s="18" t="s">
        <v>265</v>
      </c>
      <c r="BE215" s="142">
        <f>IF(N215="základní",J215,0)</f>
        <v>0</v>
      </c>
      <c r="BF215" s="142">
        <f>IF(N215="snížená",J215,0)</f>
        <v>0</v>
      </c>
      <c r="BG215" s="142">
        <f>IF(N215="zákl. přenesená",J215,0)</f>
        <v>0</v>
      </c>
      <c r="BH215" s="142">
        <f>IF(N215="sníž. přenesená",J215,0)</f>
        <v>0</v>
      </c>
      <c r="BI215" s="142">
        <f>IF(N215="nulová",J215,0)</f>
        <v>0</v>
      </c>
      <c r="BJ215" s="18" t="s">
        <v>84</v>
      </c>
      <c r="BK215" s="142">
        <f>ROUND(I215*H215,2)</f>
        <v>0</v>
      </c>
      <c r="BL215" s="18" t="s">
        <v>271</v>
      </c>
      <c r="BM215" s="141" t="s">
        <v>6695</v>
      </c>
    </row>
    <row r="216" spans="2:47" s="1" customFormat="1" ht="19.5">
      <c r="B216" s="33"/>
      <c r="D216" s="143" t="s">
        <v>273</v>
      </c>
      <c r="F216" s="144" t="s">
        <v>6696</v>
      </c>
      <c r="I216" s="145"/>
      <c r="L216" s="33"/>
      <c r="M216" s="146"/>
      <c r="T216" s="54"/>
      <c r="AT216" s="18" t="s">
        <v>273</v>
      </c>
      <c r="AU216" s="18" t="s">
        <v>86</v>
      </c>
    </row>
    <row r="217" spans="2:47" s="1" customFormat="1" ht="12">
      <c r="B217" s="33"/>
      <c r="D217" s="147" t="s">
        <v>275</v>
      </c>
      <c r="F217" s="148" t="s">
        <v>6697</v>
      </c>
      <c r="I217" s="145"/>
      <c r="L217" s="33"/>
      <c r="M217" s="146"/>
      <c r="T217" s="54"/>
      <c r="AT217" s="18" t="s">
        <v>275</v>
      </c>
      <c r="AU217" s="18" t="s">
        <v>86</v>
      </c>
    </row>
    <row r="218" spans="2:51" s="13" customFormat="1" ht="12">
      <c r="B218" s="155"/>
      <c r="D218" s="143" t="s">
        <v>277</v>
      </c>
      <c r="E218" s="156" t="s">
        <v>19</v>
      </c>
      <c r="F218" s="157" t="s">
        <v>6698</v>
      </c>
      <c r="H218" s="158">
        <v>79.13</v>
      </c>
      <c r="I218" s="159"/>
      <c r="L218" s="155"/>
      <c r="M218" s="160"/>
      <c r="T218" s="161"/>
      <c r="AT218" s="156" t="s">
        <v>277</v>
      </c>
      <c r="AU218" s="156" t="s">
        <v>86</v>
      </c>
      <c r="AV218" s="13" t="s">
        <v>86</v>
      </c>
      <c r="AW218" s="13" t="s">
        <v>37</v>
      </c>
      <c r="AX218" s="13" t="s">
        <v>76</v>
      </c>
      <c r="AY218" s="156" t="s">
        <v>265</v>
      </c>
    </row>
    <row r="219" spans="2:51" s="13" customFormat="1" ht="12">
      <c r="B219" s="155"/>
      <c r="D219" s="143" t="s">
        <v>277</v>
      </c>
      <c r="E219" s="156" t="s">
        <v>19</v>
      </c>
      <c r="F219" s="157" t="s">
        <v>6699</v>
      </c>
      <c r="H219" s="158">
        <v>43.55</v>
      </c>
      <c r="I219" s="159"/>
      <c r="L219" s="155"/>
      <c r="M219" s="160"/>
      <c r="T219" s="161"/>
      <c r="AT219" s="156" t="s">
        <v>277</v>
      </c>
      <c r="AU219" s="156" t="s">
        <v>86</v>
      </c>
      <c r="AV219" s="13" t="s">
        <v>86</v>
      </c>
      <c r="AW219" s="13" t="s">
        <v>37</v>
      </c>
      <c r="AX219" s="13" t="s">
        <v>76</v>
      </c>
      <c r="AY219" s="156" t="s">
        <v>265</v>
      </c>
    </row>
    <row r="220" spans="2:51" s="13" customFormat="1" ht="12">
      <c r="B220" s="155"/>
      <c r="D220" s="143" t="s">
        <v>277</v>
      </c>
      <c r="E220" s="156" t="s">
        <v>19</v>
      </c>
      <c r="F220" s="157" t="s">
        <v>634</v>
      </c>
      <c r="H220" s="158">
        <v>102.9</v>
      </c>
      <c r="I220" s="159"/>
      <c r="L220" s="155"/>
      <c r="M220" s="160"/>
      <c r="T220" s="161"/>
      <c r="AT220" s="156" t="s">
        <v>277</v>
      </c>
      <c r="AU220" s="156" t="s">
        <v>86</v>
      </c>
      <c r="AV220" s="13" t="s">
        <v>86</v>
      </c>
      <c r="AW220" s="13" t="s">
        <v>37</v>
      </c>
      <c r="AX220" s="13" t="s">
        <v>76</v>
      </c>
      <c r="AY220" s="156" t="s">
        <v>265</v>
      </c>
    </row>
    <row r="221" spans="2:51" s="13" customFormat="1" ht="12">
      <c r="B221" s="155"/>
      <c r="D221" s="143" t="s">
        <v>277</v>
      </c>
      <c r="E221" s="156" t="s">
        <v>19</v>
      </c>
      <c r="F221" s="157" t="s">
        <v>6700</v>
      </c>
      <c r="H221" s="158">
        <v>297</v>
      </c>
      <c r="I221" s="159"/>
      <c r="L221" s="155"/>
      <c r="M221" s="160"/>
      <c r="T221" s="161"/>
      <c r="AT221" s="156" t="s">
        <v>277</v>
      </c>
      <c r="AU221" s="156" t="s">
        <v>86</v>
      </c>
      <c r="AV221" s="13" t="s">
        <v>86</v>
      </c>
      <c r="AW221" s="13" t="s">
        <v>37</v>
      </c>
      <c r="AX221" s="13" t="s">
        <v>76</v>
      </c>
      <c r="AY221" s="156" t="s">
        <v>265</v>
      </c>
    </row>
    <row r="222" spans="2:51" s="13" customFormat="1" ht="12">
      <c r="B222" s="155"/>
      <c r="D222" s="143" t="s">
        <v>277</v>
      </c>
      <c r="E222" s="156" t="s">
        <v>19</v>
      </c>
      <c r="F222" s="157" t="s">
        <v>5446</v>
      </c>
      <c r="H222" s="158">
        <v>70.1</v>
      </c>
      <c r="I222" s="159"/>
      <c r="L222" s="155"/>
      <c r="M222" s="160"/>
      <c r="T222" s="161"/>
      <c r="AT222" s="156" t="s">
        <v>277</v>
      </c>
      <c r="AU222" s="156" t="s">
        <v>86</v>
      </c>
      <c r="AV222" s="13" t="s">
        <v>86</v>
      </c>
      <c r="AW222" s="13" t="s">
        <v>37</v>
      </c>
      <c r="AX222" s="13" t="s">
        <v>76</v>
      </c>
      <c r="AY222" s="156" t="s">
        <v>265</v>
      </c>
    </row>
    <row r="223" spans="2:51" s="14" customFormat="1" ht="12">
      <c r="B223" s="162"/>
      <c r="D223" s="143" t="s">
        <v>277</v>
      </c>
      <c r="E223" s="163" t="s">
        <v>19</v>
      </c>
      <c r="F223" s="164" t="s">
        <v>280</v>
      </c>
      <c r="H223" s="165">
        <v>592.68</v>
      </c>
      <c r="I223" s="166"/>
      <c r="L223" s="162"/>
      <c r="M223" s="167"/>
      <c r="T223" s="168"/>
      <c r="AT223" s="163" t="s">
        <v>277</v>
      </c>
      <c r="AU223" s="163" t="s">
        <v>86</v>
      </c>
      <c r="AV223" s="14" t="s">
        <v>271</v>
      </c>
      <c r="AW223" s="14" t="s">
        <v>37</v>
      </c>
      <c r="AX223" s="14" t="s">
        <v>84</v>
      </c>
      <c r="AY223" s="163" t="s">
        <v>265</v>
      </c>
    </row>
    <row r="224" spans="2:65" s="1" customFormat="1" ht="16.5" customHeight="1">
      <c r="B224" s="33"/>
      <c r="C224" s="130" t="s">
        <v>372</v>
      </c>
      <c r="D224" s="130" t="s">
        <v>267</v>
      </c>
      <c r="E224" s="131" t="s">
        <v>644</v>
      </c>
      <c r="F224" s="132" t="s">
        <v>645</v>
      </c>
      <c r="G224" s="133" t="s">
        <v>104</v>
      </c>
      <c r="H224" s="134">
        <v>297</v>
      </c>
      <c r="I224" s="135"/>
      <c r="J224" s="136">
        <f>ROUND(I224*H224,2)</f>
        <v>0</v>
      </c>
      <c r="K224" s="132" t="s">
        <v>270</v>
      </c>
      <c r="L224" s="33"/>
      <c r="M224" s="137" t="s">
        <v>19</v>
      </c>
      <c r="N224" s="138" t="s">
        <v>47</v>
      </c>
      <c r="P224" s="139">
        <f>O224*H224</f>
        <v>0</v>
      </c>
      <c r="Q224" s="139">
        <v>0</v>
      </c>
      <c r="R224" s="139">
        <f>Q224*H224</f>
        <v>0</v>
      </c>
      <c r="S224" s="139">
        <v>0</v>
      </c>
      <c r="T224" s="140">
        <f>S224*H224</f>
        <v>0</v>
      </c>
      <c r="AR224" s="141" t="s">
        <v>271</v>
      </c>
      <c r="AT224" s="141" t="s">
        <v>267</v>
      </c>
      <c r="AU224" s="141" t="s">
        <v>86</v>
      </c>
      <c r="AY224" s="18" t="s">
        <v>265</v>
      </c>
      <c r="BE224" s="142">
        <f>IF(N224="základní",J224,0)</f>
        <v>0</v>
      </c>
      <c r="BF224" s="142">
        <f>IF(N224="snížená",J224,0)</f>
        <v>0</v>
      </c>
      <c r="BG224" s="142">
        <f>IF(N224="zákl. přenesená",J224,0)</f>
        <v>0</v>
      </c>
      <c r="BH224" s="142">
        <f>IF(N224="sníž. přenesená",J224,0)</f>
        <v>0</v>
      </c>
      <c r="BI224" s="142">
        <f>IF(N224="nulová",J224,0)</f>
        <v>0</v>
      </c>
      <c r="BJ224" s="18" t="s">
        <v>84</v>
      </c>
      <c r="BK224" s="142">
        <f>ROUND(I224*H224,2)</f>
        <v>0</v>
      </c>
      <c r="BL224" s="18" t="s">
        <v>271</v>
      </c>
      <c r="BM224" s="141" t="s">
        <v>6701</v>
      </c>
    </row>
    <row r="225" spans="2:47" s="1" customFormat="1" ht="19.5">
      <c r="B225" s="33"/>
      <c r="D225" s="143" t="s">
        <v>273</v>
      </c>
      <c r="F225" s="144" t="s">
        <v>647</v>
      </c>
      <c r="I225" s="145"/>
      <c r="L225" s="33"/>
      <c r="M225" s="146"/>
      <c r="T225" s="54"/>
      <c r="AT225" s="18" t="s">
        <v>273</v>
      </c>
      <c r="AU225" s="18" t="s">
        <v>86</v>
      </c>
    </row>
    <row r="226" spans="2:47" s="1" customFormat="1" ht="12">
      <c r="B226" s="33"/>
      <c r="D226" s="147" t="s">
        <v>275</v>
      </c>
      <c r="F226" s="148" t="s">
        <v>648</v>
      </c>
      <c r="I226" s="145"/>
      <c r="L226" s="33"/>
      <c r="M226" s="146"/>
      <c r="T226" s="54"/>
      <c r="AT226" s="18" t="s">
        <v>275</v>
      </c>
      <c r="AU226" s="18" t="s">
        <v>86</v>
      </c>
    </row>
    <row r="227" spans="2:51" s="12" customFormat="1" ht="12">
      <c r="B227" s="149"/>
      <c r="D227" s="143" t="s">
        <v>277</v>
      </c>
      <c r="E227" s="150" t="s">
        <v>19</v>
      </c>
      <c r="F227" s="151" t="s">
        <v>6647</v>
      </c>
      <c r="H227" s="150" t="s">
        <v>19</v>
      </c>
      <c r="I227" s="152"/>
      <c r="L227" s="149"/>
      <c r="M227" s="153"/>
      <c r="T227" s="154"/>
      <c r="AT227" s="150" t="s">
        <v>277</v>
      </c>
      <c r="AU227" s="150" t="s">
        <v>86</v>
      </c>
      <c r="AV227" s="12" t="s">
        <v>84</v>
      </c>
      <c r="AW227" s="12" t="s">
        <v>37</v>
      </c>
      <c r="AX227" s="12" t="s">
        <v>76</v>
      </c>
      <c r="AY227" s="150" t="s">
        <v>265</v>
      </c>
    </row>
    <row r="228" spans="2:51" s="12" customFormat="1" ht="12">
      <c r="B228" s="149"/>
      <c r="D228" s="143" t="s">
        <v>277</v>
      </c>
      <c r="E228" s="150" t="s">
        <v>19</v>
      </c>
      <c r="F228" s="151" t="s">
        <v>6702</v>
      </c>
      <c r="H228" s="150" t="s">
        <v>19</v>
      </c>
      <c r="I228" s="152"/>
      <c r="L228" s="149"/>
      <c r="M228" s="153"/>
      <c r="T228" s="154"/>
      <c r="AT228" s="150" t="s">
        <v>277</v>
      </c>
      <c r="AU228" s="150" t="s">
        <v>86</v>
      </c>
      <c r="AV228" s="12" t="s">
        <v>84</v>
      </c>
      <c r="AW228" s="12" t="s">
        <v>37</v>
      </c>
      <c r="AX228" s="12" t="s">
        <v>76</v>
      </c>
      <c r="AY228" s="150" t="s">
        <v>265</v>
      </c>
    </row>
    <row r="229" spans="2:51" s="13" customFormat="1" ht="12">
      <c r="B229" s="155"/>
      <c r="D229" s="143" t="s">
        <v>277</v>
      </c>
      <c r="E229" s="156" t="s">
        <v>19</v>
      </c>
      <c r="F229" s="157" t="s">
        <v>6703</v>
      </c>
      <c r="H229" s="158">
        <v>297</v>
      </c>
      <c r="I229" s="159"/>
      <c r="L229" s="155"/>
      <c r="M229" s="160"/>
      <c r="T229" s="161"/>
      <c r="AT229" s="156" t="s">
        <v>277</v>
      </c>
      <c r="AU229" s="156" t="s">
        <v>86</v>
      </c>
      <c r="AV229" s="13" t="s">
        <v>86</v>
      </c>
      <c r="AW229" s="13" t="s">
        <v>37</v>
      </c>
      <c r="AX229" s="13" t="s">
        <v>76</v>
      </c>
      <c r="AY229" s="156" t="s">
        <v>265</v>
      </c>
    </row>
    <row r="230" spans="2:51" s="14" customFormat="1" ht="12">
      <c r="B230" s="162"/>
      <c r="D230" s="143" t="s">
        <v>277</v>
      </c>
      <c r="E230" s="163" t="s">
        <v>6533</v>
      </c>
      <c r="F230" s="164" t="s">
        <v>280</v>
      </c>
      <c r="H230" s="165">
        <v>297</v>
      </c>
      <c r="I230" s="166"/>
      <c r="L230" s="162"/>
      <c r="M230" s="167"/>
      <c r="T230" s="168"/>
      <c r="AT230" s="163" t="s">
        <v>277</v>
      </c>
      <c r="AU230" s="163" t="s">
        <v>86</v>
      </c>
      <c r="AV230" s="14" t="s">
        <v>271</v>
      </c>
      <c r="AW230" s="14" t="s">
        <v>37</v>
      </c>
      <c r="AX230" s="14" t="s">
        <v>84</v>
      </c>
      <c r="AY230" s="163" t="s">
        <v>265</v>
      </c>
    </row>
    <row r="231" spans="2:65" s="1" customFormat="1" ht="21.75" customHeight="1">
      <c r="B231" s="33"/>
      <c r="C231" s="130" t="s">
        <v>381</v>
      </c>
      <c r="D231" s="130" t="s">
        <v>267</v>
      </c>
      <c r="E231" s="131" t="s">
        <v>6704</v>
      </c>
      <c r="F231" s="132" t="s">
        <v>6705</v>
      </c>
      <c r="G231" s="133" t="s">
        <v>104</v>
      </c>
      <c r="H231" s="134">
        <v>43.55</v>
      </c>
      <c r="I231" s="135"/>
      <c r="J231" s="136">
        <f>ROUND(I231*H231,2)</f>
        <v>0</v>
      </c>
      <c r="K231" s="132" t="s">
        <v>270</v>
      </c>
      <c r="L231" s="33"/>
      <c r="M231" s="137" t="s">
        <v>19</v>
      </c>
      <c r="N231" s="138" t="s">
        <v>47</v>
      </c>
      <c r="P231" s="139">
        <f>O231*H231</f>
        <v>0</v>
      </c>
      <c r="Q231" s="139">
        <v>0</v>
      </c>
      <c r="R231" s="139">
        <f>Q231*H231</f>
        <v>0</v>
      </c>
      <c r="S231" s="139">
        <v>0</v>
      </c>
      <c r="T231" s="140">
        <f>S231*H231</f>
        <v>0</v>
      </c>
      <c r="AR231" s="141" t="s">
        <v>271</v>
      </c>
      <c r="AT231" s="141" t="s">
        <v>267</v>
      </c>
      <c r="AU231" s="141" t="s">
        <v>86</v>
      </c>
      <c r="AY231" s="18" t="s">
        <v>265</v>
      </c>
      <c r="BE231" s="142">
        <f>IF(N231="základní",J231,0)</f>
        <v>0</v>
      </c>
      <c r="BF231" s="142">
        <f>IF(N231="snížená",J231,0)</f>
        <v>0</v>
      </c>
      <c r="BG231" s="142">
        <f>IF(N231="zákl. přenesená",J231,0)</f>
        <v>0</v>
      </c>
      <c r="BH231" s="142">
        <f>IF(N231="sníž. přenesená",J231,0)</f>
        <v>0</v>
      </c>
      <c r="BI231" s="142">
        <f>IF(N231="nulová",J231,0)</f>
        <v>0</v>
      </c>
      <c r="BJ231" s="18" t="s">
        <v>84</v>
      </c>
      <c r="BK231" s="142">
        <f>ROUND(I231*H231,2)</f>
        <v>0</v>
      </c>
      <c r="BL231" s="18" t="s">
        <v>271</v>
      </c>
      <c r="BM231" s="141" t="s">
        <v>6706</v>
      </c>
    </row>
    <row r="232" spans="2:47" s="1" customFormat="1" ht="19.5">
      <c r="B232" s="33"/>
      <c r="D232" s="143" t="s">
        <v>273</v>
      </c>
      <c r="F232" s="144" t="s">
        <v>6707</v>
      </c>
      <c r="I232" s="145"/>
      <c r="L232" s="33"/>
      <c r="M232" s="146"/>
      <c r="T232" s="54"/>
      <c r="AT232" s="18" t="s">
        <v>273</v>
      </c>
      <c r="AU232" s="18" t="s">
        <v>86</v>
      </c>
    </row>
    <row r="233" spans="2:47" s="1" customFormat="1" ht="12">
      <c r="B233" s="33"/>
      <c r="D233" s="147" t="s">
        <v>275</v>
      </c>
      <c r="F233" s="148" t="s">
        <v>6708</v>
      </c>
      <c r="I233" s="145"/>
      <c r="L233" s="33"/>
      <c r="M233" s="146"/>
      <c r="T233" s="54"/>
      <c r="AT233" s="18" t="s">
        <v>275</v>
      </c>
      <c r="AU233" s="18" t="s">
        <v>86</v>
      </c>
    </row>
    <row r="234" spans="2:51" s="12" customFormat="1" ht="12">
      <c r="B234" s="149"/>
      <c r="D234" s="143" t="s">
        <v>277</v>
      </c>
      <c r="E234" s="150" t="s">
        <v>19</v>
      </c>
      <c r="F234" s="151" t="s">
        <v>6590</v>
      </c>
      <c r="H234" s="150" t="s">
        <v>19</v>
      </c>
      <c r="I234" s="152"/>
      <c r="L234" s="149"/>
      <c r="M234" s="153"/>
      <c r="T234" s="154"/>
      <c r="AT234" s="150" t="s">
        <v>277</v>
      </c>
      <c r="AU234" s="150" t="s">
        <v>86</v>
      </c>
      <c r="AV234" s="12" t="s">
        <v>84</v>
      </c>
      <c r="AW234" s="12" t="s">
        <v>37</v>
      </c>
      <c r="AX234" s="12" t="s">
        <v>76</v>
      </c>
      <c r="AY234" s="150" t="s">
        <v>265</v>
      </c>
    </row>
    <row r="235" spans="2:51" s="13" customFormat="1" ht="12">
      <c r="B235" s="155"/>
      <c r="D235" s="143" t="s">
        <v>277</v>
      </c>
      <c r="E235" s="156" t="s">
        <v>19</v>
      </c>
      <c r="F235" s="157" t="s">
        <v>6709</v>
      </c>
      <c r="H235" s="158">
        <v>17.6</v>
      </c>
      <c r="I235" s="159"/>
      <c r="L235" s="155"/>
      <c r="M235" s="160"/>
      <c r="T235" s="161"/>
      <c r="AT235" s="156" t="s">
        <v>277</v>
      </c>
      <c r="AU235" s="156" t="s">
        <v>86</v>
      </c>
      <c r="AV235" s="13" t="s">
        <v>86</v>
      </c>
      <c r="AW235" s="13" t="s">
        <v>37</v>
      </c>
      <c r="AX235" s="13" t="s">
        <v>76</v>
      </c>
      <c r="AY235" s="156" t="s">
        <v>265</v>
      </c>
    </row>
    <row r="236" spans="2:51" s="13" customFormat="1" ht="12">
      <c r="B236" s="155"/>
      <c r="D236" s="143" t="s">
        <v>277</v>
      </c>
      <c r="E236" s="156" t="s">
        <v>19</v>
      </c>
      <c r="F236" s="157" t="s">
        <v>6710</v>
      </c>
      <c r="H236" s="158">
        <v>25.95</v>
      </c>
      <c r="I236" s="159"/>
      <c r="L236" s="155"/>
      <c r="M236" s="160"/>
      <c r="T236" s="161"/>
      <c r="AT236" s="156" t="s">
        <v>277</v>
      </c>
      <c r="AU236" s="156" t="s">
        <v>86</v>
      </c>
      <c r="AV236" s="13" t="s">
        <v>86</v>
      </c>
      <c r="AW236" s="13" t="s">
        <v>37</v>
      </c>
      <c r="AX236" s="13" t="s">
        <v>76</v>
      </c>
      <c r="AY236" s="156" t="s">
        <v>265</v>
      </c>
    </row>
    <row r="237" spans="2:51" s="14" customFormat="1" ht="12">
      <c r="B237" s="162"/>
      <c r="D237" s="143" t="s">
        <v>277</v>
      </c>
      <c r="E237" s="163" t="s">
        <v>6535</v>
      </c>
      <c r="F237" s="164" t="s">
        <v>280</v>
      </c>
      <c r="H237" s="165">
        <v>43.55</v>
      </c>
      <c r="I237" s="166"/>
      <c r="L237" s="162"/>
      <c r="M237" s="167"/>
      <c r="T237" s="168"/>
      <c r="AT237" s="163" t="s">
        <v>277</v>
      </c>
      <c r="AU237" s="163" t="s">
        <v>86</v>
      </c>
      <c r="AV237" s="14" t="s">
        <v>271</v>
      </c>
      <c r="AW237" s="14" t="s">
        <v>37</v>
      </c>
      <c r="AX237" s="14" t="s">
        <v>84</v>
      </c>
      <c r="AY237" s="163" t="s">
        <v>265</v>
      </c>
    </row>
    <row r="238" spans="2:65" s="1" customFormat="1" ht="16.5" customHeight="1">
      <c r="B238" s="33"/>
      <c r="C238" s="130" t="s">
        <v>388</v>
      </c>
      <c r="D238" s="130" t="s">
        <v>267</v>
      </c>
      <c r="E238" s="131" t="s">
        <v>659</v>
      </c>
      <c r="F238" s="132" t="s">
        <v>660</v>
      </c>
      <c r="G238" s="133" t="s">
        <v>104</v>
      </c>
      <c r="H238" s="134">
        <v>1012.598</v>
      </c>
      <c r="I238" s="135"/>
      <c r="J238" s="136">
        <f>ROUND(I238*H238,2)</f>
        <v>0</v>
      </c>
      <c r="K238" s="132" t="s">
        <v>270</v>
      </c>
      <c r="L238" s="33"/>
      <c r="M238" s="137" t="s">
        <v>19</v>
      </c>
      <c r="N238" s="138" t="s">
        <v>47</v>
      </c>
      <c r="P238" s="139">
        <f>O238*H238</f>
        <v>0</v>
      </c>
      <c r="Q238" s="139">
        <v>0</v>
      </c>
      <c r="R238" s="139">
        <f>Q238*H238</f>
        <v>0</v>
      </c>
      <c r="S238" s="139">
        <v>0</v>
      </c>
      <c r="T238" s="140">
        <f>S238*H238</f>
        <v>0</v>
      </c>
      <c r="AR238" s="141" t="s">
        <v>271</v>
      </c>
      <c r="AT238" s="141" t="s">
        <v>267</v>
      </c>
      <c r="AU238" s="141" t="s">
        <v>86</v>
      </c>
      <c r="AY238" s="18" t="s">
        <v>265</v>
      </c>
      <c r="BE238" s="142">
        <f>IF(N238="základní",J238,0)</f>
        <v>0</v>
      </c>
      <c r="BF238" s="142">
        <f>IF(N238="snížená",J238,0)</f>
        <v>0</v>
      </c>
      <c r="BG238" s="142">
        <f>IF(N238="zákl. přenesená",J238,0)</f>
        <v>0</v>
      </c>
      <c r="BH238" s="142">
        <f>IF(N238="sníž. přenesená",J238,0)</f>
        <v>0</v>
      </c>
      <c r="BI238" s="142">
        <f>IF(N238="nulová",J238,0)</f>
        <v>0</v>
      </c>
      <c r="BJ238" s="18" t="s">
        <v>84</v>
      </c>
      <c r="BK238" s="142">
        <f>ROUND(I238*H238,2)</f>
        <v>0</v>
      </c>
      <c r="BL238" s="18" t="s">
        <v>271</v>
      </c>
      <c r="BM238" s="141" t="s">
        <v>6711</v>
      </c>
    </row>
    <row r="239" spans="2:47" s="1" customFormat="1" ht="12">
      <c r="B239" s="33"/>
      <c r="D239" s="143" t="s">
        <v>273</v>
      </c>
      <c r="F239" s="144" t="s">
        <v>662</v>
      </c>
      <c r="I239" s="145"/>
      <c r="L239" s="33"/>
      <c r="M239" s="146"/>
      <c r="T239" s="54"/>
      <c r="AT239" s="18" t="s">
        <v>273</v>
      </c>
      <c r="AU239" s="18" t="s">
        <v>86</v>
      </c>
    </row>
    <row r="240" spans="2:47" s="1" customFormat="1" ht="12">
      <c r="B240" s="33"/>
      <c r="D240" s="147" t="s">
        <v>275</v>
      </c>
      <c r="F240" s="148" t="s">
        <v>663</v>
      </c>
      <c r="I240" s="145"/>
      <c r="L240" s="33"/>
      <c r="M240" s="146"/>
      <c r="T240" s="54"/>
      <c r="AT240" s="18" t="s">
        <v>275</v>
      </c>
      <c r="AU240" s="18" t="s">
        <v>86</v>
      </c>
    </row>
    <row r="241" spans="2:51" s="13" customFormat="1" ht="12">
      <c r="B241" s="155"/>
      <c r="D241" s="143" t="s">
        <v>277</v>
      </c>
      <c r="E241" s="156" t="s">
        <v>19</v>
      </c>
      <c r="F241" s="157" t="s">
        <v>6712</v>
      </c>
      <c r="H241" s="158">
        <v>612.698</v>
      </c>
      <c r="I241" s="159"/>
      <c r="L241" s="155"/>
      <c r="M241" s="160"/>
      <c r="T241" s="161"/>
      <c r="AT241" s="156" t="s">
        <v>277</v>
      </c>
      <c r="AU241" s="156" t="s">
        <v>86</v>
      </c>
      <c r="AV241" s="13" t="s">
        <v>86</v>
      </c>
      <c r="AW241" s="13" t="s">
        <v>37</v>
      </c>
      <c r="AX241" s="13" t="s">
        <v>76</v>
      </c>
      <c r="AY241" s="156" t="s">
        <v>265</v>
      </c>
    </row>
    <row r="242" spans="2:51" s="13" customFormat="1" ht="12">
      <c r="B242" s="155"/>
      <c r="D242" s="143" t="s">
        <v>277</v>
      </c>
      <c r="E242" s="156" t="s">
        <v>19</v>
      </c>
      <c r="F242" s="157" t="s">
        <v>6713</v>
      </c>
      <c r="H242" s="158">
        <v>102.9</v>
      </c>
      <c r="I242" s="159"/>
      <c r="L242" s="155"/>
      <c r="M242" s="160"/>
      <c r="T242" s="161"/>
      <c r="AT242" s="156" t="s">
        <v>277</v>
      </c>
      <c r="AU242" s="156" t="s">
        <v>86</v>
      </c>
      <c r="AV242" s="13" t="s">
        <v>86</v>
      </c>
      <c r="AW242" s="13" t="s">
        <v>37</v>
      </c>
      <c r="AX242" s="13" t="s">
        <v>76</v>
      </c>
      <c r="AY242" s="156" t="s">
        <v>265</v>
      </c>
    </row>
    <row r="243" spans="2:51" s="13" customFormat="1" ht="12">
      <c r="B243" s="155"/>
      <c r="D243" s="143" t="s">
        <v>277</v>
      </c>
      <c r="E243" s="156" t="s">
        <v>19</v>
      </c>
      <c r="F243" s="157" t="s">
        <v>6714</v>
      </c>
      <c r="H243" s="158">
        <v>297</v>
      </c>
      <c r="I243" s="159"/>
      <c r="L243" s="155"/>
      <c r="M243" s="160"/>
      <c r="T243" s="161"/>
      <c r="AT243" s="156" t="s">
        <v>277</v>
      </c>
      <c r="AU243" s="156" t="s">
        <v>86</v>
      </c>
      <c r="AV243" s="13" t="s">
        <v>86</v>
      </c>
      <c r="AW243" s="13" t="s">
        <v>37</v>
      </c>
      <c r="AX243" s="13" t="s">
        <v>76</v>
      </c>
      <c r="AY243" s="156" t="s">
        <v>265</v>
      </c>
    </row>
    <row r="244" spans="2:51" s="14" customFormat="1" ht="12">
      <c r="B244" s="162"/>
      <c r="D244" s="143" t="s">
        <v>277</v>
      </c>
      <c r="E244" s="163" t="s">
        <v>19</v>
      </c>
      <c r="F244" s="164" t="s">
        <v>280</v>
      </c>
      <c r="H244" s="165">
        <v>1012.598</v>
      </c>
      <c r="I244" s="166"/>
      <c r="L244" s="162"/>
      <c r="M244" s="167"/>
      <c r="T244" s="168"/>
      <c r="AT244" s="163" t="s">
        <v>277</v>
      </c>
      <c r="AU244" s="163" t="s">
        <v>86</v>
      </c>
      <c r="AV244" s="14" t="s">
        <v>271</v>
      </c>
      <c r="AW244" s="14" t="s">
        <v>37</v>
      </c>
      <c r="AX244" s="14" t="s">
        <v>84</v>
      </c>
      <c r="AY244" s="163" t="s">
        <v>265</v>
      </c>
    </row>
    <row r="245" spans="2:65" s="1" customFormat="1" ht="16.5" customHeight="1">
      <c r="B245" s="33"/>
      <c r="C245" s="130" t="s">
        <v>400</v>
      </c>
      <c r="D245" s="130" t="s">
        <v>267</v>
      </c>
      <c r="E245" s="131" t="s">
        <v>675</v>
      </c>
      <c r="F245" s="132" t="s">
        <v>676</v>
      </c>
      <c r="G245" s="133" t="s">
        <v>104</v>
      </c>
      <c r="H245" s="134">
        <v>102.9</v>
      </c>
      <c r="I245" s="135"/>
      <c r="J245" s="136">
        <f>ROUND(I245*H245,2)</f>
        <v>0</v>
      </c>
      <c r="K245" s="132" t="s">
        <v>270</v>
      </c>
      <c r="L245" s="33"/>
      <c r="M245" s="137" t="s">
        <v>19</v>
      </c>
      <c r="N245" s="138" t="s">
        <v>47</v>
      </c>
      <c r="P245" s="139">
        <f>O245*H245</f>
        <v>0</v>
      </c>
      <c r="Q245" s="139">
        <v>0</v>
      </c>
      <c r="R245" s="139">
        <f>Q245*H245</f>
        <v>0</v>
      </c>
      <c r="S245" s="139">
        <v>0</v>
      </c>
      <c r="T245" s="140">
        <f>S245*H245</f>
        <v>0</v>
      </c>
      <c r="AR245" s="141" t="s">
        <v>271</v>
      </c>
      <c r="AT245" s="141" t="s">
        <v>267</v>
      </c>
      <c r="AU245" s="141" t="s">
        <v>86</v>
      </c>
      <c r="AY245" s="18" t="s">
        <v>265</v>
      </c>
      <c r="BE245" s="142">
        <f>IF(N245="základní",J245,0)</f>
        <v>0</v>
      </c>
      <c r="BF245" s="142">
        <f>IF(N245="snížená",J245,0)</f>
        <v>0</v>
      </c>
      <c r="BG245" s="142">
        <f>IF(N245="zákl. přenesená",J245,0)</f>
        <v>0</v>
      </c>
      <c r="BH245" s="142">
        <f>IF(N245="sníž. přenesená",J245,0)</f>
        <v>0</v>
      </c>
      <c r="BI245" s="142">
        <f>IF(N245="nulová",J245,0)</f>
        <v>0</v>
      </c>
      <c r="BJ245" s="18" t="s">
        <v>84</v>
      </c>
      <c r="BK245" s="142">
        <f>ROUND(I245*H245,2)</f>
        <v>0</v>
      </c>
      <c r="BL245" s="18" t="s">
        <v>271</v>
      </c>
      <c r="BM245" s="141" t="s">
        <v>6715</v>
      </c>
    </row>
    <row r="246" spans="2:47" s="1" customFormat="1" ht="19.5">
      <c r="B246" s="33"/>
      <c r="D246" s="143" t="s">
        <v>273</v>
      </c>
      <c r="F246" s="144" t="s">
        <v>678</v>
      </c>
      <c r="I246" s="145"/>
      <c r="L246" s="33"/>
      <c r="M246" s="146"/>
      <c r="T246" s="54"/>
      <c r="AT246" s="18" t="s">
        <v>273</v>
      </c>
      <c r="AU246" s="18" t="s">
        <v>86</v>
      </c>
    </row>
    <row r="247" spans="2:47" s="1" customFormat="1" ht="12">
      <c r="B247" s="33"/>
      <c r="D247" s="147" t="s">
        <v>275</v>
      </c>
      <c r="F247" s="148" t="s">
        <v>679</v>
      </c>
      <c r="I247" s="145"/>
      <c r="L247" s="33"/>
      <c r="M247" s="146"/>
      <c r="T247" s="54"/>
      <c r="AT247" s="18" t="s">
        <v>275</v>
      </c>
      <c r="AU247" s="18" t="s">
        <v>86</v>
      </c>
    </row>
    <row r="248" spans="2:51" s="12" customFormat="1" ht="12">
      <c r="B248" s="149"/>
      <c r="D248" s="143" t="s">
        <v>277</v>
      </c>
      <c r="E248" s="150" t="s">
        <v>19</v>
      </c>
      <c r="F248" s="151" t="s">
        <v>6590</v>
      </c>
      <c r="H248" s="150" t="s">
        <v>19</v>
      </c>
      <c r="I248" s="152"/>
      <c r="L248" s="149"/>
      <c r="M248" s="153"/>
      <c r="T248" s="154"/>
      <c r="AT248" s="150" t="s">
        <v>277</v>
      </c>
      <c r="AU248" s="150" t="s">
        <v>86</v>
      </c>
      <c r="AV248" s="12" t="s">
        <v>84</v>
      </c>
      <c r="AW248" s="12" t="s">
        <v>37</v>
      </c>
      <c r="AX248" s="12" t="s">
        <v>76</v>
      </c>
      <c r="AY248" s="150" t="s">
        <v>265</v>
      </c>
    </row>
    <row r="249" spans="2:51" s="12" customFormat="1" ht="12">
      <c r="B249" s="149"/>
      <c r="D249" s="143" t="s">
        <v>277</v>
      </c>
      <c r="E249" s="150" t="s">
        <v>19</v>
      </c>
      <c r="F249" s="151" t="s">
        <v>6716</v>
      </c>
      <c r="H249" s="150" t="s">
        <v>19</v>
      </c>
      <c r="I249" s="152"/>
      <c r="L249" s="149"/>
      <c r="M249" s="153"/>
      <c r="T249" s="154"/>
      <c r="AT249" s="150" t="s">
        <v>277</v>
      </c>
      <c r="AU249" s="150" t="s">
        <v>86</v>
      </c>
      <c r="AV249" s="12" t="s">
        <v>84</v>
      </c>
      <c r="AW249" s="12" t="s">
        <v>37</v>
      </c>
      <c r="AX249" s="12" t="s">
        <v>76</v>
      </c>
      <c r="AY249" s="150" t="s">
        <v>265</v>
      </c>
    </row>
    <row r="250" spans="2:51" s="13" customFormat="1" ht="12">
      <c r="B250" s="155"/>
      <c r="D250" s="143" t="s">
        <v>277</v>
      </c>
      <c r="E250" s="156" t="s">
        <v>19</v>
      </c>
      <c r="F250" s="157" t="s">
        <v>6717</v>
      </c>
      <c r="H250" s="158">
        <v>62.9</v>
      </c>
      <c r="I250" s="159"/>
      <c r="L250" s="155"/>
      <c r="M250" s="160"/>
      <c r="T250" s="161"/>
      <c r="AT250" s="156" t="s">
        <v>277</v>
      </c>
      <c r="AU250" s="156" t="s">
        <v>86</v>
      </c>
      <c r="AV250" s="13" t="s">
        <v>86</v>
      </c>
      <c r="AW250" s="13" t="s">
        <v>37</v>
      </c>
      <c r="AX250" s="13" t="s">
        <v>76</v>
      </c>
      <c r="AY250" s="156" t="s">
        <v>265</v>
      </c>
    </row>
    <row r="251" spans="2:51" s="12" customFormat="1" ht="12">
      <c r="B251" s="149"/>
      <c r="D251" s="143" t="s">
        <v>277</v>
      </c>
      <c r="E251" s="150" t="s">
        <v>19</v>
      </c>
      <c r="F251" s="151" t="s">
        <v>6718</v>
      </c>
      <c r="H251" s="150" t="s">
        <v>19</v>
      </c>
      <c r="I251" s="152"/>
      <c r="L251" s="149"/>
      <c r="M251" s="153"/>
      <c r="T251" s="154"/>
      <c r="AT251" s="150" t="s">
        <v>277</v>
      </c>
      <c r="AU251" s="150" t="s">
        <v>86</v>
      </c>
      <c r="AV251" s="12" t="s">
        <v>84</v>
      </c>
      <c r="AW251" s="12" t="s">
        <v>37</v>
      </c>
      <c r="AX251" s="12" t="s">
        <v>76</v>
      </c>
      <c r="AY251" s="150" t="s">
        <v>265</v>
      </c>
    </row>
    <row r="252" spans="2:51" s="13" customFormat="1" ht="12">
      <c r="B252" s="155"/>
      <c r="D252" s="143" t="s">
        <v>277</v>
      </c>
      <c r="E252" s="156" t="s">
        <v>19</v>
      </c>
      <c r="F252" s="157" t="s">
        <v>552</v>
      </c>
      <c r="H252" s="158">
        <v>40</v>
      </c>
      <c r="I252" s="159"/>
      <c r="L252" s="155"/>
      <c r="M252" s="160"/>
      <c r="T252" s="161"/>
      <c r="AT252" s="156" t="s">
        <v>277</v>
      </c>
      <c r="AU252" s="156" t="s">
        <v>86</v>
      </c>
      <c r="AV252" s="13" t="s">
        <v>86</v>
      </c>
      <c r="AW252" s="13" t="s">
        <v>37</v>
      </c>
      <c r="AX252" s="13" t="s">
        <v>76</v>
      </c>
      <c r="AY252" s="156" t="s">
        <v>265</v>
      </c>
    </row>
    <row r="253" spans="2:51" s="14" customFormat="1" ht="12">
      <c r="B253" s="162"/>
      <c r="D253" s="143" t="s">
        <v>277</v>
      </c>
      <c r="E253" s="163" t="s">
        <v>225</v>
      </c>
      <c r="F253" s="164" t="s">
        <v>280</v>
      </c>
      <c r="H253" s="165">
        <v>102.9</v>
      </c>
      <c r="I253" s="166"/>
      <c r="L253" s="162"/>
      <c r="M253" s="167"/>
      <c r="T253" s="168"/>
      <c r="AT253" s="163" t="s">
        <v>277</v>
      </c>
      <c r="AU253" s="163" t="s">
        <v>86</v>
      </c>
      <c r="AV253" s="14" t="s">
        <v>271</v>
      </c>
      <c r="AW253" s="14" t="s">
        <v>37</v>
      </c>
      <c r="AX253" s="14" t="s">
        <v>84</v>
      </c>
      <c r="AY253" s="163" t="s">
        <v>265</v>
      </c>
    </row>
    <row r="254" spans="2:65" s="1" customFormat="1" ht="21.75" customHeight="1">
      <c r="B254" s="33"/>
      <c r="C254" s="130" t="s">
        <v>7</v>
      </c>
      <c r="D254" s="130" t="s">
        <v>267</v>
      </c>
      <c r="E254" s="131" t="s">
        <v>770</v>
      </c>
      <c r="F254" s="132" t="s">
        <v>771</v>
      </c>
      <c r="G254" s="133" t="s">
        <v>115</v>
      </c>
      <c r="H254" s="134">
        <v>701</v>
      </c>
      <c r="I254" s="135"/>
      <c r="J254" s="136">
        <f>ROUND(I254*H254,2)</f>
        <v>0</v>
      </c>
      <c r="K254" s="132" t="s">
        <v>270</v>
      </c>
      <c r="L254" s="33"/>
      <c r="M254" s="137" t="s">
        <v>19</v>
      </c>
      <c r="N254" s="138" t="s">
        <v>47</v>
      </c>
      <c r="P254" s="139">
        <f>O254*H254</f>
        <v>0</v>
      </c>
      <c r="Q254" s="139">
        <v>0</v>
      </c>
      <c r="R254" s="139">
        <f>Q254*H254</f>
        <v>0</v>
      </c>
      <c r="S254" s="139">
        <v>0</v>
      </c>
      <c r="T254" s="140">
        <f>S254*H254</f>
        <v>0</v>
      </c>
      <c r="AR254" s="141" t="s">
        <v>271</v>
      </c>
      <c r="AT254" s="141" t="s">
        <v>267</v>
      </c>
      <c r="AU254" s="141" t="s">
        <v>86</v>
      </c>
      <c r="AY254" s="18" t="s">
        <v>265</v>
      </c>
      <c r="BE254" s="142">
        <f>IF(N254="základní",J254,0)</f>
        <v>0</v>
      </c>
      <c r="BF254" s="142">
        <f>IF(N254="snížená",J254,0)</f>
        <v>0</v>
      </c>
      <c r="BG254" s="142">
        <f>IF(N254="zákl. přenesená",J254,0)</f>
        <v>0</v>
      </c>
      <c r="BH254" s="142">
        <f>IF(N254="sníž. přenesená",J254,0)</f>
        <v>0</v>
      </c>
      <c r="BI254" s="142">
        <f>IF(N254="nulová",J254,0)</f>
        <v>0</v>
      </c>
      <c r="BJ254" s="18" t="s">
        <v>84</v>
      </c>
      <c r="BK254" s="142">
        <f>ROUND(I254*H254,2)</f>
        <v>0</v>
      </c>
      <c r="BL254" s="18" t="s">
        <v>271</v>
      </c>
      <c r="BM254" s="141" t="s">
        <v>6719</v>
      </c>
    </row>
    <row r="255" spans="2:47" s="1" customFormat="1" ht="12">
      <c r="B255" s="33"/>
      <c r="D255" s="143" t="s">
        <v>273</v>
      </c>
      <c r="F255" s="144" t="s">
        <v>773</v>
      </c>
      <c r="I255" s="145"/>
      <c r="L255" s="33"/>
      <c r="M255" s="146"/>
      <c r="T255" s="54"/>
      <c r="AT255" s="18" t="s">
        <v>273</v>
      </c>
      <c r="AU255" s="18" t="s">
        <v>86</v>
      </c>
    </row>
    <row r="256" spans="2:47" s="1" customFormat="1" ht="12">
      <c r="B256" s="33"/>
      <c r="D256" s="147" t="s">
        <v>275</v>
      </c>
      <c r="F256" s="148" t="s">
        <v>774</v>
      </c>
      <c r="I256" s="145"/>
      <c r="L256" s="33"/>
      <c r="M256" s="146"/>
      <c r="T256" s="54"/>
      <c r="AT256" s="18" t="s">
        <v>275</v>
      </c>
      <c r="AU256" s="18" t="s">
        <v>86</v>
      </c>
    </row>
    <row r="257" spans="2:51" s="12" customFormat="1" ht="12">
      <c r="B257" s="149"/>
      <c r="D257" s="143" t="s">
        <v>277</v>
      </c>
      <c r="E257" s="150" t="s">
        <v>19</v>
      </c>
      <c r="F257" s="151" t="s">
        <v>6590</v>
      </c>
      <c r="H257" s="150" t="s">
        <v>19</v>
      </c>
      <c r="I257" s="152"/>
      <c r="L257" s="149"/>
      <c r="M257" s="153"/>
      <c r="T257" s="154"/>
      <c r="AT257" s="150" t="s">
        <v>277</v>
      </c>
      <c r="AU257" s="150" t="s">
        <v>86</v>
      </c>
      <c r="AV257" s="12" t="s">
        <v>84</v>
      </c>
      <c r="AW257" s="12" t="s">
        <v>37</v>
      </c>
      <c r="AX257" s="12" t="s">
        <v>76</v>
      </c>
      <c r="AY257" s="150" t="s">
        <v>265</v>
      </c>
    </row>
    <row r="258" spans="2:51" s="12" customFormat="1" ht="12">
      <c r="B258" s="149"/>
      <c r="D258" s="143" t="s">
        <v>277</v>
      </c>
      <c r="E258" s="150" t="s">
        <v>19</v>
      </c>
      <c r="F258" s="151" t="s">
        <v>6720</v>
      </c>
      <c r="H258" s="150" t="s">
        <v>19</v>
      </c>
      <c r="I258" s="152"/>
      <c r="L258" s="149"/>
      <c r="M258" s="153"/>
      <c r="T258" s="154"/>
      <c r="AT258" s="150" t="s">
        <v>277</v>
      </c>
      <c r="AU258" s="150" t="s">
        <v>86</v>
      </c>
      <c r="AV258" s="12" t="s">
        <v>84</v>
      </c>
      <c r="AW258" s="12" t="s">
        <v>37</v>
      </c>
      <c r="AX258" s="12" t="s">
        <v>76</v>
      </c>
      <c r="AY258" s="150" t="s">
        <v>265</v>
      </c>
    </row>
    <row r="259" spans="2:51" s="13" customFormat="1" ht="12">
      <c r="B259" s="155"/>
      <c r="D259" s="143" t="s">
        <v>277</v>
      </c>
      <c r="E259" s="156" t="s">
        <v>19</v>
      </c>
      <c r="F259" s="157" t="s">
        <v>6721</v>
      </c>
      <c r="H259" s="158">
        <v>701</v>
      </c>
      <c r="I259" s="159"/>
      <c r="L259" s="155"/>
      <c r="M259" s="160"/>
      <c r="T259" s="161"/>
      <c r="AT259" s="156" t="s">
        <v>277</v>
      </c>
      <c r="AU259" s="156" t="s">
        <v>86</v>
      </c>
      <c r="AV259" s="13" t="s">
        <v>86</v>
      </c>
      <c r="AW259" s="13" t="s">
        <v>37</v>
      </c>
      <c r="AX259" s="13" t="s">
        <v>76</v>
      </c>
      <c r="AY259" s="156" t="s">
        <v>265</v>
      </c>
    </row>
    <row r="260" spans="2:51" s="14" customFormat="1" ht="12">
      <c r="B260" s="162"/>
      <c r="D260" s="143" t="s">
        <v>277</v>
      </c>
      <c r="E260" s="163" t="s">
        <v>5371</v>
      </c>
      <c r="F260" s="164" t="s">
        <v>280</v>
      </c>
      <c r="H260" s="165">
        <v>701</v>
      </c>
      <c r="I260" s="166"/>
      <c r="L260" s="162"/>
      <c r="M260" s="167"/>
      <c r="T260" s="168"/>
      <c r="AT260" s="163" t="s">
        <v>277</v>
      </c>
      <c r="AU260" s="163" t="s">
        <v>86</v>
      </c>
      <c r="AV260" s="14" t="s">
        <v>271</v>
      </c>
      <c r="AW260" s="14" t="s">
        <v>37</v>
      </c>
      <c r="AX260" s="14" t="s">
        <v>84</v>
      </c>
      <c r="AY260" s="163" t="s">
        <v>265</v>
      </c>
    </row>
    <row r="261" spans="2:65" s="1" customFormat="1" ht="16.5" customHeight="1">
      <c r="B261" s="33"/>
      <c r="C261" s="130" t="s">
        <v>122</v>
      </c>
      <c r="D261" s="130" t="s">
        <v>267</v>
      </c>
      <c r="E261" s="131" t="s">
        <v>786</v>
      </c>
      <c r="F261" s="132" t="s">
        <v>787</v>
      </c>
      <c r="G261" s="133" t="s">
        <v>115</v>
      </c>
      <c r="H261" s="134">
        <v>701</v>
      </c>
      <c r="I261" s="135"/>
      <c r="J261" s="136">
        <f>ROUND(I261*H261,2)</f>
        <v>0</v>
      </c>
      <c r="K261" s="132" t="s">
        <v>270</v>
      </c>
      <c r="L261" s="33"/>
      <c r="M261" s="137" t="s">
        <v>19</v>
      </c>
      <c r="N261" s="138" t="s">
        <v>47</v>
      </c>
      <c r="P261" s="139">
        <f>O261*H261</f>
        <v>0</v>
      </c>
      <c r="Q261" s="139">
        <v>0</v>
      </c>
      <c r="R261" s="139">
        <f>Q261*H261</f>
        <v>0</v>
      </c>
      <c r="S261" s="139">
        <v>0</v>
      </c>
      <c r="T261" s="140">
        <f>S261*H261</f>
        <v>0</v>
      </c>
      <c r="AR261" s="141" t="s">
        <v>271</v>
      </c>
      <c r="AT261" s="141" t="s">
        <v>267</v>
      </c>
      <c r="AU261" s="141" t="s">
        <v>86</v>
      </c>
      <c r="AY261" s="18" t="s">
        <v>265</v>
      </c>
      <c r="BE261" s="142">
        <f>IF(N261="základní",J261,0)</f>
        <v>0</v>
      </c>
      <c r="BF261" s="142">
        <f>IF(N261="snížená",J261,0)</f>
        <v>0</v>
      </c>
      <c r="BG261" s="142">
        <f>IF(N261="zákl. přenesená",J261,0)</f>
        <v>0</v>
      </c>
      <c r="BH261" s="142">
        <f>IF(N261="sníž. přenesená",J261,0)</f>
        <v>0</v>
      </c>
      <c r="BI261" s="142">
        <f>IF(N261="nulová",J261,0)</f>
        <v>0</v>
      </c>
      <c r="BJ261" s="18" t="s">
        <v>84</v>
      </c>
      <c r="BK261" s="142">
        <f>ROUND(I261*H261,2)</f>
        <v>0</v>
      </c>
      <c r="BL261" s="18" t="s">
        <v>271</v>
      </c>
      <c r="BM261" s="141" t="s">
        <v>6722</v>
      </c>
    </row>
    <row r="262" spans="2:47" s="1" customFormat="1" ht="12">
      <c r="B262" s="33"/>
      <c r="D262" s="143" t="s">
        <v>273</v>
      </c>
      <c r="F262" s="144" t="s">
        <v>789</v>
      </c>
      <c r="I262" s="145"/>
      <c r="L262" s="33"/>
      <c r="M262" s="146"/>
      <c r="T262" s="54"/>
      <c r="AT262" s="18" t="s">
        <v>273</v>
      </c>
      <c r="AU262" s="18" t="s">
        <v>86</v>
      </c>
    </row>
    <row r="263" spans="2:47" s="1" customFormat="1" ht="12">
      <c r="B263" s="33"/>
      <c r="D263" s="147" t="s">
        <v>275</v>
      </c>
      <c r="F263" s="148" t="s">
        <v>790</v>
      </c>
      <c r="I263" s="145"/>
      <c r="L263" s="33"/>
      <c r="M263" s="146"/>
      <c r="T263" s="54"/>
      <c r="AT263" s="18" t="s">
        <v>275</v>
      </c>
      <c r="AU263" s="18" t="s">
        <v>86</v>
      </c>
    </row>
    <row r="264" spans="2:51" s="13" customFormat="1" ht="12">
      <c r="B264" s="155"/>
      <c r="D264" s="143" t="s">
        <v>277</v>
      </c>
      <c r="E264" s="156" t="s">
        <v>19</v>
      </c>
      <c r="F264" s="157" t="s">
        <v>5371</v>
      </c>
      <c r="H264" s="158">
        <v>701</v>
      </c>
      <c r="I264" s="159"/>
      <c r="L264" s="155"/>
      <c r="M264" s="160"/>
      <c r="T264" s="161"/>
      <c r="AT264" s="156" t="s">
        <v>277</v>
      </c>
      <c r="AU264" s="156" t="s">
        <v>86</v>
      </c>
      <c r="AV264" s="13" t="s">
        <v>86</v>
      </c>
      <c r="AW264" s="13" t="s">
        <v>37</v>
      </c>
      <c r="AX264" s="13" t="s">
        <v>84</v>
      </c>
      <c r="AY264" s="156" t="s">
        <v>265</v>
      </c>
    </row>
    <row r="265" spans="2:65" s="1" customFormat="1" ht="16.5" customHeight="1">
      <c r="B265" s="33"/>
      <c r="C265" s="177" t="s">
        <v>418</v>
      </c>
      <c r="D265" s="177" t="s">
        <v>504</v>
      </c>
      <c r="E265" s="178" t="s">
        <v>792</v>
      </c>
      <c r="F265" s="179" t="s">
        <v>793</v>
      </c>
      <c r="G265" s="180" t="s">
        <v>794</v>
      </c>
      <c r="H265" s="181">
        <v>21.03</v>
      </c>
      <c r="I265" s="182"/>
      <c r="J265" s="183">
        <f>ROUND(I265*H265,2)</f>
        <v>0</v>
      </c>
      <c r="K265" s="179" t="s">
        <v>270</v>
      </c>
      <c r="L265" s="184"/>
      <c r="M265" s="185" t="s">
        <v>19</v>
      </c>
      <c r="N265" s="186" t="s">
        <v>47</v>
      </c>
      <c r="P265" s="139">
        <f>O265*H265</f>
        <v>0</v>
      </c>
      <c r="Q265" s="139">
        <v>0.001</v>
      </c>
      <c r="R265" s="139">
        <f>Q265*H265</f>
        <v>0.02103</v>
      </c>
      <c r="S265" s="139">
        <v>0</v>
      </c>
      <c r="T265" s="140">
        <f>S265*H265</f>
        <v>0</v>
      </c>
      <c r="AR265" s="141" t="s">
        <v>323</v>
      </c>
      <c r="AT265" s="141" t="s">
        <v>504</v>
      </c>
      <c r="AU265" s="141" t="s">
        <v>86</v>
      </c>
      <c r="AY265" s="18" t="s">
        <v>265</v>
      </c>
      <c r="BE265" s="142">
        <f>IF(N265="základní",J265,0)</f>
        <v>0</v>
      </c>
      <c r="BF265" s="142">
        <f>IF(N265="snížená",J265,0)</f>
        <v>0</v>
      </c>
      <c r="BG265" s="142">
        <f>IF(N265="zákl. přenesená",J265,0)</f>
        <v>0</v>
      </c>
      <c r="BH265" s="142">
        <f>IF(N265="sníž. přenesená",J265,0)</f>
        <v>0</v>
      </c>
      <c r="BI265" s="142">
        <f>IF(N265="nulová",J265,0)</f>
        <v>0</v>
      </c>
      <c r="BJ265" s="18" t="s">
        <v>84</v>
      </c>
      <c r="BK265" s="142">
        <f>ROUND(I265*H265,2)</f>
        <v>0</v>
      </c>
      <c r="BL265" s="18" t="s">
        <v>271</v>
      </c>
      <c r="BM265" s="141" t="s">
        <v>6723</v>
      </c>
    </row>
    <row r="266" spans="2:47" s="1" customFormat="1" ht="12">
      <c r="B266" s="33"/>
      <c r="D266" s="143" t="s">
        <v>273</v>
      </c>
      <c r="F266" s="144" t="s">
        <v>793</v>
      </c>
      <c r="I266" s="145"/>
      <c r="L266" s="33"/>
      <c r="M266" s="146"/>
      <c r="T266" s="54"/>
      <c r="AT266" s="18" t="s">
        <v>273</v>
      </c>
      <c r="AU266" s="18" t="s">
        <v>86</v>
      </c>
    </row>
    <row r="267" spans="2:51" s="13" customFormat="1" ht="12">
      <c r="B267" s="155"/>
      <c r="D267" s="143" t="s">
        <v>277</v>
      </c>
      <c r="E267" s="156" t="s">
        <v>19</v>
      </c>
      <c r="F267" s="157" t="s">
        <v>5467</v>
      </c>
      <c r="H267" s="158">
        <v>21.03</v>
      </c>
      <c r="I267" s="159"/>
      <c r="L267" s="155"/>
      <c r="M267" s="160"/>
      <c r="T267" s="161"/>
      <c r="AT267" s="156" t="s">
        <v>277</v>
      </c>
      <c r="AU267" s="156" t="s">
        <v>86</v>
      </c>
      <c r="AV267" s="13" t="s">
        <v>86</v>
      </c>
      <c r="AW267" s="13" t="s">
        <v>37</v>
      </c>
      <c r="AX267" s="13" t="s">
        <v>84</v>
      </c>
      <c r="AY267" s="156" t="s">
        <v>265</v>
      </c>
    </row>
    <row r="268" spans="2:65" s="1" customFormat="1" ht="16.5" customHeight="1">
      <c r="B268" s="33"/>
      <c r="C268" s="130" t="s">
        <v>424</v>
      </c>
      <c r="D268" s="130" t="s">
        <v>267</v>
      </c>
      <c r="E268" s="131" t="s">
        <v>6724</v>
      </c>
      <c r="F268" s="132" t="s">
        <v>6725</v>
      </c>
      <c r="G268" s="133" t="s">
        <v>115</v>
      </c>
      <c r="H268" s="134">
        <v>412.974</v>
      </c>
      <c r="I268" s="135"/>
      <c r="J268" s="136">
        <f>ROUND(I268*H268,2)</f>
        <v>0</v>
      </c>
      <c r="K268" s="132" t="s">
        <v>270</v>
      </c>
      <c r="L268" s="33"/>
      <c r="M268" s="137" t="s">
        <v>19</v>
      </c>
      <c r="N268" s="138" t="s">
        <v>47</v>
      </c>
      <c r="P268" s="139">
        <f>O268*H268</f>
        <v>0</v>
      </c>
      <c r="Q268" s="139">
        <v>0</v>
      </c>
      <c r="R268" s="139">
        <f>Q268*H268</f>
        <v>0</v>
      </c>
      <c r="S268" s="139">
        <v>0</v>
      </c>
      <c r="T268" s="140">
        <f>S268*H268</f>
        <v>0</v>
      </c>
      <c r="AR268" s="141" t="s">
        <v>271</v>
      </c>
      <c r="AT268" s="141" t="s">
        <v>267</v>
      </c>
      <c r="AU268" s="141" t="s">
        <v>86</v>
      </c>
      <c r="AY268" s="18" t="s">
        <v>265</v>
      </c>
      <c r="BE268" s="142">
        <f>IF(N268="základní",J268,0)</f>
        <v>0</v>
      </c>
      <c r="BF268" s="142">
        <f>IF(N268="snížená",J268,0)</f>
        <v>0</v>
      </c>
      <c r="BG268" s="142">
        <f>IF(N268="zákl. přenesená",J268,0)</f>
        <v>0</v>
      </c>
      <c r="BH268" s="142">
        <f>IF(N268="sníž. přenesená",J268,0)</f>
        <v>0</v>
      </c>
      <c r="BI268" s="142">
        <f>IF(N268="nulová",J268,0)</f>
        <v>0</v>
      </c>
      <c r="BJ268" s="18" t="s">
        <v>84</v>
      </c>
      <c r="BK268" s="142">
        <f>ROUND(I268*H268,2)</f>
        <v>0</v>
      </c>
      <c r="BL268" s="18" t="s">
        <v>271</v>
      </c>
      <c r="BM268" s="141" t="s">
        <v>6726</v>
      </c>
    </row>
    <row r="269" spans="2:47" s="1" customFormat="1" ht="12">
      <c r="B269" s="33"/>
      <c r="D269" s="143" t="s">
        <v>273</v>
      </c>
      <c r="F269" s="144" t="s">
        <v>6727</v>
      </c>
      <c r="I269" s="145"/>
      <c r="L269" s="33"/>
      <c r="M269" s="146"/>
      <c r="T269" s="54"/>
      <c r="AT269" s="18" t="s">
        <v>273</v>
      </c>
      <c r="AU269" s="18" t="s">
        <v>86</v>
      </c>
    </row>
    <row r="270" spans="2:47" s="1" customFormat="1" ht="12">
      <c r="B270" s="33"/>
      <c r="D270" s="147" t="s">
        <v>275</v>
      </c>
      <c r="F270" s="148" t="s">
        <v>6728</v>
      </c>
      <c r="I270" s="145"/>
      <c r="L270" s="33"/>
      <c r="M270" s="146"/>
      <c r="T270" s="54"/>
      <c r="AT270" s="18" t="s">
        <v>275</v>
      </c>
      <c r="AU270" s="18" t="s">
        <v>86</v>
      </c>
    </row>
    <row r="271" spans="2:51" s="12" customFormat="1" ht="12">
      <c r="B271" s="149"/>
      <c r="D271" s="143" t="s">
        <v>277</v>
      </c>
      <c r="E271" s="150" t="s">
        <v>19</v>
      </c>
      <c r="F271" s="151" t="s">
        <v>6590</v>
      </c>
      <c r="H271" s="150" t="s">
        <v>19</v>
      </c>
      <c r="I271" s="152"/>
      <c r="L271" s="149"/>
      <c r="M271" s="153"/>
      <c r="T271" s="154"/>
      <c r="AT271" s="150" t="s">
        <v>277</v>
      </c>
      <c r="AU271" s="150" t="s">
        <v>86</v>
      </c>
      <c r="AV271" s="12" t="s">
        <v>84</v>
      </c>
      <c r="AW271" s="12" t="s">
        <v>37</v>
      </c>
      <c r="AX271" s="12" t="s">
        <v>76</v>
      </c>
      <c r="AY271" s="150" t="s">
        <v>265</v>
      </c>
    </row>
    <row r="272" spans="2:51" s="12" customFormat="1" ht="12">
      <c r="B272" s="149"/>
      <c r="D272" s="143" t="s">
        <v>277</v>
      </c>
      <c r="E272" s="150" t="s">
        <v>19</v>
      </c>
      <c r="F272" s="151" t="s">
        <v>6567</v>
      </c>
      <c r="H272" s="150" t="s">
        <v>19</v>
      </c>
      <c r="I272" s="152"/>
      <c r="L272" s="149"/>
      <c r="M272" s="153"/>
      <c r="T272" s="154"/>
      <c r="AT272" s="150" t="s">
        <v>277</v>
      </c>
      <c r="AU272" s="150" t="s">
        <v>86</v>
      </c>
      <c r="AV272" s="12" t="s">
        <v>84</v>
      </c>
      <c r="AW272" s="12" t="s">
        <v>37</v>
      </c>
      <c r="AX272" s="12" t="s">
        <v>76</v>
      </c>
      <c r="AY272" s="150" t="s">
        <v>265</v>
      </c>
    </row>
    <row r="273" spans="2:51" s="13" customFormat="1" ht="12">
      <c r="B273" s="155"/>
      <c r="D273" s="143" t="s">
        <v>277</v>
      </c>
      <c r="E273" s="156" t="s">
        <v>19</v>
      </c>
      <c r="F273" s="157" t="s">
        <v>6729</v>
      </c>
      <c r="H273" s="158">
        <v>20.93</v>
      </c>
      <c r="I273" s="159"/>
      <c r="L273" s="155"/>
      <c r="M273" s="160"/>
      <c r="T273" s="161"/>
      <c r="AT273" s="156" t="s">
        <v>277</v>
      </c>
      <c r="AU273" s="156" t="s">
        <v>86</v>
      </c>
      <c r="AV273" s="13" t="s">
        <v>86</v>
      </c>
      <c r="AW273" s="13" t="s">
        <v>37</v>
      </c>
      <c r="AX273" s="13" t="s">
        <v>76</v>
      </c>
      <c r="AY273" s="156" t="s">
        <v>265</v>
      </c>
    </row>
    <row r="274" spans="2:51" s="13" customFormat="1" ht="12">
      <c r="B274" s="155"/>
      <c r="D274" s="143" t="s">
        <v>277</v>
      </c>
      <c r="E274" s="156" t="s">
        <v>19</v>
      </c>
      <c r="F274" s="157" t="s">
        <v>6730</v>
      </c>
      <c r="H274" s="158">
        <v>61</v>
      </c>
      <c r="I274" s="159"/>
      <c r="L274" s="155"/>
      <c r="M274" s="160"/>
      <c r="T274" s="161"/>
      <c r="AT274" s="156" t="s">
        <v>277</v>
      </c>
      <c r="AU274" s="156" t="s">
        <v>86</v>
      </c>
      <c r="AV274" s="13" t="s">
        <v>86</v>
      </c>
      <c r="AW274" s="13" t="s">
        <v>37</v>
      </c>
      <c r="AX274" s="13" t="s">
        <v>76</v>
      </c>
      <c r="AY274" s="156" t="s">
        <v>265</v>
      </c>
    </row>
    <row r="275" spans="2:51" s="13" customFormat="1" ht="12">
      <c r="B275" s="155"/>
      <c r="D275" s="143" t="s">
        <v>277</v>
      </c>
      <c r="E275" s="156" t="s">
        <v>19</v>
      </c>
      <c r="F275" s="157" t="s">
        <v>6731</v>
      </c>
      <c r="H275" s="158">
        <v>53.2</v>
      </c>
      <c r="I275" s="159"/>
      <c r="L275" s="155"/>
      <c r="M275" s="160"/>
      <c r="T275" s="161"/>
      <c r="AT275" s="156" t="s">
        <v>277</v>
      </c>
      <c r="AU275" s="156" t="s">
        <v>86</v>
      </c>
      <c r="AV275" s="13" t="s">
        <v>86</v>
      </c>
      <c r="AW275" s="13" t="s">
        <v>37</v>
      </c>
      <c r="AX275" s="13" t="s">
        <v>76</v>
      </c>
      <c r="AY275" s="156" t="s">
        <v>265</v>
      </c>
    </row>
    <row r="276" spans="2:51" s="13" customFormat="1" ht="12">
      <c r="B276" s="155"/>
      <c r="D276" s="143" t="s">
        <v>277</v>
      </c>
      <c r="E276" s="156" t="s">
        <v>19</v>
      </c>
      <c r="F276" s="157" t="s">
        <v>6732</v>
      </c>
      <c r="H276" s="158">
        <v>35.3</v>
      </c>
      <c r="I276" s="159"/>
      <c r="L276" s="155"/>
      <c r="M276" s="160"/>
      <c r="T276" s="161"/>
      <c r="AT276" s="156" t="s">
        <v>277</v>
      </c>
      <c r="AU276" s="156" t="s">
        <v>86</v>
      </c>
      <c r="AV276" s="13" t="s">
        <v>86</v>
      </c>
      <c r="AW276" s="13" t="s">
        <v>37</v>
      </c>
      <c r="AX276" s="13" t="s">
        <v>76</v>
      </c>
      <c r="AY276" s="156" t="s">
        <v>265</v>
      </c>
    </row>
    <row r="277" spans="2:51" s="13" customFormat="1" ht="12">
      <c r="B277" s="155"/>
      <c r="D277" s="143" t="s">
        <v>277</v>
      </c>
      <c r="E277" s="156" t="s">
        <v>19</v>
      </c>
      <c r="F277" s="157" t="s">
        <v>6733</v>
      </c>
      <c r="H277" s="158">
        <v>30.3</v>
      </c>
      <c r="I277" s="159"/>
      <c r="L277" s="155"/>
      <c r="M277" s="160"/>
      <c r="T277" s="161"/>
      <c r="AT277" s="156" t="s">
        <v>277</v>
      </c>
      <c r="AU277" s="156" t="s">
        <v>86</v>
      </c>
      <c r="AV277" s="13" t="s">
        <v>86</v>
      </c>
      <c r="AW277" s="13" t="s">
        <v>37</v>
      </c>
      <c r="AX277" s="13" t="s">
        <v>76</v>
      </c>
      <c r="AY277" s="156" t="s">
        <v>265</v>
      </c>
    </row>
    <row r="278" spans="2:51" s="13" customFormat="1" ht="12">
      <c r="B278" s="155"/>
      <c r="D278" s="143" t="s">
        <v>277</v>
      </c>
      <c r="E278" s="156" t="s">
        <v>19</v>
      </c>
      <c r="F278" s="157" t="s">
        <v>6734</v>
      </c>
      <c r="H278" s="158">
        <v>30.9</v>
      </c>
      <c r="I278" s="159"/>
      <c r="L278" s="155"/>
      <c r="M278" s="160"/>
      <c r="T278" s="161"/>
      <c r="AT278" s="156" t="s">
        <v>277</v>
      </c>
      <c r="AU278" s="156" t="s">
        <v>86</v>
      </c>
      <c r="AV278" s="13" t="s">
        <v>86</v>
      </c>
      <c r="AW278" s="13" t="s">
        <v>37</v>
      </c>
      <c r="AX278" s="13" t="s">
        <v>76</v>
      </c>
      <c r="AY278" s="156" t="s">
        <v>265</v>
      </c>
    </row>
    <row r="279" spans="2:51" s="13" customFormat="1" ht="12">
      <c r="B279" s="155"/>
      <c r="D279" s="143" t="s">
        <v>277</v>
      </c>
      <c r="E279" s="156" t="s">
        <v>19</v>
      </c>
      <c r="F279" s="157" t="s">
        <v>6735</v>
      </c>
      <c r="H279" s="158">
        <v>26.6</v>
      </c>
      <c r="I279" s="159"/>
      <c r="L279" s="155"/>
      <c r="M279" s="160"/>
      <c r="T279" s="161"/>
      <c r="AT279" s="156" t="s">
        <v>277</v>
      </c>
      <c r="AU279" s="156" t="s">
        <v>86</v>
      </c>
      <c r="AV279" s="13" t="s">
        <v>86</v>
      </c>
      <c r="AW279" s="13" t="s">
        <v>37</v>
      </c>
      <c r="AX279" s="13" t="s">
        <v>76</v>
      </c>
      <c r="AY279" s="156" t="s">
        <v>265</v>
      </c>
    </row>
    <row r="280" spans="2:51" s="13" customFormat="1" ht="12">
      <c r="B280" s="155"/>
      <c r="D280" s="143" t="s">
        <v>277</v>
      </c>
      <c r="E280" s="156" t="s">
        <v>19</v>
      </c>
      <c r="F280" s="157" t="s">
        <v>6736</v>
      </c>
      <c r="H280" s="158">
        <v>45.3</v>
      </c>
      <c r="I280" s="159"/>
      <c r="L280" s="155"/>
      <c r="M280" s="160"/>
      <c r="T280" s="161"/>
      <c r="AT280" s="156" t="s">
        <v>277</v>
      </c>
      <c r="AU280" s="156" t="s">
        <v>86</v>
      </c>
      <c r="AV280" s="13" t="s">
        <v>86</v>
      </c>
      <c r="AW280" s="13" t="s">
        <v>37</v>
      </c>
      <c r="AX280" s="13" t="s">
        <v>76</v>
      </c>
      <c r="AY280" s="156" t="s">
        <v>265</v>
      </c>
    </row>
    <row r="281" spans="2:51" s="13" customFormat="1" ht="12">
      <c r="B281" s="155"/>
      <c r="D281" s="143" t="s">
        <v>277</v>
      </c>
      <c r="E281" s="156" t="s">
        <v>19</v>
      </c>
      <c r="F281" s="157" t="s">
        <v>6737</v>
      </c>
      <c r="H281" s="158">
        <v>55.3</v>
      </c>
      <c r="I281" s="159"/>
      <c r="L281" s="155"/>
      <c r="M281" s="160"/>
      <c r="T281" s="161"/>
      <c r="AT281" s="156" t="s">
        <v>277</v>
      </c>
      <c r="AU281" s="156" t="s">
        <v>86</v>
      </c>
      <c r="AV281" s="13" t="s">
        <v>86</v>
      </c>
      <c r="AW281" s="13" t="s">
        <v>37</v>
      </c>
      <c r="AX281" s="13" t="s">
        <v>76</v>
      </c>
      <c r="AY281" s="156" t="s">
        <v>265</v>
      </c>
    </row>
    <row r="282" spans="2:51" s="13" customFormat="1" ht="12">
      <c r="B282" s="155"/>
      <c r="D282" s="143" t="s">
        <v>277</v>
      </c>
      <c r="E282" s="156" t="s">
        <v>19</v>
      </c>
      <c r="F282" s="157" t="s">
        <v>6738</v>
      </c>
      <c r="H282" s="158">
        <v>12.144</v>
      </c>
      <c r="I282" s="159"/>
      <c r="L282" s="155"/>
      <c r="M282" s="160"/>
      <c r="T282" s="161"/>
      <c r="AT282" s="156" t="s">
        <v>277</v>
      </c>
      <c r="AU282" s="156" t="s">
        <v>86</v>
      </c>
      <c r="AV282" s="13" t="s">
        <v>86</v>
      </c>
      <c r="AW282" s="13" t="s">
        <v>37</v>
      </c>
      <c r="AX282" s="13" t="s">
        <v>76</v>
      </c>
      <c r="AY282" s="156" t="s">
        <v>265</v>
      </c>
    </row>
    <row r="283" spans="2:51" s="15" customFormat="1" ht="12">
      <c r="B283" s="169"/>
      <c r="D283" s="143" t="s">
        <v>277</v>
      </c>
      <c r="E283" s="170" t="s">
        <v>19</v>
      </c>
      <c r="F283" s="171" t="s">
        <v>397</v>
      </c>
      <c r="H283" s="172">
        <v>370.974</v>
      </c>
      <c r="I283" s="173"/>
      <c r="L283" s="169"/>
      <c r="M283" s="174"/>
      <c r="T283" s="175"/>
      <c r="AT283" s="170" t="s">
        <v>277</v>
      </c>
      <c r="AU283" s="170" t="s">
        <v>86</v>
      </c>
      <c r="AV283" s="15" t="s">
        <v>287</v>
      </c>
      <c r="AW283" s="15" t="s">
        <v>37</v>
      </c>
      <c r="AX283" s="15" t="s">
        <v>76</v>
      </c>
      <c r="AY283" s="170" t="s">
        <v>265</v>
      </c>
    </row>
    <row r="284" spans="2:51" s="13" customFormat="1" ht="12">
      <c r="B284" s="155"/>
      <c r="D284" s="143" t="s">
        <v>277</v>
      </c>
      <c r="E284" s="156" t="s">
        <v>19</v>
      </c>
      <c r="F284" s="157" t="s">
        <v>6739</v>
      </c>
      <c r="H284" s="158">
        <v>42</v>
      </c>
      <c r="I284" s="159"/>
      <c r="L284" s="155"/>
      <c r="M284" s="160"/>
      <c r="T284" s="161"/>
      <c r="AT284" s="156" t="s">
        <v>277</v>
      </c>
      <c r="AU284" s="156" t="s">
        <v>86</v>
      </c>
      <c r="AV284" s="13" t="s">
        <v>86</v>
      </c>
      <c r="AW284" s="13" t="s">
        <v>37</v>
      </c>
      <c r="AX284" s="13" t="s">
        <v>76</v>
      </c>
      <c r="AY284" s="156" t="s">
        <v>265</v>
      </c>
    </row>
    <row r="285" spans="2:51" s="14" customFormat="1" ht="12">
      <c r="B285" s="162"/>
      <c r="D285" s="143" t="s">
        <v>277</v>
      </c>
      <c r="E285" s="163" t="s">
        <v>6566</v>
      </c>
      <c r="F285" s="164" t="s">
        <v>280</v>
      </c>
      <c r="H285" s="165">
        <v>412.974</v>
      </c>
      <c r="I285" s="166"/>
      <c r="L285" s="162"/>
      <c r="M285" s="167"/>
      <c r="T285" s="168"/>
      <c r="AT285" s="163" t="s">
        <v>277</v>
      </c>
      <c r="AU285" s="163" t="s">
        <v>86</v>
      </c>
      <c r="AV285" s="14" t="s">
        <v>271</v>
      </c>
      <c r="AW285" s="14" t="s">
        <v>37</v>
      </c>
      <c r="AX285" s="14" t="s">
        <v>84</v>
      </c>
      <c r="AY285" s="163" t="s">
        <v>265</v>
      </c>
    </row>
    <row r="286" spans="2:65" s="1" customFormat="1" ht="16.5" customHeight="1">
      <c r="B286" s="33"/>
      <c r="C286" s="177" t="s">
        <v>432</v>
      </c>
      <c r="D286" s="177" t="s">
        <v>504</v>
      </c>
      <c r="E286" s="178" t="s">
        <v>804</v>
      </c>
      <c r="F286" s="179" t="s">
        <v>805</v>
      </c>
      <c r="G286" s="180" t="s">
        <v>794</v>
      </c>
      <c r="H286" s="181">
        <v>12.389</v>
      </c>
      <c r="I286" s="182"/>
      <c r="J286" s="183">
        <f>ROUND(I286*H286,2)</f>
        <v>0</v>
      </c>
      <c r="K286" s="179" t="s">
        <v>270</v>
      </c>
      <c r="L286" s="184"/>
      <c r="M286" s="185" t="s">
        <v>19</v>
      </c>
      <c r="N286" s="186" t="s">
        <v>47</v>
      </c>
      <c r="P286" s="139">
        <f>O286*H286</f>
        <v>0</v>
      </c>
      <c r="Q286" s="139">
        <v>0.001</v>
      </c>
      <c r="R286" s="139">
        <f>Q286*H286</f>
        <v>0.012388999999999999</v>
      </c>
      <c r="S286" s="139">
        <v>0</v>
      </c>
      <c r="T286" s="140">
        <f>S286*H286</f>
        <v>0</v>
      </c>
      <c r="AR286" s="141" t="s">
        <v>323</v>
      </c>
      <c r="AT286" s="141" t="s">
        <v>504</v>
      </c>
      <c r="AU286" s="141" t="s">
        <v>86</v>
      </c>
      <c r="AY286" s="18" t="s">
        <v>265</v>
      </c>
      <c r="BE286" s="142">
        <f>IF(N286="základní",J286,0)</f>
        <v>0</v>
      </c>
      <c r="BF286" s="142">
        <f>IF(N286="snížená",J286,0)</f>
        <v>0</v>
      </c>
      <c r="BG286" s="142">
        <f>IF(N286="zákl. přenesená",J286,0)</f>
        <v>0</v>
      </c>
      <c r="BH286" s="142">
        <f>IF(N286="sníž. přenesená",J286,0)</f>
        <v>0</v>
      </c>
      <c r="BI286" s="142">
        <f>IF(N286="nulová",J286,0)</f>
        <v>0</v>
      </c>
      <c r="BJ286" s="18" t="s">
        <v>84</v>
      </c>
      <c r="BK286" s="142">
        <f>ROUND(I286*H286,2)</f>
        <v>0</v>
      </c>
      <c r="BL286" s="18" t="s">
        <v>271</v>
      </c>
      <c r="BM286" s="141" t="s">
        <v>6740</v>
      </c>
    </row>
    <row r="287" spans="2:47" s="1" customFormat="1" ht="12">
      <c r="B287" s="33"/>
      <c r="D287" s="143" t="s">
        <v>273</v>
      </c>
      <c r="F287" s="144" t="s">
        <v>805</v>
      </c>
      <c r="I287" s="145"/>
      <c r="L287" s="33"/>
      <c r="M287" s="146"/>
      <c r="T287" s="54"/>
      <c r="AT287" s="18" t="s">
        <v>273</v>
      </c>
      <c r="AU287" s="18" t="s">
        <v>86</v>
      </c>
    </row>
    <row r="288" spans="2:51" s="13" customFormat="1" ht="12">
      <c r="B288" s="155"/>
      <c r="D288" s="143" t="s">
        <v>277</v>
      </c>
      <c r="E288" s="156" t="s">
        <v>19</v>
      </c>
      <c r="F288" s="157" t="s">
        <v>6741</v>
      </c>
      <c r="H288" s="158">
        <v>12.389</v>
      </c>
      <c r="I288" s="159"/>
      <c r="L288" s="155"/>
      <c r="M288" s="160"/>
      <c r="T288" s="161"/>
      <c r="AT288" s="156" t="s">
        <v>277</v>
      </c>
      <c r="AU288" s="156" t="s">
        <v>86</v>
      </c>
      <c r="AV288" s="13" t="s">
        <v>86</v>
      </c>
      <c r="AW288" s="13" t="s">
        <v>37</v>
      </c>
      <c r="AX288" s="13" t="s">
        <v>84</v>
      </c>
      <c r="AY288" s="156" t="s">
        <v>265</v>
      </c>
    </row>
    <row r="289" spans="2:65" s="1" customFormat="1" ht="16.5" customHeight="1">
      <c r="B289" s="33"/>
      <c r="C289" s="130" t="s">
        <v>138</v>
      </c>
      <c r="D289" s="130" t="s">
        <v>267</v>
      </c>
      <c r="E289" s="131" t="s">
        <v>2357</v>
      </c>
      <c r="F289" s="132" t="s">
        <v>2358</v>
      </c>
      <c r="G289" s="133" t="s">
        <v>115</v>
      </c>
      <c r="H289" s="134">
        <v>1072</v>
      </c>
      <c r="I289" s="135"/>
      <c r="J289" s="136">
        <f>ROUND(I289*H289,2)</f>
        <v>0</v>
      </c>
      <c r="K289" s="132" t="s">
        <v>270</v>
      </c>
      <c r="L289" s="33"/>
      <c r="M289" s="137" t="s">
        <v>19</v>
      </c>
      <c r="N289" s="138" t="s">
        <v>47</v>
      </c>
      <c r="P289" s="139">
        <f>O289*H289</f>
        <v>0</v>
      </c>
      <c r="Q289" s="139">
        <v>0</v>
      </c>
      <c r="R289" s="139">
        <f>Q289*H289</f>
        <v>0</v>
      </c>
      <c r="S289" s="139">
        <v>0</v>
      </c>
      <c r="T289" s="140">
        <f>S289*H289</f>
        <v>0</v>
      </c>
      <c r="AR289" s="141" t="s">
        <v>271</v>
      </c>
      <c r="AT289" s="141" t="s">
        <v>267</v>
      </c>
      <c r="AU289" s="141" t="s">
        <v>86</v>
      </c>
      <c r="AY289" s="18" t="s">
        <v>265</v>
      </c>
      <c r="BE289" s="142">
        <f>IF(N289="základní",J289,0)</f>
        <v>0</v>
      </c>
      <c r="BF289" s="142">
        <f>IF(N289="snížená",J289,0)</f>
        <v>0</v>
      </c>
      <c r="BG289" s="142">
        <f>IF(N289="zákl. přenesená",J289,0)</f>
        <v>0</v>
      </c>
      <c r="BH289" s="142">
        <f>IF(N289="sníž. přenesená",J289,0)</f>
        <v>0</v>
      </c>
      <c r="BI289" s="142">
        <f>IF(N289="nulová",J289,0)</f>
        <v>0</v>
      </c>
      <c r="BJ289" s="18" t="s">
        <v>84</v>
      </c>
      <c r="BK289" s="142">
        <f>ROUND(I289*H289,2)</f>
        <v>0</v>
      </c>
      <c r="BL289" s="18" t="s">
        <v>271</v>
      </c>
      <c r="BM289" s="141" t="s">
        <v>6742</v>
      </c>
    </row>
    <row r="290" spans="2:47" s="1" customFormat="1" ht="12">
      <c r="B290" s="33"/>
      <c r="D290" s="143" t="s">
        <v>273</v>
      </c>
      <c r="F290" s="144" t="s">
        <v>2360</v>
      </c>
      <c r="I290" s="145"/>
      <c r="L290" s="33"/>
      <c r="M290" s="146"/>
      <c r="T290" s="54"/>
      <c r="AT290" s="18" t="s">
        <v>273</v>
      </c>
      <c r="AU290" s="18" t="s">
        <v>86</v>
      </c>
    </row>
    <row r="291" spans="2:47" s="1" customFormat="1" ht="12">
      <c r="B291" s="33"/>
      <c r="D291" s="147" t="s">
        <v>275</v>
      </c>
      <c r="F291" s="148" t="s">
        <v>2361</v>
      </c>
      <c r="I291" s="145"/>
      <c r="L291" s="33"/>
      <c r="M291" s="146"/>
      <c r="T291" s="54"/>
      <c r="AT291" s="18" t="s">
        <v>275</v>
      </c>
      <c r="AU291" s="18" t="s">
        <v>86</v>
      </c>
    </row>
    <row r="292" spans="2:51" s="12" customFormat="1" ht="12">
      <c r="B292" s="149"/>
      <c r="D292" s="143" t="s">
        <v>277</v>
      </c>
      <c r="E292" s="150" t="s">
        <v>19</v>
      </c>
      <c r="F292" s="151" t="s">
        <v>6743</v>
      </c>
      <c r="H292" s="150" t="s">
        <v>19</v>
      </c>
      <c r="I292" s="152"/>
      <c r="L292" s="149"/>
      <c r="M292" s="153"/>
      <c r="T292" s="154"/>
      <c r="AT292" s="150" t="s">
        <v>277</v>
      </c>
      <c r="AU292" s="150" t="s">
        <v>86</v>
      </c>
      <c r="AV292" s="12" t="s">
        <v>84</v>
      </c>
      <c r="AW292" s="12" t="s">
        <v>37</v>
      </c>
      <c r="AX292" s="12" t="s">
        <v>76</v>
      </c>
      <c r="AY292" s="150" t="s">
        <v>265</v>
      </c>
    </row>
    <row r="293" spans="2:51" s="13" customFormat="1" ht="12">
      <c r="B293" s="155"/>
      <c r="D293" s="143" t="s">
        <v>277</v>
      </c>
      <c r="E293" s="156" t="s">
        <v>19</v>
      </c>
      <c r="F293" s="157" t="s">
        <v>6744</v>
      </c>
      <c r="H293" s="158">
        <v>1072</v>
      </c>
      <c r="I293" s="159"/>
      <c r="L293" s="155"/>
      <c r="M293" s="160"/>
      <c r="T293" s="161"/>
      <c r="AT293" s="156" t="s">
        <v>277</v>
      </c>
      <c r="AU293" s="156" t="s">
        <v>86</v>
      </c>
      <c r="AV293" s="13" t="s">
        <v>86</v>
      </c>
      <c r="AW293" s="13" t="s">
        <v>37</v>
      </c>
      <c r="AX293" s="13" t="s">
        <v>84</v>
      </c>
      <c r="AY293" s="156" t="s">
        <v>265</v>
      </c>
    </row>
    <row r="294" spans="2:65" s="1" customFormat="1" ht="16.5" customHeight="1">
      <c r="B294" s="33"/>
      <c r="C294" s="130" t="s">
        <v>450</v>
      </c>
      <c r="D294" s="130" t="s">
        <v>267</v>
      </c>
      <c r="E294" s="131" t="s">
        <v>2362</v>
      </c>
      <c r="F294" s="132" t="s">
        <v>2363</v>
      </c>
      <c r="G294" s="133" t="s">
        <v>115</v>
      </c>
      <c r="H294" s="134">
        <v>6715.65</v>
      </c>
      <c r="I294" s="135"/>
      <c r="J294" s="136">
        <f>ROUND(I294*H294,2)</f>
        <v>0</v>
      </c>
      <c r="K294" s="132" t="s">
        <v>270</v>
      </c>
      <c r="L294" s="33"/>
      <c r="M294" s="137" t="s">
        <v>19</v>
      </c>
      <c r="N294" s="138" t="s">
        <v>47</v>
      </c>
      <c r="P294" s="139">
        <f>O294*H294</f>
        <v>0</v>
      </c>
      <c r="Q294" s="139">
        <v>0</v>
      </c>
      <c r="R294" s="139">
        <f>Q294*H294</f>
        <v>0</v>
      </c>
      <c r="S294" s="139">
        <v>0</v>
      </c>
      <c r="T294" s="140">
        <f>S294*H294</f>
        <v>0</v>
      </c>
      <c r="AR294" s="141" t="s">
        <v>271</v>
      </c>
      <c r="AT294" s="141" t="s">
        <v>267</v>
      </c>
      <c r="AU294" s="141" t="s">
        <v>86</v>
      </c>
      <c r="AY294" s="18" t="s">
        <v>265</v>
      </c>
      <c r="BE294" s="142">
        <f>IF(N294="základní",J294,0)</f>
        <v>0</v>
      </c>
      <c r="BF294" s="142">
        <f>IF(N294="snížená",J294,0)</f>
        <v>0</v>
      </c>
      <c r="BG294" s="142">
        <f>IF(N294="zákl. přenesená",J294,0)</f>
        <v>0</v>
      </c>
      <c r="BH294" s="142">
        <f>IF(N294="sníž. přenesená",J294,0)</f>
        <v>0</v>
      </c>
      <c r="BI294" s="142">
        <f>IF(N294="nulová",J294,0)</f>
        <v>0</v>
      </c>
      <c r="BJ294" s="18" t="s">
        <v>84</v>
      </c>
      <c r="BK294" s="142">
        <f>ROUND(I294*H294,2)</f>
        <v>0</v>
      </c>
      <c r="BL294" s="18" t="s">
        <v>271</v>
      </c>
      <c r="BM294" s="141" t="s">
        <v>6745</v>
      </c>
    </row>
    <row r="295" spans="2:47" s="1" customFormat="1" ht="12">
      <c r="B295" s="33"/>
      <c r="D295" s="143" t="s">
        <v>273</v>
      </c>
      <c r="F295" s="144" t="s">
        <v>2365</v>
      </c>
      <c r="I295" s="145"/>
      <c r="L295" s="33"/>
      <c r="M295" s="146"/>
      <c r="T295" s="54"/>
      <c r="AT295" s="18" t="s">
        <v>273</v>
      </c>
      <c r="AU295" s="18" t="s">
        <v>86</v>
      </c>
    </row>
    <row r="296" spans="2:47" s="1" customFormat="1" ht="12">
      <c r="B296" s="33"/>
      <c r="D296" s="147" t="s">
        <v>275</v>
      </c>
      <c r="F296" s="148" t="s">
        <v>2366</v>
      </c>
      <c r="I296" s="145"/>
      <c r="L296" s="33"/>
      <c r="M296" s="146"/>
      <c r="T296" s="54"/>
      <c r="AT296" s="18" t="s">
        <v>275</v>
      </c>
      <c r="AU296" s="18" t="s">
        <v>86</v>
      </c>
    </row>
    <row r="297" spans="2:47" s="1" customFormat="1" ht="19.5">
      <c r="B297" s="33"/>
      <c r="D297" s="143" t="s">
        <v>501</v>
      </c>
      <c r="F297" s="176" t="s">
        <v>6746</v>
      </c>
      <c r="I297" s="145"/>
      <c r="L297" s="33"/>
      <c r="M297" s="146"/>
      <c r="T297" s="54"/>
      <c r="AT297" s="18" t="s">
        <v>501</v>
      </c>
      <c r="AU297" s="18" t="s">
        <v>86</v>
      </c>
    </row>
    <row r="298" spans="2:51" s="12" customFormat="1" ht="12">
      <c r="B298" s="149"/>
      <c r="D298" s="143" t="s">
        <v>277</v>
      </c>
      <c r="E298" s="150" t="s">
        <v>19</v>
      </c>
      <c r="F298" s="151" t="s">
        <v>6590</v>
      </c>
      <c r="H298" s="150" t="s">
        <v>19</v>
      </c>
      <c r="I298" s="152"/>
      <c r="L298" s="149"/>
      <c r="M298" s="153"/>
      <c r="T298" s="154"/>
      <c r="AT298" s="150" t="s">
        <v>277</v>
      </c>
      <c r="AU298" s="150" t="s">
        <v>86</v>
      </c>
      <c r="AV298" s="12" t="s">
        <v>84</v>
      </c>
      <c r="AW298" s="12" t="s">
        <v>37</v>
      </c>
      <c r="AX298" s="12" t="s">
        <v>76</v>
      </c>
      <c r="AY298" s="150" t="s">
        <v>265</v>
      </c>
    </row>
    <row r="299" spans="2:51" s="13" customFormat="1" ht="12">
      <c r="B299" s="155"/>
      <c r="D299" s="143" t="s">
        <v>277</v>
      </c>
      <c r="E299" s="156" t="s">
        <v>19</v>
      </c>
      <c r="F299" s="157" t="s">
        <v>6559</v>
      </c>
      <c r="H299" s="158">
        <v>210</v>
      </c>
      <c r="I299" s="159"/>
      <c r="L299" s="155"/>
      <c r="M299" s="160"/>
      <c r="T299" s="161"/>
      <c r="AT299" s="156" t="s">
        <v>277</v>
      </c>
      <c r="AU299" s="156" t="s">
        <v>86</v>
      </c>
      <c r="AV299" s="13" t="s">
        <v>86</v>
      </c>
      <c r="AW299" s="13" t="s">
        <v>37</v>
      </c>
      <c r="AX299" s="13" t="s">
        <v>76</v>
      </c>
      <c r="AY299" s="156" t="s">
        <v>265</v>
      </c>
    </row>
    <row r="300" spans="2:51" s="13" customFormat="1" ht="12">
      <c r="B300" s="155"/>
      <c r="D300" s="143" t="s">
        <v>277</v>
      </c>
      <c r="E300" s="156" t="s">
        <v>19</v>
      </c>
      <c r="F300" s="157" t="s">
        <v>6747</v>
      </c>
      <c r="H300" s="158">
        <v>2583</v>
      </c>
      <c r="I300" s="159"/>
      <c r="L300" s="155"/>
      <c r="M300" s="160"/>
      <c r="T300" s="161"/>
      <c r="AT300" s="156" t="s">
        <v>277</v>
      </c>
      <c r="AU300" s="156" t="s">
        <v>86</v>
      </c>
      <c r="AV300" s="13" t="s">
        <v>86</v>
      </c>
      <c r="AW300" s="13" t="s">
        <v>37</v>
      </c>
      <c r="AX300" s="13" t="s">
        <v>76</v>
      </c>
      <c r="AY300" s="156" t="s">
        <v>265</v>
      </c>
    </row>
    <row r="301" spans="2:51" s="13" customFormat="1" ht="12">
      <c r="B301" s="155"/>
      <c r="D301" s="143" t="s">
        <v>277</v>
      </c>
      <c r="E301" s="156" t="s">
        <v>19</v>
      </c>
      <c r="F301" s="157" t="s">
        <v>6563</v>
      </c>
      <c r="H301" s="158">
        <v>802.15</v>
      </c>
      <c r="I301" s="159"/>
      <c r="L301" s="155"/>
      <c r="M301" s="160"/>
      <c r="T301" s="161"/>
      <c r="AT301" s="156" t="s">
        <v>277</v>
      </c>
      <c r="AU301" s="156" t="s">
        <v>86</v>
      </c>
      <c r="AV301" s="13" t="s">
        <v>86</v>
      </c>
      <c r="AW301" s="13" t="s">
        <v>37</v>
      </c>
      <c r="AX301" s="13" t="s">
        <v>76</v>
      </c>
      <c r="AY301" s="156" t="s">
        <v>265</v>
      </c>
    </row>
    <row r="302" spans="2:51" s="13" customFormat="1" ht="12">
      <c r="B302" s="155"/>
      <c r="D302" s="143" t="s">
        <v>277</v>
      </c>
      <c r="E302" s="156" t="s">
        <v>19</v>
      </c>
      <c r="F302" s="157" t="s">
        <v>6561</v>
      </c>
      <c r="H302" s="158">
        <v>36</v>
      </c>
      <c r="I302" s="159"/>
      <c r="L302" s="155"/>
      <c r="M302" s="160"/>
      <c r="T302" s="161"/>
      <c r="AT302" s="156" t="s">
        <v>277</v>
      </c>
      <c r="AU302" s="156" t="s">
        <v>86</v>
      </c>
      <c r="AV302" s="13" t="s">
        <v>86</v>
      </c>
      <c r="AW302" s="13" t="s">
        <v>37</v>
      </c>
      <c r="AX302" s="13" t="s">
        <v>76</v>
      </c>
      <c r="AY302" s="156" t="s">
        <v>265</v>
      </c>
    </row>
    <row r="303" spans="2:51" s="12" customFormat="1" ht="12">
      <c r="B303" s="149"/>
      <c r="D303" s="143" t="s">
        <v>277</v>
      </c>
      <c r="E303" s="150" t="s">
        <v>19</v>
      </c>
      <c r="F303" s="151" t="s">
        <v>6748</v>
      </c>
      <c r="H303" s="150" t="s">
        <v>19</v>
      </c>
      <c r="I303" s="152"/>
      <c r="L303" s="149"/>
      <c r="M303" s="153"/>
      <c r="T303" s="154"/>
      <c r="AT303" s="150" t="s">
        <v>277</v>
      </c>
      <c r="AU303" s="150" t="s">
        <v>86</v>
      </c>
      <c r="AV303" s="12" t="s">
        <v>84</v>
      </c>
      <c r="AW303" s="12" t="s">
        <v>37</v>
      </c>
      <c r="AX303" s="12" t="s">
        <v>76</v>
      </c>
      <c r="AY303" s="150" t="s">
        <v>265</v>
      </c>
    </row>
    <row r="304" spans="2:51" s="13" customFormat="1" ht="12">
      <c r="B304" s="155"/>
      <c r="D304" s="143" t="s">
        <v>277</v>
      </c>
      <c r="E304" s="156" t="s">
        <v>19</v>
      </c>
      <c r="F304" s="157" t="s">
        <v>6749</v>
      </c>
      <c r="H304" s="158">
        <v>332.5</v>
      </c>
      <c r="I304" s="159"/>
      <c r="L304" s="155"/>
      <c r="M304" s="160"/>
      <c r="T304" s="161"/>
      <c r="AT304" s="156" t="s">
        <v>277</v>
      </c>
      <c r="AU304" s="156" t="s">
        <v>86</v>
      </c>
      <c r="AV304" s="13" t="s">
        <v>86</v>
      </c>
      <c r="AW304" s="13" t="s">
        <v>37</v>
      </c>
      <c r="AX304" s="13" t="s">
        <v>76</v>
      </c>
      <c r="AY304" s="156" t="s">
        <v>265</v>
      </c>
    </row>
    <row r="305" spans="2:51" s="12" customFormat="1" ht="12">
      <c r="B305" s="149"/>
      <c r="D305" s="143" t="s">
        <v>277</v>
      </c>
      <c r="E305" s="150" t="s">
        <v>19</v>
      </c>
      <c r="F305" s="151" t="s">
        <v>6750</v>
      </c>
      <c r="H305" s="150" t="s">
        <v>19</v>
      </c>
      <c r="I305" s="152"/>
      <c r="L305" s="149"/>
      <c r="M305" s="153"/>
      <c r="T305" s="154"/>
      <c r="AT305" s="150" t="s">
        <v>277</v>
      </c>
      <c r="AU305" s="150" t="s">
        <v>86</v>
      </c>
      <c r="AV305" s="12" t="s">
        <v>84</v>
      </c>
      <c r="AW305" s="12" t="s">
        <v>37</v>
      </c>
      <c r="AX305" s="12" t="s">
        <v>76</v>
      </c>
      <c r="AY305" s="150" t="s">
        <v>265</v>
      </c>
    </row>
    <row r="306" spans="2:51" s="13" customFormat="1" ht="12">
      <c r="B306" s="155"/>
      <c r="D306" s="143" t="s">
        <v>277</v>
      </c>
      <c r="E306" s="156" t="s">
        <v>19</v>
      </c>
      <c r="F306" s="157" t="s">
        <v>6751</v>
      </c>
      <c r="H306" s="158">
        <v>2752</v>
      </c>
      <c r="I306" s="159"/>
      <c r="L306" s="155"/>
      <c r="M306" s="160"/>
      <c r="T306" s="161"/>
      <c r="AT306" s="156" t="s">
        <v>277</v>
      </c>
      <c r="AU306" s="156" t="s">
        <v>86</v>
      </c>
      <c r="AV306" s="13" t="s">
        <v>86</v>
      </c>
      <c r="AW306" s="13" t="s">
        <v>37</v>
      </c>
      <c r="AX306" s="13" t="s">
        <v>76</v>
      </c>
      <c r="AY306" s="156" t="s">
        <v>265</v>
      </c>
    </row>
    <row r="307" spans="2:51" s="14" customFormat="1" ht="12">
      <c r="B307" s="162"/>
      <c r="D307" s="143" t="s">
        <v>277</v>
      </c>
      <c r="E307" s="163" t="s">
        <v>19</v>
      </c>
      <c r="F307" s="164" t="s">
        <v>280</v>
      </c>
      <c r="H307" s="165">
        <v>6715.65</v>
      </c>
      <c r="I307" s="166"/>
      <c r="L307" s="162"/>
      <c r="M307" s="167"/>
      <c r="T307" s="168"/>
      <c r="AT307" s="163" t="s">
        <v>277</v>
      </c>
      <c r="AU307" s="163" t="s">
        <v>86</v>
      </c>
      <c r="AV307" s="14" t="s">
        <v>271</v>
      </c>
      <c r="AW307" s="14" t="s">
        <v>37</v>
      </c>
      <c r="AX307" s="14" t="s">
        <v>84</v>
      </c>
      <c r="AY307" s="163" t="s">
        <v>265</v>
      </c>
    </row>
    <row r="308" spans="2:65" s="1" customFormat="1" ht="16.5" customHeight="1">
      <c r="B308" s="33"/>
      <c r="C308" s="130" t="s">
        <v>460</v>
      </c>
      <c r="D308" s="130" t="s">
        <v>267</v>
      </c>
      <c r="E308" s="131" t="s">
        <v>6752</v>
      </c>
      <c r="F308" s="132" t="s">
        <v>6753</v>
      </c>
      <c r="G308" s="133" t="s">
        <v>115</v>
      </c>
      <c r="H308" s="134">
        <v>1920</v>
      </c>
      <c r="I308" s="135"/>
      <c r="J308" s="136">
        <f>ROUND(I308*H308,2)</f>
        <v>0</v>
      </c>
      <c r="K308" s="132" t="s">
        <v>19</v>
      </c>
      <c r="L308" s="33"/>
      <c r="M308" s="137" t="s">
        <v>19</v>
      </c>
      <c r="N308" s="138" t="s">
        <v>47</v>
      </c>
      <c r="P308" s="139">
        <f>O308*H308</f>
        <v>0</v>
      </c>
      <c r="Q308" s="139">
        <v>0</v>
      </c>
      <c r="R308" s="139">
        <f>Q308*H308</f>
        <v>0</v>
      </c>
      <c r="S308" s="139">
        <v>0</v>
      </c>
      <c r="T308" s="140">
        <f>S308*H308</f>
        <v>0</v>
      </c>
      <c r="AR308" s="141" t="s">
        <v>271</v>
      </c>
      <c r="AT308" s="141" t="s">
        <v>267</v>
      </c>
      <c r="AU308" s="141" t="s">
        <v>86</v>
      </c>
      <c r="AY308" s="18" t="s">
        <v>265</v>
      </c>
      <c r="BE308" s="142">
        <f>IF(N308="základní",J308,0)</f>
        <v>0</v>
      </c>
      <c r="BF308" s="142">
        <f>IF(N308="snížená",J308,0)</f>
        <v>0</v>
      </c>
      <c r="BG308" s="142">
        <f>IF(N308="zákl. přenesená",J308,0)</f>
        <v>0</v>
      </c>
      <c r="BH308" s="142">
        <f>IF(N308="sníž. přenesená",J308,0)</f>
        <v>0</v>
      </c>
      <c r="BI308" s="142">
        <f>IF(N308="nulová",J308,0)</f>
        <v>0</v>
      </c>
      <c r="BJ308" s="18" t="s">
        <v>84</v>
      </c>
      <c r="BK308" s="142">
        <f>ROUND(I308*H308,2)</f>
        <v>0</v>
      </c>
      <c r="BL308" s="18" t="s">
        <v>271</v>
      </c>
      <c r="BM308" s="141" t="s">
        <v>6754</v>
      </c>
    </row>
    <row r="309" spans="2:47" s="1" customFormat="1" ht="12">
      <c r="B309" s="33"/>
      <c r="D309" s="143" t="s">
        <v>273</v>
      </c>
      <c r="F309" s="144" t="s">
        <v>6753</v>
      </c>
      <c r="I309" s="145"/>
      <c r="L309" s="33"/>
      <c r="M309" s="146"/>
      <c r="T309" s="54"/>
      <c r="AT309" s="18" t="s">
        <v>273</v>
      </c>
      <c r="AU309" s="18" t="s">
        <v>86</v>
      </c>
    </row>
    <row r="310" spans="2:51" s="13" customFormat="1" ht="12">
      <c r="B310" s="155"/>
      <c r="D310" s="143" t="s">
        <v>277</v>
      </c>
      <c r="E310" s="156" t="s">
        <v>19</v>
      </c>
      <c r="F310" s="157" t="s">
        <v>6578</v>
      </c>
      <c r="H310" s="158">
        <v>1920</v>
      </c>
      <c r="I310" s="159"/>
      <c r="L310" s="155"/>
      <c r="M310" s="160"/>
      <c r="T310" s="161"/>
      <c r="AT310" s="156" t="s">
        <v>277</v>
      </c>
      <c r="AU310" s="156" t="s">
        <v>86</v>
      </c>
      <c r="AV310" s="13" t="s">
        <v>86</v>
      </c>
      <c r="AW310" s="13" t="s">
        <v>37</v>
      </c>
      <c r="AX310" s="13" t="s">
        <v>84</v>
      </c>
      <c r="AY310" s="156" t="s">
        <v>265</v>
      </c>
    </row>
    <row r="311" spans="2:65" s="1" customFormat="1" ht="16.5" customHeight="1">
      <c r="B311" s="33"/>
      <c r="C311" s="130" t="s">
        <v>468</v>
      </c>
      <c r="D311" s="130" t="s">
        <v>267</v>
      </c>
      <c r="E311" s="131" t="s">
        <v>993</v>
      </c>
      <c r="F311" s="132" t="s">
        <v>994</v>
      </c>
      <c r="G311" s="133" t="s">
        <v>115</v>
      </c>
      <c r="H311" s="134">
        <v>701</v>
      </c>
      <c r="I311" s="135"/>
      <c r="J311" s="136">
        <f>ROUND(I311*H311,2)</f>
        <v>0</v>
      </c>
      <c r="K311" s="132" t="s">
        <v>270</v>
      </c>
      <c r="L311" s="33"/>
      <c r="M311" s="137" t="s">
        <v>19</v>
      </c>
      <c r="N311" s="138" t="s">
        <v>47</v>
      </c>
      <c r="P311" s="139">
        <f>O311*H311</f>
        <v>0</v>
      </c>
      <c r="Q311" s="139">
        <v>0</v>
      </c>
      <c r="R311" s="139">
        <f>Q311*H311</f>
        <v>0</v>
      </c>
      <c r="S311" s="139">
        <v>0</v>
      </c>
      <c r="T311" s="140">
        <f>S311*H311</f>
        <v>0</v>
      </c>
      <c r="AR311" s="141" t="s">
        <v>271</v>
      </c>
      <c r="AT311" s="141" t="s">
        <v>267</v>
      </c>
      <c r="AU311" s="141" t="s">
        <v>86</v>
      </c>
      <c r="AY311" s="18" t="s">
        <v>265</v>
      </c>
      <c r="BE311" s="142">
        <f>IF(N311="základní",J311,0)</f>
        <v>0</v>
      </c>
      <c r="BF311" s="142">
        <f>IF(N311="snížená",J311,0)</f>
        <v>0</v>
      </c>
      <c r="BG311" s="142">
        <f>IF(N311="zákl. přenesená",J311,0)</f>
        <v>0</v>
      </c>
      <c r="BH311" s="142">
        <f>IF(N311="sníž. přenesená",J311,0)</f>
        <v>0</v>
      </c>
      <c r="BI311" s="142">
        <f>IF(N311="nulová",J311,0)</f>
        <v>0</v>
      </c>
      <c r="BJ311" s="18" t="s">
        <v>84</v>
      </c>
      <c r="BK311" s="142">
        <f>ROUND(I311*H311,2)</f>
        <v>0</v>
      </c>
      <c r="BL311" s="18" t="s">
        <v>271</v>
      </c>
      <c r="BM311" s="141" t="s">
        <v>6755</v>
      </c>
    </row>
    <row r="312" spans="2:47" s="1" customFormat="1" ht="12">
      <c r="B312" s="33"/>
      <c r="D312" s="143" t="s">
        <v>273</v>
      </c>
      <c r="F312" s="144" t="s">
        <v>996</v>
      </c>
      <c r="I312" s="145"/>
      <c r="L312" s="33"/>
      <c r="M312" s="146"/>
      <c r="T312" s="54"/>
      <c r="AT312" s="18" t="s">
        <v>273</v>
      </c>
      <c r="AU312" s="18" t="s">
        <v>86</v>
      </c>
    </row>
    <row r="313" spans="2:47" s="1" customFormat="1" ht="12">
      <c r="B313" s="33"/>
      <c r="D313" s="147" t="s">
        <v>275</v>
      </c>
      <c r="F313" s="148" t="s">
        <v>997</v>
      </c>
      <c r="I313" s="145"/>
      <c r="L313" s="33"/>
      <c r="M313" s="146"/>
      <c r="T313" s="54"/>
      <c r="AT313" s="18" t="s">
        <v>275</v>
      </c>
      <c r="AU313" s="18" t="s">
        <v>86</v>
      </c>
    </row>
    <row r="314" spans="2:51" s="13" customFormat="1" ht="12">
      <c r="B314" s="155"/>
      <c r="D314" s="143" t="s">
        <v>277</v>
      </c>
      <c r="E314" s="156" t="s">
        <v>19</v>
      </c>
      <c r="F314" s="157" t="s">
        <v>5371</v>
      </c>
      <c r="H314" s="158">
        <v>701</v>
      </c>
      <c r="I314" s="159"/>
      <c r="L314" s="155"/>
      <c r="M314" s="160"/>
      <c r="T314" s="161"/>
      <c r="AT314" s="156" t="s">
        <v>277</v>
      </c>
      <c r="AU314" s="156" t="s">
        <v>86</v>
      </c>
      <c r="AV314" s="13" t="s">
        <v>86</v>
      </c>
      <c r="AW314" s="13" t="s">
        <v>37</v>
      </c>
      <c r="AX314" s="13" t="s">
        <v>84</v>
      </c>
      <c r="AY314" s="156" t="s">
        <v>265</v>
      </c>
    </row>
    <row r="315" spans="2:65" s="1" customFormat="1" ht="16.5" customHeight="1">
      <c r="B315" s="33"/>
      <c r="C315" s="130" t="s">
        <v>487</v>
      </c>
      <c r="D315" s="130" t="s">
        <v>267</v>
      </c>
      <c r="E315" s="131" t="s">
        <v>6756</v>
      </c>
      <c r="F315" s="132" t="s">
        <v>6757</v>
      </c>
      <c r="G315" s="133" t="s">
        <v>115</v>
      </c>
      <c r="H315" s="134">
        <v>412.974</v>
      </c>
      <c r="I315" s="135"/>
      <c r="J315" s="136">
        <f>ROUND(I315*H315,2)</f>
        <v>0</v>
      </c>
      <c r="K315" s="132" t="s">
        <v>270</v>
      </c>
      <c r="L315" s="33"/>
      <c r="M315" s="137" t="s">
        <v>19</v>
      </c>
      <c r="N315" s="138" t="s">
        <v>47</v>
      </c>
      <c r="P315" s="139">
        <f>O315*H315</f>
        <v>0</v>
      </c>
      <c r="Q315" s="139">
        <v>0</v>
      </c>
      <c r="R315" s="139">
        <f>Q315*H315</f>
        <v>0</v>
      </c>
      <c r="S315" s="139">
        <v>0</v>
      </c>
      <c r="T315" s="140">
        <f>S315*H315</f>
        <v>0</v>
      </c>
      <c r="AR315" s="141" t="s">
        <v>271</v>
      </c>
      <c r="AT315" s="141" t="s">
        <v>267</v>
      </c>
      <c r="AU315" s="141" t="s">
        <v>86</v>
      </c>
      <c r="AY315" s="18" t="s">
        <v>265</v>
      </c>
      <c r="BE315" s="142">
        <f>IF(N315="základní",J315,0)</f>
        <v>0</v>
      </c>
      <c r="BF315" s="142">
        <f>IF(N315="snížená",J315,0)</f>
        <v>0</v>
      </c>
      <c r="BG315" s="142">
        <f>IF(N315="zákl. přenesená",J315,0)</f>
        <v>0</v>
      </c>
      <c r="BH315" s="142">
        <f>IF(N315="sníž. přenesená",J315,0)</f>
        <v>0</v>
      </c>
      <c r="BI315" s="142">
        <f>IF(N315="nulová",J315,0)</f>
        <v>0</v>
      </c>
      <c r="BJ315" s="18" t="s">
        <v>84</v>
      </c>
      <c r="BK315" s="142">
        <f>ROUND(I315*H315,2)</f>
        <v>0</v>
      </c>
      <c r="BL315" s="18" t="s">
        <v>271</v>
      </c>
      <c r="BM315" s="141" t="s">
        <v>6758</v>
      </c>
    </row>
    <row r="316" spans="2:47" s="1" customFormat="1" ht="12">
      <c r="B316" s="33"/>
      <c r="D316" s="143" t="s">
        <v>273</v>
      </c>
      <c r="F316" s="144" t="s">
        <v>6759</v>
      </c>
      <c r="I316" s="145"/>
      <c r="L316" s="33"/>
      <c r="M316" s="146"/>
      <c r="T316" s="54"/>
      <c r="AT316" s="18" t="s">
        <v>273</v>
      </c>
      <c r="AU316" s="18" t="s">
        <v>86</v>
      </c>
    </row>
    <row r="317" spans="2:47" s="1" customFormat="1" ht="12">
      <c r="B317" s="33"/>
      <c r="D317" s="147" t="s">
        <v>275</v>
      </c>
      <c r="F317" s="148" t="s">
        <v>6760</v>
      </c>
      <c r="I317" s="145"/>
      <c r="L317" s="33"/>
      <c r="M317" s="146"/>
      <c r="T317" s="54"/>
      <c r="AT317" s="18" t="s">
        <v>275</v>
      </c>
      <c r="AU317" s="18" t="s">
        <v>86</v>
      </c>
    </row>
    <row r="318" spans="2:51" s="13" customFormat="1" ht="12">
      <c r="B318" s="155"/>
      <c r="D318" s="143" t="s">
        <v>277</v>
      </c>
      <c r="E318" s="156" t="s">
        <v>19</v>
      </c>
      <c r="F318" s="157" t="s">
        <v>6566</v>
      </c>
      <c r="H318" s="158">
        <v>412.974</v>
      </c>
      <c r="I318" s="159"/>
      <c r="L318" s="155"/>
      <c r="M318" s="160"/>
      <c r="T318" s="161"/>
      <c r="AT318" s="156" t="s">
        <v>277</v>
      </c>
      <c r="AU318" s="156" t="s">
        <v>86</v>
      </c>
      <c r="AV318" s="13" t="s">
        <v>86</v>
      </c>
      <c r="AW318" s="13" t="s">
        <v>37</v>
      </c>
      <c r="AX318" s="13" t="s">
        <v>84</v>
      </c>
      <c r="AY318" s="156" t="s">
        <v>265</v>
      </c>
    </row>
    <row r="319" spans="2:65" s="1" customFormat="1" ht="16.5" customHeight="1">
      <c r="B319" s="33"/>
      <c r="C319" s="130" t="s">
        <v>496</v>
      </c>
      <c r="D319" s="130" t="s">
        <v>267</v>
      </c>
      <c r="E319" s="131" t="s">
        <v>1005</v>
      </c>
      <c r="F319" s="132" t="s">
        <v>1006</v>
      </c>
      <c r="G319" s="133" t="s">
        <v>104</v>
      </c>
      <c r="H319" s="134">
        <v>33.419</v>
      </c>
      <c r="I319" s="135"/>
      <c r="J319" s="136">
        <f>ROUND(I319*H319,2)</f>
        <v>0</v>
      </c>
      <c r="K319" s="132" t="s">
        <v>270</v>
      </c>
      <c r="L319" s="33"/>
      <c r="M319" s="137" t="s">
        <v>19</v>
      </c>
      <c r="N319" s="138" t="s">
        <v>47</v>
      </c>
      <c r="P319" s="139">
        <f>O319*H319</f>
        <v>0</v>
      </c>
      <c r="Q319" s="139">
        <v>0</v>
      </c>
      <c r="R319" s="139">
        <f>Q319*H319</f>
        <v>0</v>
      </c>
      <c r="S319" s="139">
        <v>0</v>
      </c>
      <c r="T319" s="140">
        <f>S319*H319</f>
        <v>0</v>
      </c>
      <c r="AR319" s="141" t="s">
        <v>271</v>
      </c>
      <c r="AT319" s="141" t="s">
        <v>267</v>
      </c>
      <c r="AU319" s="141" t="s">
        <v>86</v>
      </c>
      <c r="AY319" s="18" t="s">
        <v>265</v>
      </c>
      <c r="BE319" s="142">
        <f>IF(N319="základní",J319,0)</f>
        <v>0</v>
      </c>
      <c r="BF319" s="142">
        <f>IF(N319="snížená",J319,0)</f>
        <v>0</v>
      </c>
      <c r="BG319" s="142">
        <f>IF(N319="zákl. přenesená",J319,0)</f>
        <v>0</v>
      </c>
      <c r="BH319" s="142">
        <f>IF(N319="sníž. přenesená",J319,0)</f>
        <v>0</v>
      </c>
      <c r="BI319" s="142">
        <f>IF(N319="nulová",J319,0)</f>
        <v>0</v>
      </c>
      <c r="BJ319" s="18" t="s">
        <v>84</v>
      </c>
      <c r="BK319" s="142">
        <f>ROUND(I319*H319,2)</f>
        <v>0</v>
      </c>
      <c r="BL319" s="18" t="s">
        <v>271</v>
      </c>
      <c r="BM319" s="141" t="s">
        <v>6761</v>
      </c>
    </row>
    <row r="320" spans="2:47" s="1" customFormat="1" ht="12">
      <c r="B320" s="33"/>
      <c r="D320" s="143" t="s">
        <v>273</v>
      </c>
      <c r="F320" s="144" t="s">
        <v>1008</v>
      </c>
      <c r="I320" s="145"/>
      <c r="L320" s="33"/>
      <c r="M320" s="146"/>
      <c r="T320" s="54"/>
      <c r="AT320" s="18" t="s">
        <v>273</v>
      </c>
      <c r="AU320" s="18" t="s">
        <v>86</v>
      </c>
    </row>
    <row r="321" spans="2:47" s="1" customFormat="1" ht="12">
      <c r="B321" s="33"/>
      <c r="D321" s="147" t="s">
        <v>275</v>
      </c>
      <c r="F321" s="148" t="s">
        <v>1009</v>
      </c>
      <c r="I321" s="145"/>
      <c r="L321" s="33"/>
      <c r="M321" s="146"/>
      <c r="T321" s="54"/>
      <c r="AT321" s="18" t="s">
        <v>275</v>
      </c>
      <c r="AU321" s="18" t="s">
        <v>86</v>
      </c>
    </row>
    <row r="322" spans="2:51" s="13" customFormat="1" ht="12">
      <c r="B322" s="155"/>
      <c r="D322" s="143" t="s">
        <v>277</v>
      </c>
      <c r="E322" s="156" t="s">
        <v>19</v>
      </c>
      <c r="F322" s="157" t="s">
        <v>5481</v>
      </c>
      <c r="H322" s="158">
        <v>21.03</v>
      </c>
      <c r="I322" s="159"/>
      <c r="L322" s="155"/>
      <c r="M322" s="160"/>
      <c r="T322" s="161"/>
      <c r="AT322" s="156" t="s">
        <v>277</v>
      </c>
      <c r="AU322" s="156" t="s">
        <v>86</v>
      </c>
      <c r="AV322" s="13" t="s">
        <v>86</v>
      </c>
      <c r="AW322" s="13" t="s">
        <v>37</v>
      </c>
      <c r="AX322" s="13" t="s">
        <v>76</v>
      </c>
      <c r="AY322" s="156" t="s">
        <v>265</v>
      </c>
    </row>
    <row r="323" spans="2:51" s="13" customFormat="1" ht="12">
      <c r="B323" s="155"/>
      <c r="D323" s="143" t="s">
        <v>277</v>
      </c>
      <c r="E323" s="156" t="s">
        <v>19</v>
      </c>
      <c r="F323" s="157" t="s">
        <v>6762</v>
      </c>
      <c r="H323" s="158">
        <v>12.389</v>
      </c>
      <c r="I323" s="159"/>
      <c r="L323" s="155"/>
      <c r="M323" s="160"/>
      <c r="T323" s="161"/>
      <c r="AT323" s="156" t="s">
        <v>277</v>
      </c>
      <c r="AU323" s="156" t="s">
        <v>86</v>
      </c>
      <c r="AV323" s="13" t="s">
        <v>86</v>
      </c>
      <c r="AW323" s="13" t="s">
        <v>37</v>
      </c>
      <c r="AX323" s="13" t="s">
        <v>76</v>
      </c>
      <c r="AY323" s="156" t="s">
        <v>265</v>
      </c>
    </row>
    <row r="324" spans="2:51" s="14" customFormat="1" ht="12">
      <c r="B324" s="162"/>
      <c r="D324" s="143" t="s">
        <v>277</v>
      </c>
      <c r="E324" s="163" t="s">
        <v>216</v>
      </c>
      <c r="F324" s="164" t="s">
        <v>280</v>
      </c>
      <c r="H324" s="165">
        <v>33.419</v>
      </c>
      <c r="I324" s="166"/>
      <c r="L324" s="162"/>
      <c r="M324" s="167"/>
      <c r="T324" s="168"/>
      <c r="AT324" s="163" t="s">
        <v>277</v>
      </c>
      <c r="AU324" s="163" t="s">
        <v>86</v>
      </c>
      <c r="AV324" s="14" t="s">
        <v>271</v>
      </c>
      <c r="AW324" s="14" t="s">
        <v>37</v>
      </c>
      <c r="AX324" s="14" t="s">
        <v>84</v>
      </c>
      <c r="AY324" s="163" t="s">
        <v>265</v>
      </c>
    </row>
    <row r="325" spans="2:65" s="1" customFormat="1" ht="16.5" customHeight="1">
      <c r="B325" s="33"/>
      <c r="C325" s="130" t="s">
        <v>503</v>
      </c>
      <c r="D325" s="130" t="s">
        <v>267</v>
      </c>
      <c r="E325" s="131" t="s">
        <v>1015</v>
      </c>
      <c r="F325" s="132" t="s">
        <v>1016</v>
      </c>
      <c r="G325" s="133" t="s">
        <v>104</v>
      </c>
      <c r="H325" s="134">
        <v>33.419</v>
      </c>
      <c r="I325" s="135"/>
      <c r="J325" s="136">
        <f>ROUND(I325*H325,2)</f>
        <v>0</v>
      </c>
      <c r="K325" s="132" t="s">
        <v>270</v>
      </c>
      <c r="L325" s="33"/>
      <c r="M325" s="137" t="s">
        <v>19</v>
      </c>
      <c r="N325" s="138" t="s">
        <v>47</v>
      </c>
      <c r="P325" s="139">
        <f>O325*H325</f>
        <v>0</v>
      </c>
      <c r="Q325" s="139">
        <v>0</v>
      </c>
      <c r="R325" s="139">
        <f>Q325*H325</f>
        <v>0</v>
      </c>
      <c r="S325" s="139">
        <v>0</v>
      </c>
      <c r="T325" s="140">
        <f>S325*H325</f>
        <v>0</v>
      </c>
      <c r="AR325" s="141" t="s">
        <v>271</v>
      </c>
      <c r="AT325" s="141" t="s">
        <v>267</v>
      </c>
      <c r="AU325" s="141" t="s">
        <v>86</v>
      </c>
      <c r="AY325" s="18" t="s">
        <v>265</v>
      </c>
      <c r="BE325" s="142">
        <f>IF(N325="základní",J325,0)</f>
        <v>0</v>
      </c>
      <c r="BF325" s="142">
        <f>IF(N325="snížená",J325,0)</f>
        <v>0</v>
      </c>
      <c r="BG325" s="142">
        <f>IF(N325="zákl. přenesená",J325,0)</f>
        <v>0</v>
      </c>
      <c r="BH325" s="142">
        <f>IF(N325="sníž. přenesená",J325,0)</f>
        <v>0</v>
      </c>
      <c r="BI325" s="142">
        <f>IF(N325="nulová",J325,0)</f>
        <v>0</v>
      </c>
      <c r="BJ325" s="18" t="s">
        <v>84</v>
      </c>
      <c r="BK325" s="142">
        <f>ROUND(I325*H325,2)</f>
        <v>0</v>
      </c>
      <c r="BL325" s="18" t="s">
        <v>271</v>
      </c>
      <c r="BM325" s="141" t="s">
        <v>6763</v>
      </c>
    </row>
    <row r="326" spans="2:47" s="1" customFormat="1" ht="12">
      <c r="B326" s="33"/>
      <c r="D326" s="143" t="s">
        <v>273</v>
      </c>
      <c r="F326" s="144" t="s">
        <v>1018</v>
      </c>
      <c r="I326" s="145"/>
      <c r="L326" s="33"/>
      <c r="M326" s="146"/>
      <c r="T326" s="54"/>
      <c r="AT326" s="18" t="s">
        <v>273</v>
      </c>
      <c r="AU326" s="18" t="s">
        <v>86</v>
      </c>
    </row>
    <row r="327" spans="2:47" s="1" customFormat="1" ht="12">
      <c r="B327" s="33"/>
      <c r="D327" s="147" t="s">
        <v>275</v>
      </c>
      <c r="F327" s="148" t="s">
        <v>1019</v>
      </c>
      <c r="I327" s="145"/>
      <c r="L327" s="33"/>
      <c r="M327" s="146"/>
      <c r="T327" s="54"/>
      <c r="AT327" s="18" t="s">
        <v>275</v>
      </c>
      <c r="AU327" s="18" t="s">
        <v>86</v>
      </c>
    </row>
    <row r="328" spans="2:51" s="13" customFormat="1" ht="12">
      <c r="B328" s="155"/>
      <c r="D328" s="143" t="s">
        <v>277</v>
      </c>
      <c r="E328" s="156" t="s">
        <v>19</v>
      </c>
      <c r="F328" s="157" t="s">
        <v>216</v>
      </c>
      <c r="H328" s="158">
        <v>33.419</v>
      </c>
      <c r="I328" s="159"/>
      <c r="L328" s="155"/>
      <c r="M328" s="160"/>
      <c r="T328" s="161"/>
      <c r="AT328" s="156" t="s">
        <v>277</v>
      </c>
      <c r="AU328" s="156" t="s">
        <v>86</v>
      </c>
      <c r="AV328" s="13" t="s">
        <v>86</v>
      </c>
      <c r="AW328" s="13" t="s">
        <v>37</v>
      </c>
      <c r="AX328" s="13" t="s">
        <v>84</v>
      </c>
      <c r="AY328" s="156" t="s">
        <v>265</v>
      </c>
    </row>
    <row r="329" spans="2:65" s="1" customFormat="1" ht="16.5" customHeight="1">
      <c r="B329" s="33"/>
      <c r="C329" s="130" t="s">
        <v>509</v>
      </c>
      <c r="D329" s="130" t="s">
        <v>267</v>
      </c>
      <c r="E329" s="131" t="s">
        <v>1021</v>
      </c>
      <c r="F329" s="132" t="s">
        <v>1022</v>
      </c>
      <c r="G329" s="133" t="s">
        <v>104</v>
      </c>
      <c r="H329" s="134">
        <v>33.419</v>
      </c>
      <c r="I329" s="135"/>
      <c r="J329" s="136">
        <f>ROUND(I329*H329,2)</f>
        <v>0</v>
      </c>
      <c r="K329" s="132" t="s">
        <v>270</v>
      </c>
      <c r="L329" s="33"/>
      <c r="M329" s="137" t="s">
        <v>19</v>
      </c>
      <c r="N329" s="138" t="s">
        <v>47</v>
      </c>
      <c r="P329" s="139">
        <f>O329*H329</f>
        <v>0</v>
      </c>
      <c r="Q329" s="139">
        <v>0</v>
      </c>
      <c r="R329" s="139">
        <f>Q329*H329</f>
        <v>0</v>
      </c>
      <c r="S329" s="139">
        <v>0</v>
      </c>
      <c r="T329" s="140">
        <f>S329*H329</f>
        <v>0</v>
      </c>
      <c r="AR329" s="141" t="s">
        <v>271</v>
      </c>
      <c r="AT329" s="141" t="s">
        <v>267</v>
      </c>
      <c r="AU329" s="141" t="s">
        <v>86</v>
      </c>
      <c r="AY329" s="18" t="s">
        <v>265</v>
      </c>
      <c r="BE329" s="142">
        <f>IF(N329="základní",J329,0)</f>
        <v>0</v>
      </c>
      <c r="BF329" s="142">
        <f>IF(N329="snížená",J329,0)</f>
        <v>0</v>
      </c>
      <c r="BG329" s="142">
        <f>IF(N329="zákl. přenesená",J329,0)</f>
        <v>0</v>
      </c>
      <c r="BH329" s="142">
        <f>IF(N329="sníž. přenesená",J329,0)</f>
        <v>0</v>
      </c>
      <c r="BI329" s="142">
        <f>IF(N329="nulová",J329,0)</f>
        <v>0</v>
      </c>
      <c r="BJ329" s="18" t="s">
        <v>84</v>
      </c>
      <c r="BK329" s="142">
        <f>ROUND(I329*H329,2)</f>
        <v>0</v>
      </c>
      <c r="BL329" s="18" t="s">
        <v>271</v>
      </c>
      <c r="BM329" s="141" t="s">
        <v>6764</v>
      </c>
    </row>
    <row r="330" spans="2:47" s="1" customFormat="1" ht="12">
      <c r="B330" s="33"/>
      <c r="D330" s="143" t="s">
        <v>273</v>
      </c>
      <c r="F330" s="144" t="s">
        <v>1024</v>
      </c>
      <c r="I330" s="145"/>
      <c r="L330" s="33"/>
      <c r="M330" s="146"/>
      <c r="T330" s="54"/>
      <c r="AT330" s="18" t="s">
        <v>273</v>
      </c>
      <c r="AU330" s="18" t="s">
        <v>86</v>
      </c>
    </row>
    <row r="331" spans="2:47" s="1" customFormat="1" ht="12">
      <c r="B331" s="33"/>
      <c r="D331" s="147" t="s">
        <v>275</v>
      </c>
      <c r="F331" s="148" t="s">
        <v>1025</v>
      </c>
      <c r="I331" s="145"/>
      <c r="L331" s="33"/>
      <c r="M331" s="146"/>
      <c r="T331" s="54"/>
      <c r="AT331" s="18" t="s">
        <v>275</v>
      </c>
      <c r="AU331" s="18" t="s">
        <v>86</v>
      </c>
    </row>
    <row r="332" spans="2:51" s="13" customFormat="1" ht="12">
      <c r="B332" s="155"/>
      <c r="D332" s="143" t="s">
        <v>277</v>
      </c>
      <c r="E332" s="156" t="s">
        <v>19</v>
      </c>
      <c r="F332" s="157" t="s">
        <v>216</v>
      </c>
      <c r="H332" s="158">
        <v>33.419</v>
      </c>
      <c r="I332" s="159"/>
      <c r="L332" s="155"/>
      <c r="M332" s="160"/>
      <c r="T332" s="161"/>
      <c r="AT332" s="156" t="s">
        <v>277</v>
      </c>
      <c r="AU332" s="156" t="s">
        <v>86</v>
      </c>
      <c r="AV332" s="13" t="s">
        <v>86</v>
      </c>
      <c r="AW332" s="13" t="s">
        <v>37</v>
      </c>
      <c r="AX332" s="13" t="s">
        <v>84</v>
      </c>
      <c r="AY332" s="156" t="s">
        <v>265</v>
      </c>
    </row>
    <row r="333" spans="2:63" s="11" customFormat="1" ht="22.9" customHeight="1">
      <c r="B333" s="118"/>
      <c r="D333" s="119" t="s">
        <v>75</v>
      </c>
      <c r="E333" s="128" t="s">
        <v>86</v>
      </c>
      <c r="F333" s="128" t="s">
        <v>1036</v>
      </c>
      <c r="I333" s="121"/>
      <c r="J333" s="129">
        <f>BK333</f>
        <v>0</v>
      </c>
      <c r="L333" s="118"/>
      <c r="M333" s="123"/>
      <c r="P333" s="124">
        <f>SUM(P334:P339)</f>
        <v>0</v>
      </c>
      <c r="R333" s="124">
        <f>SUM(R334:R339)</f>
        <v>5.076</v>
      </c>
      <c r="T333" s="125">
        <f>SUM(T334:T339)</f>
        <v>0</v>
      </c>
      <c r="AR333" s="119" t="s">
        <v>84</v>
      </c>
      <c r="AT333" s="126" t="s">
        <v>75</v>
      </c>
      <c r="AU333" s="126" t="s">
        <v>84</v>
      </c>
      <c r="AY333" s="119" t="s">
        <v>265</v>
      </c>
      <c r="BK333" s="127">
        <f>SUM(BK334:BK339)</f>
        <v>0</v>
      </c>
    </row>
    <row r="334" spans="2:65" s="1" customFormat="1" ht="16.5" customHeight="1">
      <c r="B334" s="33"/>
      <c r="C334" s="130" t="s">
        <v>515</v>
      </c>
      <c r="D334" s="130" t="s">
        <v>267</v>
      </c>
      <c r="E334" s="131" t="s">
        <v>6765</v>
      </c>
      <c r="F334" s="132" t="s">
        <v>6766</v>
      </c>
      <c r="G334" s="133" t="s">
        <v>115</v>
      </c>
      <c r="H334" s="134">
        <v>47</v>
      </c>
      <c r="I334" s="135"/>
      <c r="J334" s="136">
        <f>ROUND(I334*H334,2)</f>
        <v>0</v>
      </c>
      <c r="K334" s="132" t="s">
        <v>270</v>
      </c>
      <c r="L334" s="33"/>
      <c r="M334" s="137" t="s">
        <v>19</v>
      </c>
      <c r="N334" s="138" t="s">
        <v>47</v>
      </c>
      <c r="P334" s="139">
        <f>O334*H334</f>
        <v>0</v>
      </c>
      <c r="Q334" s="139">
        <v>0.108</v>
      </c>
      <c r="R334" s="139">
        <f>Q334*H334</f>
        <v>5.076</v>
      </c>
      <c r="S334" s="139">
        <v>0</v>
      </c>
      <c r="T334" s="140">
        <f>S334*H334</f>
        <v>0</v>
      </c>
      <c r="AR334" s="141" t="s">
        <v>271</v>
      </c>
      <c r="AT334" s="141" t="s">
        <v>267</v>
      </c>
      <c r="AU334" s="141" t="s">
        <v>86</v>
      </c>
      <c r="AY334" s="18" t="s">
        <v>265</v>
      </c>
      <c r="BE334" s="142">
        <f>IF(N334="základní",J334,0)</f>
        <v>0</v>
      </c>
      <c r="BF334" s="142">
        <f>IF(N334="snížená",J334,0)</f>
        <v>0</v>
      </c>
      <c r="BG334" s="142">
        <f>IF(N334="zákl. přenesená",J334,0)</f>
        <v>0</v>
      </c>
      <c r="BH334" s="142">
        <f>IF(N334="sníž. přenesená",J334,0)</f>
        <v>0</v>
      </c>
      <c r="BI334" s="142">
        <f>IF(N334="nulová",J334,0)</f>
        <v>0</v>
      </c>
      <c r="BJ334" s="18" t="s">
        <v>84</v>
      </c>
      <c r="BK334" s="142">
        <f>ROUND(I334*H334,2)</f>
        <v>0</v>
      </c>
      <c r="BL334" s="18" t="s">
        <v>271</v>
      </c>
      <c r="BM334" s="141" t="s">
        <v>6767</v>
      </c>
    </row>
    <row r="335" spans="2:47" s="1" customFormat="1" ht="12">
      <c r="B335" s="33"/>
      <c r="D335" s="143" t="s">
        <v>273</v>
      </c>
      <c r="F335" s="144" t="s">
        <v>6768</v>
      </c>
      <c r="I335" s="145"/>
      <c r="L335" s="33"/>
      <c r="M335" s="146"/>
      <c r="T335" s="54"/>
      <c r="AT335" s="18" t="s">
        <v>273</v>
      </c>
      <c r="AU335" s="18" t="s">
        <v>86</v>
      </c>
    </row>
    <row r="336" spans="2:47" s="1" customFormat="1" ht="12">
      <c r="B336" s="33"/>
      <c r="D336" s="147" t="s">
        <v>275</v>
      </c>
      <c r="F336" s="148" t="s">
        <v>6769</v>
      </c>
      <c r="I336" s="145"/>
      <c r="L336" s="33"/>
      <c r="M336" s="146"/>
      <c r="T336" s="54"/>
      <c r="AT336" s="18" t="s">
        <v>275</v>
      </c>
      <c r="AU336" s="18" t="s">
        <v>86</v>
      </c>
    </row>
    <row r="337" spans="2:47" s="1" customFormat="1" ht="19.5">
      <c r="B337" s="33"/>
      <c r="D337" s="143" t="s">
        <v>501</v>
      </c>
      <c r="F337" s="176" t="s">
        <v>6770</v>
      </c>
      <c r="I337" s="145"/>
      <c r="L337" s="33"/>
      <c r="M337" s="146"/>
      <c r="T337" s="54"/>
      <c r="AT337" s="18" t="s">
        <v>501</v>
      </c>
      <c r="AU337" s="18" t="s">
        <v>86</v>
      </c>
    </row>
    <row r="338" spans="2:51" s="12" customFormat="1" ht="12">
      <c r="B338" s="149"/>
      <c r="D338" s="143" t="s">
        <v>277</v>
      </c>
      <c r="E338" s="150" t="s">
        <v>19</v>
      </c>
      <c r="F338" s="151" t="s">
        <v>6771</v>
      </c>
      <c r="H338" s="150" t="s">
        <v>19</v>
      </c>
      <c r="I338" s="152"/>
      <c r="L338" s="149"/>
      <c r="M338" s="153"/>
      <c r="T338" s="154"/>
      <c r="AT338" s="150" t="s">
        <v>277</v>
      </c>
      <c r="AU338" s="150" t="s">
        <v>86</v>
      </c>
      <c r="AV338" s="12" t="s">
        <v>84</v>
      </c>
      <c r="AW338" s="12" t="s">
        <v>37</v>
      </c>
      <c r="AX338" s="12" t="s">
        <v>76</v>
      </c>
      <c r="AY338" s="150" t="s">
        <v>265</v>
      </c>
    </row>
    <row r="339" spans="2:51" s="13" customFormat="1" ht="12">
      <c r="B339" s="155"/>
      <c r="D339" s="143" t="s">
        <v>277</v>
      </c>
      <c r="E339" s="156" t="s">
        <v>19</v>
      </c>
      <c r="F339" s="157" t="s">
        <v>6570</v>
      </c>
      <c r="H339" s="158">
        <v>47</v>
      </c>
      <c r="I339" s="159"/>
      <c r="L339" s="155"/>
      <c r="M339" s="160"/>
      <c r="T339" s="161"/>
      <c r="AT339" s="156" t="s">
        <v>277</v>
      </c>
      <c r="AU339" s="156" t="s">
        <v>86</v>
      </c>
      <c r="AV339" s="13" t="s">
        <v>86</v>
      </c>
      <c r="AW339" s="13" t="s">
        <v>37</v>
      </c>
      <c r="AX339" s="13" t="s">
        <v>84</v>
      </c>
      <c r="AY339" s="156" t="s">
        <v>265</v>
      </c>
    </row>
    <row r="340" spans="2:63" s="11" customFormat="1" ht="22.9" customHeight="1">
      <c r="B340" s="118"/>
      <c r="D340" s="119" t="s">
        <v>75</v>
      </c>
      <c r="E340" s="128" t="s">
        <v>271</v>
      </c>
      <c r="F340" s="128" t="s">
        <v>1070</v>
      </c>
      <c r="I340" s="121"/>
      <c r="J340" s="129">
        <f>BK340</f>
        <v>0</v>
      </c>
      <c r="L340" s="118"/>
      <c r="M340" s="123"/>
      <c r="P340" s="124">
        <f>SUM(P341:P355)</f>
        <v>0</v>
      </c>
      <c r="R340" s="124">
        <f>SUM(R341:R355)</f>
        <v>780.70992</v>
      </c>
      <c r="T340" s="125">
        <f>SUM(T341:T355)</f>
        <v>0</v>
      </c>
      <c r="AR340" s="119" t="s">
        <v>84</v>
      </c>
      <c r="AT340" s="126" t="s">
        <v>75</v>
      </c>
      <c r="AU340" s="126" t="s">
        <v>84</v>
      </c>
      <c r="AY340" s="119" t="s">
        <v>265</v>
      </c>
      <c r="BK340" s="127">
        <f>SUM(BK341:BK355)</f>
        <v>0</v>
      </c>
    </row>
    <row r="341" spans="2:65" s="1" customFormat="1" ht="16.5" customHeight="1">
      <c r="B341" s="33"/>
      <c r="C341" s="130" t="s">
        <v>521</v>
      </c>
      <c r="D341" s="130" t="s">
        <v>267</v>
      </c>
      <c r="E341" s="131" t="s">
        <v>3041</v>
      </c>
      <c r="F341" s="132" t="s">
        <v>3042</v>
      </c>
      <c r="G341" s="133" t="s">
        <v>104</v>
      </c>
      <c r="H341" s="134">
        <v>361.5</v>
      </c>
      <c r="I341" s="135"/>
      <c r="J341" s="136">
        <f>ROUND(I341*H341,2)</f>
        <v>0</v>
      </c>
      <c r="K341" s="132" t="s">
        <v>270</v>
      </c>
      <c r="L341" s="33"/>
      <c r="M341" s="137" t="s">
        <v>19</v>
      </c>
      <c r="N341" s="138" t="s">
        <v>47</v>
      </c>
      <c r="P341" s="139">
        <f>O341*H341</f>
        <v>0</v>
      </c>
      <c r="Q341" s="139">
        <v>2.13408</v>
      </c>
      <c r="R341" s="139">
        <f>Q341*H341</f>
        <v>771.46992</v>
      </c>
      <c r="S341" s="139">
        <v>0</v>
      </c>
      <c r="T341" s="140">
        <f>S341*H341</f>
        <v>0</v>
      </c>
      <c r="AR341" s="141" t="s">
        <v>271</v>
      </c>
      <c r="AT341" s="141" t="s">
        <v>267</v>
      </c>
      <c r="AU341" s="141" t="s">
        <v>86</v>
      </c>
      <c r="AY341" s="18" t="s">
        <v>265</v>
      </c>
      <c r="BE341" s="142">
        <f>IF(N341="základní",J341,0)</f>
        <v>0</v>
      </c>
      <c r="BF341" s="142">
        <f>IF(N341="snížená",J341,0)</f>
        <v>0</v>
      </c>
      <c r="BG341" s="142">
        <f>IF(N341="zákl. přenesená",J341,0)</f>
        <v>0</v>
      </c>
      <c r="BH341" s="142">
        <f>IF(N341="sníž. přenesená",J341,0)</f>
        <v>0</v>
      </c>
      <c r="BI341" s="142">
        <f>IF(N341="nulová",J341,0)</f>
        <v>0</v>
      </c>
      <c r="BJ341" s="18" t="s">
        <v>84</v>
      </c>
      <c r="BK341" s="142">
        <f>ROUND(I341*H341,2)</f>
        <v>0</v>
      </c>
      <c r="BL341" s="18" t="s">
        <v>271</v>
      </c>
      <c r="BM341" s="141" t="s">
        <v>6772</v>
      </c>
    </row>
    <row r="342" spans="2:47" s="1" customFormat="1" ht="12">
      <c r="B342" s="33"/>
      <c r="D342" s="143" t="s">
        <v>273</v>
      </c>
      <c r="F342" s="144" t="s">
        <v>3044</v>
      </c>
      <c r="I342" s="145"/>
      <c r="L342" s="33"/>
      <c r="M342" s="146"/>
      <c r="T342" s="54"/>
      <c r="AT342" s="18" t="s">
        <v>273</v>
      </c>
      <c r="AU342" s="18" t="s">
        <v>86</v>
      </c>
    </row>
    <row r="343" spans="2:47" s="1" customFormat="1" ht="12">
      <c r="B343" s="33"/>
      <c r="D343" s="147" t="s">
        <v>275</v>
      </c>
      <c r="F343" s="148" t="s">
        <v>3045</v>
      </c>
      <c r="I343" s="145"/>
      <c r="L343" s="33"/>
      <c r="M343" s="146"/>
      <c r="T343" s="54"/>
      <c r="AT343" s="18" t="s">
        <v>275</v>
      </c>
      <c r="AU343" s="18" t="s">
        <v>86</v>
      </c>
    </row>
    <row r="344" spans="2:51" s="12" customFormat="1" ht="12">
      <c r="B344" s="149"/>
      <c r="D344" s="143" t="s">
        <v>277</v>
      </c>
      <c r="E344" s="150" t="s">
        <v>19</v>
      </c>
      <c r="F344" s="151" t="s">
        <v>6590</v>
      </c>
      <c r="H344" s="150" t="s">
        <v>19</v>
      </c>
      <c r="I344" s="152"/>
      <c r="L344" s="149"/>
      <c r="M344" s="153"/>
      <c r="T344" s="154"/>
      <c r="AT344" s="150" t="s">
        <v>277</v>
      </c>
      <c r="AU344" s="150" t="s">
        <v>86</v>
      </c>
      <c r="AV344" s="12" t="s">
        <v>84</v>
      </c>
      <c r="AW344" s="12" t="s">
        <v>37</v>
      </c>
      <c r="AX344" s="12" t="s">
        <v>76</v>
      </c>
      <c r="AY344" s="150" t="s">
        <v>265</v>
      </c>
    </row>
    <row r="345" spans="2:51" s="12" customFormat="1" ht="12">
      <c r="B345" s="149"/>
      <c r="D345" s="143" t="s">
        <v>277</v>
      </c>
      <c r="E345" s="150" t="s">
        <v>19</v>
      </c>
      <c r="F345" s="151" t="s">
        <v>6773</v>
      </c>
      <c r="H345" s="150" t="s">
        <v>19</v>
      </c>
      <c r="I345" s="152"/>
      <c r="L345" s="149"/>
      <c r="M345" s="153"/>
      <c r="T345" s="154"/>
      <c r="AT345" s="150" t="s">
        <v>277</v>
      </c>
      <c r="AU345" s="150" t="s">
        <v>86</v>
      </c>
      <c r="AV345" s="12" t="s">
        <v>84</v>
      </c>
      <c r="AW345" s="12" t="s">
        <v>37</v>
      </c>
      <c r="AX345" s="12" t="s">
        <v>76</v>
      </c>
      <c r="AY345" s="150" t="s">
        <v>265</v>
      </c>
    </row>
    <row r="346" spans="2:51" s="13" customFormat="1" ht="12">
      <c r="B346" s="155"/>
      <c r="D346" s="143" t="s">
        <v>277</v>
      </c>
      <c r="E346" s="156" t="s">
        <v>19</v>
      </c>
      <c r="F346" s="157" t="s">
        <v>6774</v>
      </c>
      <c r="H346" s="158">
        <v>121.5</v>
      </c>
      <c r="I346" s="159"/>
      <c r="L346" s="155"/>
      <c r="M346" s="160"/>
      <c r="T346" s="161"/>
      <c r="AT346" s="156" t="s">
        <v>277</v>
      </c>
      <c r="AU346" s="156" t="s">
        <v>86</v>
      </c>
      <c r="AV346" s="13" t="s">
        <v>86</v>
      </c>
      <c r="AW346" s="13" t="s">
        <v>37</v>
      </c>
      <c r="AX346" s="13" t="s">
        <v>76</v>
      </c>
      <c r="AY346" s="156" t="s">
        <v>265</v>
      </c>
    </row>
    <row r="347" spans="2:51" s="12" customFormat="1" ht="12">
      <c r="B347" s="149"/>
      <c r="D347" s="143" t="s">
        <v>277</v>
      </c>
      <c r="E347" s="150" t="s">
        <v>19</v>
      </c>
      <c r="F347" s="151" t="s">
        <v>6775</v>
      </c>
      <c r="H347" s="150" t="s">
        <v>19</v>
      </c>
      <c r="I347" s="152"/>
      <c r="L347" s="149"/>
      <c r="M347" s="153"/>
      <c r="T347" s="154"/>
      <c r="AT347" s="150" t="s">
        <v>277</v>
      </c>
      <c r="AU347" s="150" t="s">
        <v>86</v>
      </c>
      <c r="AV347" s="12" t="s">
        <v>84</v>
      </c>
      <c r="AW347" s="12" t="s">
        <v>37</v>
      </c>
      <c r="AX347" s="12" t="s">
        <v>76</v>
      </c>
      <c r="AY347" s="150" t="s">
        <v>265</v>
      </c>
    </row>
    <row r="348" spans="2:51" s="13" customFormat="1" ht="12">
      <c r="B348" s="155"/>
      <c r="D348" s="143" t="s">
        <v>277</v>
      </c>
      <c r="E348" s="156" t="s">
        <v>19</v>
      </c>
      <c r="F348" s="157" t="s">
        <v>6776</v>
      </c>
      <c r="H348" s="158">
        <v>240</v>
      </c>
      <c r="I348" s="159"/>
      <c r="L348" s="155"/>
      <c r="M348" s="160"/>
      <c r="T348" s="161"/>
      <c r="AT348" s="156" t="s">
        <v>277</v>
      </c>
      <c r="AU348" s="156" t="s">
        <v>86</v>
      </c>
      <c r="AV348" s="13" t="s">
        <v>86</v>
      </c>
      <c r="AW348" s="13" t="s">
        <v>37</v>
      </c>
      <c r="AX348" s="13" t="s">
        <v>76</v>
      </c>
      <c r="AY348" s="156" t="s">
        <v>265</v>
      </c>
    </row>
    <row r="349" spans="2:51" s="14" customFormat="1" ht="12">
      <c r="B349" s="162"/>
      <c r="D349" s="143" t="s">
        <v>277</v>
      </c>
      <c r="E349" s="163" t="s">
        <v>19</v>
      </c>
      <c r="F349" s="164" t="s">
        <v>280</v>
      </c>
      <c r="H349" s="165">
        <v>361.5</v>
      </c>
      <c r="I349" s="166"/>
      <c r="L349" s="162"/>
      <c r="M349" s="167"/>
      <c r="T349" s="168"/>
      <c r="AT349" s="163" t="s">
        <v>277</v>
      </c>
      <c r="AU349" s="163" t="s">
        <v>86</v>
      </c>
      <c r="AV349" s="14" t="s">
        <v>271</v>
      </c>
      <c r="AW349" s="14" t="s">
        <v>37</v>
      </c>
      <c r="AX349" s="14" t="s">
        <v>84</v>
      </c>
      <c r="AY349" s="163" t="s">
        <v>265</v>
      </c>
    </row>
    <row r="350" spans="2:65" s="1" customFormat="1" ht="16.5" customHeight="1">
      <c r="B350" s="33"/>
      <c r="C350" s="130" t="s">
        <v>126</v>
      </c>
      <c r="D350" s="130" t="s">
        <v>267</v>
      </c>
      <c r="E350" s="131" t="s">
        <v>3097</v>
      </c>
      <c r="F350" s="132" t="s">
        <v>3098</v>
      </c>
      <c r="G350" s="133" t="s">
        <v>104</v>
      </c>
      <c r="H350" s="134">
        <v>5</v>
      </c>
      <c r="I350" s="135"/>
      <c r="J350" s="136">
        <f>ROUND(I350*H350,2)</f>
        <v>0</v>
      </c>
      <c r="K350" s="132" t="s">
        <v>270</v>
      </c>
      <c r="L350" s="33"/>
      <c r="M350" s="137" t="s">
        <v>19</v>
      </c>
      <c r="N350" s="138" t="s">
        <v>47</v>
      </c>
      <c r="P350" s="139">
        <f>O350*H350</f>
        <v>0</v>
      </c>
      <c r="Q350" s="139">
        <v>1.848</v>
      </c>
      <c r="R350" s="139">
        <f>Q350*H350</f>
        <v>9.24</v>
      </c>
      <c r="S350" s="139">
        <v>0</v>
      </c>
      <c r="T350" s="140">
        <f>S350*H350</f>
        <v>0</v>
      </c>
      <c r="AR350" s="141" t="s">
        <v>271</v>
      </c>
      <c r="AT350" s="141" t="s">
        <v>267</v>
      </c>
      <c r="AU350" s="141" t="s">
        <v>86</v>
      </c>
      <c r="AY350" s="18" t="s">
        <v>265</v>
      </c>
      <c r="BE350" s="142">
        <f>IF(N350="základní",J350,0)</f>
        <v>0</v>
      </c>
      <c r="BF350" s="142">
        <f>IF(N350="snížená",J350,0)</f>
        <v>0</v>
      </c>
      <c r="BG350" s="142">
        <f>IF(N350="zákl. přenesená",J350,0)</f>
        <v>0</v>
      </c>
      <c r="BH350" s="142">
        <f>IF(N350="sníž. přenesená",J350,0)</f>
        <v>0</v>
      </c>
      <c r="BI350" s="142">
        <f>IF(N350="nulová",J350,0)</f>
        <v>0</v>
      </c>
      <c r="BJ350" s="18" t="s">
        <v>84</v>
      </c>
      <c r="BK350" s="142">
        <f>ROUND(I350*H350,2)</f>
        <v>0</v>
      </c>
      <c r="BL350" s="18" t="s">
        <v>271</v>
      </c>
      <c r="BM350" s="141" t="s">
        <v>6777</v>
      </c>
    </row>
    <row r="351" spans="2:47" s="1" customFormat="1" ht="12">
      <c r="B351" s="33"/>
      <c r="D351" s="143" t="s">
        <v>273</v>
      </c>
      <c r="F351" s="144" t="s">
        <v>3100</v>
      </c>
      <c r="I351" s="145"/>
      <c r="L351" s="33"/>
      <c r="M351" s="146"/>
      <c r="T351" s="54"/>
      <c r="AT351" s="18" t="s">
        <v>273</v>
      </c>
      <c r="AU351" s="18" t="s">
        <v>86</v>
      </c>
    </row>
    <row r="352" spans="2:47" s="1" customFormat="1" ht="12">
      <c r="B352" s="33"/>
      <c r="D352" s="147" t="s">
        <v>275</v>
      </c>
      <c r="F352" s="148" t="s">
        <v>3101</v>
      </c>
      <c r="I352" s="145"/>
      <c r="L352" s="33"/>
      <c r="M352" s="146"/>
      <c r="T352" s="54"/>
      <c r="AT352" s="18" t="s">
        <v>275</v>
      </c>
      <c r="AU352" s="18" t="s">
        <v>86</v>
      </c>
    </row>
    <row r="353" spans="2:51" s="12" customFormat="1" ht="12">
      <c r="B353" s="149"/>
      <c r="D353" s="143" t="s">
        <v>277</v>
      </c>
      <c r="E353" s="150" t="s">
        <v>19</v>
      </c>
      <c r="F353" s="151" t="s">
        <v>6590</v>
      </c>
      <c r="H353" s="150" t="s">
        <v>19</v>
      </c>
      <c r="I353" s="152"/>
      <c r="L353" s="149"/>
      <c r="M353" s="153"/>
      <c r="T353" s="154"/>
      <c r="AT353" s="150" t="s">
        <v>277</v>
      </c>
      <c r="AU353" s="150" t="s">
        <v>86</v>
      </c>
      <c r="AV353" s="12" t="s">
        <v>84</v>
      </c>
      <c r="AW353" s="12" t="s">
        <v>37</v>
      </c>
      <c r="AX353" s="12" t="s">
        <v>76</v>
      </c>
      <c r="AY353" s="150" t="s">
        <v>265</v>
      </c>
    </row>
    <row r="354" spans="2:51" s="12" customFormat="1" ht="12">
      <c r="B354" s="149"/>
      <c r="D354" s="143" t="s">
        <v>277</v>
      </c>
      <c r="E354" s="150" t="s">
        <v>19</v>
      </c>
      <c r="F354" s="151" t="s">
        <v>6778</v>
      </c>
      <c r="H354" s="150" t="s">
        <v>19</v>
      </c>
      <c r="I354" s="152"/>
      <c r="L354" s="149"/>
      <c r="M354" s="153"/>
      <c r="T354" s="154"/>
      <c r="AT354" s="150" t="s">
        <v>277</v>
      </c>
      <c r="AU354" s="150" t="s">
        <v>86</v>
      </c>
      <c r="AV354" s="12" t="s">
        <v>84</v>
      </c>
      <c r="AW354" s="12" t="s">
        <v>37</v>
      </c>
      <c r="AX354" s="12" t="s">
        <v>76</v>
      </c>
      <c r="AY354" s="150" t="s">
        <v>265</v>
      </c>
    </row>
    <row r="355" spans="2:51" s="13" customFormat="1" ht="12">
      <c r="B355" s="155"/>
      <c r="D355" s="143" t="s">
        <v>277</v>
      </c>
      <c r="E355" s="156" t="s">
        <v>6572</v>
      </c>
      <c r="F355" s="157" t="s">
        <v>6779</v>
      </c>
      <c r="H355" s="158">
        <v>5</v>
      </c>
      <c r="I355" s="159"/>
      <c r="L355" s="155"/>
      <c r="M355" s="160"/>
      <c r="T355" s="161"/>
      <c r="AT355" s="156" t="s">
        <v>277</v>
      </c>
      <c r="AU355" s="156" t="s">
        <v>86</v>
      </c>
      <c r="AV355" s="13" t="s">
        <v>86</v>
      </c>
      <c r="AW355" s="13" t="s">
        <v>37</v>
      </c>
      <c r="AX355" s="13" t="s">
        <v>84</v>
      </c>
      <c r="AY355" s="156" t="s">
        <v>265</v>
      </c>
    </row>
    <row r="356" spans="2:63" s="11" customFormat="1" ht="22.9" customHeight="1">
      <c r="B356" s="118"/>
      <c r="D356" s="119" t="s">
        <v>75</v>
      </c>
      <c r="E356" s="128" t="s">
        <v>302</v>
      </c>
      <c r="F356" s="128" t="s">
        <v>1208</v>
      </c>
      <c r="I356" s="121"/>
      <c r="J356" s="129">
        <f>BK356</f>
        <v>0</v>
      </c>
      <c r="L356" s="118"/>
      <c r="M356" s="123"/>
      <c r="P356" s="124">
        <f>SUM(P357:P467)</f>
        <v>0</v>
      </c>
      <c r="R356" s="124">
        <f>SUM(R357:R467)</f>
        <v>1022.8035</v>
      </c>
      <c r="T356" s="125">
        <f>SUM(T357:T467)</f>
        <v>0</v>
      </c>
      <c r="AR356" s="119" t="s">
        <v>84</v>
      </c>
      <c r="AT356" s="126" t="s">
        <v>75</v>
      </c>
      <c r="AU356" s="126" t="s">
        <v>84</v>
      </c>
      <c r="AY356" s="119" t="s">
        <v>265</v>
      </c>
      <c r="BK356" s="127">
        <f>SUM(BK357:BK467)</f>
        <v>0</v>
      </c>
    </row>
    <row r="357" spans="2:65" s="1" customFormat="1" ht="16.5" customHeight="1">
      <c r="B357" s="33"/>
      <c r="C357" s="130" t="s">
        <v>532</v>
      </c>
      <c r="D357" s="130" t="s">
        <v>267</v>
      </c>
      <c r="E357" s="131" t="s">
        <v>6780</v>
      </c>
      <c r="F357" s="132" t="s">
        <v>6781</v>
      </c>
      <c r="G357" s="133" t="s">
        <v>115</v>
      </c>
      <c r="H357" s="134">
        <v>1306.4</v>
      </c>
      <c r="I357" s="135"/>
      <c r="J357" s="136">
        <f>ROUND(I357*H357,2)</f>
        <v>0</v>
      </c>
      <c r="K357" s="132" t="s">
        <v>270</v>
      </c>
      <c r="L357" s="33"/>
      <c r="M357" s="137" t="s">
        <v>19</v>
      </c>
      <c r="N357" s="138" t="s">
        <v>47</v>
      </c>
      <c r="P357" s="139">
        <f>O357*H357</f>
        <v>0</v>
      </c>
      <c r="Q357" s="139">
        <v>0</v>
      </c>
      <c r="R357" s="139">
        <f>Q357*H357</f>
        <v>0</v>
      </c>
      <c r="S357" s="139">
        <v>0</v>
      </c>
      <c r="T357" s="140">
        <f>S357*H357</f>
        <v>0</v>
      </c>
      <c r="AR357" s="141" t="s">
        <v>271</v>
      </c>
      <c r="AT357" s="141" t="s">
        <v>267</v>
      </c>
      <c r="AU357" s="141" t="s">
        <v>86</v>
      </c>
      <c r="AY357" s="18" t="s">
        <v>265</v>
      </c>
      <c r="BE357" s="142">
        <f>IF(N357="základní",J357,0)</f>
        <v>0</v>
      </c>
      <c r="BF357" s="142">
        <f>IF(N357="snížená",J357,0)</f>
        <v>0</v>
      </c>
      <c r="BG357" s="142">
        <f>IF(N357="zákl. přenesená",J357,0)</f>
        <v>0</v>
      </c>
      <c r="BH357" s="142">
        <f>IF(N357="sníž. přenesená",J357,0)</f>
        <v>0</v>
      </c>
      <c r="BI357" s="142">
        <f>IF(N357="nulová",J357,0)</f>
        <v>0</v>
      </c>
      <c r="BJ357" s="18" t="s">
        <v>84</v>
      </c>
      <c r="BK357" s="142">
        <f>ROUND(I357*H357,2)</f>
        <v>0</v>
      </c>
      <c r="BL357" s="18" t="s">
        <v>271</v>
      </c>
      <c r="BM357" s="141" t="s">
        <v>6782</v>
      </c>
    </row>
    <row r="358" spans="2:47" s="1" customFormat="1" ht="12">
      <c r="B358" s="33"/>
      <c r="D358" s="143" t="s">
        <v>273</v>
      </c>
      <c r="F358" s="144" t="s">
        <v>6783</v>
      </c>
      <c r="I358" s="145"/>
      <c r="L358" s="33"/>
      <c r="M358" s="146"/>
      <c r="T358" s="54"/>
      <c r="AT358" s="18" t="s">
        <v>273</v>
      </c>
      <c r="AU358" s="18" t="s">
        <v>86</v>
      </c>
    </row>
    <row r="359" spans="2:47" s="1" customFormat="1" ht="12">
      <c r="B359" s="33"/>
      <c r="D359" s="147" t="s">
        <v>275</v>
      </c>
      <c r="F359" s="148" t="s">
        <v>6784</v>
      </c>
      <c r="I359" s="145"/>
      <c r="L359" s="33"/>
      <c r="M359" s="146"/>
      <c r="T359" s="54"/>
      <c r="AT359" s="18" t="s">
        <v>275</v>
      </c>
      <c r="AU359" s="18" t="s">
        <v>86</v>
      </c>
    </row>
    <row r="360" spans="2:51" s="12" customFormat="1" ht="12">
      <c r="B360" s="149"/>
      <c r="D360" s="143" t="s">
        <v>277</v>
      </c>
      <c r="E360" s="150" t="s">
        <v>19</v>
      </c>
      <c r="F360" s="151" t="s">
        <v>6590</v>
      </c>
      <c r="H360" s="150" t="s">
        <v>19</v>
      </c>
      <c r="I360" s="152"/>
      <c r="L360" s="149"/>
      <c r="M360" s="153"/>
      <c r="T360" s="154"/>
      <c r="AT360" s="150" t="s">
        <v>277</v>
      </c>
      <c r="AU360" s="150" t="s">
        <v>86</v>
      </c>
      <c r="AV360" s="12" t="s">
        <v>84</v>
      </c>
      <c r="AW360" s="12" t="s">
        <v>37</v>
      </c>
      <c r="AX360" s="12" t="s">
        <v>76</v>
      </c>
      <c r="AY360" s="150" t="s">
        <v>265</v>
      </c>
    </row>
    <row r="361" spans="2:51" s="12" customFormat="1" ht="12">
      <c r="B361" s="149"/>
      <c r="D361" s="143" t="s">
        <v>277</v>
      </c>
      <c r="E361" s="150" t="s">
        <v>19</v>
      </c>
      <c r="F361" s="151" t="s">
        <v>6785</v>
      </c>
      <c r="H361" s="150" t="s">
        <v>19</v>
      </c>
      <c r="I361" s="152"/>
      <c r="L361" s="149"/>
      <c r="M361" s="153"/>
      <c r="T361" s="154"/>
      <c r="AT361" s="150" t="s">
        <v>277</v>
      </c>
      <c r="AU361" s="150" t="s">
        <v>86</v>
      </c>
      <c r="AV361" s="12" t="s">
        <v>84</v>
      </c>
      <c r="AW361" s="12" t="s">
        <v>37</v>
      </c>
      <c r="AX361" s="12" t="s">
        <v>76</v>
      </c>
      <c r="AY361" s="150" t="s">
        <v>265</v>
      </c>
    </row>
    <row r="362" spans="2:51" s="13" customFormat="1" ht="12">
      <c r="B362" s="155"/>
      <c r="D362" s="143" t="s">
        <v>277</v>
      </c>
      <c r="E362" s="156" t="s">
        <v>19</v>
      </c>
      <c r="F362" s="157" t="s">
        <v>6786</v>
      </c>
      <c r="H362" s="158">
        <v>1216.4</v>
      </c>
      <c r="I362" s="159"/>
      <c r="L362" s="155"/>
      <c r="M362" s="160"/>
      <c r="T362" s="161"/>
      <c r="AT362" s="156" t="s">
        <v>277</v>
      </c>
      <c r="AU362" s="156" t="s">
        <v>86</v>
      </c>
      <c r="AV362" s="13" t="s">
        <v>86</v>
      </c>
      <c r="AW362" s="13" t="s">
        <v>37</v>
      </c>
      <c r="AX362" s="13" t="s">
        <v>76</v>
      </c>
      <c r="AY362" s="156" t="s">
        <v>265</v>
      </c>
    </row>
    <row r="363" spans="2:51" s="12" customFormat="1" ht="12">
      <c r="B363" s="149"/>
      <c r="D363" s="143" t="s">
        <v>277</v>
      </c>
      <c r="E363" s="150" t="s">
        <v>19</v>
      </c>
      <c r="F363" s="151" t="s">
        <v>6593</v>
      </c>
      <c r="H363" s="150" t="s">
        <v>19</v>
      </c>
      <c r="I363" s="152"/>
      <c r="L363" s="149"/>
      <c r="M363" s="153"/>
      <c r="T363" s="154"/>
      <c r="AT363" s="150" t="s">
        <v>277</v>
      </c>
      <c r="AU363" s="150" t="s">
        <v>86</v>
      </c>
      <c r="AV363" s="12" t="s">
        <v>84</v>
      </c>
      <c r="AW363" s="12" t="s">
        <v>37</v>
      </c>
      <c r="AX363" s="12" t="s">
        <v>76</v>
      </c>
      <c r="AY363" s="150" t="s">
        <v>265</v>
      </c>
    </row>
    <row r="364" spans="2:51" s="13" customFormat="1" ht="12">
      <c r="B364" s="155"/>
      <c r="D364" s="143" t="s">
        <v>277</v>
      </c>
      <c r="E364" s="156" t="s">
        <v>19</v>
      </c>
      <c r="F364" s="157" t="s">
        <v>6602</v>
      </c>
      <c r="H364" s="158">
        <v>90</v>
      </c>
      <c r="I364" s="159"/>
      <c r="L364" s="155"/>
      <c r="M364" s="160"/>
      <c r="T364" s="161"/>
      <c r="AT364" s="156" t="s">
        <v>277</v>
      </c>
      <c r="AU364" s="156" t="s">
        <v>86</v>
      </c>
      <c r="AV364" s="13" t="s">
        <v>86</v>
      </c>
      <c r="AW364" s="13" t="s">
        <v>37</v>
      </c>
      <c r="AX364" s="13" t="s">
        <v>76</v>
      </c>
      <c r="AY364" s="156" t="s">
        <v>265</v>
      </c>
    </row>
    <row r="365" spans="2:51" s="14" customFormat="1" ht="12">
      <c r="B365" s="162"/>
      <c r="D365" s="143" t="s">
        <v>277</v>
      </c>
      <c r="E365" s="163" t="s">
        <v>19</v>
      </c>
      <c r="F365" s="164" t="s">
        <v>280</v>
      </c>
      <c r="H365" s="165">
        <v>1306.4</v>
      </c>
      <c r="I365" s="166"/>
      <c r="L365" s="162"/>
      <c r="M365" s="167"/>
      <c r="T365" s="168"/>
      <c r="AT365" s="163" t="s">
        <v>277</v>
      </c>
      <c r="AU365" s="163" t="s">
        <v>86</v>
      </c>
      <c r="AV365" s="14" t="s">
        <v>271</v>
      </c>
      <c r="AW365" s="14" t="s">
        <v>37</v>
      </c>
      <c r="AX365" s="14" t="s">
        <v>84</v>
      </c>
      <c r="AY365" s="163" t="s">
        <v>265</v>
      </c>
    </row>
    <row r="366" spans="2:65" s="1" customFormat="1" ht="16.5" customHeight="1">
      <c r="B366" s="33"/>
      <c r="C366" s="130" t="s">
        <v>538</v>
      </c>
      <c r="D366" s="130" t="s">
        <v>267</v>
      </c>
      <c r="E366" s="131" t="s">
        <v>6787</v>
      </c>
      <c r="F366" s="132" t="s">
        <v>6788</v>
      </c>
      <c r="G366" s="133" t="s">
        <v>115</v>
      </c>
      <c r="H366" s="134">
        <v>332.5</v>
      </c>
      <c r="I366" s="135"/>
      <c r="J366" s="136">
        <f>ROUND(I366*H366,2)</f>
        <v>0</v>
      </c>
      <c r="K366" s="132" t="s">
        <v>270</v>
      </c>
      <c r="L366" s="33"/>
      <c r="M366" s="137" t="s">
        <v>19</v>
      </c>
      <c r="N366" s="138" t="s">
        <v>47</v>
      </c>
      <c r="P366" s="139">
        <f>O366*H366</f>
        <v>0</v>
      </c>
      <c r="Q366" s="139">
        <v>0</v>
      </c>
      <c r="R366" s="139">
        <f>Q366*H366</f>
        <v>0</v>
      </c>
      <c r="S366" s="139">
        <v>0</v>
      </c>
      <c r="T366" s="140">
        <f>S366*H366</f>
        <v>0</v>
      </c>
      <c r="AR366" s="141" t="s">
        <v>271</v>
      </c>
      <c r="AT366" s="141" t="s">
        <v>267</v>
      </c>
      <c r="AU366" s="141" t="s">
        <v>86</v>
      </c>
      <c r="AY366" s="18" t="s">
        <v>265</v>
      </c>
      <c r="BE366" s="142">
        <f>IF(N366="základní",J366,0)</f>
        <v>0</v>
      </c>
      <c r="BF366" s="142">
        <f>IF(N366="snížená",J366,0)</f>
        <v>0</v>
      </c>
      <c r="BG366" s="142">
        <f>IF(N366="zákl. přenesená",J366,0)</f>
        <v>0</v>
      </c>
      <c r="BH366" s="142">
        <f>IF(N366="sníž. přenesená",J366,0)</f>
        <v>0</v>
      </c>
      <c r="BI366" s="142">
        <f>IF(N366="nulová",J366,0)</f>
        <v>0</v>
      </c>
      <c r="BJ366" s="18" t="s">
        <v>84</v>
      </c>
      <c r="BK366" s="142">
        <f>ROUND(I366*H366,2)</f>
        <v>0</v>
      </c>
      <c r="BL366" s="18" t="s">
        <v>271</v>
      </c>
      <c r="BM366" s="141" t="s">
        <v>6789</v>
      </c>
    </row>
    <row r="367" spans="2:47" s="1" customFormat="1" ht="19.5">
      <c r="B367" s="33"/>
      <c r="D367" s="143" t="s">
        <v>273</v>
      </c>
      <c r="F367" s="144" t="s">
        <v>6790</v>
      </c>
      <c r="I367" s="145"/>
      <c r="L367" s="33"/>
      <c r="M367" s="146"/>
      <c r="T367" s="54"/>
      <c r="AT367" s="18" t="s">
        <v>273</v>
      </c>
      <c r="AU367" s="18" t="s">
        <v>86</v>
      </c>
    </row>
    <row r="368" spans="2:47" s="1" customFormat="1" ht="12">
      <c r="B368" s="33"/>
      <c r="D368" s="147" t="s">
        <v>275</v>
      </c>
      <c r="F368" s="148" t="s">
        <v>6791</v>
      </c>
      <c r="I368" s="145"/>
      <c r="L368" s="33"/>
      <c r="M368" s="146"/>
      <c r="T368" s="54"/>
      <c r="AT368" s="18" t="s">
        <v>275</v>
      </c>
      <c r="AU368" s="18" t="s">
        <v>86</v>
      </c>
    </row>
    <row r="369" spans="2:51" s="12" customFormat="1" ht="12">
      <c r="B369" s="149"/>
      <c r="D369" s="143" t="s">
        <v>277</v>
      </c>
      <c r="E369" s="150" t="s">
        <v>19</v>
      </c>
      <c r="F369" s="151" t="s">
        <v>6590</v>
      </c>
      <c r="H369" s="150" t="s">
        <v>19</v>
      </c>
      <c r="I369" s="152"/>
      <c r="L369" s="149"/>
      <c r="M369" s="153"/>
      <c r="T369" s="154"/>
      <c r="AT369" s="150" t="s">
        <v>277</v>
      </c>
      <c r="AU369" s="150" t="s">
        <v>86</v>
      </c>
      <c r="AV369" s="12" t="s">
        <v>84</v>
      </c>
      <c r="AW369" s="12" t="s">
        <v>37</v>
      </c>
      <c r="AX369" s="12" t="s">
        <v>76</v>
      </c>
      <c r="AY369" s="150" t="s">
        <v>265</v>
      </c>
    </row>
    <row r="370" spans="2:51" s="12" customFormat="1" ht="12">
      <c r="B370" s="149"/>
      <c r="D370" s="143" t="s">
        <v>277</v>
      </c>
      <c r="E370" s="150" t="s">
        <v>19</v>
      </c>
      <c r="F370" s="151" t="s">
        <v>6792</v>
      </c>
      <c r="H370" s="150" t="s">
        <v>19</v>
      </c>
      <c r="I370" s="152"/>
      <c r="L370" s="149"/>
      <c r="M370" s="153"/>
      <c r="T370" s="154"/>
      <c r="AT370" s="150" t="s">
        <v>277</v>
      </c>
      <c r="AU370" s="150" t="s">
        <v>86</v>
      </c>
      <c r="AV370" s="12" t="s">
        <v>84</v>
      </c>
      <c r="AW370" s="12" t="s">
        <v>37</v>
      </c>
      <c r="AX370" s="12" t="s">
        <v>76</v>
      </c>
      <c r="AY370" s="150" t="s">
        <v>265</v>
      </c>
    </row>
    <row r="371" spans="2:51" s="13" customFormat="1" ht="12">
      <c r="B371" s="155"/>
      <c r="D371" s="143" t="s">
        <v>277</v>
      </c>
      <c r="E371" s="156" t="s">
        <v>19</v>
      </c>
      <c r="F371" s="157" t="s">
        <v>6749</v>
      </c>
      <c r="H371" s="158">
        <v>332.5</v>
      </c>
      <c r="I371" s="159"/>
      <c r="L371" s="155"/>
      <c r="M371" s="160"/>
      <c r="T371" s="161"/>
      <c r="AT371" s="156" t="s">
        <v>277</v>
      </c>
      <c r="AU371" s="156" t="s">
        <v>86</v>
      </c>
      <c r="AV371" s="13" t="s">
        <v>86</v>
      </c>
      <c r="AW371" s="13" t="s">
        <v>37</v>
      </c>
      <c r="AX371" s="13" t="s">
        <v>84</v>
      </c>
      <c r="AY371" s="156" t="s">
        <v>265</v>
      </c>
    </row>
    <row r="372" spans="2:65" s="1" customFormat="1" ht="16.5" customHeight="1">
      <c r="B372" s="33"/>
      <c r="C372" s="130" t="s">
        <v>545</v>
      </c>
      <c r="D372" s="130" t="s">
        <v>267</v>
      </c>
      <c r="E372" s="131" t="s">
        <v>6793</v>
      </c>
      <c r="F372" s="132" t="s">
        <v>6794</v>
      </c>
      <c r="G372" s="133" t="s">
        <v>115</v>
      </c>
      <c r="H372" s="134">
        <v>36</v>
      </c>
      <c r="I372" s="135"/>
      <c r="J372" s="136">
        <f>ROUND(I372*H372,2)</f>
        <v>0</v>
      </c>
      <c r="K372" s="132" t="s">
        <v>270</v>
      </c>
      <c r="L372" s="33"/>
      <c r="M372" s="137" t="s">
        <v>19</v>
      </c>
      <c r="N372" s="138" t="s">
        <v>47</v>
      </c>
      <c r="P372" s="139">
        <f>O372*H372</f>
        <v>0</v>
      </c>
      <c r="Q372" s="139">
        <v>0</v>
      </c>
      <c r="R372" s="139">
        <f>Q372*H372</f>
        <v>0</v>
      </c>
      <c r="S372" s="139">
        <v>0</v>
      </c>
      <c r="T372" s="140">
        <f>S372*H372</f>
        <v>0</v>
      </c>
      <c r="AR372" s="141" t="s">
        <v>271</v>
      </c>
      <c r="AT372" s="141" t="s">
        <v>267</v>
      </c>
      <c r="AU372" s="141" t="s">
        <v>86</v>
      </c>
      <c r="AY372" s="18" t="s">
        <v>265</v>
      </c>
      <c r="BE372" s="142">
        <f>IF(N372="základní",J372,0)</f>
        <v>0</v>
      </c>
      <c r="BF372" s="142">
        <f>IF(N372="snížená",J372,0)</f>
        <v>0</v>
      </c>
      <c r="BG372" s="142">
        <f>IF(N372="zákl. přenesená",J372,0)</f>
        <v>0</v>
      </c>
      <c r="BH372" s="142">
        <f>IF(N372="sníž. přenesená",J372,0)</f>
        <v>0</v>
      </c>
      <c r="BI372" s="142">
        <f>IF(N372="nulová",J372,0)</f>
        <v>0</v>
      </c>
      <c r="BJ372" s="18" t="s">
        <v>84</v>
      </c>
      <c r="BK372" s="142">
        <f>ROUND(I372*H372,2)</f>
        <v>0</v>
      </c>
      <c r="BL372" s="18" t="s">
        <v>271</v>
      </c>
      <c r="BM372" s="141" t="s">
        <v>6795</v>
      </c>
    </row>
    <row r="373" spans="2:47" s="1" customFormat="1" ht="19.5">
      <c r="B373" s="33"/>
      <c r="D373" s="143" t="s">
        <v>273</v>
      </c>
      <c r="F373" s="144" t="s">
        <v>6796</v>
      </c>
      <c r="I373" s="145"/>
      <c r="L373" s="33"/>
      <c r="M373" s="146"/>
      <c r="T373" s="54"/>
      <c r="AT373" s="18" t="s">
        <v>273</v>
      </c>
      <c r="AU373" s="18" t="s">
        <v>86</v>
      </c>
    </row>
    <row r="374" spans="2:47" s="1" customFormat="1" ht="12">
      <c r="B374" s="33"/>
      <c r="D374" s="147" t="s">
        <v>275</v>
      </c>
      <c r="F374" s="148" t="s">
        <v>6797</v>
      </c>
      <c r="I374" s="145"/>
      <c r="L374" s="33"/>
      <c r="M374" s="146"/>
      <c r="T374" s="54"/>
      <c r="AT374" s="18" t="s">
        <v>275</v>
      </c>
      <c r="AU374" s="18" t="s">
        <v>86</v>
      </c>
    </row>
    <row r="375" spans="2:51" s="12" customFormat="1" ht="12">
      <c r="B375" s="149"/>
      <c r="D375" s="143" t="s">
        <v>277</v>
      </c>
      <c r="E375" s="150" t="s">
        <v>19</v>
      </c>
      <c r="F375" s="151" t="s">
        <v>6798</v>
      </c>
      <c r="H375" s="150" t="s">
        <v>19</v>
      </c>
      <c r="I375" s="152"/>
      <c r="L375" s="149"/>
      <c r="M375" s="153"/>
      <c r="T375" s="154"/>
      <c r="AT375" s="150" t="s">
        <v>277</v>
      </c>
      <c r="AU375" s="150" t="s">
        <v>86</v>
      </c>
      <c r="AV375" s="12" t="s">
        <v>84</v>
      </c>
      <c r="AW375" s="12" t="s">
        <v>37</v>
      </c>
      <c r="AX375" s="12" t="s">
        <v>76</v>
      </c>
      <c r="AY375" s="150" t="s">
        <v>265</v>
      </c>
    </row>
    <row r="376" spans="2:51" s="13" customFormat="1" ht="12">
      <c r="B376" s="155"/>
      <c r="D376" s="143" t="s">
        <v>277</v>
      </c>
      <c r="E376" s="156" t="s">
        <v>19</v>
      </c>
      <c r="F376" s="157" t="s">
        <v>126</v>
      </c>
      <c r="H376" s="158">
        <v>36</v>
      </c>
      <c r="I376" s="159"/>
      <c r="L376" s="155"/>
      <c r="M376" s="160"/>
      <c r="T376" s="161"/>
      <c r="AT376" s="156" t="s">
        <v>277</v>
      </c>
      <c r="AU376" s="156" t="s">
        <v>86</v>
      </c>
      <c r="AV376" s="13" t="s">
        <v>86</v>
      </c>
      <c r="AW376" s="13" t="s">
        <v>37</v>
      </c>
      <c r="AX376" s="13" t="s">
        <v>76</v>
      </c>
      <c r="AY376" s="156" t="s">
        <v>265</v>
      </c>
    </row>
    <row r="377" spans="2:51" s="14" customFormat="1" ht="12">
      <c r="B377" s="162"/>
      <c r="D377" s="143" t="s">
        <v>277</v>
      </c>
      <c r="E377" s="163" t="s">
        <v>6561</v>
      </c>
      <c r="F377" s="164" t="s">
        <v>280</v>
      </c>
      <c r="H377" s="165">
        <v>36</v>
      </c>
      <c r="I377" s="166"/>
      <c r="L377" s="162"/>
      <c r="M377" s="167"/>
      <c r="T377" s="168"/>
      <c r="AT377" s="163" t="s">
        <v>277</v>
      </c>
      <c r="AU377" s="163" t="s">
        <v>86</v>
      </c>
      <c r="AV377" s="14" t="s">
        <v>271</v>
      </c>
      <c r="AW377" s="14" t="s">
        <v>37</v>
      </c>
      <c r="AX377" s="14" t="s">
        <v>84</v>
      </c>
      <c r="AY377" s="163" t="s">
        <v>265</v>
      </c>
    </row>
    <row r="378" spans="2:65" s="1" customFormat="1" ht="16.5" customHeight="1">
      <c r="B378" s="33"/>
      <c r="C378" s="130" t="s">
        <v>552</v>
      </c>
      <c r="D378" s="130" t="s">
        <v>267</v>
      </c>
      <c r="E378" s="131" t="s">
        <v>6799</v>
      </c>
      <c r="F378" s="132" t="s">
        <v>6800</v>
      </c>
      <c r="G378" s="133" t="s">
        <v>115</v>
      </c>
      <c r="H378" s="134">
        <v>802.15</v>
      </c>
      <c r="I378" s="135"/>
      <c r="J378" s="136">
        <f>ROUND(I378*H378,2)</f>
        <v>0</v>
      </c>
      <c r="K378" s="132" t="s">
        <v>270</v>
      </c>
      <c r="L378" s="33"/>
      <c r="M378" s="137" t="s">
        <v>19</v>
      </c>
      <c r="N378" s="138" t="s">
        <v>47</v>
      </c>
      <c r="P378" s="139">
        <f>O378*H378</f>
        <v>0</v>
      </c>
      <c r="Q378" s="139">
        <v>0</v>
      </c>
      <c r="R378" s="139">
        <f>Q378*H378</f>
        <v>0</v>
      </c>
      <c r="S378" s="139">
        <v>0</v>
      </c>
      <c r="T378" s="140">
        <f>S378*H378</f>
        <v>0</v>
      </c>
      <c r="AR378" s="141" t="s">
        <v>271</v>
      </c>
      <c r="AT378" s="141" t="s">
        <v>267</v>
      </c>
      <c r="AU378" s="141" t="s">
        <v>86</v>
      </c>
      <c r="AY378" s="18" t="s">
        <v>265</v>
      </c>
      <c r="BE378" s="142">
        <f>IF(N378="základní",J378,0)</f>
        <v>0</v>
      </c>
      <c r="BF378" s="142">
        <f>IF(N378="snížená",J378,0)</f>
        <v>0</v>
      </c>
      <c r="BG378" s="142">
        <f>IF(N378="zákl. přenesená",J378,0)</f>
        <v>0</v>
      </c>
      <c r="BH378" s="142">
        <f>IF(N378="sníž. přenesená",J378,0)</f>
        <v>0</v>
      </c>
      <c r="BI378" s="142">
        <f>IF(N378="nulová",J378,0)</f>
        <v>0</v>
      </c>
      <c r="BJ378" s="18" t="s">
        <v>84</v>
      </c>
      <c r="BK378" s="142">
        <f>ROUND(I378*H378,2)</f>
        <v>0</v>
      </c>
      <c r="BL378" s="18" t="s">
        <v>271</v>
      </c>
      <c r="BM378" s="141" t="s">
        <v>6801</v>
      </c>
    </row>
    <row r="379" spans="2:47" s="1" customFormat="1" ht="12">
      <c r="B379" s="33"/>
      <c r="D379" s="143" t="s">
        <v>273</v>
      </c>
      <c r="F379" s="144" t="s">
        <v>6802</v>
      </c>
      <c r="I379" s="145"/>
      <c r="L379" s="33"/>
      <c r="M379" s="146"/>
      <c r="T379" s="54"/>
      <c r="AT379" s="18" t="s">
        <v>273</v>
      </c>
      <c r="AU379" s="18" t="s">
        <v>86</v>
      </c>
    </row>
    <row r="380" spans="2:47" s="1" customFormat="1" ht="12">
      <c r="B380" s="33"/>
      <c r="D380" s="147" t="s">
        <v>275</v>
      </c>
      <c r="F380" s="148" t="s">
        <v>6803</v>
      </c>
      <c r="I380" s="145"/>
      <c r="L380" s="33"/>
      <c r="M380" s="146"/>
      <c r="T380" s="54"/>
      <c r="AT380" s="18" t="s">
        <v>275</v>
      </c>
      <c r="AU380" s="18" t="s">
        <v>86</v>
      </c>
    </row>
    <row r="381" spans="2:51" s="12" customFormat="1" ht="12">
      <c r="B381" s="149"/>
      <c r="D381" s="143" t="s">
        <v>277</v>
      </c>
      <c r="E381" s="150" t="s">
        <v>19</v>
      </c>
      <c r="F381" s="151" t="s">
        <v>6590</v>
      </c>
      <c r="H381" s="150" t="s">
        <v>19</v>
      </c>
      <c r="I381" s="152"/>
      <c r="L381" s="149"/>
      <c r="M381" s="153"/>
      <c r="T381" s="154"/>
      <c r="AT381" s="150" t="s">
        <v>277</v>
      </c>
      <c r="AU381" s="150" t="s">
        <v>86</v>
      </c>
      <c r="AV381" s="12" t="s">
        <v>84</v>
      </c>
      <c r="AW381" s="12" t="s">
        <v>37</v>
      </c>
      <c r="AX381" s="12" t="s">
        <v>76</v>
      </c>
      <c r="AY381" s="150" t="s">
        <v>265</v>
      </c>
    </row>
    <row r="382" spans="2:51" s="12" customFormat="1" ht="12">
      <c r="B382" s="149"/>
      <c r="D382" s="143" t="s">
        <v>277</v>
      </c>
      <c r="E382" s="150" t="s">
        <v>19</v>
      </c>
      <c r="F382" s="151" t="s">
        <v>6804</v>
      </c>
      <c r="H382" s="150" t="s">
        <v>19</v>
      </c>
      <c r="I382" s="152"/>
      <c r="L382" s="149"/>
      <c r="M382" s="153"/>
      <c r="T382" s="154"/>
      <c r="AT382" s="150" t="s">
        <v>277</v>
      </c>
      <c r="AU382" s="150" t="s">
        <v>86</v>
      </c>
      <c r="AV382" s="12" t="s">
        <v>84</v>
      </c>
      <c r="AW382" s="12" t="s">
        <v>37</v>
      </c>
      <c r="AX382" s="12" t="s">
        <v>76</v>
      </c>
      <c r="AY382" s="150" t="s">
        <v>265</v>
      </c>
    </row>
    <row r="383" spans="2:51" s="13" customFormat="1" ht="12">
      <c r="B383" s="155"/>
      <c r="D383" s="143" t="s">
        <v>277</v>
      </c>
      <c r="E383" s="156" t="s">
        <v>6563</v>
      </c>
      <c r="F383" s="157" t="s">
        <v>6805</v>
      </c>
      <c r="H383" s="158">
        <v>802.15</v>
      </c>
      <c r="I383" s="159"/>
      <c r="L383" s="155"/>
      <c r="M383" s="160"/>
      <c r="T383" s="161"/>
      <c r="AT383" s="156" t="s">
        <v>277</v>
      </c>
      <c r="AU383" s="156" t="s">
        <v>86</v>
      </c>
      <c r="AV383" s="13" t="s">
        <v>86</v>
      </c>
      <c r="AW383" s="13" t="s">
        <v>37</v>
      </c>
      <c r="AX383" s="13" t="s">
        <v>84</v>
      </c>
      <c r="AY383" s="156" t="s">
        <v>265</v>
      </c>
    </row>
    <row r="384" spans="2:65" s="1" customFormat="1" ht="16.5" customHeight="1">
      <c r="B384" s="33"/>
      <c r="C384" s="130" t="s">
        <v>559</v>
      </c>
      <c r="D384" s="130" t="s">
        <v>267</v>
      </c>
      <c r="E384" s="131" t="s">
        <v>6806</v>
      </c>
      <c r="F384" s="132" t="s">
        <v>6807</v>
      </c>
      <c r="G384" s="133" t="s">
        <v>115</v>
      </c>
      <c r="H384" s="134">
        <v>308</v>
      </c>
      <c r="I384" s="135"/>
      <c r="J384" s="136">
        <f>ROUND(I384*H384,2)</f>
        <v>0</v>
      </c>
      <c r="K384" s="132" t="s">
        <v>270</v>
      </c>
      <c r="L384" s="33"/>
      <c r="M384" s="137" t="s">
        <v>19</v>
      </c>
      <c r="N384" s="138" t="s">
        <v>47</v>
      </c>
      <c r="P384" s="139">
        <f>O384*H384</f>
        <v>0</v>
      </c>
      <c r="Q384" s="139">
        <v>0</v>
      </c>
      <c r="R384" s="139">
        <f>Q384*H384</f>
        <v>0</v>
      </c>
      <c r="S384" s="139">
        <v>0</v>
      </c>
      <c r="T384" s="140">
        <f>S384*H384</f>
        <v>0</v>
      </c>
      <c r="AR384" s="141" t="s">
        <v>271</v>
      </c>
      <c r="AT384" s="141" t="s">
        <v>267</v>
      </c>
      <c r="AU384" s="141" t="s">
        <v>86</v>
      </c>
      <c r="AY384" s="18" t="s">
        <v>265</v>
      </c>
      <c r="BE384" s="142">
        <f>IF(N384="základní",J384,0)</f>
        <v>0</v>
      </c>
      <c r="BF384" s="142">
        <f>IF(N384="snížená",J384,0)</f>
        <v>0</v>
      </c>
      <c r="BG384" s="142">
        <f>IF(N384="zákl. přenesená",J384,0)</f>
        <v>0</v>
      </c>
      <c r="BH384" s="142">
        <f>IF(N384="sníž. přenesená",J384,0)</f>
        <v>0</v>
      </c>
      <c r="BI384" s="142">
        <f>IF(N384="nulová",J384,0)</f>
        <v>0</v>
      </c>
      <c r="BJ384" s="18" t="s">
        <v>84</v>
      </c>
      <c r="BK384" s="142">
        <f>ROUND(I384*H384,2)</f>
        <v>0</v>
      </c>
      <c r="BL384" s="18" t="s">
        <v>271</v>
      </c>
      <c r="BM384" s="141" t="s">
        <v>6808</v>
      </c>
    </row>
    <row r="385" spans="2:47" s="1" customFormat="1" ht="12">
      <c r="B385" s="33"/>
      <c r="D385" s="143" t="s">
        <v>273</v>
      </c>
      <c r="F385" s="144" t="s">
        <v>6809</v>
      </c>
      <c r="I385" s="145"/>
      <c r="L385" s="33"/>
      <c r="M385" s="146"/>
      <c r="T385" s="54"/>
      <c r="AT385" s="18" t="s">
        <v>273</v>
      </c>
      <c r="AU385" s="18" t="s">
        <v>86</v>
      </c>
    </row>
    <row r="386" spans="2:47" s="1" customFormat="1" ht="12">
      <c r="B386" s="33"/>
      <c r="D386" s="147" t="s">
        <v>275</v>
      </c>
      <c r="F386" s="148" t="s">
        <v>6810</v>
      </c>
      <c r="I386" s="145"/>
      <c r="L386" s="33"/>
      <c r="M386" s="146"/>
      <c r="T386" s="54"/>
      <c r="AT386" s="18" t="s">
        <v>275</v>
      </c>
      <c r="AU386" s="18" t="s">
        <v>86</v>
      </c>
    </row>
    <row r="387" spans="2:51" s="12" customFormat="1" ht="12">
      <c r="B387" s="149"/>
      <c r="D387" s="143" t="s">
        <v>277</v>
      </c>
      <c r="E387" s="150" t="s">
        <v>19</v>
      </c>
      <c r="F387" s="151" t="s">
        <v>6590</v>
      </c>
      <c r="H387" s="150" t="s">
        <v>19</v>
      </c>
      <c r="I387" s="152"/>
      <c r="L387" s="149"/>
      <c r="M387" s="153"/>
      <c r="T387" s="154"/>
      <c r="AT387" s="150" t="s">
        <v>277</v>
      </c>
      <c r="AU387" s="150" t="s">
        <v>86</v>
      </c>
      <c r="AV387" s="12" t="s">
        <v>84</v>
      </c>
      <c r="AW387" s="12" t="s">
        <v>37</v>
      </c>
      <c r="AX387" s="12" t="s">
        <v>76</v>
      </c>
      <c r="AY387" s="150" t="s">
        <v>265</v>
      </c>
    </row>
    <row r="388" spans="2:51" s="12" customFormat="1" ht="12">
      <c r="B388" s="149"/>
      <c r="D388" s="143" t="s">
        <v>277</v>
      </c>
      <c r="E388" s="150" t="s">
        <v>19</v>
      </c>
      <c r="F388" s="151" t="s">
        <v>6811</v>
      </c>
      <c r="H388" s="150" t="s">
        <v>19</v>
      </c>
      <c r="I388" s="152"/>
      <c r="L388" s="149"/>
      <c r="M388" s="153"/>
      <c r="T388" s="154"/>
      <c r="AT388" s="150" t="s">
        <v>277</v>
      </c>
      <c r="AU388" s="150" t="s">
        <v>86</v>
      </c>
      <c r="AV388" s="12" t="s">
        <v>84</v>
      </c>
      <c r="AW388" s="12" t="s">
        <v>37</v>
      </c>
      <c r="AX388" s="12" t="s">
        <v>76</v>
      </c>
      <c r="AY388" s="150" t="s">
        <v>265</v>
      </c>
    </row>
    <row r="389" spans="2:51" s="13" customFormat="1" ht="12">
      <c r="B389" s="155"/>
      <c r="D389" s="143" t="s">
        <v>277</v>
      </c>
      <c r="E389" s="156" t="s">
        <v>6559</v>
      </c>
      <c r="F389" s="157" t="s">
        <v>6812</v>
      </c>
      <c r="H389" s="158">
        <v>210</v>
      </c>
      <c r="I389" s="159"/>
      <c r="L389" s="155"/>
      <c r="M389" s="160"/>
      <c r="T389" s="161"/>
      <c r="AT389" s="156" t="s">
        <v>277</v>
      </c>
      <c r="AU389" s="156" t="s">
        <v>86</v>
      </c>
      <c r="AV389" s="13" t="s">
        <v>86</v>
      </c>
      <c r="AW389" s="13" t="s">
        <v>37</v>
      </c>
      <c r="AX389" s="13" t="s">
        <v>76</v>
      </c>
      <c r="AY389" s="156" t="s">
        <v>265</v>
      </c>
    </row>
    <row r="390" spans="2:51" s="12" customFormat="1" ht="12">
      <c r="B390" s="149"/>
      <c r="D390" s="143" t="s">
        <v>277</v>
      </c>
      <c r="E390" s="150" t="s">
        <v>19</v>
      </c>
      <c r="F390" s="151" t="s">
        <v>6813</v>
      </c>
      <c r="H390" s="150" t="s">
        <v>19</v>
      </c>
      <c r="I390" s="152"/>
      <c r="L390" s="149"/>
      <c r="M390" s="153"/>
      <c r="T390" s="154"/>
      <c r="AT390" s="150" t="s">
        <v>277</v>
      </c>
      <c r="AU390" s="150" t="s">
        <v>86</v>
      </c>
      <c r="AV390" s="12" t="s">
        <v>84</v>
      </c>
      <c r="AW390" s="12" t="s">
        <v>37</v>
      </c>
      <c r="AX390" s="12" t="s">
        <v>76</v>
      </c>
      <c r="AY390" s="150" t="s">
        <v>265</v>
      </c>
    </row>
    <row r="391" spans="2:51" s="13" customFormat="1" ht="12">
      <c r="B391" s="155"/>
      <c r="D391" s="143" t="s">
        <v>277</v>
      </c>
      <c r="E391" s="156" t="s">
        <v>19</v>
      </c>
      <c r="F391" s="157" t="s">
        <v>6557</v>
      </c>
      <c r="H391" s="158">
        <v>98</v>
      </c>
      <c r="I391" s="159"/>
      <c r="L391" s="155"/>
      <c r="M391" s="160"/>
      <c r="T391" s="161"/>
      <c r="AT391" s="156" t="s">
        <v>277</v>
      </c>
      <c r="AU391" s="156" t="s">
        <v>86</v>
      </c>
      <c r="AV391" s="13" t="s">
        <v>86</v>
      </c>
      <c r="AW391" s="13" t="s">
        <v>37</v>
      </c>
      <c r="AX391" s="13" t="s">
        <v>76</v>
      </c>
      <c r="AY391" s="156" t="s">
        <v>265</v>
      </c>
    </row>
    <row r="392" spans="2:51" s="14" customFormat="1" ht="12">
      <c r="B392" s="162"/>
      <c r="D392" s="143" t="s">
        <v>277</v>
      </c>
      <c r="E392" s="163" t="s">
        <v>19</v>
      </c>
      <c r="F392" s="164" t="s">
        <v>280</v>
      </c>
      <c r="H392" s="165">
        <v>308</v>
      </c>
      <c r="I392" s="166"/>
      <c r="L392" s="162"/>
      <c r="M392" s="167"/>
      <c r="T392" s="168"/>
      <c r="AT392" s="163" t="s">
        <v>277</v>
      </c>
      <c r="AU392" s="163" t="s">
        <v>86</v>
      </c>
      <c r="AV392" s="14" t="s">
        <v>271</v>
      </c>
      <c r="AW392" s="14" t="s">
        <v>37</v>
      </c>
      <c r="AX392" s="14" t="s">
        <v>84</v>
      </c>
      <c r="AY392" s="163" t="s">
        <v>265</v>
      </c>
    </row>
    <row r="393" spans="2:65" s="1" customFormat="1" ht="16.5" customHeight="1">
      <c r="B393" s="33"/>
      <c r="C393" s="130" t="s">
        <v>566</v>
      </c>
      <c r="D393" s="130" t="s">
        <v>267</v>
      </c>
      <c r="E393" s="131" t="s">
        <v>6814</v>
      </c>
      <c r="F393" s="132" t="s">
        <v>6815</v>
      </c>
      <c r="G393" s="133" t="s">
        <v>115</v>
      </c>
      <c r="H393" s="134">
        <v>239</v>
      </c>
      <c r="I393" s="135"/>
      <c r="J393" s="136">
        <f>ROUND(I393*H393,2)</f>
        <v>0</v>
      </c>
      <c r="K393" s="132" t="s">
        <v>270</v>
      </c>
      <c r="L393" s="33"/>
      <c r="M393" s="137" t="s">
        <v>19</v>
      </c>
      <c r="N393" s="138" t="s">
        <v>47</v>
      </c>
      <c r="P393" s="139">
        <f>O393*H393</f>
        <v>0</v>
      </c>
      <c r="Q393" s="139">
        <v>0</v>
      </c>
      <c r="R393" s="139">
        <f>Q393*H393</f>
        <v>0</v>
      </c>
      <c r="S393" s="139">
        <v>0</v>
      </c>
      <c r="T393" s="140">
        <f>S393*H393</f>
        <v>0</v>
      </c>
      <c r="AR393" s="141" t="s">
        <v>271</v>
      </c>
      <c r="AT393" s="141" t="s">
        <v>267</v>
      </c>
      <c r="AU393" s="141" t="s">
        <v>86</v>
      </c>
      <c r="AY393" s="18" t="s">
        <v>265</v>
      </c>
      <c r="BE393" s="142">
        <f>IF(N393="základní",J393,0)</f>
        <v>0</v>
      </c>
      <c r="BF393" s="142">
        <f>IF(N393="snížená",J393,0)</f>
        <v>0</v>
      </c>
      <c r="BG393" s="142">
        <f>IF(N393="zákl. přenesená",J393,0)</f>
        <v>0</v>
      </c>
      <c r="BH393" s="142">
        <f>IF(N393="sníž. přenesená",J393,0)</f>
        <v>0</v>
      </c>
      <c r="BI393" s="142">
        <f>IF(N393="nulová",J393,0)</f>
        <v>0</v>
      </c>
      <c r="BJ393" s="18" t="s">
        <v>84</v>
      </c>
      <c r="BK393" s="142">
        <f>ROUND(I393*H393,2)</f>
        <v>0</v>
      </c>
      <c r="BL393" s="18" t="s">
        <v>271</v>
      </c>
      <c r="BM393" s="141" t="s">
        <v>6816</v>
      </c>
    </row>
    <row r="394" spans="2:47" s="1" customFormat="1" ht="12">
      <c r="B394" s="33"/>
      <c r="D394" s="143" t="s">
        <v>273</v>
      </c>
      <c r="F394" s="144" t="s">
        <v>6817</v>
      </c>
      <c r="I394" s="145"/>
      <c r="L394" s="33"/>
      <c r="M394" s="146"/>
      <c r="T394" s="54"/>
      <c r="AT394" s="18" t="s">
        <v>273</v>
      </c>
      <c r="AU394" s="18" t="s">
        <v>86</v>
      </c>
    </row>
    <row r="395" spans="2:47" s="1" customFormat="1" ht="12">
      <c r="B395" s="33"/>
      <c r="D395" s="147" t="s">
        <v>275</v>
      </c>
      <c r="F395" s="148" t="s">
        <v>6818</v>
      </c>
      <c r="I395" s="145"/>
      <c r="L395" s="33"/>
      <c r="M395" s="146"/>
      <c r="T395" s="54"/>
      <c r="AT395" s="18" t="s">
        <v>275</v>
      </c>
      <c r="AU395" s="18" t="s">
        <v>86</v>
      </c>
    </row>
    <row r="396" spans="2:51" s="12" customFormat="1" ht="12">
      <c r="B396" s="149"/>
      <c r="D396" s="143" t="s">
        <v>277</v>
      </c>
      <c r="E396" s="150" t="s">
        <v>19</v>
      </c>
      <c r="F396" s="151" t="s">
        <v>6590</v>
      </c>
      <c r="H396" s="150" t="s">
        <v>19</v>
      </c>
      <c r="I396" s="152"/>
      <c r="L396" s="149"/>
      <c r="M396" s="153"/>
      <c r="T396" s="154"/>
      <c r="AT396" s="150" t="s">
        <v>277</v>
      </c>
      <c r="AU396" s="150" t="s">
        <v>86</v>
      </c>
      <c r="AV396" s="12" t="s">
        <v>84</v>
      </c>
      <c r="AW396" s="12" t="s">
        <v>37</v>
      </c>
      <c r="AX396" s="12" t="s">
        <v>76</v>
      </c>
      <c r="AY396" s="150" t="s">
        <v>265</v>
      </c>
    </row>
    <row r="397" spans="2:51" s="12" customFormat="1" ht="12">
      <c r="B397" s="149"/>
      <c r="D397" s="143" t="s">
        <v>277</v>
      </c>
      <c r="E397" s="150" t="s">
        <v>19</v>
      </c>
      <c r="F397" s="151" t="s">
        <v>6819</v>
      </c>
      <c r="H397" s="150" t="s">
        <v>19</v>
      </c>
      <c r="I397" s="152"/>
      <c r="L397" s="149"/>
      <c r="M397" s="153"/>
      <c r="T397" s="154"/>
      <c r="AT397" s="150" t="s">
        <v>277</v>
      </c>
      <c r="AU397" s="150" t="s">
        <v>86</v>
      </c>
      <c r="AV397" s="12" t="s">
        <v>84</v>
      </c>
      <c r="AW397" s="12" t="s">
        <v>37</v>
      </c>
      <c r="AX397" s="12" t="s">
        <v>76</v>
      </c>
      <c r="AY397" s="150" t="s">
        <v>265</v>
      </c>
    </row>
    <row r="398" spans="2:51" s="12" customFormat="1" ht="12">
      <c r="B398" s="149"/>
      <c r="D398" s="143" t="s">
        <v>277</v>
      </c>
      <c r="E398" s="150" t="s">
        <v>19</v>
      </c>
      <c r="F398" s="151" t="s">
        <v>6820</v>
      </c>
      <c r="H398" s="150" t="s">
        <v>19</v>
      </c>
      <c r="I398" s="152"/>
      <c r="L398" s="149"/>
      <c r="M398" s="153"/>
      <c r="T398" s="154"/>
      <c r="AT398" s="150" t="s">
        <v>277</v>
      </c>
      <c r="AU398" s="150" t="s">
        <v>86</v>
      </c>
      <c r="AV398" s="12" t="s">
        <v>84</v>
      </c>
      <c r="AW398" s="12" t="s">
        <v>37</v>
      </c>
      <c r="AX398" s="12" t="s">
        <v>76</v>
      </c>
      <c r="AY398" s="150" t="s">
        <v>265</v>
      </c>
    </row>
    <row r="399" spans="2:51" s="13" customFormat="1" ht="12">
      <c r="B399" s="155"/>
      <c r="D399" s="143" t="s">
        <v>277</v>
      </c>
      <c r="E399" s="156" t="s">
        <v>19</v>
      </c>
      <c r="F399" s="157" t="s">
        <v>6821</v>
      </c>
      <c r="H399" s="158">
        <v>239</v>
      </c>
      <c r="I399" s="159"/>
      <c r="L399" s="155"/>
      <c r="M399" s="160"/>
      <c r="T399" s="161"/>
      <c r="AT399" s="156" t="s">
        <v>277</v>
      </c>
      <c r="AU399" s="156" t="s">
        <v>86</v>
      </c>
      <c r="AV399" s="13" t="s">
        <v>86</v>
      </c>
      <c r="AW399" s="13" t="s">
        <v>37</v>
      </c>
      <c r="AX399" s="13" t="s">
        <v>84</v>
      </c>
      <c r="AY399" s="156" t="s">
        <v>265</v>
      </c>
    </row>
    <row r="400" spans="2:65" s="1" customFormat="1" ht="16.5" customHeight="1">
      <c r="B400" s="33"/>
      <c r="C400" s="130" t="s">
        <v>572</v>
      </c>
      <c r="D400" s="130" t="s">
        <v>267</v>
      </c>
      <c r="E400" s="131" t="s">
        <v>6822</v>
      </c>
      <c r="F400" s="132" t="s">
        <v>6823</v>
      </c>
      <c r="G400" s="133" t="s">
        <v>115</v>
      </c>
      <c r="H400" s="134">
        <v>82.5</v>
      </c>
      <c r="I400" s="135"/>
      <c r="J400" s="136">
        <f>ROUND(I400*H400,2)</f>
        <v>0</v>
      </c>
      <c r="K400" s="132" t="s">
        <v>270</v>
      </c>
      <c r="L400" s="33"/>
      <c r="M400" s="137" t="s">
        <v>19</v>
      </c>
      <c r="N400" s="138" t="s">
        <v>47</v>
      </c>
      <c r="P400" s="139">
        <f>O400*H400</f>
        <v>0</v>
      </c>
      <c r="Q400" s="139">
        <v>0</v>
      </c>
      <c r="R400" s="139">
        <f>Q400*H400</f>
        <v>0</v>
      </c>
      <c r="S400" s="139">
        <v>0</v>
      </c>
      <c r="T400" s="140">
        <f>S400*H400</f>
        <v>0</v>
      </c>
      <c r="AR400" s="141" t="s">
        <v>271</v>
      </c>
      <c r="AT400" s="141" t="s">
        <v>267</v>
      </c>
      <c r="AU400" s="141" t="s">
        <v>86</v>
      </c>
      <c r="AY400" s="18" t="s">
        <v>265</v>
      </c>
      <c r="BE400" s="142">
        <f>IF(N400="základní",J400,0)</f>
        <v>0</v>
      </c>
      <c r="BF400" s="142">
        <f>IF(N400="snížená",J400,0)</f>
        <v>0</v>
      </c>
      <c r="BG400" s="142">
        <f>IF(N400="zákl. přenesená",J400,0)</f>
        <v>0</v>
      </c>
      <c r="BH400" s="142">
        <f>IF(N400="sníž. přenesená",J400,0)</f>
        <v>0</v>
      </c>
      <c r="BI400" s="142">
        <f>IF(N400="nulová",J400,0)</f>
        <v>0</v>
      </c>
      <c r="BJ400" s="18" t="s">
        <v>84</v>
      </c>
      <c r="BK400" s="142">
        <f>ROUND(I400*H400,2)</f>
        <v>0</v>
      </c>
      <c r="BL400" s="18" t="s">
        <v>271</v>
      </c>
      <c r="BM400" s="141" t="s">
        <v>6824</v>
      </c>
    </row>
    <row r="401" spans="2:47" s="1" customFormat="1" ht="12">
      <c r="B401" s="33"/>
      <c r="D401" s="143" t="s">
        <v>273</v>
      </c>
      <c r="F401" s="144" t="s">
        <v>6825</v>
      </c>
      <c r="I401" s="145"/>
      <c r="L401" s="33"/>
      <c r="M401" s="146"/>
      <c r="T401" s="54"/>
      <c r="AT401" s="18" t="s">
        <v>273</v>
      </c>
      <c r="AU401" s="18" t="s">
        <v>86</v>
      </c>
    </row>
    <row r="402" spans="2:47" s="1" customFormat="1" ht="12">
      <c r="B402" s="33"/>
      <c r="D402" s="147" t="s">
        <v>275</v>
      </c>
      <c r="F402" s="148" t="s">
        <v>6826</v>
      </c>
      <c r="I402" s="145"/>
      <c r="L402" s="33"/>
      <c r="M402" s="146"/>
      <c r="T402" s="54"/>
      <c r="AT402" s="18" t="s">
        <v>275</v>
      </c>
      <c r="AU402" s="18" t="s">
        <v>86</v>
      </c>
    </row>
    <row r="403" spans="2:51" s="12" customFormat="1" ht="12">
      <c r="B403" s="149"/>
      <c r="D403" s="143" t="s">
        <v>277</v>
      </c>
      <c r="E403" s="150" t="s">
        <v>19</v>
      </c>
      <c r="F403" s="151" t="s">
        <v>6590</v>
      </c>
      <c r="H403" s="150" t="s">
        <v>19</v>
      </c>
      <c r="I403" s="152"/>
      <c r="L403" s="149"/>
      <c r="M403" s="153"/>
      <c r="T403" s="154"/>
      <c r="AT403" s="150" t="s">
        <v>277</v>
      </c>
      <c r="AU403" s="150" t="s">
        <v>86</v>
      </c>
      <c r="AV403" s="12" t="s">
        <v>84</v>
      </c>
      <c r="AW403" s="12" t="s">
        <v>37</v>
      </c>
      <c r="AX403" s="12" t="s">
        <v>76</v>
      </c>
      <c r="AY403" s="150" t="s">
        <v>265</v>
      </c>
    </row>
    <row r="404" spans="2:51" s="12" customFormat="1" ht="12">
      <c r="B404" s="149"/>
      <c r="D404" s="143" t="s">
        <v>277</v>
      </c>
      <c r="E404" s="150" t="s">
        <v>19</v>
      </c>
      <c r="F404" s="151" t="s">
        <v>6827</v>
      </c>
      <c r="H404" s="150" t="s">
        <v>19</v>
      </c>
      <c r="I404" s="152"/>
      <c r="L404" s="149"/>
      <c r="M404" s="153"/>
      <c r="T404" s="154"/>
      <c r="AT404" s="150" t="s">
        <v>277</v>
      </c>
      <c r="AU404" s="150" t="s">
        <v>86</v>
      </c>
      <c r="AV404" s="12" t="s">
        <v>84</v>
      </c>
      <c r="AW404" s="12" t="s">
        <v>37</v>
      </c>
      <c r="AX404" s="12" t="s">
        <v>76</v>
      </c>
      <c r="AY404" s="150" t="s">
        <v>265</v>
      </c>
    </row>
    <row r="405" spans="2:51" s="13" customFormat="1" ht="12">
      <c r="B405" s="155"/>
      <c r="D405" s="143" t="s">
        <v>277</v>
      </c>
      <c r="E405" s="156" t="s">
        <v>19</v>
      </c>
      <c r="F405" s="157" t="s">
        <v>6828</v>
      </c>
      <c r="H405" s="158">
        <v>82.5</v>
      </c>
      <c r="I405" s="159"/>
      <c r="L405" s="155"/>
      <c r="M405" s="160"/>
      <c r="T405" s="161"/>
      <c r="AT405" s="156" t="s">
        <v>277</v>
      </c>
      <c r="AU405" s="156" t="s">
        <v>86</v>
      </c>
      <c r="AV405" s="13" t="s">
        <v>86</v>
      </c>
      <c r="AW405" s="13" t="s">
        <v>37</v>
      </c>
      <c r="AX405" s="13" t="s">
        <v>84</v>
      </c>
      <c r="AY405" s="156" t="s">
        <v>265</v>
      </c>
    </row>
    <row r="406" spans="2:65" s="1" customFormat="1" ht="16.5" customHeight="1">
      <c r="B406" s="33"/>
      <c r="C406" s="130" t="s">
        <v>586</v>
      </c>
      <c r="D406" s="130" t="s">
        <v>267</v>
      </c>
      <c r="E406" s="131" t="s">
        <v>6829</v>
      </c>
      <c r="F406" s="132" t="s">
        <v>6830</v>
      </c>
      <c r="G406" s="133" t="s">
        <v>115</v>
      </c>
      <c r="H406" s="134">
        <v>600.15</v>
      </c>
      <c r="I406" s="135"/>
      <c r="J406" s="136">
        <f>ROUND(I406*H406,2)</f>
        <v>0</v>
      </c>
      <c r="K406" s="132" t="s">
        <v>270</v>
      </c>
      <c r="L406" s="33"/>
      <c r="M406" s="137" t="s">
        <v>19</v>
      </c>
      <c r="N406" s="138" t="s">
        <v>47</v>
      </c>
      <c r="P406" s="139">
        <f>O406*H406</f>
        <v>0</v>
      </c>
      <c r="Q406" s="139">
        <v>0</v>
      </c>
      <c r="R406" s="139">
        <f>Q406*H406</f>
        <v>0</v>
      </c>
      <c r="S406" s="139">
        <v>0</v>
      </c>
      <c r="T406" s="140">
        <f>S406*H406</f>
        <v>0</v>
      </c>
      <c r="AR406" s="141" t="s">
        <v>271</v>
      </c>
      <c r="AT406" s="141" t="s">
        <v>267</v>
      </c>
      <c r="AU406" s="141" t="s">
        <v>86</v>
      </c>
      <c r="AY406" s="18" t="s">
        <v>265</v>
      </c>
      <c r="BE406" s="142">
        <f>IF(N406="základní",J406,0)</f>
        <v>0</v>
      </c>
      <c r="BF406" s="142">
        <f>IF(N406="snížená",J406,0)</f>
        <v>0</v>
      </c>
      <c r="BG406" s="142">
        <f>IF(N406="zákl. přenesená",J406,0)</f>
        <v>0</v>
      </c>
      <c r="BH406" s="142">
        <f>IF(N406="sníž. přenesená",J406,0)</f>
        <v>0</v>
      </c>
      <c r="BI406" s="142">
        <f>IF(N406="nulová",J406,0)</f>
        <v>0</v>
      </c>
      <c r="BJ406" s="18" t="s">
        <v>84</v>
      </c>
      <c r="BK406" s="142">
        <f>ROUND(I406*H406,2)</f>
        <v>0</v>
      </c>
      <c r="BL406" s="18" t="s">
        <v>271</v>
      </c>
      <c r="BM406" s="141" t="s">
        <v>6831</v>
      </c>
    </row>
    <row r="407" spans="2:47" s="1" customFormat="1" ht="12">
      <c r="B407" s="33"/>
      <c r="D407" s="143" t="s">
        <v>273</v>
      </c>
      <c r="F407" s="144" t="s">
        <v>6832</v>
      </c>
      <c r="I407" s="145"/>
      <c r="L407" s="33"/>
      <c r="M407" s="146"/>
      <c r="T407" s="54"/>
      <c r="AT407" s="18" t="s">
        <v>273</v>
      </c>
      <c r="AU407" s="18" t="s">
        <v>86</v>
      </c>
    </row>
    <row r="408" spans="2:47" s="1" customFormat="1" ht="12">
      <c r="B408" s="33"/>
      <c r="D408" s="147" t="s">
        <v>275</v>
      </c>
      <c r="F408" s="148" t="s">
        <v>6833</v>
      </c>
      <c r="I408" s="145"/>
      <c r="L408" s="33"/>
      <c r="M408" s="146"/>
      <c r="T408" s="54"/>
      <c r="AT408" s="18" t="s">
        <v>275</v>
      </c>
      <c r="AU408" s="18" t="s">
        <v>86</v>
      </c>
    </row>
    <row r="409" spans="2:51" s="12" customFormat="1" ht="12">
      <c r="B409" s="149"/>
      <c r="D409" s="143" t="s">
        <v>277</v>
      </c>
      <c r="E409" s="150" t="s">
        <v>19</v>
      </c>
      <c r="F409" s="151" t="s">
        <v>6590</v>
      </c>
      <c r="H409" s="150" t="s">
        <v>19</v>
      </c>
      <c r="I409" s="152"/>
      <c r="L409" s="149"/>
      <c r="M409" s="153"/>
      <c r="T409" s="154"/>
      <c r="AT409" s="150" t="s">
        <v>277</v>
      </c>
      <c r="AU409" s="150" t="s">
        <v>86</v>
      </c>
      <c r="AV409" s="12" t="s">
        <v>84</v>
      </c>
      <c r="AW409" s="12" t="s">
        <v>37</v>
      </c>
      <c r="AX409" s="12" t="s">
        <v>76</v>
      </c>
      <c r="AY409" s="150" t="s">
        <v>265</v>
      </c>
    </row>
    <row r="410" spans="2:51" s="12" customFormat="1" ht="12">
      <c r="B410" s="149"/>
      <c r="D410" s="143" t="s">
        <v>277</v>
      </c>
      <c r="E410" s="150" t="s">
        <v>19</v>
      </c>
      <c r="F410" s="151" t="s">
        <v>6834</v>
      </c>
      <c r="H410" s="150" t="s">
        <v>19</v>
      </c>
      <c r="I410" s="152"/>
      <c r="L410" s="149"/>
      <c r="M410" s="153"/>
      <c r="T410" s="154"/>
      <c r="AT410" s="150" t="s">
        <v>277</v>
      </c>
      <c r="AU410" s="150" t="s">
        <v>86</v>
      </c>
      <c r="AV410" s="12" t="s">
        <v>84</v>
      </c>
      <c r="AW410" s="12" t="s">
        <v>37</v>
      </c>
      <c r="AX410" s="12" t="s">
        <v>76</v>
      </c>
      <c r="AY410" s="150" t="s">
        <v>265</v>
      </c>
    </row>
    <row r="411" spans="2:51" s="13" customFormat="1" ht="12">
      <c r="B411" s="155"/>
      <c r="D411" s="143" t="s">
        <v>277</v>
      </c>
      <c r="E411" s="156" t="s">
        <v>19</v>
      </c>
      <c r="F411" s="157" t="s">
        <v>6835</v>
      </c>
      <c r="H411" s="158">
        <v>600.15</v>
      </c>
      <c r="I411" s="159"/>
      <c r="L411" s="155"/>
      <c r="M411" s="160"/>
      <c r="T411" s="161"/>
      <c r="AT411" s="156" t="s">
        <v>277</v>
      </c>
      <c r="AU411" s="156" t="s">
        <v>86</v>
      </c>
      <c r="AV411" s="13" t="s">
        <v>86</v>
      </c>
      <c r="AW411" s="13" t="s">
        <v>37</v>
      </c>
      <c r="AX411" s="13" t="s">
        <v>84</v>
      </c>
      <c r="AY411" s="156" t="s">
        <v>265</v>
      </c>
    </row>
    <row r="412" spans="2:65" s="1" customFormat="1" ht="16.5" customHeight="1">
      <c r="B412" s="33"/>
      <c r="C412" s="130" t="s">
        <v>599</v>
      </c>
      <c r="D412" s="130" t="s">
        <v>267</v>
      </c>
      <c r="E412" s="131" t="s">
        <v>6836</v>
      </c>
      <c r="F412" s="132" t="s">
        <v>6837</v>
      </c>
      <c r="G412" s="133" t="s">
        <v>104</v>
      </c>
      <c r="H412" s="134">
        <v>79.13</v>
      </c>
      <c r="I412" s="135"/>
      <c r="J412" s="136">
        <f>ROUND(I412*H412,2)</f>
        <v>0</v>
      </c>
      <c r="K412" s="132" t="s">
        <v>270</v>
      </c>
      <c r="L412" s="33"/>
      <c r="M412" s="137" t="s">
        <v>19</v>
      </c>
      <c r="N412" s="138" t="s">
        <v>47</v>
      </c>
      <c r="P412" s="139">
        <f>O412*H412</f>
        <v>0</v>
      </c>
      <c r="Q412" s="139">
        <v>0</v>
      </c>
      <c r="R412" s="139">
        <f>Q412*H412</f>
        <v>0</v>
      </c>
      <c r="S412" s="139">
        <v>0</v>
      </c>
      <c r="T412" s="140">
        <f>S412*H412</f>
        <v>0</v>
      </c>
      <c r="AR412" s="141" t="s">
        <v>271</v>
      </c>
      <c r="AT412" s="141" t="s">
        <v>267</v>
      </c>
      <c r="AU412" s="141" t="s">
        <v>86</v>
      </c>
      <c r="AY412" s="18" t="s">
        <v>265</v>
      </c>
      <c r="BE412" s="142">
        <f>IF(N412="základní",J412,0)</f>
        <v>0</v>
      </c>
      <c r="BF412" s="142">
        <f>IF(N412="snížená",J412,0)</f>
        <v>0</v>
      </c>
      <c r="BG412" s="142">
        <f>IF(N412="zákl. přenesená",J412,0)</f>
        <v>0</v>
      </c>
      <c r="BH412" s="142">
        <f>IF(N412="sníž. přenesená",J412,0)</f>
        <v>0</v>
      </c>
      <c r="BI412" s="142">
        <f>IF(N412="nulová",J412,0)</f>
        <v>0</v>
      </c>
      <c r="BJ412" s="18" t="s">
        <v>84</v>
      </c>
      <c r="BK412" s="142">
        <f>ROUND(I412*H412,2)</f>
        <v>0</v>
      </c>
      <c r="BL412" s="18" t="s">
        <v>271</v>
      </c>
      <c r="BM412" s="141" t="s">
        <v>6838</v>
      </c>
    </row>
    <row r="413" spans="2:47" s="1" customFormat="1" ht="12">
      <c r="B413" s="33"/>
      <c r="D413" s="143" t="s">
        <v>273</v>
      </c>
      <c r="F413" s="144" t="s">
        <v>6839</v>
      </c>
      <c r="I413" s="145"/>
      <c r="L413" s="33"/>
      <c r="M413" s="146"/>
      <c r="T413" s="54"/>
      <c r="AT413" s="18" t="s">
        <v>273</v>
      </c>
      <c r="AU413" s="18" t="s">
        <v>86</v>
      </c>
    </row>
    <row r="414" spans="2:47" s="1" customFormat="1" ht="12">
      <c r="B414" s="33"/>
      <c r="D414" s="147" t="s">
        <v>275</v>
      </c>
      <c r="F414" s="148" t="s">
        <v>6840</v>
      </c>
      <c r="I414" s="145"/>
      <c r="L414" s="33"/>
      <c r="M414" s="146"/>
      <c r="T414" s="54"/>
      <c r="AT414" s="18" t="s">
        <v>275</v>
      </c>
      <c r="AU414" s="18" t="s">
        <v>86</v>
      </c>
    </row>
    <row r="415" spans="2:51" s="12" customFormat="1" ht="12">
      <c r="B415" s="149"/>
      <c r="D415" s="143" t="s">
        <v>277</v>
      </c>
      <c r="E415" s="150" t="s">
        <v>19</v>
      </c>
      <c r="F415" s="151" t="s">
        <v>6590</v>
      </c>
      <c r="H415" s="150" t="s">
        <v>19</v>
      </c>
      <c r="I415" s="152"/>
      <c r="L415" s="149"/>
      <c r="M415" s="153"/>
      <c r="T415" s="154"/>
      <c r="AT415" s="150" t="s">
        <v>277</v>
      </c>
      <c r="AU415" s="150" t="s">
        <v>86</v>
      </c>
      <c r="AV415" s="12" t="s">
        <v>84</v>
      </c>
      <c r="AW415" s="12" t="s">
        <v>37</v>
      </c>
      <c r="AX415" s="12" t="s">
        <v>76</v>
      </c>
      <c r="AY415" s="150" t="s">
        <v>265</v>
      </c>
    </row>
    <row r="416" spans="2:51" s="12" customFormat="1" ht="12">
      <c r="B416" s="149"/>
      <c r="D416" s="143" t="s">
        <v>277</v>
      </c>
      <c r="E416" s="150" t="s">
        <v>19</v>
      </c>
      <c r="F416" s="151" t="s">
        <v>6841</v>
      </c>
      <c r="H416" s="150" t="s">
        <v>19</v>
      </c>
      <c r="I416" s="152"/>
      <c r="L416" s="149"/>
      <c r="M416" s="153"/>
      <c r="T416" s="154"/>
      <c r="AT416" s="150" t="s">
        <v>277</v>
      </c>
      <c r="AU416" s="150" t="s">
        <v>86</v>
      </c>
      <c r="AV416" s="12" t="s">
        <v>84</v>
      </c>
      <c r="AW416" s="12" t="s">
        <v>37</v>
      </c>
      <c r="AX416" s="12" t="s">
        <v>76</v>
      </c>
      <c r="AY416" s="150" t="s">
        <v>265</v>
      </c>
    </row>
    <row r="417" spans="2:51" s="13" customFormat="1" ht="12">
      <c r="B417" s="155"/>
      <c r="D417" s="143" t="s">
        <v>277</v>
      </c>
      <c r="E417" s="156" t="s">
        <v>19</v>
      </c>
      <c r="F417" s="157" t="s">
        <v>6842</v>
      </c>
      <c r="H417" s="158">
        <v>4.089</v>
      </c>
      <c r="I417" s="159"/>
      <c r="L417" s="155"/>
      <c r="M417" s="160"/>
      <c r="T417" s="161"/>
      <c r="AT417" s="156" t="s">
        <v>277</v>
      </c>
      <c r="AU417" s="156" t="s">
        <v>86</v>
      </c>
      <c r="AV417" s="13" t="s">
        <v>86</v>
      </c>
      <c r="AW417" s="13" t="s">
        <v>37</v>
      </c>
      <c r="AX417" s="13" t="s">
        <v>76</v>
      </c>
      <c r="AY417" s="156" t="s">
        <v>265</v>
      </c>
    </row>
    <row r="418" spans="2:51" s="13" customFormat="1" ht="12">
      <c r="B418" s="155"/>
      <c r="D418" s="143" t="s">
        <v>277</v>
      </c>
      <c r="E418" s="156" t="s">
        <v>19</v>
      </c>
      <c r="F418" s="157" t="s">
        <v>6843</v>
      </c>
      <c r="H418" s="158">
        <v>12.7</v>
      </c>
      <c r="I418" s="159"/>
      <c r="L418" s="155"/>
      <c r="M418" s="160"/>
      <c r="T418" s="161"/>
      <c r="AT418" s="156" t="s">
        <v>277</v>
      </c>
      <c r="AU418" s="156" t="s">
        <v>86</v>
      </c>
      <c r="AV418" s="13" t="s">
        <v>86</v>
      </c>
      <c r="AW418" s="13" t="s">
        <v>37</v>
      </c>
      <c r="AX418" s="13" t="s">
        <v>76</v>
      </c>
      <c r="AY418" s="156" t="s">
        <v>265</v>
      </c>
    </row>
    <row r="419" spans="2:51" s="13" customFormat="1" ht="12">
      <c r="B419" s="155"/>
      <c r="D419" s="143" t="s">
        <v>277</v>
      </c>
      <c r="E419" s="156" t="s">
        <v>19</v>
      </c>
      <c r="F419" s="157" t="s">
        <v>6844</v>
      </c>
      <c r="H419" s="158">
        <v>11.7</v>
      </c>
      <c r="I419" s="159"/>
      <c r="L419" s="155"/>
      <c r="M419" s="160"/>
      <c r="T419" s="161"/>
      <c r="AT419" s="156" t="s">
        <v>277</v>
      </c>
      <c r="AU419" s="156" t="s">
        <v>86</v>
      </c>
      <c r="AV419" s="13" t="s">
        <v>86</v>
      </c>
      <c r="AW419" s="13" t="s">
        <v>37</v>
      </c>
      <c r="AX419" s="13" t="s">
        <v>76</v>
      </c>
      <c r="AY419" s="156" t="s">
        <v>265</v>
      </c>
    </row>
    <row r="420" spans="2:51" s="13" customFormat="1" ht="12">
      <c r="B420" s="155"/>
      <c r="D420" s="143" t="s">
        <v>277</v>
      </c>
      <c r="E420" s="156" t="s">
        <v>19</v>
      </c>
      <c r="F420" s="157" t="s">
        <v>6845</v>
      </c>
      <c r="H420" s="158">
        <v>6.5</v>
      </c>
      <c r="I420" s="159"/>
      <c r="L420" s="155"/>
      <c r="M420" s="160"/>
      <c r="T420" s="161"/>
      <c r="AT420" s="156" t="s">
        <v>277</v>
      </c>
      <c r="AU420" s="156" t="s">
        <v>86</v>
      </c>
      <c r="AV420" s="13" t="s">
        <v>86</v>
      </c>
      <c r="AW420" s="13" t="s">
        <v>37</v>
      </c>
      <c r="AX420" s="13" t="s">
        <v>76</v>
      </c>
      <c r="AY420" s="156" t="s">
        <v>265</v>
      </c>
    </row>
    <row r="421" spans="2:51" s="13" customFormat="1" ht="12">
      <c r="B421" s="155"/>
      <c r="D421" s="143" t="s">
        <v>277</v>
      </c>
      <c r="E421" s="156" t="s">
        <v>19</v>
      </c>
      <c r="F421" s="157" t="s">
        <v>6846</v>
      </c>
      <c r="H421" s="158">
        <v>5.3</v>
      </c>
      <c r="I421" s="159"/>
      <c r="L421" s="155"/>
      <c r="M421" s="160"/>
      <c r="T421" s="161"/>
      <c r="AT421" s="156" t="s">
        <v>277</v>
      </c>
      <c r="AU421" s="156" t="s">
        <v>86</v>
      </c>
      <c r="AV421" s="13" t="s">
        <v>86</v>
      </c>
      <c r="AW421" s="13" t="s">
        <v>37</v>
      </c>
      <c r="AX421" s="13" t="s">
        <v>76</v>
      </c>
      <c r="AY421" s="156" t="s">
        <v>265</v>
      </c>
    </row>
    <row r="422" spans="2:51" s="13" customFormat="1" ht="12">
      <c r="B422" s="155"/>
      <c r="D422" s="143" t="s">
        <v>277</v>
      </c>
      <c r="E422" s="156" t="s">
        <v>19</v>
      </c>
      <c r="F422" s="157" t="s">
        <v>6847</v>
      </c>
      <c r="H422" s="158">
        <v>5.3</v>
      </c>
      <c r="I422" s="159"/>
      <c r="L422" s="155"/>
      <c r="M422" s="160"/>
      <c r="T422" s="161"/>
      <c r="AT422" s="156" t="s">
        <v>277</v>
      </c>
      <c r="AU422" s="156" t="s">
        <v>86</v>
      </c>
      <c r="AV422" s="13" t="s">
        <v>86</v>
      </c>
      <c r="AW422" s="13" t="s">
        <v>37</v>
      </c>
      <c r="AX422" s="13" t="s">
        <v>76</v>
      </c>
      <c r="AY422" s="156" t="s">
        <v>265</v>
      </c>
    </row>
    <row r="423" spans="2:51" s="13" customFormat="1" ht="12">
      <c r="B423" s="155"/>
      <c r="D423" s="143" t="s">
        <v>277</v>
      </c>
      <c r="E423" s="156" t="s">
        <v>19</v>
      </c>
      <c r="F423" s="157" t="s">
        <v>6848</v>
      </c>
      <c r="H423" s="158">
        <v>4.4</v>
      </c>
      <c r="I423" s="159"/>
      <c r="L423" s="155"/>
      <c r="M423" s="160"/>
      <c r="T423" s="161"/>
      <c r="AT423" s="156" t="s">
        <v>277</v>
      </c>
      <c r="AU423" s="156" t="s">
        <v>86</v>
      </c>
      <c r="AV423" s="13" t="s">
        <v>86</v>
      </c>
      <c r="AW423" s="13" t="s">
        <v>37</v>
      </c>
      <c r="AX423" s="13" t="s">
        <v>76</v>
      </c>
      <c r="AY423" s="156" t="s">
        <v>265</v>
      </c>
    </row>
    <row r="424" spans="2:51" s="13" customFormat="1" ht="12">
      <c r="B424" s="155"/>
      <c r="D424" s="143" t="s">
        <v>277</v>
      </c>
      <c r="E424" s="156" t="s">
        <v>19</v>
      </c>
      <c r="F424" s="157" t="s">
        <v>6849</v>
      </c>
      <c r="H424" s="158">
        <v>9.1</v>
      </c>
      <c r="I424" s="159"/>
      <c r="L424" s="155"/>
      <c r="M424" s="160"/>
      <c r="T424" s="161"/>
      <c r="AT424" s="156" t="s">
        <v>277</v>
      </c>
      <c r="AU424" s="156" t="s">
        <v>86</v>
      </c>
      <c r="AV424" s="13" t="s">
        <v>86</v>
      </c>
      <c r="AW424" s="13" t="s">
        <v>37</v>
      </c>
      <c r="AX424" s="13" t="s">
        <v>76</v>
      </c>
      <c r="AY424" s="156" t="s">
        <v>265</v>
      </c>
    </row>
    <row r="425" spans="2:51" s="13" customFormat="1" ht="12">
      <c r="B425" s="155"/>
      <c r="D425" s="143" t="s">
        <v>277</v>
      </c>
      <c r="E425" s="156" t="s">
        <v>19</v>
      </c>
      <c r="F425" s="157" t="s">
        <v>6850</v>
      </c>
      <c r="H425" s="158">
        <v>11.3</v>
      </c>
      <c r="I425" s="159"/>
      <c r="L425" s="155"/>
      <c r="M425" s="160"/>
      <c r="T425" s="161"/>
      <c r="AT425" s="156" t="s">
        <v>277</v>
      </c>
      <c r="AU425" s="156" t="s">
        <v>86</v>
      </c>
      <c r="AV425" s="13" t="s">
        <v>86</v>
      </c>
      <c r="AW425" s="13" t="s">
        <v>37</v>
      </c>
      <c r="AX425" s="13" t="s">
        <v>76</v>
      </c>
      <c r="AY425" s="156" t="s">
        <v>265</v>
      </c>
    </row>
    <row r="426" spans="2:51" s="13" customFormat="1" ht="12">
      <c r="B426" s="155"/>
      <c r="D426" s="143" t="s">
        <v>277</v>
      </c>
      <c r="E426" s="156" t="s">
        <v>19</v>
      </c>
      <c r="F426" s="157" t="s">
        <v>6851</v>
      </c>
      <c r="H426" s="158">
        <v>2.441</v>
      </c>
      <c r="I426" s="159"/>
      <c r="L426" s="155"/>
      <c r="M426" s="160"/>
      <c r="T426" s="161"/>
      <c r="AT426" s="156" t="s">
        <v>277</v>
      </c>
      <c r="AU426" s="156" t="s">
        <v>86</v>
      </c>
      <c r="AV426" s="13" t="s">
        <v>86</v>
      </c>
      <c r="AW426" s="13" t="s">
        <v>37</v>
      </c>
      <c r="AX426" s="13" t="s">
        <v>76</v>
      </c>
      <c r="AY426" s="156" t="s">
        <v>265</v>
      </c>
    </row>
    <row r="427" spans="2:51" s="15" customFormat="1" ht="12">
      <c r="B427" s="169"/>
      <c r="D427" s="143" t="s">
        <v>277</v>
      </c>
      <c r="E427" s="170" t="s">
        <v>19</v>
      </c>
      <c r="F427" s="171" t="s">
        <v>397</v>
      </c>
      <c r="H427" s="172">
        <v>72.83</v>
      </c>
      <c r="I427" s="173"/>
      <c r="L427" s="169"/>
      <c r="M427" s="174"/>
      <c r="T427" s="175"/>
      <c r="AT427" s="170" t="s">
        <v>277</v>
      </c>
      <c r="AU427" s="170" t="s">
        <v>86</v>
      </c>
      <c r="AV427" s="15" t="s">
        <v>287</v>
      </c>
      <c r="AW427" s="15" t="s">
        <v>37</v>
      </c>
      <c r="AX427" s="15" t="s">
        <v>76</v>
      </c>
      <c r="AY427" s="170" t="s">
        <v>265</v>
      </c>
    </row>
    <row r="428" spans="2:51" s="13" customFormat="1" ht="12">
      <c r="B428" s="155"/>
      <c r="D428" s="143" t="s">
        <v>277</v>
      </c>
      <c r="E428" s="156" t="s">
        <v>19</v>
      </c>
      <c r="F428" s="157" t="s">
        <v>6852</v>
      </c>
      <c r="H428" s="158">
        <v>6.3</v>
      </c>
      <c r="I428" s="159"/>
      <c r="L428" s="155"/>
      <c r="M428" s="160"/>
      <c r="T428" s="161"/>
      <c r="AT428" s="156" t="s">
        <v>277</v>
      </c>
      <c r="AU428" s="156" t="s">
        <v>86</v>
      </c>
      <c r="AV428" s="13" t="s">
        <v>86</v>
      </c>
      <c r="AW428" s="13" t="s">
        <v>37</v>
      </c>
      <c r="AX428" s="13" t="s">
        <v>76</v>
      </c>
      <c r="AY428" s="156" t="s">
        <v>265</v>
      </c>
    </row>
    <row r="429" spans="2:51" s="14" customFormat="1" ht="12">
      <c r="B429" s="162"/>
      <c r="D429" s="143" t="s">
        <v>277</v>
      </c>
      <c r="E429" s="163" t="s">
        <v>6530</v>
      </c>
      <c r="F429" s="164" t="s">
        <v>280</v>
      </c>
      <c r="H429" s="165">
        <v>79.13</v>
      </c>
      <c r="I429" s="166"/>
      <c r="L429" s="162"/>
      <c r="M429" s="167"/>
      <c r="T429" s="168"/>
      <c r="AT429" s="163" t="s">
        <v>277</v>
      </c>
      <c r="AU429" s="163" t="s">
        <v>86</v>
      </c>
      <c r="AV429" s="14" t="s">
        <v>271</v>
      </c>
      <c r="AW429" s="14" t="s">
        <v>37</v>
      </c>
      <c r="AX429" s="14" t="s">
        <v>84</v>
      </c>
      <c r="AY429" s="163" t="s">
        <v>265</v>
      </c>
    </row>
    <row r="430" spans="2:65" s="1" customFormat="1" ht="16.5" customHeight="1">
      <c r="B430" s="33"/>
      <c r="C430" s="130" t="s">
        <v>607</v>
      </c>
      <c r="D430" s="130" t="s">
        <v>267</v>
      </c>
      <c r="E430" s="131" t="s">
        <v>6853</v>
      </c>
      <c r="F430" s="132" t="s">
        <v>6854</v>
      </c>
      <c r="G430" s="133" t="s">
        <v>115</v>
      </c>
      <c r="H430" s="134">
        <v>98</v>
      </c>
      <c r="I430" s="135"/>
      <c r="J430" s="136">
        <f>ROUND(I430*H430,2)</f>
        <v>0</v>
      </c>
      <c r="K430" s="132" t="s">
        <v>270</v>
      </c>
      <c r="L430" s="33"/>
      <c r="M430" s="137" t="s">
        <v>19</v>
      </c>
      <c r="N430" s="138" t="s">
        <v>47</v>
      </c>
      <c r="P430" s="139">
        <f>O430*H430</f>
        <v>0</v>
      </c>
      <c r="Q430" s="139">
        <v>0</v>
      </c>
      <c r="R430" s="139">
        <f>Q430*H430</f>
        <v>0</v>
      </c>
      <c r="S430" s="139">
        <v>0</v>
      </c>
      <c r="T430" s="140">
        <f>S430*H430</f>
        <v>0</v>
      </c>
      <c r="AR430" s="141" t="s">
        <v>271</v>
      </c>
      <c r="AT430" s="141" t="s">
        <v>267</v>
      </c>
      <c r="AU430" s="141" t="s">
        <v>86</v>
      </c>
      <c r="AY430" s="18" t="s">
        <v>265</v>
      </c>
      <c r="BE430" s="142">
        <f>IF(N430="základní",J430,0)</f>
        <v>0</v>
      </c>
      <c r="BF430" s="142">
        <f>IF(N430="snížená",J430,0)</f>
        <v>0</v>
      </c>
      <c r="BG430" s="142">
        <f>IF(N430="zákl. přenesená",J430,0)</f>
        <v>0</v>
      </c>
      <c r="BH430" s="142">
        <f>IF(N430="sníž. přenesená",J430,0)</f>
        <v>0</v>
      </c>
      <c r="BI430" s="142">
        <f>IF(N430="nulová",J430,0)</f>
        <v>0</v>
      </c>
      <c r="BJ430" s="18" t="s">
        <v>84</v>
      </c>
      <c r="BK430" s="142">
        <f>ROUND(I430*H430,2)</f>
        <v>0</v>
      </c>
      <c r="BL430" s="18" t="s">
        <v>271</v>
      </c>
      <c r="BM430" s="141" t="s">
        <v>6855</v>
      </c>
    </row>
    <row r="431" spans="2:47" s="1" customFormat="1" ht="12">
      <c r="B431" s="33"/>
      <c r="D431" s="143" t="s">
        <v>273</v>
      </c>
      <c r="F431" s="144" t="s">
        <v>6856</v>
      </c>
      <c r="I431" s="145"/>
      <c r="L431" s="33"/>
      <c r="M431" s="146"/>
      <c r="T431" s="54"/>
      <c r="AT431" s="18" t="s">
        <v>273</v>
      </c>
      <c r="AU431" s="18" t="s">
        <v>86</v>
      </c>
    </row>
    <row r="432" spans="2:47" s="1" customFormat="1" ht="12">
      <c r="B432" s="33"/>
      <c r="D432" s="147" t="s">
        <v>275</v>
      </c>
      <c r="F432" s="148" t="s">
        <v>6857</v>
      </c>
      <c r="I432" s="145"/>
      <c r="L432" s="33"/>
      <c r="M432" s="146"/>
      <c r="T432" s="54"/>
      <c r="AT432" s="18" t="s">
        <v>275</v>
      </c>
      <c r="AU432" s="18" t="s">
        <v>86</v>
      </c>
    </row>
    <row r="433" spans="2:51" s="12" customFormat="1" ht="12">
      <c r="B433" s="149"/>
      <c r="D433" s="143" t="s">
        <v>277</v>
      </c>
      <c r="E433" s="150" t="s">
        <v>19</v>
      </c>
      <c r="F433" s="151" t="s">
        <v>6813</v>
      </c>
      <c r="H433" s="150" t="s">
        <v>19</v>
      </c>
      <c r="I433" s="152"/>
      <c r="L433" s="149"/>
      <c r="M433" s="153"/>
      <c r="T433" s="154"/>
      <c r="AT433" s="150" t="s">
        <v>277</v>
      </c>
      <c r="AU433" s="150" t="s">
        <v>86</v>
      </c>
      <c r="AV433" s="12" t="s">
        <v>84</v>
      </c>
      <c r="AW433" s="12" t="s">
        <v>37</v>
      </c>
      <c r="AX433" s="12" t="s">
        <v>76</v>
      </c>
      <c r="AY433" s="150" t="s">
        <v>265</v>
      </c>
    </row>
    <row r="434" spans="2:51" s="13" customFormat="1" ht="12">
      <c r="B434" s="155"/>
      <c r="D434" s="143" t="s">
        <v>277</v>
      </c>
      <c r="E434" s="156" t="s">
        <v>19</v>
      </c>
      <c r="F434" s="157" t="s">
        <v>6557</v>
      </c>
      <c r="H434" s="158">
        <v>98</v>
      </c>
      <c r="I434" s="159"/>
      <c r="L434" s="155"/>
      <c r="M434" s="160"/>
      <c r="T434" s="161"/>
      <c r="AT434" s="156" t="s">
        <v>277</v>
      </c>
      <c r="AU434" s="156" t="s">
        <v>86</v>
      </c>
      <c r="AV434" s="13" t="s">
        <v>86</v>
      </c>
      <c r="AW434" s="13" t="s">
        <v>37</v>
      </c>
      <c r="AX434" s="13" t="s">
        <v>84</v>
      </c>
      <c r="AY434" s="156" t="s">
        <v>265</v>
      </c>
    </row>
    <row r="435" spans="2:65" s="1" customFormat="1" ht="16.5" customHeight="1">
      <c r="B435" s="33"/>
      <c r="C435" s="130" t="s">
        <v>616</v>
      </c>
      <c r="D435" s="130" t="s">
        <v>267</v>
      </c>
      <c r="E435" s="131" t="s">
        <v>6858</v>
      </c>
      <c r="F435" s="132" t="s">
        <v>6859</v>
      </c>
      <c r="G435" s="133" t="s">
        <v>115</v>
      </c>
      <c r="H435" s="134">
        <v>200</v>
      </c>
      <c r="I435" s="135"/>
      <c r="J435" s="136">
        <f>ROUND(I435*H435,2)</f>
        <v>0</v>
      </c>
      <c r="K435" s="132" t="s">
        <v>270</v>
      </c>
      <c r="L435" s="33"/>
      <c r="M435" s="137" t="s">
        <v>19</v>
      </c>
      <c r="N435" s="138" t="s">
        <v>47</v>
      </c>
      <c r="P435" s="139">
        <f>O435*H435</f>
        <v>0</v>
      </c>
      <c r="Q435" s="139">
        <v>0</v>
      </c>
      <c r="R435" s="139">
        <f>Q435*H435</f>
        <v>0</v>
      </c>
      <c r="S435" s="139">
        <v>0</v>
      </c>
      <c r="T435" s="140">
        <f>S435*H435</f>
        <v>0</v>
      </c>
      <c r="AR435" s="141" t="s">
        <v>271</v>
      </c>
      <c r="AT435" s="141" t="s">
        <v>267</v>
      </c>
      <c r="AU435" s="141" t="s">
        <v>86</v>
      </c>
      <c r="AY435" s="18" t="s">
        <v>265</v>
      </c>
      <c r="BE435" s="142">
        <f>IF(N435="základní",J435,0)</f>
        <v>0</v>
      </c>
      <c r="BF435" s="142">
        <f>IF(N435="snížená",J435,0)</f>
        <v>0</v>
      </c>
      <c r="BG435" s="142">
        <f>IF(N435="zákl. přenesená",J435,0)</f>
        <v>0</v>
      </c>
      <c r="BH435" s="142">
        <f>IF(N435="sníž. přenesená",J435,0)</f>
        <v>0</v>
      </c>
      <c r="BI435" s="142">
        <f>IF(N435="nulová",J435,0)</f>
        <v>0</v>
      </c>
      <c r="BJ435" s="18" t="s">
        <v>84</v>
      </c>
      <c r="BK435" s="142">
        <f>ROUND(I435*H435,2)</f>
        <v>0</v>
      </c>
      <c r="BL435" s="18" t="s">
        <v>271</v>
      </c>
      <c r="BM435" s="141" t="s">
        <v>6860</v>
      </c>
    </row>
    <row r="436" spans="2:47" s="1" customFormat="1" ht="12">
      <c r="B436" s="33"/>
      <c r="D436" s="143" t="s">
        <v>273</v>
      </c>
      <c r="F436" s="144" t="s">
        <v>6861</v>
      </c>
      <c r="I436" s="145"/>
      <c r="L436" s="33"/>
      <c r="M436" s="146"/>
      <c r="T436" s="54"/>
      <c r="AT436" s="18" t="s">
        <v>273</v>
      </c>
      <c r="AU436" s="18" t="s">
        <v>86</v>
      </c>
    </row>
    <row r="437" spans="2:47" s="1" customFormat="1" ht="12">
      <c r="B437" s="33"/>
      <c r="D437" s="147" t="s">
        <v>275</v>
      </c>
      <c r="F437" s="148" t="s">
        <v>6862</v>
      </c>
      <c r="I437" s="145"/>
      <c r="L437" s="33"/>
      <c r="M437" s="146"/>
      <c r="T437" s="54"/>
      <c r="AT437" s="18" t="s">
        <v>275</v>
      </c>
      <c r="AU437" s="18" t="s">
        <v>86</v>
      </c>
    </row>
    <row r="438" spans="2:51" s="13" customFormat="1" ht="12">
      <c r="B438" s="155"/>
      <c r="D438" s="143" t="s">
        <v>277</v>
      </c>
      <c r="E438" s="156" t="s">
        <v>19</v>
      </c>
      <c r="F438" s="157" t="s">
        <v>6555</v>
      </c>
      <c r="H438" s="158">
        <v>200</v>
      </c>
      <c r="I438" s="159"/>
      <c r="L438" s="155"/>
      <c r="M438" s="160"/>
      <c r="T438" s="161"/>
      <c r="AT438" s="156" t="s">
        <v>277</v>
      </c>
      <c r="AU438" s="156" t="s">
        <v>86</v>
      </c>
      <c r="AV438" s="13" t="s">
        <v>86</v>
      </c>
      <c r="AW438" s="13" t="s">
        <v>37</v>
      </c>
      <c r="AX438" s="13" t="s">
        <v>84</v>
      </c>
      <c r="AY438" s="156" t="s">
        <v>265</v>
      </c>
    </row>
    <row r="439" spans="2:65" s="1" customFormat="1" ht="21.75" customHeight="1">
      <c r="B439" s="33"/>
      <c r="C439" s="130" t="s">
        <v>626</v>
      </c>
      <c r="D439" s="130" t="s">
        <v>267</v>
      </c>
      <c r="E439" s="131" t="s">
        <v>6863</v>
      </c>
      <c r="F439" s="132" t="s">
        <v>6864</v>
      </c>
      <c r="G439" s="133" t="s">
        <v>115</v>
      </c>
      <c r="H439" s="134">
        <v>200</v>
      </c>
      <c r="I439" s="135"/>
      <c r="J439" s="136">
        <f>ROUND(I439*H439,2)</f>
        <v>0</v>
      </c>
      <c r="K439" s="132" t="s">
        <v>270</v>
      </c>
      <c r="L439" s="33"/>
      <c r="M439" s="137" t="s">
        <v>19</v>
      </c>
      <c r="N439" s="138" t="s">
        <v>47</v>
      </c>
      <c r="P439" s="139">
        <f>O439*H439</f>
        <v>0</v>
      </c>
      <c r="Q439" s="139">
        <v>0</v>
      </c>
      <c r="R439" s="139">
        <f>Q439*H439</f>
        <v>0</v>
      </c>
      <c r="S439" s="139">
        <v>0</v>
      </c>
      <c r="T439" s="140">
        <f>S439*H439</f>
        <v>0</v>
      </c>
      <c r="AR439" s="141" t="s">
        <v>271</v>
      </c>
      <c r="AT439" s="141" t="s">
        <v>267</v>
      </c>
      <c r="AU439" s="141" t="s">
        <v>86</v>
      </c>
      <c r="AY439" s="18" t="s">
        <v>265</v>
      </c>
      <c r="BE439" s="142">
        <f>IF(N439="základní",J439,0)</f>
        <v>0</v>
      </c>
      <c r="BF439" s="142">
        <f>IF(N439="snížená",J439,0)</f>
        <v>0</v>
      </c>
      <c r="BG439" s="142">
        <f>IF(N439="zákl. přenesená",J439,0)</f>
        <v>0</v>
      </c>
      <c r="BH439" s="142">
        <f>IF(N439="sníž. přenesená",J439,0)</f>
        <v>0</v>
      </c>
      <c r="BI439" s="142">
        <f>IF(N439="nulová",J439,0)</f>
        <v>0</v>
      </c>
      <c r="BJ439" s="18" t="s">
        <v>84</v>
      </c>
      <c r="BK439" s="142">
        <f>ROUND(I439*H439,2)</f>
        <v>0</v>
      </c>
      <c r="BL439" s="18" t="s">
        <v>271</v>
      </c>
      <c r="BM439" s="141" t="s">
        <v>6865</v>
      </c>
    </row>
    <row r="440" spans="2:47" s="1" customFormat="1" ht="19.5">
      <c r="B440" s="33"/>
      <c r="D440" s="143" t="s">
        <v>273</v>
      </c>
      <c r="F440" s="144" t="s">
        <v>6866</v>
      </c>
      <c r="I440" s="145"/>
      <c r="L440" s="33"/>
      <c r="M440" s="146"/>
      <c r="T440" s="54"/>
      <c r="AT440" s="18" t="s">
        <v>273</v>
      </c>
      <c r="AU440" s="18" t="s">
        <v>86</v>
      </c>
    </row>
    <row r="441" spans="2:47" s="1" customFormat="1" ht="12">
      <c r="B441" s="33"/>
      <c r="D441" s="147" t="s">
        <v>275</v>
      </c>
      <c r="F441" s="148" t="s">
        <v>6867</v>
      </c>
      <c r="I441" s="145"/>
      <c r="L441" s="33"/>
      <c r="M441" s="146"/>
      <c r="T441" s="54"/>
      <c r="AT441" s="18" t="s">
        <v>275</v>
      </c>
      <c r="AU441" s="18" t="s">
        <v>86</v>
      </c>
    </row>
    <row r="442" spans="2:51" s="13" customFormat="1" ht="12">
      <c r="B442" s="155"/>
      <c r="D442" s="143" t="s">
        <v>277</v>
      </c>
      <c r="E442" s="156" t="s">
        <v>19</v>
      </c>
      <c r="F442" s="157" t="s">
        <v>6555</v>
      </c>
      <c r="H442" s="158">
        <v>200</v>
      </c>
      <c r="I442" s="159"/>
      <c r="L442" s="155"/>
      <c r="M442" s="160"/>
      <c r="T442" s="161"/>
      <c r="AT442" s="156" t="s">
        <v>277</v>
      </c>
      <c r="AU442" s="156" t="s">
        <v>86</v>
      </c>
      <c r="AV442" s="13" t="s">
        <v>86</v>
      </c>
      <c r="AW442" s="13" t="s">
        <v>37</v>
      </c>
      <c r="AX442" s="13" t="s">
        <v>84</v>
      </c>
      <c r="AY442" s="156" t="s">
        <v>265</v>
      </c>
    </row>
    <row r="443" spans="2:65" s="1" customFormat="1" ht="16.5" customHeight="1">
      <c r="B443" s="33"/>
      <c r="C443" s="130" t="s">
        <v>635</v>
      </c>
      <c r="D443" s="130" t="s">
        <v>267</v>
      </c>
      <c r="E443" s="131" t="s">
        <v>6868</v>
      </c>
      <c r="F443" s="132" t="s">
        <v>6869</v>
      </c>
      <c r="G443" s="133" t="s">
        <v>115</v>
      </c>
      <c r="H443" s="134">
        <v>98</v>
      </c>
      <c r="I443" s="135"/>
      <c r="J443" s="136">
        <f>ROUND(I443*H443,2)</f>
        <v>0</v>
      </c>
      <c r="K443" s="132" t="s">
        <v>270</v>
      </c>
      <c r="L443" s="33"/>
      <c r="M443" s="137" t="s">
        <v>19</v>
      </c>
      <c r="N443" s="138" t="s">
        <v>47</v>
      </c>
      <c r="P443" s="139">
        <f>O443*H443</f>
        <v>0</v>
      </c>
      <c r="Q443" s="139">
        <v>0</v>
      </c>
      <c r="R443" s="139">
        <f>Q443*H443</f>
        <v>0</v>
      </c>
      <c r="S443" s="139">
        <v>0</v>
      </c>
      <c r="T443" s="140">
        <f>S443*H443</f>
        <v>0</v>
      </c>
      <c r="AR443" s="141" t="s">
        <v>271</v>
      </c>
      <c r="AT443" s="141" t="s">
        <v>267</v>
      </c>
      <c r="AU443" s="141" t="s">
        <v>86</v>
      </c>
      <c r="AY443" s="18" t="s">
        <v>265</v>
      </c>
      <c r="BE443" s="142">
        <f>IF(N443="základní",J443,0)</f>
        <v>0</v>
      </c>
      <c r="BF443" s="142">
        <f>IF(N443="snížená",J443,0)</f>
        <v>0</v>
      </c>
      <c r="BG443" s="142">
        <f>IF(N443="zákl. přenesená",J443,0)</f>
        <v>0</v>
      </c>
      <c r="BH443" s="142">
        <f>IF(N443="sníž. přenesená",J443,0)</f>
        <v>0</v>
      </c>
      <c r="BI443" s="142">
        <f>IF(N443="nulová",J443,0)</f>
        <v>0</v>
      </c>
      <c r="BJ443" s="18" t="s">
        <v>84</v>
      </c>
      <c r="BK443" s="142">
        <f>ROUND(I443*H443,2)</f>
        <v>0</v>
      </c>
      <c r="BL443" s="18" t="s">
        <v>271</v>
      </c>
      <c r="BM443" s="141" t="s">
        <v>6870</v>
      </c>
    </row>
    <row r="444" spans="2:47" s="1" customFormat="1" ht="19.5">
      <c r="B444" s="33"/>
      <c r="D444" s="143" t="s">
        <v>273</v>
      </c>
      <c r="F444" s="144" t="s">
        <v>6871</v>
      </c>
      <c r="I444" s="145"/>
      <c r="L444" s="33"/>
      <c r="M444" s="146"/>
      <c r="T444" s="54"/>
      <c r="AT444" s="18" t="s">
        <v>273</v>
      </c>
      <c r="AU444" s="18" t="s">
        <v>86</v>
      </c>
    </row>
    <row r="445" spans="2:47" s="1" customFormat="1" ht="12">
      <c r="B445" s="33"/>
      <c r="D445" s="147" t="s">
        <v>275</v>
      </c>
      <c r="F445" s="148" t="s">
        <v>6872</v>
      </c>
      <c r="I445" s="145"/>
      <c r="L445" s="33"/>
      <c r="M445" s="146"/>
      <c r="T445" s="54"/>
      <c r="AT445" s="18" t="s">
        <v>275</v>
      </c>
      <c r="AU445" s="18" t="s">
        <v>86</v>
      </c>
    </row>
    <row r="446" spans="2:51" s="12" customFormat="1" ht="12">
      <c r="B446" s="149"/>
      <c r="D446" s="143" t="s">
        <v>277</v>
      </c>
      <c r="E446" s="150" t="s">
        <v>19</v>
      </c>
      <c r="F446" s="151" t="s">
        <v>6813</v>
      </c>
      <c r="H446" s="150" t="s">
        <v>19</v>
      </c>
      <c r="I446" s="152"/>
      <c r="L446" s="149"/>
      <c r="M446" s="153"/>
      <c r="T446" s="154"/>
      <c r="AT446" s="150" t="s">
        <v>277</v>
      </c>
      <c r="AU446" s="150" t="s">
        <v>86</v>
      </c>
      <c r="AV446" s="12" t="s">
        <v>84</v>
      </c>
      <c r="AW446" s="12" t="s">
        <v>37</v>
      </c>
      <c r="AX446" s="12" t="s">
        <v>76</v>
      </c>
      <c r="AY446" s="150" t="s">
        <v>265</v>
      </c>
    </row>
    <row r="447" spans="2:51" s="13" customFormat="1" ht="12">
      <c r="B447" s="155"/>
      <c r="D447" s="143" t="s">
        <v>277</v>
      </c>
      <c r="E447" s="156" t="s">
        <v>19</v>
      </c>
      <c r="F447" s="157" t="s">
        <v>6557</v>
      </c>
      <c r="H447" s="158">
        <v>98</v>
      </c>
      <c r="I447" s="159"/>
      <c r="L447" s="155"/>
      <c r="M447" s="160"/>
      <c r="T447" s="161"/>
      <c r="AT447" s="156" t="s">
        <v>277</v>
      </c>
      <c r="AU447" s="156" t="s">
        <v>86</v>
      </c>
      <c r="AV447" s="13" t="s">
        <v>86</v>
      </c>
      <c r="AW447" s="13" t="s">
        <v>37</v>
      </c>
      <c r="AX447" s="13" t="s">
        <v>84</v>
      </c>
      <c r="AY447" s="156" t="s">
        <v>265</v>
      </c>
    </row>
    <row r="448" spans="2:65" s="1" customFormat="1" ht="16.5" customHeight="1">
      <c r="B448" s="33"/>
      <c r="C448" s="130" t="s">
        <v>643</v>
      </c>
      <c r="D448" s="130" t="s">
        <v>267</v>
      </c>
      <c r="E448" s="131" t="s">
        <v>3228</v>
      </c>
      <c r="F448" s="132" t="s">
        <v>3229</v>
      </c>
      <c r="G448" s="133" t="s">
        <v>115</v>
      </c>
      <c r="H448" s="134">
        <v>1737</v>
      </c>
      <c r="I448" s="135"/>
      <c r="J448" s="136">
        <f>ROUND(I448*H448,2)</f>
        <v>0</v>
      </c>
      <c r="K448" s="132" t="s">
        <v>270</v>
      </c>
      <c r="L448" s="33"/>
      <c r="M448" s="137" t="s">
        <v>19</v>
      </c>
      <c r="N448" s="138" t="s">
        <v>47</v>
      </c>
      <c r="P448" s="139">
        <f>O448*H448</f>
        <v>0</v>
      </c>
      <c r="Q448" s="139">
        <v>0.0835</v>
      </c>
      <c r="R448" s="139">
        <f>Q448*H448</f>
        <v>145.0395</v>
      </c>
      <c r="S448" s="139">
        <v>0</v>
      </c>
      <c r="T448" s="140">
        <f>S448*H448</f>
        <v>0</v>
      </c>
      <c r="AR448" s="141" t="s">
        <v>271</v>
      </c>
      <c r="AT448" s="141" t="s">
        <v>267</v>
      </c>
      <c r="AU448" s="141" t="s">
        <v>86</v>
      </c>
      <c r="AY448" s="18" t="s">
        <v>265</v>
      </c>
      <c r="BE448" s="142">
        <f>IF(N448="základní",J448,0)</f>
        <v>0</v>
      </c>
      <c r="BF448" s="142">
        <f>IF(N448="snížená",J448,0)</f>
        <v>0</v>
      </c>
      <c r="BG448" s="142">
        <f>IF(N448="zákl. přenesená",J448,0)</f>
        <v>0</v>
      </c>
      <c r="BH448" s="142">
        <f>IF(N448="sníž. přenesená",J448,0)</f>
        <v>0</v>
      </c>
      <c r="BI448" s="142">
        <f>IF(N448="nulová",J448,0)</f>
        <v>0</v>
      </c>
      <c r="BJ448" s="18" t="s">
        <v>84</v>
      </c>
      <c r="BK448" s="142">
        <f>ROUND(I448*H448,2)</f>
        <v>0</v>
      </c>
      <c r="BL448" s="18" t="s">
        <v>271</v>
      </c>
      <c r="BM448" s="141" t="s">
        <v>6873</v>
      </c>
    </row>
    <row r="449" spans="2:47" s="1" customFormat="1" ht="19.5">
      <c r="B449" s="33"/>
      <c r="D449" s="143" t="s">
        <v>273</v>
      </c>
      <c r="F449" s="144" t="s">
        <v>3231</v>
      </c>
      <c r="I449" s="145"/>
      <c r="L449" s="33"/>
      <c r="M449" s="146"/>
      <c r="T449" s="54"/>
      <c r="AT449" s="18" t="s">
        <v>273</v>
      </c>
      <c r="AU449" s="18" t="s">
        <v>86</v>
      </c>
    </row>
    <row r="450" spans="2:47" s="1" customFormat="1" ht="12">
      <c r="B450" s="33"/>
      <c r="D450" s="147" t="s">
        <v>275</v>
      </c>
      <c r="F450" s="148" t="s">
        <v>3232</v>
      </c>
      <c r="I450" s="145"/>
      <c r="L450" s="33"/>
      <c r="M450" s="146"/>
      <c r="T450" s="54"/>
      <c r="AT450" s="18" t="s">
        <v>275</v>
      </c>
      <c r="AU450" s="18" t="s">
        <v>86</v>
      </c>
    </row>
    <row r="451" spans="2:51" s="12" customFormat="1" ht="12">
      <c r="B451" s="149"/>
      <c r="D451" s="143" t="s">
        <v>277</v>
      </c>
      <c r="E451" s="150" t="s">
        <v>19</v>
      </c>
      <c r="F451" s="151" t="s">
        <v>6590</v>
      </c>
      <c r="H451" s="150" t="s">
        <v>19</v>
      </c>
      <c r="I451" s="152"/>
      <c r="L451" s="149"/>
      <c r="M451" s="153"/>
      <c r="T451" s="154"/>
      <c r="AT451" s="150" t="s">
        <v>277</v>
      </c>
      <c r="AU451" s="150" t="s">
        <v>86</v>
      </c>
      <c r="AV451" s="12" t="s">
        <v>84</v>
      </c>
      <c r="AW451" s="12" t="s">
        <v>37</v>
      </c>
      <c r="AX451" s="12" t="s">
        <v>76</v>
      </c>
      <c r="AY451" s="150" t="s">
        <v>265</v>
      </c>
    </row>
    <row r="452" spans="2:51" s="12" customFormat="1" ht="12">
      <c r="B452" s="149"/>
      <c r="D452" s="143" t="s">
        <v>277</v>
      </c>
      <c r="E452" s="150" t="s">
        <v>19</v>
      </c>
      <c r="F452" s="151" t="s">
        <v>6874</v>
      </c>
      <c r="H452" s="150" t="s">
        <v>19</v>
      </c>
      <c r="I452" s="152"/>
      <c r="L452" s="149"/>
      <c r="M452" s="153"/>
      <c r="T452" s="154"/>
      <c r="AT452" s="150" t="s">
        <v>277</v>
      </c>
      <c r="AU452" s="150" t="s">
        <v>86</v>
      </c>
      <c r="AV452" s="12" t="s">
        <v>84</v>
      </c>
      <c r="AW452" s="12" t="s">
        <v>37</v>
      </c>
      <c r="AX452" s="12" t="s">
        <v>76</v>
      </c>
      <c r="AY452" s="150" t="s">
        <v>265</v>
      </c>
    </row>
    <row r="453" spans="2:51" s="12" customFormat="1" ht="12">
      <c r="B453" s="149"/>
      <c r="D453" s="143" t="s">
        <v>277</v>
      </c>
      <c r="E453" s="150" t="s">
        <v>19</v>
      </c>
      <c r="F453" s="151" t="s">
        <v>6875</v>
      </c>
      <c r="H453" s="150" t="s">
        <v>19</v>
      </c>
      <c r="I453" s="152"/>
      <c r="L453" s="149"/>
      <c r="M453" s="153"/>
      <c r="T453" s="154"/>
      <c r="AT453" s="150" t="s">
        <v>277</v>
      </c>
      <c r="AU453" s="150" t="s">
        <v>86</v>
      </c>
      <c r="AV453" s="12" t="s">
        <v>84</v>
      </c>
      <c r="AW453" s="12" t="s">
        <v>37</v>
      </c>
      <c r="AX453" s="12" t="s">
        <v>76</v>
      </c>
      <c r="AY453" s="150" t="s">
        <v>265</v>
      </c>
    </row>
    <row r="454" spans="2:51" s="13" customFormat="1" ht="12">
      <c r="B454" s="155"/>
      <c r="D454" s="143" t="s">
        <v>277</v>
      </c>
      <c r="E454" s="156" t="s">
        <v>19</v>
      </c>
      <c r="F454" s="157" t="s">
        <v>6876</v>
      </c>
      <c r="H454" s="158">
        <v>1662</v>
      </c>
      <c r="I454" s="159"/>
      <c r="L454" s="155"/>
      <c r="M454" s="160"/>
      <c r="T454" s="161"/>
      <c r="AT454" s="156" t="s">
        <v>277</v>
      </c>
      <c r="AU454" s="156" t="s">
        <v>86</v>
      </c>
      <c r="AV454" s="13" t="s">
        <v>86</v>
      </c>
      <c r="AW454" s="13" t="s">
        <v>37</v>
      </c>
      <c r="AX454" s="13" t="s">
        <v>76</v>
      </c>
      <c r="AY454" s="156" t="s">
        <v>265</v>
      </c>
    </row>
    <row r="455" spans="2:51" s="12" customFormat="1" ht="12">
      <c r="B455" s="149"/>
      <c r="D455" s="143" t="s">
        <v>277</v>
      </c>
      <c r="E455" s="150" t="s">
        <v>19</v>
      </c>
      <c r="F455" s="151" t="s">
        <v>6593</v>
      </c>
      <c r="H455" s="150" t="s">
        <v>19</v>
      </c>
      <c r="I455" s="152"/>
      <c r="L455" s="149"/>
      <c r="M455" s="153"/>
      <c r="T455" s="154"/>
      <c r="AT455" s="150" t="s">
        <v>277</v>
      </c>
      <c r="AU455" s="150" t="s">
        <v>86</v>
      </c>
      <c r="AV455" s="12" t="s">
        <v>84</v>
      </c>
      <c r="AW455" s="12" t="s">
        <v>37</v>
      </c>
      <c r="AX455" s="12" t="s">
        <v>76</v>
      </c>
      <c r="AY455" s="150" t="s">
        <v>265</v>
      </c>
    </row>
    <row r="456" spans="2:51" s="13" customFormat="1" ht="12">
      <c r="B456" s="155"/>
      <c r="D456" s="143" t="s">
        <v>277</v>
      </c>
      <c r="E456" s="156" t="s">
        <v>19</v>
      </c>
      <c r="F456" s="157" t="s">
        <v>6594</v>
      </c>
      <c r="H456" s="158">
        <v>75</v>
      </c>
      <c r="I456" s="159"/>
      <c r="L456" s="155"/>
      <c r="M456" s="160"/>
      <c r="T456" s="161"/>
      <c r="AT456" s="156" t="s">
        <v>277</v>
      </c>
      <c r="AU456" s="156" t="s">
        <v>86</v>
      </c>
      <c r="AV456" s="13" t="s">
        <v>86</v>
      </c>
      <c r="AW456" s="13" t="s">
        <v>37</v>
      </c>
      <c r="AX456" s="13" t="s">
        <v>76</v>
      </c>
      <c r="AY456" s="156" t="s">
        <v>265</v>
      </c>
    </row>
    <row r="457" spans="2:51" s="14" customFormat="1" ht="12">
      <c r="B457" s="162"/>
      <c r="D457" s="143" t="s">
        <v>277</v>
      </c>
      <c r="E457" s="163" t="s">
        <v>192</v>
      </c>
      <c r="F457" s="164" t="s">
        <v>280</v>
      </c>
      <c r="H457" s="165">
        <v>1737</v>
      </c>
      <c r="I457" s="166"/>
      <c r="L457" s="162"/>
      <c r="M457" s="167"/>
      <c r="T457" s="168"/>
      <c r="AT457" s="163" t="s">
        <v>277</v>
      </c>
      <c r="AU457" s="163" t="s">
        <v>86</v>
      </c>
      <c r="AV457" s="14" t="s">
        <v>271</v>
      </c>
      <c r="AW457" s="14" t="s">
        <v>37</v>
      </c>
      <c r="AX457" s="14" t="s">
        <v>84</v>
      </c>
      <c r="AY457" s="163" t="s">
        <v>265</v>
      </c>
    </row>
    <row r="458" spans="2:65" s="1" customFormat="1" ht="16.5" customHeight="1">
      <c r="B458" s="33"/>
      <c r="C458" s="177" t="s">
        <v>658</v>
      </c>
      <c r="D458" s="177" t="s">
        <v>504</v>
      </c>
      <c r="E458" s="178" t="s">
        <v>3234</v>
      </c>
      <c r="F458" s="179" t="s">
        <v>3235</v>
      </c>
      <c r="G458" s="180" t="s">
        <v>134</v>
      </c>
      <c r="H458" s="181">
        <v>500</v>
      </c>
      <c r="I458" s="182"/>
      <c r="J458" s="183">
        <f>ROUND(I458*H458,2)</f>
        <v>0</v>
      </c>
      <c r="K458" s="179" t="s">
        <v>19</v>
      </c>
      <c r="L458" s="184"/>
      <c r="M458" s="185" t="s">
        <v>19</v>
      </c>
      <c r="N458" s="186" t="s">
        <v>47</v>
      </c>
      <c r="P458" s="139">
        <f>O458*H458</f>
        <v>0</v>
      </c>
      <c r="Q458" s="139">
        <v>1.516</v>
      </c>
      <c r="R458" s="139">
        <f>Q458*H458</f>
        <v>758</v>
      </c>
      <c r="S458" s="139">
        <v>0</v>
      </c>
      <c r="T458" s="140">
        <f>S458*H458</f>
        <v>0</v>
      </c>
      <c r="AR458" s="141" t="s">
        <v>323</v>
      </c>
      <c r="AT458" s="141" t="s">
        <v>504</v>
      </c>
      <c r="AU458" s="141" t="s">
        <v>86</v>
      </c>
      <c r="AY458" s="18" t="s">
        <v>265</v>
      </c>
      <c r="BE458" s="142">
        <f>IF(N458="základní",J458,0)</f>
        <v>0</v>
      </c>
      <c r="BF458" s="142">
        <f>IF(N458="snížená",J458,0)</f>
        <v>0</v>
      </c>
      <c r="BG458" s="142">
        <f>IF(N458="zákl. přenesená",J458,0)</f>
        <v>0</v>
      </c>
      <c r="BH458" s="142">
        <f>IF(N458="sníž. přenesená",J458,0)</f>
        <v>0</v>
      </c>
      <c r="BI458" s="142">
        <f>IF(N458="nulová",J458,0)</f>
        <v>0</v>
      </c>
      <c r="BJ458" s="18" t="s">
        <v>84</v>
      </c>
      <c r="BK458" s="142">
        <f>ROUND(I458*H458,2)</f>
        <v>0</v>
      </c>
      <c r="BL458" s="18" t="s">
        <v>271</v>
      </c>
      <c r="BM458" s="141" t="s">
        <v>6877</v>
      </c>
    </row>
    <row r="459" spans="2:47" s="1" customFormat="1" ht="48.75">
      <c r="B459" s="33"/>
      <c r="D459" s="143" t="s">
        <v>273</v>
      </c>
      <c r="F459" s="144" t="s">
        <v>6878</v>
      </c>
      <c r="I459" s="145"/>
      <c r="L459" s="33"/>
      <c r="M459" s="146"/>
      <c r="T459" s="54"/>
      <c r="AT459" s="18" t="s">
        <v>273</v>
      </c>
      <c r="AU459" s="18" t="s">
        <v>86</v>
      </c>
    </row>
    <row r="460" spans="2:51" s="13" customFormat="1" ht="12">
      <c r="B460" s="155"/>
      <c r="D460" s="143" t="s">
        <v>277</v>
      </c>
      <c r="E460" s="156" t="s">
        <v>19</v>
      </c>
      <c r="F460" s="157" t="s">
        <v>1237</v>
      </c>
      <c r="H460" s="158">
        <v>579</v>
      </c>
      <c r="I460" s="159"/>
      <c r="L460" s="155"/>
      <c r="M460" s="160"/>
      <c r="T460" s="161"/>
      <c r="AT460" s="156" t="s">
        <v>277</v>
      </c>
      <c r="AU460" s="156" t="s">
        <v>86</v>
      </c>
      <c r="AV460" s="13" t="s">
        <v>86</v>
      </c>
      <c r="AW460" s="13" t="s">
        <v>37</v>
      </c>
      <c r="AX460" s="13" t="s">
        <v>76</v>
      </c>
      <c r="AY460" s="156" t="s">
        <v>265</v>
      </c>
    </row>
    <row r="461" spans="2:51" s="13" customFormat="1" ht="12">
      <c r="B461" s="155"/>
      <c r="D461" s="143" t="s">
        <v>277</v>
      </c>
      <c r="E461" s="156" t="s">
        <v>19</v>
      </c>
      <c r="F461" s="157" t="s">
        <v>6879</v>
      </c>
      <c r="H461" s="158">
        <v>-79</v>
      </c>
      <c r="I461" s="159"/>
      <c r="L461" s="155"/>
      <c r="M461" s="160"/>
      <c r="T461" s="161"/>
      <c r="AT461" s="156" t="s">
        <v>277</v>
      </c>
      <c r="AU461" s="156" t="s">
        <v>86</v>
      </c>
      <c r="AV461" s="13" t="s">
        <v>86</v>
      </c>
      <c r="AW461" s="13" t="s">
        <v>37</v>
      </c>
      <c r="AX461" s="13" t="s">
        <v>76</v>
      </c>
      <c r="AY461" s="156" t="s">
        <v>265</v>
      </c>
    </row>
    <row r="462" spans="2:51" s="14" customFormat="1" ht="12">
      <c r="B462" s="162"/>
      <c r="D462" s="143" t="s">
        <v>277</v>
      </c>
      <c r="E462" s="163" t="s">
        <v>19</v>
      </c>
      <c r="F462" s="164" t="s">
        <v>280</v>
      </c>
      <c r="H462" s="165">
        <v>500</v>
      </c>
      <c r="I462" s="166"/>
      <c r="L462" s="162"/>
      <c r="M462" s="167"/>
      <c r="T462" s="168"/>
      <c r="AT462" s="163" t="s">
        <v>277</v>
      </c>
      <c r="AU462" s="163" t="s">
        <v>86</v>
      </c>
      <c r="AV462" s="14" t="s">
        <v>271</v>
      </c>
      <c r="AW462" s="14" t="s">
        <v>37</v>
      </c>
      <c r="AX462" s="14" t="s">
        <v>84</v>
      </c>
      <c r="AY462" s="163" t="s">
        <v>265</v>
      </c>
    </row>
    <row r="463" spans="2:65" s="1" customFormat="1" ht="16.5" customHeight="1">
      <c r="B463" s="33"/>
      <c r="C463" s="177" t="s">
        <v>135</v>
      </c>
      <c r="D463" s="177" t="s">
        <v>504</v>
      </c>
      <c r="E463" s="178" t="s">
        <v>1234</v>
      </c>
      <c r="F463" s="179" t="s">
        <v>1235</v>
      </c>
      <c r="G463" s="180" t="s">
        <v>134</v>
      </c>
      <c r="H463" s="181">
        <v>79</v>
      </c>
      <c r="I463" s="182"/>
      <c r="J463" s="183">
        <f>ROUND(I463*H463,2)</f>
        <v>0</v>
      </c>
      <c r="K463" s="179" t="s">
        <v>270</v>
      </c>
      <c r="L463" s="184"/>
      <c r="M463" s="185" t="s">
        <v>19</v>
      </c>
      <c r="N463" s="186" t="s">
        <v>47</v>
      </c>
      <c r="P463" s="139">
        <f>O463*H463</f>
        <v>0</v>
      </c>
      <c r="Q463" s="139">
        <v>1.516</v>
      </c>
      <c r="R463" s="139">
        <f>Q463*H463</f>
        <v>119.764</v>
      </c>
      <c r="S463" s="139">
        <v>0</v>
      </c>
      <c r="T463" s="140">
        <f>S463*H463</f>
        <v>0</v>
      </c>
      <c r="AR463" s="141" t="s">
        <v>323</v>
      </c>
      <c r="AT463" s="141" t="s">
        <v>504</v>
      </c>
      <c r="AU463" s="141" t="s">
        <v>86</v>
      </c>
      <c r="AY463" s="18" t="s">
        <v>265</v>
      </c>
      <c r="BE463" s="142">
        <f>IF(N463="základní",J463,0)</f>
        <v>0</v>
      </c>
      <c r="BF463" s="142">
        <f>IF(N463="snížená",J463,0)</f>
        <v>0</v>
      </c>
      <c r="BG463" s="142">
        <f>IF(N463="zákl. přenesená",J463,0)</f>
        <v>0</v>
      </c>
      <c r="BH463" s="142">
        <f>IF(N463="sníž. přenesená",J463,0)</f>
        <v>0</v>
      </c>
      <c r="BI463" s="142">
        <f>IF(N463="nulová",J463,0)</f>
        <v>0</v>
      </c>
      <c r="BJ463" s="18" t="s">
        <v>84</v>
      </c>
      <c r="BK463" s="142">
        <f>ROUND(I463*H463,2)</f>
        <v>0</v>
      </c>
      <c r="BL463" s="18" t="s">
        <v>271</v>
      </c>
      <c r="BM463" s="141" t="s">
        <v>6880</v>
      </c>
    </row>
    <row r="464" spans="2:47" s="1" customFormat="1" ht="12">
      <c r="B464" s="33"/>
      <c r="D464" s="143" t="s">
        <v>273</v>
      </c>
      <c r="F464" s="144" t="s">
        <v>1235</v>
      </c>
      <c r="I464" s="145"/>
      <c r="L464" s="33"/>
      <c r="M464" s="146"/>
      <c r="T464" s="54"/>
      <c r="AT464" s="18" t="s">
        <v>273</v>
      </c>
      <c r="AU464" s="18" t="s">
        <v>86</v>
      </c>
    </row>
    <row r="465" spans="2:51" s="13" customFormat="1" ht="12">
      <c r="B465" s="155"/>
      <c r="D465" s="143" t="s">
        <v>277</v>
      </c>
      <c r="E465" s="156" t="s">
        <v>19</v>
      </c>
      <c r="F465" s="157" t="s">
        <v>6881</v>
      </c>
      <c r="H465" s="158">
        <v>79</v>
      </c>
      <c r="I465" s="159"/>
      <c r="L465" s="155"/>
      <c r="M465" s="160"/>
      <c r="T465" s="161"/>
      <c r="AT465" s="156" t="s">
        <v>277</v>
      </c>
      <c r="AU465" s="156" t="s">
        <v>86</v>
      </c>
      <c r="AV465" s="13" t="s">
        <v>86</v>
      </c>
      <c r="AW465" s="13" t="s">
        <v>37</v>
      </c>
      <c r="AX465" s="13" t="s">
        <v>84</v>
      </c>
      <c r="AY465" s="156" t="s">
        <v>265</v>
      </c>
    </row>
    <row r="466" spans="2:65" s="1" customFormat="1" ht="24.2" customHeight="1">
      <c r="B466" s="33"/>
      <c r="C466" s="130" t="s">
        <v>674</v>
      </c>
      <c r="D466" s="130" t="s">
        <v>267</v>
      </c>
      <c r="E466" s="131" t="s">
        <v>6882</v>
      </c>
      <c r="F466" s="132" t="s">
        <v>6883</v>
      </c>
      <c r="G466" s="133" t="s">
        <v>569</v>
      </c>
      <c r="H466" s="134">
        <v>1</v>
      </c>
      <c r="I466" s="135"/>
      <c r="J466" s="136">
        <f>ROUND(I466*H466,2)</f>
        <v>0</v>
      </c>
      <c r="K466" s="132" t="s">
        <v>19</v>
      </c>
      <c r="L466" s="33"/>
      <c r="M466" s="137" t="s">
        <v>19</v>
      </c>
      <c r="N466" s="138" t="s">
        <v>47</v>
      </c>
      <c r="P466" s="139">
        <f>O466*H466</f>
        <v>0</v>
      </c>
      <c r="Q466" s="139">
        <v>0</v>
      </c>
      <c r="R466" s="139">
        <f>Q466*H466</f>
        <v>0</v>
      </c>
      <c r="S466" s="139">
        <v>0</v>
      </c>
      <c r="T466" s="140">
        <f>S466*H466</f>
        <v>0</v>
      </c>
      <c r="AR466" s="141" t="s">
        <v>271</v>
      </c>
      <c r="AT466" s="141" t="s">
        <v>267</v>
      </c>
      <c r="AU466" s="141" t="s">
        <v>86</v>
      </c>
      <c r="AY466" s="18" t="s">
        <v>265</v>
      </c>
      <c r="BE466" s="142">
        <f>IF(N466="základní",J466,0)</f>
        <v>0</v>
      </c>
      <c r="BF466" s="142">
        <f>IF(N466="snížená",J466,0)</f>
        <v>0</v>
      </c>
      <c r="BG466" s="142">
        <f>IF(N466="zákl. přenesená",J466,0)</f>
        <v>0</v>
      </c>
      <c r="BH466" s="142">
        <f>IF(N466="sníž. přenesená",J466,0)</f>
        <v>0</v>
      </c>
      <c r="BI466" s="142">
        <f>IF(N466="nulová",J466,0)</f>
        <v>0</v>
      </c>
      <c r="BJ466" s="18" t="s">
        <v>84</v>
      </c>
      <c r="BK466" s="142">
        <f>ROUND(I466*H466,2)</f>
        <v>0</v>
      </c>
      <c r="BL466" s="18" t="s">
        <v>271</v>
      </c>
      <c r="BM466" s="141" t="s">
        <v>6884</v>
      </c>
    </row>
    <row r="467" spans="2:47" s="1" customFormat="1" ht="29.25">
      <c r="B467" s="33"/>
      <c r="D467" s="143" t="s">
        <v>273</v>
      </c>
      <c r="F467" s="144" t="s">
        <v>6885</v>
      </c>
      <c r="I467" s="145"/>
      <c r="L467" s="33"/>
      <c r="M467" s="146"/>
      <c r="T467" s="54"/>
      <c r="AT467" s="18" t="s">
        <v>273</v>
      </c>
      <c r="AU467" s="18" t="s">
        <v>86</v>
      </c>
    </row>
    <row r="468" spans="2:63" s="11" customFormat="1" ht="22.9" customHeight="1">
      <c r="B468" s="118"/>
      <c r="D468" s="119" t="s">
        <v>75</v>
      </c>
      <c r="E468" s="128" t="s">
        <v>141</v>
      </c>
      <c r="F468" s="128" t="s">
        <v>1299</v>
      </c>
      <c r="I468" s="121"/>
      <c r="J468" s="129">
        <f>BK468</f>
        <v>0</v>
      </c>
      <c r="L468" s="118"/>
      <c r="M468" s="123"/>
      <c r="P468" s="124">
        <f>SUM(P469:P507)</f>
        <v>0</v>
      </c>
      <c r="R468" s="124">
        <f>SUM(R469:R507)</f>
        <v>37.388220000000004</v>
      </c>
      <c r="T468" s="125">
        <f>SUM(T469:T507)</f>
        <v>0</v>
      </c>
      <c r="AR468" s="119" t="s">
        <v>84</v>
      </c>
      <c r="AT468" s="126" t="s">
        <v>75</v>
      </c>
      <c r="AU468" s="126" t="s">
        <v>84</v>
      </c>
      <c r="AY468" s="119" t="s">
        <v>265</v>
      </c>
      <c r="BK468" s="127">
        <f>SUM(BK469:BK507)</f>
        <v>0</v>
      </c>
    </row>
    <row r="469" spans="2:65" s="1" customFormat="1" ht="16.5" customHeight="1">
      <c r="B469" s="33"/>
      <c r="C469" s="130" t="s">
        <v>696</v>
      </c>
      <c r="D469" s="130" t="s">
        <v>267</v>
      </c>
      <c r="E469" s="131" t="s">
        <v>6886</v>
      </c>
      <c r="F469" s="132" t="s">
        <v>6887</v>
      </c>
      <c r="G469" s="133" t="s">
        <v>162</v>
      </c>
      <c r="H469" s="134">
        <v>28</v>
      </c>
      <c r="I469" s="135"/>
      <c r="J469" s="136">
        <f>ROUND(I469*H469,2)</f>
        <v>0</v>
      </c>
      <c r="K469" s="132" t="s">
        <v>270</v>
      </c>
      <c r="L469" s="33"/>
      <c r="M469" s="137" t="s">
        <v>19</v>
      </c>
      <c r="N469" s="138" t="s">
        <v>47</v>
      </c>
      <c r="P469" s="139">
        <f>O469*H469</f>
        <v>0</v>
      </c>
      <c r="Q469" s="139">
        <v>0.1554</v>
      </c>
      <c r="R469" s="139">
        <f>Q469*H469</f>
        <v>4.3512</v>
      </c>
      <c r="S469" s="139">
        <v>0</v>
      </c>
      <c r="T469" s="140">
        <f>S469*H469</f>
        <v>0</v>
      </c>
      <c r="AR469" s="141" t="s">
        <v>271</v>
      </c>
      <c r="AT469" s="141" t="s">
        <v>267</v>
      </c>
      <c r="AU469" s="141" t="s">
        <v>86</v>
      </c>
      <c r="AY469" s="18" t="s">
        <v>265</v>
      </c>
      <c r="BE469" s="142">
        <f>IF(N469="základní",J469,0)</f>
        <v>0</v>
      </c>
      <c r="BF469" s="142">
        <f>IF(N469="snížená",J469,0)</f>
        <v>0</v>
      </c>
      <c r="BG469" s="142">
        <f>IF(N469="zákl. přenesená",J469,0)</f>
        <v>0</v>
      </c>
      <c r="BH469" s="142">
        <f>IF(N469="sníž. přenesená",J469,0)</f>
        <v>0</v>
      </c>
      <c r="BI469" s="142">
        <f>IF(N469="nulová",J469,0)</f>
        <v>0</v>
      </c>
      <c r="BJ469" s="18" t="s">
        <v>84</v>
      </c>
      <c r="BK469" s="142">
        <f>ROUND(I469*H469,2)</f>
        <v>0</v>
      </c>
      <c r="BL469" s="18" t="s">
        <v>271</v>
      </c>
      <c r="BM469" s="141" t="s">
        <v>6888</v>
      </c>
    </row>
    <row r="470" spans="2:47" s="1" customFormat="1" ht="19.5">
      <c r="B470" s="33"/>
      <c r="D470" s="143" t="s">
        <v>273</v>
      </c>
      <c r="F470" s="144" t="s">
        <v>6889</v>
      </c>
      <c r="I470" s="145"/>
      <c r="L470" s="33"/>
      <c r="M470" s="146"/>
      <c r="T470" s="54"/>
      <c r="AT470" s="18" t="s">
        <v>273</v>
      </c>
      <c r="AU470" s="18" t="s">
        <v>86</v>
      </c>
    </row>
    <row r="471" spans="2:47" s="1" customFormat="1" ht="12">
      <c r="B471" s="33"/>
      <c r="D471" s="147" t="s">
        <v>275</v>
      </c>
      <c r="F471" s="148" t="s">
        <v>6890</v>
      </c>
      <c r="I471" s="145"/>
      <c r="L471" s="33"/>
      <c r="M471" s="146"/>
      <c r="T471" s="54"/>
      <c r="AT471" s="18" t="s">
        <v>275</v>
      </c>
      <c r="AU471" s="18" t="s">
        <v>86</v>
      </c>
    </row>
    <row r="472" spans="2:51" s="13" customFormat="1" ht="12">
      <c r="B472" s="155"/>
      <c r="D472" s="143" t="s">
        <v>277</v>
      </c>
      <c r="E472" s="156" t="s">
        <v>19</v>
      </c>
      <c r="F472" s="157" t="s">
        <v>6538</v>
      </c>
      <c r="H472" s="158">
        <v>28</v>
      </c>
      <c r="I472" s="159"/>
      <c r="L472" s="155"/>
      <c r="M472" s="160"/>
      <c r="T472" s="161"/>
      <c r="AT472" s="156" t="s">
        <v>277</v>
      </c>
      <c r="AU472" s="156" t="s">
        <v>86</v>
      </c>
      <c r="AV472" s="13" t="s">
        <v>86</v>
      </c>
      <c r="AW472" s="13" t="s">
        <v>37</v>
      </c>
      <c r="AX472" s="13" t="s">
        <v>84</v>
      </c>
      <c r="AY472" s="156" t="s">
        <v>265</v>
      </c>
    </row>
    <row r="473" spans="2:65" s="1" customFormat="1" ht="16.5" customHeight="1">
      <c r="B473" s="33"/>
      <c r="C473" s="177" t="s">
        <v>702</v>
      </c>
      <c r="D473" s="177" t="s">
        <v>504</v>
      </c>
      <c r="E473" s="178" t="s">
        <v>6891</v>
      </c>
      <c r="F473" s="179" t="s">
        <v>6892</v>
      </c>
      <c r="G473" s="180" t="s">
        <v>162</v>
      </c>
      <c r="H473" s="181">
        <v>28.56</v>
      </c>
      <c r="I473" s="182"/>
      <c r="J473" s="183">
        <f>ROUND(I473*H473,2)</f>
        <v>0</v>
      </c>
      <c r="K473" s="179" t="s">
        <v>270</v>
      </c>
      <c r="L473" s="184"/>
      <c r="M473" s="185" t="s">
        <v>19</v>
      </c>
      <c r="N473" s="186" t="s">
        <v>47</v>
      </c>
      <c r="P473" s="139">
        <f>O473*H473</f>
        <v>0</v>
      </c>
      <c r="Q473" s="139">
        <v>0.102</v>
      </c>
      <c r="R473" s="139">
        <f>Q473*H473</f>
        <v>2.9131199999999997</v>
      </c>
      <c r="S473" s="139">
        <v>0</v>
      </c>
      <c r="T473" s="140">
        <f>S473*H473</f>
        <v>0</v>
      </c>
      <c r="AR473" s="141" t="s">
        <v>323</v>
      </c>
      <c r="AT473" s="141" t="s">
        <v>504</v>
      </c>
      <c r="AU473" s="141" t="s">
        <v>86</v>
      </c>
      <c r="AY473" s="18" t="s">
        <v>265</v>
      </c>
      <c r="BE473" s="142">
        <f>IF(N473="základní",J473,0)</f>
        <v>0</v>
      </c>
      <c r="BF473" s="142">
        <f>IF(N473="snížená",J473,0)</f>
        <v>0</v>
      </c>
      <c r="BG473" s="142">
        <f>IF(N473="zákl. přenesená",J473,0)</f>
        <v>0</v>
      </c>
      <c r="BH473" s="142">
        <f>IF(N473="sníž. přenesená",J473,0)</f>
        <v>0</v>
      </c>
      <c r="BI473" s="142">
        <f>IF(N473="nulová",J473,0)</f>
        <v>0</v>
      </c>
      <c r="BJ473" s="18" t="s">
        <v>84</v>
      </c>
      <c r="BK473" s="142">
        <f>ROUND(I473*H473,2)</f>
        <v>0</v>
      </c>
      <c r="BL473" s="18" t="s">
        <v>271</v>
      </c>
      <c r="BM473" s="141" t="s">
        <v>6893</v>
      </c>
    </row>
    <row r="474" spans="2:47" s="1" customFormat="1" ht="12">
      <c r="B474" s="33"/>
      <c r="D474" s="143" t="s">
        <v>273</v>
      </c>
      <c r="F474" s="144" t="s">
        <v>6892</v>
      </c>
      <c r="I474" s="145"/>
      <c r="L474" s="33"/>
      <c r="M474" s="146"/>
      <c r="T474" s="54"/>
      <c r="AT474" s="18" t="s">
        <v>273</v>
      </c>
      <c r="AU474" s="18" t="s">
        <v>86</v>
      </c>
    </row>
    <row r="475" spans="2:51" s="13" customFormat="1" ht="12">
      <c r="B475" s="155"/>
      <c r="D475" s="143" t="s">
        <v>277</v>
      </c>
      <c r="E475" s="156" t="s">
        <v>19</v>
      </c>
      <c r="F475" s="157" t="s">
        <v>6894</v>
      </c>
      <c r="H475" s="158">
        <v>28.56</v>
      </c>
      <c r="I475" s="159"/>
      <c r="L475" s="155"/>
      <c r="M475" s="160"/>
      <c r="T475" s="161"/>
      <c r="AT475" s="156" t="s">
        <v>277</v>
      </c>
      <c r="AU475" s="156" t="s">
        <v>86</v>
      </c>
      <c r="AV475" s="13" t="s">
        <v>86</v>
      </c>
      <c r="AW475" s="13" t="s">
        <v>37</v>
      </c>
      <c r="AX475" s="13" t="s">
        <v>84</v>
      </c>
      <c r="AY475" s="156" t="s">
        <v>265</v>
      </c>
    </row>
    <row r="476" spans="2:65" s="1" customFormat="1" ht="16.5" customHeight="1">
      <c r="B476" s="33"/>
      <c r="C476" s="130" t="s">
        <v>708</v>
      </c>
      <c r="D476" s="130" t="s">
        <v>267</v>
      </c>
      <c r="E476" s="131" t="s">
        <v>6895</v>
      </c>
      <c r="F476" s="132" t="s">
        <v>6896</v>
      </c>
      <c r="G476" s="133" t="s">
        <v>162</v>
      </c>
      <c r="H476" s="134">
        <v>30</v>
      </c>
      <c r="I476" s="135"/>
      <c r="J476" s="136">
        <f>ROUND(I476*H476,2)</f>
        <v>0</v>
      </c>
      <c r="K476" s="132" t="s">
        <v>270</v>
      </c>
      <c r="L476" s="33"/>
      <c r="M476" s="137" t="s">
        <v>19</v>
      </c>
      <c r="N476" s="138" t="s">
        <v>47</v>
      </c>
      <c r="P476" s="139">
        <f>O476*H476</f>
        <v>0</v>
      </c>
      <c r="Q476" s="139">
        <v>0</v>
      </c>
      <c r="R476" s="139">
        <f>Q476*H476</f>
        <v>0</v>
      </c>
      <c r="S476" s="139">
        <v>0</v>
      </c>
      <c r="T476" s="140">
        <f>S476*H476</f>
        <v>0</v>
      </c>
      <c r="AR476" s="141" t="s">
        <v>271</v>
      </c>
      <c r="AT476" s="141" t="s">
        <v>267</v>
      </c>
      <c r="AU476" s="141" t="s">
        <v>86</v>
      </c>
      <c r="AY476" s="18" t="s">
        <v>265</v>
      </c>
      <c r="BE476" s="142">
        <f>IF(N476="základní",J476,0)</f>
        <v>0</v>
      </c>
      <c r="BF476" s="142">
        <f>IF(N476="snížená",J476,0)</f>
        <v>0</v>
      </c>
      <c r="BG476" s="142">
        <f>IF(N476="zákl. přenesená",J476,0)</f>
        <v>0</v>
      </c>
      <c r="BH476" s="142">
        <f>IF(N476="sníž. přenesená",J476,0)</f>
        <v>0</v>
      </c>
      <c r="BI476" s="142">
        <f>IF(N476="nulová",J476,0)</f>
        <v>0</v>
      </c>
      <c r="BJ476" s="18" t="s">
        <v>84</v>
      </c>
      <c r="BK476" s="142">
        <f>ROUND(I476*H476,2)</f>
        <v>0</v>
      </c>
      <c r="BL476" s="18" t="s">
        <v>271</v>
      </c>
      <c r="BM476" s="141" t="s">
        <v>6897</v>
      </c>
    </row>
    <row r="477" spans="2:47" s="1" customFormat="1" ht="12">
      <c r="B477" s="33"/>
      <c r="D477" s="143" t="s">
        <v>273</v>
      </c>
      <c r="F477" s="144" t="s">
        <v>6898</v>
      </c>
      <c r="I477" s="145"/>
      <c r="L477" s="33"/>
      <c r="M477" s="146"/>
      <c r="T477" s="54"/>
      <c r="AT477" s="18" t="s">
        <v>273</v>
      </c>
      <c r="AU477" s="18" t="s">
        <v>86</v>
      </c>
    </row>
    <row r="478" spans="2:47" s="1" customFormat="1" ht="12">
      <c r="B478" s="33"/>
      <c r="D478" s="147" t="s">
        <v>275</v>
      </c>
      <c r="F478" s="148" t="s">
        <v>6899</v>
      </c>
      <c r="I478" s="145"/>
      <c r="L478" s="33"/>
      <c r="M478" s="146"/>
      <c r="T478" s="54"/>
      <c r="AT478" s="18" t="s">
        <v>275</v>
      </c>
      <c r="AU478" s="18" t="s">
        <v>86</v>
      </c>
    </row>
    <row r="479" spans="2:51" s="12" customFormat="1" ht="12">
      <c r="B479" s="149"/>
      <c r="D479" s="143" t="s">
        <v>277</v>
      </c>
      <c r="E479" s="150" t="s">
        <v>19</v>
      </c>
      <c r="F479" s="151" t="s">
        <v>6590</v>
      </c>
      <c r="H479" s="150" t="s">
        <v>19</v>
      </c>
      <c r="I479" s="152"/>
      <c r="L479" s="149"/>
      <c r="M479" s="153"/>
      <c r="T479" s="154"/>
      <c r="AT479" s="150" t="s">
        <v>277</v>
      </c>
      <c r="AU479" s="150" t="s">
        <v>86</v>
      </c>
      <c r="AV479" s="12" t="s">
        <v>84</v>
      </c>
      <c r="AW479" s="12" t="s">
        <v>37</v>
      </c>
      <c r="AX479" s="12" t="s">
        <v>76</v>
      </c>
      <c r="AY479" s="150" t="s">
        <v>265</v>
      </c>
    </row>
    <row r="480" spans="2:51" s="13" customFormat="1" ht="12">
      <c r="B480" s="155"/>
      <c r="D480" s="143" t="s">
        <v>277</v>
      </c>
      <c r="E480" s="156" t="s">
        <v>19</v>
      </c>
      <c r="F480" s="157" t="s">
        <v>6900</v>
      </c>
      <c r="H480" s="158">
        <v>30</v>
      </c>
      <c r="I480" s="159"/>
      <c r="L480" s="155"/>
      <c r="M480" s="160"/>
      <c r="T480" s="161"/>
      <c r="AT480" s="156" t="s">
        <v>277</v>
      </c>
      <c r="AU480" s="156" t="s">
        <v>86</v>
      </c>
      <c r="AV480" s="13" t="s">
        <v>86</v>
      </c>
      <c r="AW480" s="13" t="s">
        <v>37</v>
      </c>
      <c r="AX480" s="13" t="s">
        <v>76</v>
      </c>
      <c r="AY480" s="156" t="s">
        <v>265</v>
      </c>
    </row>
    <row r="481" spans="2:51" s="14" customFormat="1" ht="12">
      <c r="B481" s="162"/>
      <c r="D481" s="143" t="s">
        <v>277</v>
      </c>
      <c r="E481" s="163" t="s">
        <v>6576</v>
      </c>
      <c r="F481" s="164" t="s">
        <v>280</v>
      </c>
      <c r="H481" s="165">
        <v>30</v>
      </c>
      <c r="I481" s="166"/>
      <c r="L481" s="162"/>
      <c r="M481" s="167"/>
      <c r="T481" s="168"/>
      <c r="AT481" s="163" t="s">
        <v>277</v>
      </c>
      <c r="AU481" s="163" t="s">
        <v>86</v>
      </c>
      <c r="AV481" s="14" t="s">
        <v>271</v>
      </c>
      <c r="AW481" s="14" t="s">
        <v>37</v>
      </c>
      <c r="AX481" s="14" t="s">
        <v>84</v>
      </c>
      <c r="AY481" s="163" t="s">
        <v>265</v>
      </c>
    </row>
    <row r="482" spans="2:65" s="1" customFormat="1" ht="16.5" customHeight="1">
      <c r="B482" s="33"/>
      <c r="C482" s="177" t="s">
        <v>714</v>
      </c>
      <c r="D482" s="177" t="s">
        <v>504</v>
      </c>
      <c r="E482" s="178" t="s">
        <v>6901</v>
      </c>
      <c r="F482" s="179" t="s">
        <v>6902</v>
      </c>
      <c r="G482" s="180" t="s">
        <v>162</v>
      </c>
      <c r="H482" s="181">
        <v>30</v>
      </c>
      <c r="I482" s="182"/>
      <c r="J482" s="183">
        <f>ROUND(I482*H482,2)</f>
        <v>0</v>
      </c>
      <c r="K482" s="179" t="s">
        <v>19</v>
      </c>
      <c r="L482" s="184"/>
      <c r="M482" s="185" t="s">
        <v>19</v>
      </c>
      <c r="N482" s="186" t="s">
        <v>47</v>
      </c>
      <c r="P482" s="139">
        <f>O482*H482</f>
        <v>0</v>
      </c>
      <c r="Q482" s="139">
        <v>0.09113</v>
      </c>
      <c r="R482" s="139">
        <f>Q482*H482</f>
        <v>2.7339</v>
      </c>
      <c r="S482" s="139">
        <v>0</v>
      </c>
      <c r="T482" s="140">
        <f>S482*H482</f>
        <v>0</v>
      </c>
      <c r="AR482" s="141" t="s">
        <v>323</v>
      </c>
      <c r="AT482" s="141" t="s">
        <v>504</v>
      </c>
      <c r="AU482" s="141" t="s">
        <v>86</v>
      </c>
      <c r="AY482" s="18" t="s">
        <v>265</v>
      </c>
      <c r="BE482" s="142">
        <f>IF(N482="základní",J482,0)</f>
        <v>0</v>
      </c>
      <c r="BF482" s="142">
        <f>IF(N482="snížená",J482,0)</f>
        <v>0</v>
      </c>
      <c r="BG482" s="142">
        <f>IF(N482="zákl. přenesená",J482,0)</f>
        <v>0</v>
      </c>
      <c r="BH482" s="142">
        <f>IF(N482="sníž. přenesená",J482,0)</f>
        <v>0</v>
      </c>
      <c r="BI482" s="142">
        <f>IF(N482="nulová",J482,0)</f>
        <v>0</v>
      </c>
      <c r="BJ482" s="18" t="s">
        <v>84</v>
      </c>
      <c r="BK482" s="142">
        <f>ROUND(I482*H482,2)</f>
        <v>0</v>
      </c>
      <c r="BL482" s="18" t="s">
        <v>271</v>
      </c>
      <c r="BM482" s="141" t="s">
        <v>6903</v>
      </c>
    </row>
    <row r="483" spans="2:47" s="1" customFormat="1" ht="48.75">
      <c r="B483" s="33"/>
      <c r="D483" s="143" t="s">
        <v>273</v>
      </c>
      <c r="F483" s="144" t="s">
        <v>6904</v>
      </c>
      <c r="I483" s="145"/>
      <c r="L483" s="33"/>
      <c r="M483" s="146"/>
      <c r="T483" s="54"/>
      <c r="AT483" s="18" t="s">
        <v>273</v>
      </c>
      <c r="AU483" s="18" t="s">
        <v>86</v>
      </c>
    </row>
    <row r="484" spans="2:65" s="1" customFormat="1" ht="16.5" customHeight="1">
      <c r="B484" s="33"/>
      <c r="C484" s="130" t="s">
        <v>720</v>
      </c>
      <c r="D484" s="130" t="s">
        <v>267</v>
      </c>
      <c r="E484" s="131" t="s">
        <v>6905</v>
      </c>
      <c r="F484" s="132" t="s">
        <v>6906</v>
      </c>
      <c r="G484" s="133" t="s">
        <v>162</v>
      </c>
      <c r="H484" s="134">
        <v>110</v>
      </c>
      <c r="I484" s="135"/>
      <c r="J484" s="136">
        <f>ROUND(I484*H484,2)</f>
        <v>0</v>
      </c>
      <c r="K484" s="132" t="s">
        <v>270</v>
      </c>
      <c r="L484" s="33"/>
      <c r="M484" s="137" t="s">
        <v>19</v>
      </c>
      <c r="N484" s="138" t="s">
        <v>47</v>
      </c>
      <c r="P484" s="139">
        <f>O484*H484</f>
        <v>0</v>
      </c>
      <c r="Q484" s="139">
        <v>0</v>
      </c>
      <c r="R484" s="139">
        <f>Q484*H484</f>
        <v>0</v>
      </c>
      <c r="S484" s="139">
        <v>0</v>
      </c>
      <c r="T484" s="140">
        <f>S484*H484</f>
        <v>0</v>
      </c>
      <c r="AR484" s="141" t="s">
        <v>271</v>
      </c>
      <c r="AT484" s="141" t="s">
        <v>267</v>
      </c>
      <c r="AU484" s="141" t="s">
        <v>86</v>
      </c>
      <c r="AY484" s="18" t="s">
        <v>265</v>
      </c>
      <c r="BE484" s="142">
        <f>IF(N484="základní",J484,0)</f>
        <v>0</v>
      </c>
      <c r="BF484" s="142">
        <f>IF(N484="snížená",J484,0)</f>
        <v>0</v>
      </c>
      <c r="BG484" s="142">
        <f>IF(N484="zákl. přenesená",J484,0)</f>
        <v>0</v>
      </c>
      <c r="BH484" s="142">
        <f>IF(N484="sníž. přenesená",J484,0)</f>
        <v>0</v>
      </c>
      <c r="BI484" s="142">
        <f>IF(N484="nulová",J484,0)</f>
        <v>0</v>
      </c>
      <c r="BJ484" s="18" t="s">
        <v>84</v>
      </c>
      <c r="BK484" s="142">
        <f>ROUND(I484*H484,2)</f>
        <v>0</v>
      </c>
      <c r="BL484" s="18" t="s">
        <v>271</v>
      </c>
      <c r="BM484" s="141" t="s">
        <v>6907</v>
      </c>
    </row>
    <row r="485" spans="2:47" s="1" customFormat="1" ht="12">
      <c r="B485" s="33"/>
      <c r="D485" s="143" t="s">
        <v>273</v>
      </c>
      <c r="F485" s="144" t="s">
        <v>6908</v>
      </c>
      <c r="I485" s="145"/>
      <c r="L485" s="33"/>
      <c r="M485" s="146"/>
      <c r="T485" s="54"/>
      <c r="AT485" s="18" t="s">
        <v>273</v>
      </c>
      <c r="AU485" s="18" t="s">
        <v>86</v>
      </c>
    </row>
    <row r="486" spans="2:47" s="1" customFormat="1" ht="12">
      <c r="B486" s="33"/>
      <c r="D486" s="147" t="s">
        <v>275</v>
      </c>
      <c r="F486" s="148" t="s">
        <v>6909</v>
      </c>
      <c r="I486" s="145"/>
      <c r="L486" s="33"/>
      <c r="M486" s="146"/>
      <c r="T486" s="54"/>
      <c r="AT486" s="18" t="s">
        <v>275</v>
      </c>
      <c r="AU486" s="18" t="s">
        <v>86</v>
      </c>
    </row>
    <row r="487" spans="2:51" s="12" customFormat="1" ht="12">
      <c r="B487" s="149"/>
      <c r="D487" s="143" t="s">
        <v>277</v>
      </c>
      <c r="E487" s="150" t="s">
        <v>19</v>
      </c>
      <c r="F487" s="151" t="s">
        <v>6590</v>
      </c>
      <c r="H487" s="150" t="s">
        <v>19</v>
      </c>
      <c r="I487" s="152"/>
      <c r="L487" s="149"/>
      <c r="M487" s="153"/>
      <c r="T487" s="154"/>
      <c r="AT487" s="150" t="s">
        <v>277</v>
      </c>
      <c r="AU487" s="150" t="s">
        <v>86</v>
      </c>
      <c r="AV487" s="12" t="s">
        <v>84</v>
      </c>
      <c r="AW487" s="12" t="s">
        <v>37</v>
      </c>
      <c r="AX487" s="12" t="s">
        <v>76</v>
      </c>
      <c r="AY487" s="150" t="s">
        <v>265</v>
      </c>
    </row>
    <row r="488" spans="2:51" s="12" customFormat="1" ht="12">
      <c r="B488" s="149"/>
      <c r="D488" s="143" t="s">
        <v>277</v>
      </c>
      <c r="E488" s="150" t="s">
        <v>19</v>
      </c>
      <c r="F488" s="151" t="s">
        <v>6910</v>
      </c>
      <c r="H488" s="150" t="s">
        <v>19</v>
      </c>
      <c r="I488" s="152"/>
      <c r="L488" s="149"/>
      <c r="M488" s="153"/>
      <c r="T488" s="154"/>
      <c r="AT488" s="150" t="s">
        <v>277</v>
      </c>
      <c r="AU488" s="150" t="s">
        <v>86</v>
      </c>
      <c r="AV488" s="12" t="s">
        <v>84</v>
      </c>
      <c r="AW488" s="12" t="s">
        <v>37</v>
      </c>
      <c r="AX488" s="12" t="s">
        <v>76</v>
      </c>
      <c r="AY488" s="150" t="s">
        <v>265</v>
      </c>
    </row>
    <row r="489" spans="2:51" s="13" customFormat="1" ht="12">
      <c r="B489" s="155"/>
      <c r="D489" s="143" t="s">
        <v>277</v>
      </c>
      <c r="E489" s="156" t="s">
        <v>19</v>
      </c>
      <c r="F489" s="157" t="s">
        <v>6911</v>
      </c>
      <c r="H489" s="158">
        <v>110</v>
      </c>
      <c r="I489" s="159"/>
      <c r="L489" s="155"/>
      <c r="M489" s="160"/>
      <c r="T489" s="161"/>
      <c r="AT489" s="156" t="s">
        <v>277</v>
      </c>
      <c r="AU489" s="156" t="s">
        <v>86</v>
      </c>
      <c r="AV489" s="13" t="s">
        <v>86</v>
      </c>
      <c r="AW489" s="13" t="s">
        <v>37</v>
      </c>
      <c r="AX489" s="13" t="s">
        <v>76</v>
      </c>
      <c r="AY489" s="156" t="s">
        <v>265</v>
      </c>
    </row>
    <row r="490" spans="2:51" s="14" customFormat="1" ht="12">
      <c r="B490" s="162"/>
      <c r="D490" s="143" t="s">
        <v>277</v>
      </c>
      <c r="E490" s="163" t="s">
        <v>6574</v>
      </c>
      <c r="F490" s="164" t="s">
        <v>280</v>
      </c>
      <c r="H490" s="165">
        <v>110</v>
      </c>
      <c r="I490" s="166"/>
      <c r="L490" s="162"/>
      <c r="M490" s="167"/>
      <c r="T490" s="168"/>
      <c r="AT490" s="163" t="s">
        <v>277</v>
      </c>
      <c r="AU490" s="163" t="s">
        <v>86</v>
      </c>
      <c r="AV490" s="14" t="s">
        <v>271</v>
      </c>
      <c r="AW490" s="14" t="s">
        <v>37</v>
      </c>
      <c r="AX490" s="14" t="s">
        <v>84</v>
      </c>
      <c r="AY490" s="163" t="s">
        <v>265</v>
      </c>
    </row>
    <row r="491" spans="2:65" s="1" customFormat="1" ht="16.5" customHeight="1">
      <c r="B491" s="33"/>
      <c r="C491" s="177" t="s">
        <v>734</v>
      </c>
      <c r="D491" s="177" t="s">
        <v>504</v>
      </c>
      <c r="E491" s="178" t="s">
        <v>2929</v>
      </c>
      <c r="F491" s="179" t="s">
        <v>6912</v>
      </c>
      <c r="G491" s="180" t="s">
        <v>162</v>
      </c>
      <c r="H491" s="181">
        <v>110</v>
      </c>
      <c r="I491" s="182"/>
      <c r="J491" s="183">
        <f>ROUND(I491*H491,2)</f>
        <v>0</v>
      </c>
      <c r="K491" s="179" t="s">
        <v>19</v>
      </c>
      <c r="L491" s="184"/>
      <c r="M491" s="185" t="s">
        <v>19</v>
      </c>
      <c r="N491" s="186" t="s">
        <v>47</v>
      </c>
      <c r="P491" s="139">
        <f>O491*H491</f>
        <v>0</v>
      </c>
      <c r="Q491" s="139">
        <v>0.249</v>
      </c>
      <c r="R491" s="139">
        <f>Q491*H491</f>
        <v>27.39</v>
      </c>
      <c r="S491" s="139">
        <v>0</v>
      </c>
      <c r="T491" s="140">
        <f>S491*H491</f>
        <v>0</v>
      </c>
      <c r="AR491" s="141" t="s">
        <v>323</v>
      </c>
      <c r="AT491" s="141" t="s">
        <v>504</v>
      </c>
      <c r="AU491" s="141" t="s">
        <v>86</v>
      </c>
      <c r="AY491" s="18" t="s">
        <v>265</v>
      </c>
      <c r="BE491" s="142">
        <f>IF(N491="základní",J491,0)</f>
        <v>0</v>
      </c>
      <c r="BF491" s="142">
        <f>IF(N491="snížená",J491,0)</f>
        <v>0</v>
      </c>
      <c r="BG491" s="142">
        <f>IF(N491="zákl. přenesená",J491,0)</f>
        <v>0</v>
      </c>
      <c r="BH491" s="142">
        <f>IF(N491="sníž. přenesená",J491,0)</f>
        <v>0</v>
      </c>
      <c r="BI491" s="142">
        <f>IF(N491="nulová",J491,0)</f>
        <v>0</v>
      </c>
      <c r="BJ491" s="18" t="s">
        <v>84</v>
      </c>
      <c r="BK491" s="142">
        <f>ROUND(I491*H491,2)</f>
        <v>0</v>
      </c>
      <c r="BL491" s="18" t="s">
        <v>271</v>
      </c>
      <c r="BM491" s="141" t="s">
        <v>6913</v>
      </c>
    </row>
    <row r="492" spans="2:47" s="1" customFormat="1" ht="48.75">
      <c r="B492" s="33"/>
      <c r="D492" s="143" t="s">
        <v>273</v>
      </c>
      <c r="F492" s="144" t="s">
        <v>6914</v>
      </c>
      <c r="I492" s="145"/>
      <c r="L492" s="33"/>
      <c r="M492" s="146"/>
      <c r="T492" s="54"/>
      <c r="AT492" s="18" t="s">
        <v>273</v>
      </c>
      <c r="AU492" s="18" t="s">
        <v>86</v>
      </c>
    </row>
    <row r="493" spans="2:51" s="13" customFormat="1" ht="12">
      <c r="B493" s="155"/>
      <c r="D493" s="143" t="s">
        <v>277</v>
      </c>
      <c r="E493" s="156" t="s">
        <v>19</v>
      </c>
      <c r="F493" s="157" t="s">
        <v>6574</v>
      </c>
      <c r="H493" s="158">
        <v>110</v>
      </c>
      <c r="I493" s="159"/>
      <c r="L493" s="155"/>
      <c r="M493" s="160"/>
      <c r="T493" s="161"/>
      <c r="AT493" s="156" t="s">
        <v>277</v>
      </c>
      <c r="AU493" s="156" t="s">
        <v>86</v>
      </c>
      <c r="AV493" s="13" t="s">
        <v>86</v>
      </c>
      <c r="AW493" s="13" t="s">
        <v>37</v>
      </c>
      <c r="AX493" s="13" t="s">
        <v>84</v>
      </c>
      <c r="AY493" s="156" t="s">
        <v>265</v>
      </c>
    </row>
    <row r="494" spans="2:65" s="1" customFormat="1" ht="16.5" customHeight="1">
      <c r="B494" s="33"/>
      <c r="C494" s="130" t="s">
        <v>739</v>
      </c>
      <c r="D494" s="130" t="s">
        <v>267</v>
      </c>
      <c r="E494" s="131" t="s">
        <v>6915</v>
      </c>
      <c r="F494" s="132" t="s">
        <v>6916</v>
      </c>
      <c r="G494" s="133" t="s">
        <v>162</v>
      </c>
      <c r="H494" s="134">
        <v>30</v>
      </c>
      <c r="I494" s="135"/>
      <c r="J494" s="136">
        <f>ROUND(I494*H494,2)</f>
        <v>0</v>
      </c>
      <c r="K494" s="132" t="s">
        <v>19</v>
      </c>
      <c r="L494" s="33"/>
      <c r="M494" s="137" t="s">
        <v>19</v>
      </c>
      <c r="N494" s="138" t="s">
        <v>47</v>
      </c>
      <c r="P494" s="139">
        <f>O494*H494</f>
        <v>0</v>
      </c>
      <c r="Q494" s="139">
        <v>0</v>
      </c>
      <c r="R494" s="139">
        <f>Q494*H494</f>
        <v>0</v>
      </c>
      <c r="S494" s="139">
        <v>0</v>
      </c>
      <c r="T494" s="140">
        <f>S494*H494</f>
        <v>0</v>
      </c>
      <c r="AR494" s="141" t="s">
        <v>271</v>
      </c>
      <c r="AT494" s="141" t="s">
        <v>267</v>
      </c>
      <c r="AU494" s="141" t="s">
        <v>86</v>
      </c>
      <c r="AY494" s="18" t="s">
        <v>265</v>
      </c>
      <c r="BE494" s="142">
        <f>IF(N494="základní",J494,0)</f>
        <v>0</v>
      </c>
      <c r="BF494" s="142">
        <f>IF(N494="snížená",J494,0)</f>
        <v>0</v>
      </c>
      <c r="BG494" s="142">
        <f>IF(N494="zákl. přenesená",J494,0)</f>
        <v>0</v>
      </c>
      <c r="BH494" s="142">
        <f>IF(N494="sníž. přenesená",J494,0)</f>
        <v>0</v>
      </c>
      <c r="BI494" s="142">
        <f>IF(N494="nulová",J494,0)</f>
        <v>0</v>
      </c>
      <c r="BJ494" s="18" t="s">
        <v>84</v>
      </c>
      <c r="BK494" s="142">
        <f>ROUND(I494*H494,2)</f>
        <v>0</v>
      </c>
      <c r="BL494" s="18" t="s">
        <v>271</v>
      </c>
      <c r="BM494" s="141" t="s">
        <v>6917</v>
      </c>
    </row>
    <row r="495" spans="2:47" s="1" customFormat="1" ht="12">
      <c r="B495" s="33"/>
      <c r="D495" s="143" t="s">
        <v>273</v>
      </c>
      <c r="F495" s="144" t="s">
        <v>6916</v>
      </c>
      <c r="I495" s="145"/>
      <c r="L495" s="33"/>
      <c r="M495" s="146"/>
      <c r="T495" s="54"/>
      <c r="AT495" s="18" t="s">
        <v>273</v>
      </c>
      <c r="AU495" s="18" t="s">
        <v>86</v>
      </c>
    </row>
    <row r="496" spans="2:51" s="13" customFormat="1" ht="12">
      <c r="B496" s="155"/>
      <c r="D496" s="143" t="s">
        <v>277</v>
      </c>
      <c r="E496" s="156" t="s">
        <v>19</v>
      </c>
      <c r="F496" s="157" t="s">
        <v>6576</v>
      </c>
      <c r="H496" s="158">
        <v>30</v>
      </c>
      <c r="I496" s="159"/>
      <c r="L496" s="155"/>
      <c r="M496" s="160"/>
      <c r="T496" s="161"/>
      <c r="AT496" s="156" t="s">
        <v>277</v>
      </c>
      <c r="AU496" s="156" t="s">
        <v>86</v>
      </c>
      <c r="AV496" s="13" t="s">
        <v>86</v>
      </c>
      <c r="AW496" s="13" t="s">
        <v>37</v>
      </c>
      <c r="AX496" s="13" t="s">
        <v>84</v>
      </c>
      <c r="AY496" s="156" t="s">
        <v>265</v>
      </c>
    </row>
    <row r="497" spans="2:65" s="1" customFormat="1" ht="16.5" customHeight="1">
      <c r="B497" s="33"/>
      <c r="C497" s="130" t="s">
        <v>744</v>
      </c>
      <c r="D497" s="130" t="s">
        <v>267</v>
      </c>
      <c r="E497" s="131" t="s">
        <v>6918</v>
      </c>
      <c r="F497" s="132" t="s">
        <v>6919</v>
      </c>
      <c r="G497" s="133" t="s">
        <v>162</v>
      </c>
      <c r="H497" s="134">
        <v>110</v>
      </c>
      <c r="I497" s="135"/>
      <c r="J497" s="136">
        <f>ROUND(I497*H497,2)</f>
        <v>0</v>
      </c>
      <c r="K497" s="132" t="s">
        <v>19</v>
      </c>
      <c r="L497" s="33"/>
      <c r="M497" s="137" t="s">
        <v>19</v>
      </c>
      <c r="N497" s="138" t="s">
        <v>47</v>
      </c>
      <c r="P497" s="139">
        <f>O497*H497</f>
        <v>0</v>
      </c>
      <c r="Q497" s="139">
        <v>0</v>
      </c>
      <c r="R497" s="139">
        <f>Q497*H497</f>
        <v>0</v>
      </c>
      <c r="S497" s="139">
        <v>0</v>
      </c>
      <c r="T497" s="140">
        <f>S497*H497</f>
        <v>0</v>
      </c>
      <c r="AR497" s="141" t="s">
        <v>271</v>
      </c>
      <c r="AT497" s="141" t="s">
        <v>267</v>
      </c>
      <c r="AU497" s="141" t="s">
        <v>86</v>
      </c>
      <c r="AY497" s="18" t="s">
        <v>265</v>
      </c>
      <c r="BE497" s="142">
        <f>IF(N497="základní",J497,0)</f>
        <v>0</v>
      </c>
      <c r="BF497" s="142">
        <f>IF(N497="snížená",J497,0)</f>
        <v>0</v>
      </c>
      <c r="BG497" s="142">
        <f>IF(N497="zákl. přenesená",J497,0)</f>
        <v>0</v>
      </c>
      <c r="BH497" s="142">
        <f>IF(N497="sníž. přenesená",J497,0)</f>
        <v>0</v>
      </c>
      <c r="BI497" s="142">
        <f>IF(N497="nulová",J497,0)</f>
        <v>0</v>
      </c>
      <c r="BJ497" s="18" t="s">
        <v>84</v>
      </c>
      <c r="BK497" s="142">
        <f>ROUND(I497*H497,2)</f>
        <v>0</v>
      </c>
      <c r="BL497" s="18" t="s">
        <v>271</v>
      </c>
      <c r="BM497" s="141" t="s">
        <v>6920</v>
      </c>
    </row>
    <row r="498" spans="2:47" s="1" customFormat="1" ht="12">
      <c r="B498" s="33"/>
      <c r="D498" s="143" t="s">
        <v>273</v>
      </c>
      <c r="F498" s="144" t="s">
        <v>6919</v>
      </c>
      <c r="I498" s="145"/>
      <c r="L498" s="33"/>
      <c r="M498" s="146"/>
      <c r="T498" s="54"/>
      <c r="AT498" s="18" t="s">
        <v>273</v>
      </c>
      <c r="AU498" s="18" t="s">
        <v>86</v>
      </c>
    </row>
    <row r="499" spans="2:51" s="13" customFormat="1" ht="12">
      <c r="B499" s="155"/>
      <c r="D499" s="143" t="s">
        <v>277</v>
      </c>
      <c r="E499" s="156" t="s">
        <v>19</v>
      </c>
      <c r="F499" s="157" t="s">
        <v>6574</v>
      </c>
      <c r="H499" s="158">
        <v>110</v>
      </c>
      <c r="I499" s="159"/>
      <c r="L499" s="155"/>
      <c r="M499" s="160"/>
      <c r="T499" s="161"/>
      <c r="AT499" s="156" t="s">
        <v>277</v>
      </c>
      <c r="AU499" s="156" t="s">
        <v>86</v>
      </c>
      <c r="AV499" s="13" t="s">
        <v>86</v>
      </c>
      <c r="AW499" s="13" t="s">
        <v>37</v>
      </c>
      <c r="AX499" s="13" t="s">
        <v>84</v>
      </c>
      <c r="AY499" s="156" t="s">
        <v>265</v>
      </c>
    </row>
    <row r="500" spans="2:65" s="1" customFormat="1" ht="16.5" customHeight="1">
      <c r="B500" s="33"/>
      <c r="C500" s="130" t="s">
        <v>753</v>
      </c>
      <c r="D500" s="130" t="s">
        <v>267</v>
      </c>
      <c r="E500" s="131" t="s">
        <v>6921</v>
      </c>
      <c r="F500" s="132" t="s">
        <v>6922</v>
      </c>
      <c r="G500" s="133" t="s">
        <v>134</v>
      </c>
      <c r="H500" s="134">
        <v>10</v>
      </c>
      <c r="I500" s="135"/>
      <c r="J500" s="136">
        <f>ROUND(I500*H500,2)</f>
        <v>0</v>
      </c>
      <c r="K500" s="132" t="s">
        <v>19</v>
      </c>
      <c r="L500" s="33"/>
      <c r="M500" s="137" t="s">
        <v>19</v>
      </c>
      <c r="N500" s="138" t="s">
        <v>47</v>
      </c>
      <c r="P500" s="139">
        <f>O500*H500</f>
        <v>0</v>
      </c>
      <c r="Q500" s="139">
        <v>0</v>
      </c>
      <c r="R500" s="139">
        <f>Q500*H500</f>
        <v>0</v>
      </c>
      <c r="S500" s="139">
        <v>0</v>
      </c>
      <c r="T500" s="140">
        <f>S500*H500</f>
        <v>0</v>
      </c>
      <c r="AR500" s="141" t="s">
        <v>271</v>
      </c>
      <c r="AT500" s="141" t="s">
        <v>267</v>
      </c>
      <c r="AU500" s="141" t="s">
        <v>86</v>
      </c>
      <c r="AY500" s="18" t="s">
        <v>265</v>
      </c>
      <c r="BE500" s="142">
        <f>IF(N500="základní",J500,0)</f>
        <v>0</v>
      </c>
      <c r="BF500" s="142">
        <f>IF(N500="snížená",J500,0)</f>
        <v>0</v>
      </c>
      <c r="BG500" s="142">
        <f>IF(N500="zákl. přenesená",J500,0)</f>
        <v>0</v>
      </c>
      <c r="BH500" s="142">
        <f>IF(N500="sníž. přenesená",J500,0)</f>
        <v>0</v>
      </c>
      <c r="BI500" s="142">
        <f>IF(N500="nulová",J500,0)</f>
        <v>0</v>
      </c>
      <c r="BJ500" s="18" t="s">
        <v>84</v>
      </c>
      <c r="BK500" s="142">
        <f>ROUND(I500*H500,2)</f>
        <v>0</v>
      </c>
      <c r="BL500" s="18" t="s">
        <v>271</v>
      </c>
      <c r="BM500" s="141" t="s">
        <v>6923</v>
      </c>
    </row>
    <row r="501" spans="2:47" s="1" customFormat="1" ht="12">
      <c r="B501" s="33"/>
      <c r="D501" s="143" t="s">
        <v>273</v>
      </c>
      <c r="F501" s="144" t="s">
        <v>6924</v>
      </c>
      <c r="I501" s="145"/>
      <c r="L501" s="33"/>
      <c r="M501" s="146"/>
      <c r="T501" s="54"/>
      <c r="AT501" s="18" t="s">
        <v>273</v>
      </c>
      <c r="AU501" s="18" t="s">
        <v>86</v>
      </c>
    </row>
    <row r="502" spans="2:65" s="1" customFormat="1" ht="16.5" customHeight="1">
      <c r="B502" s="33"/>
      <c r="C502" s="130" t="s">
        <v>757</v>
      </c>
      <c r="D502" s="130" t="s">
        <v>267</v>
      </c>
      <c r="E502" s="131" t="s">
        <v>6925</v>
      </c>
      <c r="F502" s="132" t="s">
        <v>6926</v>
      </c>
      <c r="G502" s="133" t="s">
        <v>569</v>
      </c>
      <c r="H502" s="134">
        <v>1</v>
      </c>
      <c r="I502" s="135"/>
      <c r="J502" s="136">
        <f>ROUND(I502*H502,2)</f>
        <v>0</v>
      </c>
      <c r="K502" s="132" t="s">
        <v>19</v>
      </c>
      <c r="L502" s="33"/>
      <c r="M502" s="137" t="s">
        <v>19</v>
      </c>
      <c r="N502" s="138" t="s">
        <v>47</v>
      </c>
      <c r="P502" s="139">
        <f>O502*H502</f>
        <v>0</v>
      </c>
      <c r="Q502" s="139">
        <v>0</v>
      </c>
      <c r="R502" s="139">
        <f>Q502*H502</f>
        <v>0</v>
      </c>
      <c r="S502" s="139">
        <v>0</v>
      </c>
      <c r="T502" s="140">
        <f>S502*H502</f>
        <v>0</v>
      </c>
      <c r="AR502" s="141" t="s">
        <v>271</v>
      </c>
      <c r="AT502" s="141" t="s">
        <v>267</v>
      </c>
      <c r="AU502" s="141" t="s">
        <v>86</v>
      </c>
      <c r="AY502" s="18" t="s">
        <v>265</v>
      </c>
      <c r="BE502" s="142">
        <f>IF(N502="základní",J502,0)</f>
        <v>0</v>
      </c>
      <c r="BF502" s="142">
        <f>IF(N502="snížená",J502,0)</f>
        <v>0</v>
      </c>
      <c r="BG502" s="142">
        <f>IF(N502="zákl. přenesená",J502,0)</f>
        <v>0</v>
      </c>
      <c r="BH502" s="142">
        <f>IF(N502="sníž. přenesená",J502,0)</f>
        <v>0</v>
      </c>
      <c r="BI502" s="142">
        <f>IF(N502="nulová",J502,0)</f>
        <v>0</v>
      </c>
      <c r="BJ502" s="18" t="s">
        <v>84</v>
      </c>
      <c r="BK502" s="142">
        <f>ROUND(I502*H502,2)</f>
        <v>0</v>
      </c>
      <c r="BL502" s="18" t="s">
        <v>271</v>
      </c>
      <c r="BM502" s="141" t="s">
        <v>6927</v>
      </c>
    </row>
    <row r="503" spans="2:47" s="1" customFormat="1" ht="12">
      <c r="B503" s="33"/>
      <c r="D503" s="143" t="s">
        <v>273</v>
      </c>
      <c r="F503" s="144" t="s">
        <v>6926</v>
      </c>
      <c r="I503" s="145"/>
      <c r="L503" s="33"/>
      <c r="M503" s="146"/>
      <c r="T503" s="54"/>
      <c r="AT503" s="18" t="s">
        <v>273</v>
      </c>
      <c r="AU503" s="18" t="s">
        <v>86</v>
      </c>
    </row>
    <row r="504" spans="2:65" s="1" customFormat="1" ht="16.5" customHeight="1">
      <c r="B504" s="33"/>
      <c r="C504" s="130" t="s">
        <v>761</v>
      </c>
      <c r="D504" s="130" t="s">
        <v>267</v>
      </c>
      <c r="E504" s="131" t="s">
        <v>6928</v>
      </c>
      <c r="F504" s="132" t="s">
        <v>6929</v>
      </c>
      <c r="G504" s="133" t="s">
        <v>569</v>
      </c>
      <c r="H504" s="134">
        <v>1</v>
      </c>
      <c r="I504" s="135"/>
      <c r="J504" s="136">
        <f>ROUND(I504*H504,2)</f>
        <v>0</v>
      </c>
      <c r="K504" s="132" t="s">
        <v>19</v>
      </c>
      <c r="L504" s="33"/>
      <c r="M504" s="137" t="s">
        <v>19</v>
      </c>
      <c r="N504" s="138" t="s">
        <v>47</v>
      </c>
      <c r="P504" s="139">
        <f>O504*H504</f>
        <v>0</v>
      </c>
      <c r="Q504" s="139">
        <v>0</v>
      </c>
      <c r="R504" s="139">
        <f>Q504*H504</f>
        <v>0</v>
      </c>
      <c r="S504" s="139">
        <v>0</v>
      </c>
      <c r="T504" s="140">
        <f>S504*H504</f>
        <v>0</v>
      </c>
      <c r="AR504" s="141" t="s">
        <v>271</v>
      </c>
      <c r="AT504" s="141" t="s">
        <v>267</v>
      </c>
      <c r="AU504" s="141" t="s">
        <v>86</v>
      </c>
      <c r="AY504" s="18" t="s">
        <v>265</v>
      </c>
      <c r="BE504" s="142">
        <f>IF(N504="základní",J504,0)</f>
        <v>0</v>
      </c>
      <c r="BF504" s="142">
        <f>IF(N504="snížená",J504,0)</f>
        <v>0</v>
      </c>
      <c r="BG504" s="142">
        <f>IF(N504="zákl. přenesená",J504,0)</f>
        <v>0</v>
      </c>
      <c r="BH504" s="142">
        <f>IF(N504="sníž. přenesená",J504,0)</f>
        <v>0</v>
      </c>
      <c r="BI504" s="142">
        <f>IF(N504="nulová",J504,0)</f>
        <v>0</v>
      </c>
      <c r="BJ504" s="18" t="s">
        <v>84</v>
      </c>
      <c r="BK504" s="142">
        <f>ROUND(I504*H504,2)</f>
        <v>0</v>
      </c>
      <c r="BL504" s="18" t="s">
        <v>271</v>
      </c>
      <c r="BM504" s="141" t="s">
        <v>6930</v>
      </c>
    </row>
    <row r="505" spans="2:47" s="1" customFormat="1" ht="12">
      <c r="B505" s="33"/>
      <c r="D505" s="143" t="s">
        <v>273</v>
      </c>
      <c r="F505" s="144" t="s">
        <v>6929</v>
      </c>
      <c r="I505" s="145"/>
      <c r="L505" s="33"/>
      <c r="M505" s="146"/>
      <c r="T505" s="54"/>
      <c r="AT505" s="18" t="s">
        <v>273</v>
      </c>
      <c r="AU505" s="18" t="s">
        <v>86</v>
      </c>
    </row>
    <row r="506" spans="2:65" s="1" customFormat="1" ht="16.5" customHeight="1">
      <c r="B506" s="33"/>
      <c r="C506" s="130" t="s">
        <v>765</v>
      </c>
      <c r="D506" s="130" t="s">
        <v>267</v>
      </c>
      <c r="E506" s="131" t="s">
        <v>1439</v>
      </c>
      <c r="F506" s="132" t="s">
        <v>6931</v>
      </c>
      <c r="G506" s="133" t="s">
        <v>134</v>
      </c>
      <c r="H506" s="134">
        <v>8</v>
      </c>
      <c r="I506" s="135"/>
      <c r="J506" s="136">
        <f>ROUND(I506*H506,2)</f>
        <v>0</v>
      </c>
      <c r="K506" s="132" t="s">
        <v>19</v>
      </c>
      <c r="L506" s="33"/>
      <c r="M506" s="137" t="s">
        <v>19</v>
      </c>
      <c r="N506" s="138" t="s">
        <v>47</v>
      </c>
      <c r="P506" s="139">
        <f>O506*H506</f>
        <v>0</v>
      </c>
      <c r="Q506" s="139">
        <v>0</v>
      </c>
      <c r="R506" s="139">
        <f>Q506*H506</f>
        <v>0</v>
      </c>
      <c r="S506" s="139">
        <v>0</v>
      </c>
      <c r="T506" s="140">
        <f>S506*H506</f>
        <v>0</v>
      </c>
      <c r="AR506" s="141" t="s">
        <v>271</v>
      </c>
      <c r="AT506" s="141" t="s">
        <v>267</v>
      </c>
      <c r="AU506" s="141" t="s">
        <v>86</v>
      </c>
      <c r="AY506" s="18" t="s">
        <v>265</v>
      </c>
      <c r="BE506" s="142">
        <f>IF(N506="základní",J506,0)</f>
        <v>0</v>
      </c>
      <c r="BF506" s="142">
        <f>IF(N506="snížená",J506,0)</f>
        <v>0</v>
      </c>
      <c r="BG506" s="142">
        <f>IF(N506="zákl. přenesená",J506,0)</f>
        <v>0</v>
      </c>
      <c r="BH506" s="142">
        <f>IF(N506="sníž. přenesená",J506,0)</f>
        <v>0</v>
      </c>
      <c r="BI506" s="142">
        <f>IF(N506="nulová",J506,0)</f>
        <v>0</v>
      </c>
      <c r="BJ506" s="18" t="s">
        <v>84</v>
      </c>
      <c r="BK506" s="142">
        <f>ROUND(I506*H506,2)</f>
        <v>0</v>
      </c>
      <c r="BL506" s="18" t="s">
        <v>271</v>
      </c>
      <c r="BM506" s="141" t="s">
        <v>6932</v>
      </c>
    </row>
    <row r="507" spans="2:47" s="1" customFormat="1" ht="12">
      <c r="B507" s="33"/>
      <c r="D507" s="143" t="s">
        <v>273</v>
      </c>
      <c r="F507" s="144" t="s">
        <v>6931</v>
      </c>
      <c r="I507" s="145"/>
      <c r="L507" s="33"/>
      <c r="M507" s="146"/>
      <c r="T507" s="54"/>
      <c r="AT507" s="18" t="s">
        <v>273</v>
      </c>
      <c r="AU507" s="18" t="s">
        <v>86</v>
      </c>
    </row>
    <row r="508" spans="2:63" s="11" customFormat="1" ht="22.9" customHeight="1">
      <c r="B508" s="118"/>
      <c r="D508" s="119" t="s">
        <v>75</v>
      </c>
      <c r="E508" s="128" t="s">
        <v>1446</v>
      </c>
      <c r="F508" s="128" t="s">
        <v>1447</v>
      </c>
      <c r="I508" s="121"/>
      <c r="J508" s="129">
        <f>BK508</f>
        <v>0</v>
      </c>
      <c r="L508" s="118"/>
      <c r="M508" s="123"/>
      <c r="P508" s="124">
        <f>SUM(P509:P567)</f>
        <v>0</v>
      </c>
      <c r="R508" s="124">
        <f>SUM(R509:R567)</f>
        <v>0</v>
      </c>
      <c r="T508" s="125">
        <f>SUM(T509:T567)</f>
        <v>0</v>
      </c>
      <c r="AR508" s="119" t="s">
        <v>84</v>
      </c>
      <c r="AT508" s="126" t="s">
        <v>75</v>
      </c>
      <c r="AU508" s="126" t="s">
        <v>84</v>
      </c>
      <c r="AY508" s="119" t="s">
        <v>265</v>
      </c>
      <c r="BK508" s="127">
        <f>SUM(BK509:BK567)</f>
        <v>0</v>
      </c>
    </row>
    <row r="509" spans="2:65" s="1" customFormat="1" ht="16.5" customHeight="1">
      <c r="B509" s="33"/>
      <c r="C509" s="130" t="s">
        <v>769</v>
      </c>
      <c r="D509" s="130" t="s">
        <v>267</v>
      </c>
      <c r="E509" s="131" t="s">
        <v>3987</v>
      </c>
      <c r="F509" s="132" t="s">
        <v>3988</v>
      </c>
      <c r="G509" s="133" t="s">
        <v>130</v>
      </c>
      <c r="H509" s="134">
        <v>604.486</v>
      </c>
      <c r="I509" s="135"/>
      <c r="J509" s="136">
        <f>ROUND(I509*H509,2)</f>
        <v>0</v>
      </c>
      <c r="K509" s="132" t="s">
        <v>270</v>
      </c>
      <c r="L509" s="33"/>
      <c r="M509" s="137" t="s">
        <v>19</v>
      </c>
      <c r="N509" s="138" t="s">
        <v>47</v>
      </c>
      <c r="P509" s="139">
        <f>O509*H509</f>
        <v>0</v>
      </c>
      <c r="Q509" s="139">
        <v>0</v>
      </c>
      <c r="R509" s="139">
        <f>Q509*H509</f>
        <v>0</v>
      </c>
      <c r="S509" s="139">
        <v>0</v>
      </c>
      <c r="T509" s="140">
        <f>S509*H509</f>
        <v>0</v>
      </c>
      <c r="AR509" s="141" t="s">
        <v>271</v>
      </c>
      <c r="AT509" s="141" t="s">
        <v>267</v>
      </c>
      <c r="AU509" s="141" t="s">
        <v>86</v>
      </c>
      <c r="AY509" s="18" t="s">
        <v>265</v>
      </c>
      <c r="BE509" s="142">
        <f>IF(N509="základní",J509,0)</f>
        <v>0</v>
      </c>
      <c r="BF509" s="142">
        <f>IF(N509="snížená",J509,0)</f>
        <v>0</v>
      </c>
      <c r="BG509" s="142">
        <f>IF(N509="zákl. přenesená",J509,0)</f>
        <v>0</v>
      </c>
      <c r="BH509" s="142">
        <f>IF(N509="sníž. přenesená",J509,0)</f>
        <v>0</v>
      </c>
      <c r="BI509" s="142">
        <f>IF(N509="nulová",J509,0)</f>
        <v>0</v>
      </c>
      <c r="BJ509" s="18" t="s">
        <v>84</v>
      </c>
      <c r="BK509" s="142">
        <f>ROUND(I509*H509,2)</f>
        <v>0</v>
      </c>
      <c r="BL509" s="18" t="s">
        <v>271</v>
      </c>
      <c r="BM509" s="141" t="s">
        <v>6933</v>
      </c>
    </row>
    <row r="510" spans="2:47" s="1" customFormat="1" ht="12">
      <c r="B510" s="33"/>
      <c r="D510" s="143" t="s">
        <v>273</v>
      </c>
      <c r="F510" s="144" t="s">
        <v>3990</v>
      </c>
      <c r="I510" s="145"/>
      <c r="L510" s="33"/>
      <c r="M510" s="146"/>
      <c r="T510" s="54"/>
      <c r="AT510" s="18" t="s">
        <v>273</v>
      </c>
      <c r="AU510" s="18" t="s">
        <v>86</v>
      </c>
    </row>
    <row r="511" spans="2:47" s="1" customFormat="1" ht="12">
      <c r="B511" s="33"/>
      <c r="D511" s="147" t="s">
        <v>275</v>
      </c>
      <c r="F511" s="148" t="s">
        <v>3991</v>
      </c>
      <c r="I511" s="145"/>
      <c r="L511" s="33"/>
      <c r="M511" s="146"/>
      <c r="T511" s="54"/>
      <c r="AT511" s="18" t="s">
        <v>275</v>
      </c>
      <c r="AU511" s="18" t="s">
        <v>86</v>
      </c>
    </row>
    <row r="512" spans="2:51" s="13" customFormat="1" ht="12">
      <c r="B512" s="155"/>
      <c r="D512" s="143" t="s">
        <v>277</v>
      </c>
      <c r="E512" s="156" t="s">
        <v>19</v>
      </c>
      <c r="F512" s="157" t="s">
        <v>6934</v>
      </c>
      <c r="H512" s="158">
        <v>153.026</v>
      </c>
      <c r="I512" s="159"/>
      <c r="L512" s="155"/>
      <c r="M512" s="160"/>
      <c r="T512" s="161"/>
      <c r="AT512" s="156" t="s">
        <v>277</v>
      </c>
      <c r="AU512" s="156" t="s">
        <v>86</v>
      </c>
      <c r="AV512" s="13" t="s">
        <v>86</v>
      </c>
      <c r="AW512" s="13" t="s">
        <v>37</v>
      </c>
      <c r="AX512" s="13" t="s">
        <v>76</v>
      </c>
      <c r="AY512" s="156" t="s">
        <v>265</v>
      </c>
    </row>
    <row r="513" spans="2:51" s="13" customFormat="1" ht="12">
      <c r="B513" s="155"/>
      <c r="D513" s="143" t="s">
        <v>277</v>
      </c>
      <c r="E513" s="156" t="s">
        <v>19</v>
      </c>
      <c r="F513" s="157" t="s">
        <v>6935</v>
      </c>
      <c r="H513" s="158">
        <v>316.88</v>
      </c>
      <c r="I513" s="159"/>
      <c r="L513" s="155"/>
      <c r="M513" s="160"/>
      <c r="T513" s="161"/>
      <c r="AT513" s="156" t="s">
        <v>277</v>
      </c>
      <c r="AU513" s="156" t="s">
        <v>86</v>
      </c>
      <c r="AV513" s="13" t="s">
        <v>86</v>
      </c>
      <c r="AW513" s="13" t="s">
        <v>37</v>
      </c>
      <c r="AX513" s="13" t="s">
        <v>76</v>
      </c>
      <c r="AY513" s="156" t="s">
        <v>265</v>
      </c>
    </row>
    <row r="514" spans="2:51" s="13" customFormat="1" ht="12">
      <c r="B514" s="155"/>
      <c r="D514" s="143" t="s">
        <v>277</v>
      </c>
      <c r="E514" s="156" t="s">
        <v>19</v>
      </c>
      <c r="F514" s="157" t="s">
        <v>6936</v>
      </c>
      <c r="H514" s="158">
        <v>27</v>
      </c>
      <c r="I514" s="159"/>
      <c r="L514" s="155"/>
      <c r="M514" s="160"/>
      <c r="T514" s="161"/>
      <c r="AT514" s="156" t="s">
        <v>277</v>
      </c>
      <c r="AU514" s="156" t="s">
        <v>86</v>
      </c>
      <c r="AV514" s="13" t="s">
        <v>86</v>
      </c>
      <c r="AW514" s="13" t="s">
        <v>37</v>
      </c>
      <c r="AX514" s="13" t="s">
        <v>76</v>
      </c>
      <c r="AY514" s="156" t="s">
        <v>265</v>
      </c>
    </row>
    <row r="515" spans="2:51" s="13" customFormat="1" ht="12">
      <c r="B515" s="155"/>
      <c r="D515" s="143" t="s">
        <v>277</v>
      </c>
      <c r="E515" s="156" t="s">
        <v>19</v>
      </c>
      <c r="F515" s="157" t="s">
        <v>6937</v>
      </c>
      <c r="H515" s="158">
        <v>52.8</v>
      </c>
      <c r="I515" s="159"/>
      <c r="L515" s="155"/>
      <c r="M515" s="160"/>
      <c r="T515" s="161"/>
      <c r="AT515" s="156" t="s">
        <v>277</v>
      </c>
      <c r="AU515" s="156" t="s">
        <v>86</v>
      </c>
      <c r="AV515" s="13" t="s">
        <v>86</v>
      </c>
      <c r="AW515" s="13" t="s">
        <v>37</v>
      </c>
      <c r="AX515" s="13" t="s">
        <v>76</v>
      </c>
      <c r="AY515" s="156" t="s">
        <v>265</v>
      </c>
    </row>
    <row r="516" spans="2:51" s="13" customFormat="1" ht="12">
      <c r="B516" s="155"/>
      <c r="D516" s="143" t="s">
        <v>277</v>
      </c>
      <c r="E516" s="156" t="s">
        <v>19</v>
      </c>
      <c r="F516" s="157" t="s">
        <v>6938</v>
      </c>
      <c r="H516" s="158">
        <v>23</v>
      </c>
      <c r="I516" s="159"/>
      <c r="L516" s="155"/>
      <c r="M516" s="160"/>
      <c r="T516" s="161"/>
      <c r="AT516" s="156" t="s">
        <v>277</v>
      </c>
      <c r="AU516" s="156" t="s">
        <v>86</v>
      </c>
      <c r="AV516" s="13" t="s">
        <v>86</v>
      </c>
      <c r="AW516" s="13" t="s">
        <v>37</v>
      </c>
      <c r="AX516" s="13" t="s">
        <v>76</v>
      </c>
      <c r="AY516" s="156" t="s">
        <v>265</v>
      </c>
    </row>
    <row r="517" spans="2:51" s="13" customFormat="1" ht="12">
      <c r="B517" s="155"/>
      <c r="D517" s="143" t="s">
        <v>277</v>
      </c>
      <c r="E517" s="156" t="s">
        <v>19</v>
      </c>
      <c r="F517" s="157" t="s">
        <v>6939</v>
      </c>
      <c r="H517" s="158">
        <v>22.54</v>
      </c>
      <c r="I517" s="159"/>
      <c r="L517" s="155"/>
      <c r="M517" s="160"/>
      <c r="T517" s="161"/>
      <c r="AT517" s="156" t="s">
        <v>277</v>
      </c>
      <c r="AU517" s="156" t="s">
        <v>86</v>
      </c>
      <c r="AV517" s="13" t="s">
        <v>86</v>
      </c>
      <c r="AW517" s="13" t="s">
        <v>37</v>
      </c>
      <c r="AX517" s="13" t="s">
        <v>76</v>
      </c>
      <c r="AY517" s="156" t="s">
        <v>265</v>
      </c>
    </row>
    <row r="518" spans="2:51" s="13" customFormat="1" ht="12">
      <c r="B518" s="155"/>
      <c r="D518" s="143" t="s">
        <v>277</v>
      </c>
      <c r="E518" s="156" t="s">
        <v>19</v>
      </c>
      <c r="F518" s="157" t="s">
        <v>6940</v>
      </c>
      <c r="H518" s="158">
        <v>9.24</v>
      </c>
      <c r="I518" s="159"/>
      <c r="L518" s="155"/>
      <c r="M518" s="160"/>
      <c r="T518" s="161"/>
      <c r="AT518" s="156" t="s">
        <v>277</v>
      </c>
      <c r="AU518" s="156" t="s">
        <v>86</v>
      </c>
      <c r="AV518" s="13" t="s">
        <v>86</v>
      </c>
      <c r="AW518" s="13" t="s">
        <v>37</v>
      </c>
      <c r="AX518" s="13" t="s">
        <v>76</v>
      </c>
      <c r="AY518" s="156" t="s">
        <v>265</v>
      </c>
    </row>
    <row r="519" spans="2:51" s="14" customFormat="1" ht="12">
      <c r="B519" s="162"/>
      <c r="D519" s="143" t="s">
        <v>277</v>
      </c>
      <c r="E519" s="163" t="s">
        <v>19</v>
      </c>
      <c r="F519" s="164" t="s">
        <v>280</v>
      </c>
      <c r="H519" s="165">
        <v>604.486</v>
      </c>
      <c r="I519" s="166"/>
      <c r="L519" s="162"/>
      <c r="M519" s="167"/>
      <c r="T519" s="168"/>
      <c r="AT519" s="163" t="s">
        <v>277</v>
      </c>
      <c r="AU519" s="163" t="s">
        <v>86</v>
      </c>
      <c r="AV519" s="14" t="s">
        <v>271</v>
      </c>
      <c r="AW519" s="14" t="s">
        <v>37</v>
      </c>
      <c r="AX519" s="14" t="s">
        <v>84</v>
      </c>
      <c r="AY519" s="163" t="s">
        <v>265</v>
      </c>
    </row>
    <row r="520" spans="2:65" s="1" customFormat="1" ht="16.5" customHeight="1">
      <c r="B520" s="33"/>
      <c r="C520" s="130" t="s">
        <v>780</v>
      </c>
      <c r="D520" s="130" t="s">
        <v>267</v>
      </c>
      <c r="E520" s="131" t="s">
        <v>3996</v>
      </c>
      <c r="F520" s="132" t="s">
        <v>3997</v>
      </c>
      <c r="G520" s="133" t="s">
        <v>130</v>
      </c>
      <c r="H520" s="134">
        <v>8474.865</v>
      </c>
      <c r="I520" s="135"/>
      <c r="J520" s="136">
        <f>ROUND(I520*H520,2)</f>
        <v>0</v>
      </c>
      <c r="K520" s="132" t="s">
        <v>270</v>
      </c>
      <c r="L520" s="33"/>
      <c r="M520" s="137" t="s">
        <v>19</v>
      </c>
      <c r="N520" s="138" t="s">
        <v>47</v>
      </c>
      <c r="P520" s="139">
        <f>O520*H520</f>
        <v>0</v>
      </c>
      <c r="Q520" s="139">
        <v>0</v>
      </c>
      <c r="R520" s="139">
        <f>Q520*H520</f>
        <v>0</v>
      </c>
      <c r="S520" s="139">
        <v>0</v>
      </c>
      <c r="T520" s="140">
        <f>S520*H520</f>
        <v>0</v>
      </c>
      <c r="AR520" s="141" t="s">
        <v>271</v>
      </c>
      <c r="AT520" s="141" t="s">
        <v>267</v>
      </c>
      <c r="AU520" s="141" t="s">
        <v>86</v>
      </c>
      <c r="AY520" s="18" t="s">
        <v>265</v>
      </c>
      <c r="BE520" s="142">
        <f>IF(N520="základní",J520,0)</f>
        <v>0</v>
      </c>
      <c r="BF520" s="142">
        <f>IF(N520="snížená",J520,0)</f>
        <v>0</v>
      </c>
      <c r="BG520" s="142">
        <f>IF(N520="zákl. přenesená",J520,0)</f>
        <v>0</v>
      </c>
      <c r="BH520" s="142">
        <f>IF(N520="sníž. přenesená",J520,0)</f>
        <v>0</v>
      </c>
      <c r="BI520" s="142">
        <f>IF(N520="nulová",J520,0)</f>
        <v>0</v>
      </c>
      <c r="BJ520" s="18" t="s">
        <v>84</v>
      </c>
      <c r="BK520" s="142">
        <f>ROUND(I520*H520,2)</f>
        <v>0</v>
      </c>
      <c r="BL520" s="18" t="s">
        <v>271</v>
      </c>
      <c r="BM520" s="141" t="s">
        <v>6941</v>
      </c>
    </row>
    <row r="521" spans="2:47" s="1" customFormat="1" ht="12">
      <c r="B521" s="33"/>
      <c r="D521" s="143" t="s">
        <v>273</v>
      </c>
      <c r="F521" s="144" t="s">
        <v>3999</v>
      </c>
      <c r="I521" s="145"/>
      <c r="L521" s="33"/>
      <c r="M521" s="146"/>
      <c r="T521" s="54"/>
      <c r="AT521" s="18" t="s">
        <v>273</v>
      </c>
      <c r="AU521" s="18" t="s">
        <v>86</v>
      </c>
    </row>
    <row r="522" spans="2:47" s="1" customFormat="1" ht="12">
      <c r="B522" s="33"/>
      <c r="D522" s="147" t="s">
        <v>275</v>
      </c>
      <c r="F522" s="148" t="s">
        <v>4000</v>
      </c>
      <c r="I522" s="145"/>
      <c r="L522" s="33"/>
      <c r="M522" s="146"/>
      <c r="T522" s="54"/>
      <c r="AT522" s="18" t="s">
        <v>275</v>
      </c>
      <c r="AU522" s="18" t="s">
        <v>86</v>
      </c>
    </row>
    <row r="523" spans="2:51" s="13" customFormat="1" ht="12">
      <c r="B523" s="155"/>
      <c r="D523" s="143" t="s">
        <v>277</v>
      </c>
      <c r="E523" s="156" t="s">
        <v>19</v>
      </c>
      <c r="F523" s="157" t="s">
        <v>6942</v>
      </c>
      <c r="H523" s="158">
        <v>2907.485</v>
      </c>
      <c r="I523" s="159"/>
      <c r="L523" s="155"/>
      <c r="M523" s="160"/>
      <c r="T523" s="161"/>
      <c r="AT523" s="156" t="s">
        <v>277</v>
      </c>
      <c r="AU523" s="156" t="s">
        <v>86</v>
      </c>
      <c r="AV523" s="13" t="s">
        <v>86</v>
      </c>
      <c r="AW523" s="13" t="s">
        <v>37</v>
      </c>
      <c r="AX523" s="13" t="s">
        <v>76</v>
      </c>
      <c r="AY523" s="156" t="s">
        <v>265</v>
      </c>
    </row>
    <row r="524" spans="2:51" s="13" customFormat="1" ht="12">
      <c r="B524" s="155"/>
      <c r="D524" s="143" t="s">
        <v>277</v>
      </c>
      <c r="E524" s="156" t="s">
        <v>19</v>
      </c>
      <c r="F524" s="157" t="s">
        <v>6943</v>
      </c>
      <c r="H524" s="158">
        <v>3010.36</v>
      </c>
      <c r="I524" s="159"/>
      <c r="L524" s="155"/>
      <c r="M524" s="160"/>
      <c r="T524" s="161"/>
      <c r="AT524" s="156" t="s">
        <v>277</v>
      </c>
      <c r="AU524" s="156" t="s">
        <v>86</v>
      </c>
      <c r="AV524" s="13" t="s">
        <v>86</v>
      </c>
      <c r="AW524" s="13" t="s">
        <v>37</v>
      </c>
      <c r="AX524" s="13" t="s">
        <v>76</v>
      </c>
      <c r="AY524" s="156" t="s">
        <v>265</v>
      </c>
    </row>
    <row r="525" spans="2:51" s="13" customFormat="1" ht="12">
      <c r="B525" s="155"/>
      <c r="D525" s="143" t="s">
        <v>277</v>
      </c>
      <c r="E525" s="156" t="s">
        <v>19</v>
      </c>
      <c r="F525" s="157" t="s">
        <v>6944</v>
      </c>
      <c r="H525" s="158">
        <v>513</v>
      </c>
      <c r="I525" s="159"/>
      <c r="L525" s="155"/>
      <c r="M525" s="160"/>
      <c r="T525" s="161"/>
      <c r="AT525" s="156" t="s">
        <v>277</v>
      </c>
      <c r="AU525" s="156" t="s">
        <v>86</v>
      </c>
      <c r="AV525" s="13" t="s">
        <v>86</v>
      </c>
      <c r="AW525" s="13" t="s">
        <v>37</v>
      </c>
      <c r="AX525" s="13" t="s">
        <v>76</v>
      </c>
      <c r="AY525" s="156" t="s">
        <v>265</v>
      </c>
    </row>
    <row r="526" spans="2:51" s="13" customFormat="1" ht="12">
      <c r="B526" s="155"/>
      <c r="D526" s="143" t="s">
        <v>277</v>
      </c>
      <c r="E526" s="156" t="s">
        <v>19</v>
      </c>
      <c r="F526" s="157" t="s">
        <v>6945</v>
      </c>
      <c r="H526" s="158">
        <v>1003.2</v>
      </c>
      <c r="I526" s="159"/>
      <c r="L526" s="155"/>
      <c r="M526" s="160"/>
      <c r="T526" s="161"/>
      <c r="AT526" s="156" t="s">
        <v>277</v>
      </c>
      <c r="AU526" s="156" t="s">
        <v>86</v>
      </c>
      <c r="AV526" s="13" t="s">
        <v>86</v>
      </c>
      <c r="AW526" s="13" t="s">
        <v>37</v>
      </c>
      <c r="AX526" s="13" t="s">
        <v>76</v>
      </c>
      <c r="AY526" s="156" t="s">
        <v>265</v>
      </c>
    </row>
    <row r="527" spans="2:51" s="13" customFormat="1" ht="12">
      <c r="B527" s="155"/>
      <c r="D527" s="143" t="s">
        <v>277</v>
      </c>
      <c r="E527" s="156" t="s">
        <v>19</v>
      </c>
      <c r="F527" s="157" t="s">
        <v>6946</v>
      </c>
      <c r="H527" s="158">
        <v>437</v>
      </c>
      <c r="I527" s="159"/>
      <c r="L527" s="155"/>
      <c r="M527" s="160"/>
      <c r="T527" s="161"/>
      <c r="AT527" s="156" t="s">
        <v>277</v>
      </c>
      <c r="AU527" s="156" t="s">
        <v>86</v>
      </c>
      <c r="AV527" s="13" t="s">
        <v>86</v>
      </c>
      <c r="AW527" s="13" t="s">
        <v>37</v>
      </c>
      <c r="AX527" s="13" t="s">
        <v>76</v>
      </c>
      <c r="AY527" s="156" t="s">
        <v>265</v>
      </c>
    </row>
    <row r="528" spans="2:51" s="13" customFormat="1" ht="12">
      <c r="B528" s="155"/>
      <c r="D528" s="143" t="s">
        <v>277</v>
      </c>
      <c r="E528" s="156" t="s">
        <v>19</v>
      </c>
      <c r="F528" s="157" t="s">
        <v>6947</v>
      </c>
      <c r="H528" s="158">
        <v>428.26</v>
      </c>
      <c r="I528" s="159"/>
      <c r="L528" s="155"/>
      <c r="M528" s="160"/>
      <c r="T528" s="161"/>
      <c r="AT528" s="156" t="s">
        <v>277</v>
      </c>
      <c r="AU528" s="156" t="s">
        <v>86</v>
      </c>
      <c r="AV528" s="13" t="s">
        <v>86</v>
      </c>
      <c r="AW528" s="13" t="s">
        <v>37</v>
      </c>
      <c r="AX528" s="13" t="s">
        <v>76</v>
      </c>
      <c r="AY528" s="156" t="s">
        <v>265</v>
      </c>
    </row>
    <row r="529" spans="2:51" s="13" customFormat="1" ht="12">
      <c r="B529" s="155"/>
      <c r="D529" s="143" t="s">
        <v>277</v>
      </c>
      <c r="E529" s="156" t="s">
        <v>19</v>
      </c>
      <c r="F529" s="157" t="s">
        <v>6948</v>
      </c>
      <c r="H529" s="158">
        <v>175.56</v>
      </c>
      <c r="I529" s="159"/>
      <c r="L529" s="155"/>
      <c r="M529" s="160"/>
      <c r="T529" s="161"/>
      <c r="AT529" s="156" t="s">
        <v>277</v>
      </c>
      <c r="AU529" s="156" t="s">
        <v>86</v>
      </c>
      <c r="AV529" s="13" t="s">
        <v>86</v>
      </c>
      <c r="AW529" s="13" t="s">
        <v>37</v>
      </c>
      <c r="AX529" s="13" t="s">
        <v>76</v>
      </c>
      <c r="AY529" s="156" t="s">
        <v>265</v>
      </c>
    </row>
    <row r="530" spans="2:51" s="14" customFormat="1" ht="12">
      <c r="B530" s="162"/>
      <c r="D530" s="143" t="s">
        <v>277</v>
      </c>
      <c r="E530" s="163" t="s">
        <v>19</v>
      </c>
      <c r="F530" s="164" t="s">
        <v>280</v>
      </c>
      <c r="H530" s="165">
        <v>8474.865</v>
      </c>
      <c r="I530" s="166"/>
      <c r="L530" s="162"/>
      <c r="M530" s="167"/>
      <c r="T530" s="168"/>
      <c r="AT530" s="163" t="s">
        <v>277</v>
      </c>
      <c r="AU530" s="163" t="s">
        <v>86</v>
      </c>
      <c r="AV530" s="14" t="s">
        <v>271</v>
      </c>
      <c r="AW530" s="14" t="s">
        <v>37</v>
      </c>
      <c r="AX530" s="14" t="s">
        <v>84</v>
      </c>
      <c r="AY530" s="163" t="s">
        <v>265</v>
      </c>
    </row>
    <row r="531" spans="2:65" s="1" customFormat="1" ht="16.5" customHeight="1">
      <c r="B531" s="33"/>
      <c r="C531" s="130" t="s">
        <v>785</v>
      </c>
      <c r="D531" s="130" t="s">
        <v>267</v>
      </c>
      <c r="E531" s="131" t="s">
        <v>4005</v>
      </c>
      <c r="F531" s="132" t="s">
        <v>4006</v>
      </c>
      <c r="G531" s="133" t="s">
        <v>130</v>
      </c>
      <c r="H531" s="134">
        <v>5.74</v>
      </c>
      <c r="I531" s="135"/>
      <c r="J531" s="136">
        <f>ROUND(I531*H531,2)</f>
        <v>0</v>
      </c>
      <c r="K531" s="132" t="s">
        <v>270</v>
      </c>
      <c r="L531" s="33"/>
      <c r="M531" s="137" t="s">
        <v>19</v>
      </c>
      <c r="N531" s="138" t="s">
        <v>47</v>
      </c>
      <c r="P531" s="139">
        <f>O531*H531</f>
        <v>0</v>
      </c>
      <c r="Q531" s="139">
        <v>0</v>
      </c>
      <c r="R531" s="139">
        <f>Q531*H531</f>
        <v>0</v>
      </c>
      <c r="S531" s="139">
        <v>0</v>
      </c>
      <c r="T531" s="140">
        <f>S531*H531</f>
        <v>0</v>
      </c>
      <c r="AR531" s="141" t="s">
        <v>271</v>
      </c>
      <c r="AT531" s="141" t="s">
        <v>267</v>
      </c>
      <c r="AU531" s="141" t="s">
        <v>86</v>
      </c>
      <c r="AY531" s="18" t="s">
        <v>265</v>
      </c>
      <c r="BE531" s="142">
        <f>IF(N531="základní",J531,0)</f>
        <v>0</v>
      </c>
      <c r="BF531" s="142">
        <f>IF(N531="snížená",J531,0)</f>
        <v>0</v>
      </c>
      <c r="BG531" s="142">
        <f>IF(N531="zákl. přenesená",J531,0)</f>
        <v>0</v>
      </c>
      <c r="BH531" s="142">
        <f>IF(N531="sníž. přenesená",J531,0)</f>
        <v>0</v>
      </c>
      <c r="BI531" s="142">
        <f>IF(N531="nulová",J531,0)</f>
        <v>0</v>
      </c>
      <c r="BJ531" s="18" t="s">
        <v>84</v>
      </c>
      <c r="BK531" s="142">
        <f>ROUND(I531*H531,2)</f>
        <v>0</v>
      </c>
      <c r="BL531" s="18" t="s">
        <v>271</v>
      </c>
      <c r="BM531" s="141" t="s">
        <v>6949</v>
      </c>
    </row>
    <row r="532" spans="2:47" s="1" customFormat="1" ht="12">
      <c r="B532" s="33"/>
      <c r="D532" s="143" t="s">
        <v>273</v>
      </c>
      <c r="F532" s="144" t="s">
        <v>4008</v>
      </c>
      <c r="I532" s="145"/>
      <c r="L532" s="33"/>
      <c r="M532" s="146"/>
      <c r="T532" s="54"/>
      <c r="AT532" s="18" t="s">
        <v>273</v>
      </c>
      <c r="AU532" s="18" t="s">
        <v>86</v>
      </c>
    </row>
    <row r="533" spans="2:47" s="1" customFormat="1" ht="12">
      <c r="B533" s="33"/>
      <c r="D533" s="147" t="s">
        <v>275</v>
      </c>
      <c r="F533" s="148" t="s">
        <v>4009</v>
      </c>
      <c r="I533" s="145"/>
      <c r="L533" s="33"/>
      <c r="M533" s="146"/>
      <c r="T533" s="54"/>
      <c r="AT533" s="18" t="s">
        <v>275</v>
      </c>
      <c r="AU533" s="18" t="s">
        <v>86</v>
      </c>
    </row>
    <row r="534" spans="2:51" s="13" customFormat="1" ht="12">
      <c r="B534" s="155"/>
      <c r="D534" s="143" t="s">
        <v>277</v>
      </c>
      <c r="E534" s="156" t="s">
        <v>19</v>
      </c>
      <c r="F534" s="157" t="s">
        <v>6950</v>
      </c>
      <c r="H534" s="158">
        <v>5.74</v>
      </c>
      <c r="I534" s="159"/>
      <c r="L534" s="155"/>
      <c r="M534" s="160"/>
      <c r="T534" s="161"/>
      <c r="AT534" s="156" t="s">
        <v>277</v>
      </c>
      <c r="AU534" s="156" t="s">
        <v>86</v>
      </c>
      <c r="AV534" s="13" t="s">
        <v>86</v>
      </c>
      <c r="AW534" s="13" t="s">
        <v>37</v>
      </c>
      <c r="AX534" s="13" t="s">
        <v>76</v>
      </c>
      <c r="AY534" s="156" t="s">
        <v>265</v>
      </c>
    </row>
    <row r="535" spans="2:51" s="14" customFormat="1" ht="12">
      <c r="B535" s="162"/>
      <c r="D535" s="143" t="s">
        <v>277</v>
      </c>
      <c r="E535" s="163" t="s">
        <v>19</v>
      </c>
      <c r="F535" s="164" t="s">
        <v>280</v>
      </c>
      <c r="H535" s="165">
        <v>5.74</v>
      </c>
      <c r="I535" s="166"/>
      <c r="L535" s="162"/>
      <c r="M535" s="167"/>
      <c r="T535" s="168"/>
      <c r="AT535" s="163" t="s">
        <v>277</v>
      </c>
      <c r="AU535" s="163" t="s">
        <v>86</v>
      </c>
      <c r="AV535" s="14" t="s">
        <v>271</v>
      </c>
      <c r="AW535" s="14" t="s">
        <v>37</v>
      </c>
      <c r="AX535" s="14" t="s">
        <v>84</v>
      </c>
      <c r="AY535" s="163" t="s">
        <v>265</v>
      </c>
    </row>
    <row r="536" spans="2:65" s="1" customFormat="1" ht="16.5" customHeight="1">
      <c r="B536" s="33"/>
      <c r="C536" s="130" t="s">
        <v>791</v>
      </c>
      <c r="D536" s="130" t="s">
        <v>267</v>
      </c>
      <c r="E536" s="131" t="s">
        <v>4012</v>
      </c>
      <c r="F536" s="132" t="s">
        <v>4013</v>
      </c>
      <c r="G536" s="133" t="s">
        <v>130</v>
      </c>
      <c r="H536" s="134">
        <v>109.06</v>
      </c>
      <c r="I536" s="135"/>
      <c r="J536" s="136">
        <f>ROUND(I536*H536,2)</f>
        <v>0</v>
      </c>
      <c r="K536" s="132" t="s">
        <v>270</v>
      </c>
      <c r="L536" s="33"/>
      <c r="M536" s="137" t="s">
        <v>19</v>
      </c>
      <c r="N536" s="138" t="s">
        <v>47</v>
      </c>
      <c r="P536" s="139">
        <f>O536*H536</f>
        <v>0</v>
      </c>
      <c r="Q536" s="139">
        <v>0</v>
      </c>
      <c r="R536" s="139">
        <f>Q536*H536</f>
        <v>0</v>
      </c>
      <c r="S536" s="139">
        <v>0</v>
      </c>
      <c r="T536" s="140">
        <f>S536*H536</f>
        <v>0</v>
      </c>
      <c r="AR536" s="141" t="s">
        <v>271</v>
      </c>
      <c r="AT536" s="141" t="s">
        <v>267</v>
      </c>
      <c r="AU536" s="141" t="s">
        <v>86</v>
      </c>
      <c r="AY536" s="18" t="s">
        <v>265</v>
      </c>
      <c r="BE536" s="142">
        <f>IF(N536="základní",J536,0)</f>
        <v>0</v>
      </c>
      <c r="BF536" s="142">
        <f>IF(N536="snížená",J536,0)</f>
        <v>0</v>
      </c>
      <c r="BG536" s="142">
        <f>IF(N536="zákl. přenesená",J536,0)</f>
        <v>0</v>
      </c>
      <c r="BH536" s="142">
        <f>IF(N536="sníž. přenesená",J536,0)</f>
        <v>0</v>
      </c>
      <c r="BI536" s="142">
        <f>IF(N536="nulová",J536,0)</f>
        <v>0</v>
      </c>
      <c r="BJ536" s="18" t="s">
        <v>84</v>
      </c>
      <c r="BK536" s="142">
        <f>ROUND(I536*H536,2)</f>
        <v>0</v>
      </c>
      <c r="BL536" s="18" t="s">
        <v>271</v>
      </c>
      <c r="BM536" s="141" t="s">
        <v>6951</v>
      </c>
    </row>
    <row r="537" spans="2:47" s="1" customFormat="1" ht="12">
      <c r="B537" s="33"/>
      <c r="D537" s="143" t="s">
        <v>273</v>
      </c>
      <c r="F537" s="144" t="s">
        <v>3999</v>
      </c>
      <c r="I537" s="145"/>
      <c r="L537" s="33"/>
      <c r="M537" s="146"/>
      <c r="T537" s="54"/>
      <c r="AT537" s="18" t="s">
        <v>273</v>
      </c>
      <c r="AU537" s="18" t="s">
        <v>86</v>
      </c>
    </row>
    <row r="538" spans="2:47" s="1" customFormat="1" ht="12">
      <c r="B538" s="33"/>
      <c r="D538" s="147" t="s">
        <v>275</v>
      </c>
      <c r="F538" s="148" t="s">
        <v>4015</v>
      </c>
      <c r="I538" s="145"/>
      <c r="L538" s="33"/>
      <c r="M538" s="146"/>
      <c r="T538" s="54"/>
      <c r="AT538" s="18" t="s">
        <v>275</v>
      </c>
      <c r="AU538" s="18" t="s">
        <v>86</v>
      </c>
    </row>
    <row r="539" spans="2:51" s="13" customFormat="1" ht="12">
      <c r="B539" s="155"/>
      <c r="D539" s="143" t="s">
        <v>277</v>
      </c>
      <c r="E539" s="156" t="s">
        <v>19</v>
      </c>
      <c r="F539" s="157" t="s">
        <v>6952</v>
      </c>
      <c r="H539" s="158">
        <v>109.06</v>
      </c>
      <c r="I539" s="159"/>
      <c r="L539" s="155"/>
      <c r="M539" s="160"/>
      <c r="T539" s="161"/>
      <c r="AT539" s="156" t="s">
        <v>277</v>
      </c>
      <c r="AU539" s="156" t="s">
        <v>86</v>
      </c>
      <c r="AV539" s="13" t="s">
        <v>86</v>
      </c>
      <c r="AW539" s="13" t="s">
        <v>37</v>
      </c>
      <c r="AX539" s="13" t="s">
        <v>76</v>
      </c>
      <c r="AY539" s="156" t="s">
        <v>265</v>
      </c>
    </row>
    <row r="540" spans="2:51" s="14" customFormat="1" ht="12">
      <c r="B540" s="162"/>
      <c r="D540" s="143" t="s">
        <v>277</v>
      </c>
      <c r="E540" s="163" t="s">
        <v>19</v>
      </c>
      <c r="F540" s="164" t="s">
        <v>280</v>
      </c>
      <c r="H540" s="165">
        <v>109.06</v>
      </c>
      <c r="I540" s="166"/>
      <c r="L540" s="162"/>
      <c r="M540" s="167"/>
      <c r="T540" s="168"/>
      <c r="AT540" s="163" t="s">
        <v>277</v>
      </c>
      <c r="AU540" s="163" t="s">
        <v>86</v>
      </c>
      <c r="AV540" s="14" t="s">
        <v>271</v>
      </c>
      <c r="AW540" s="14" t="s">
        <v>37</v>
      </c>
      <c r="AX540" s="14" t="s">
        <v>84</v>
      </c>
      <c r="AY540" s="163" t="s">
        <v>265</v>
      </c>
    </row>
    <row r="541" spans="2:65" s="1" customFormat="1" ht="16.5" customHeight="1">
      <c r="B541" s="33"/>
      <c r="C541" s="130" t="s">
        <v>174</v>
      </c>
      <c r="D541" s="130" t="s">
        <v>267</v>
      </c>
      <c r="E541" s="131" t="s">
        <v>6953</v>
      </c>
      <c r="F541" s="132" t="s">
        <v>6954</v>
      </c>
      <c r="G541" s="133" t="s">
        <v>130</v>
      </c>
      <c r="H541" s="134">
        <v>33.37</v>
      </c>
      <c r="I541" s="135"/>
      <c r="J541" s="136">
        <f>ROUND(I541*H541,2)</f>
        <v>0</v>
      </c>
      <c r="K541" s="132" t="s">
        <v>270</v>
      </c>
      <c r="L541" s="33"/>
      <c r="M541" s="137" t="s">
        <v>19</v>
      </c>
      <c r="N541" s="138" t="s">
        <v>47</v>
      </c>
      <c r="P541" s="139">
        <f>O541*H541</f>
        <v>0</v>
      </c>
      <c r="Q541" s="139">
        <v>0</v>
      </c>
      <c r="R541" s="139">
        <f>Q541*H541</f>
        <v>0</v>
      </c>
      <c r="S541" s="139">
        <v>0</v>
      </c>
      <c r="T541" s="140">
        <f>S541*H541</f>
        <v>0</v>
      </c>
      <c r="AR541" s="141" t="s">
        <v>271</v>
      </c>
      <c r="AT541" s="141" t="s">
        <v>267</v>
      </c>
      <c r="AU541" s="141" t="s">
        <v>86</v>
      </c>
      <c r="AY541" s="18" t="s">
        <v>265</v>
      </c>
      <c r="BE541" s="142">
        <f>IF(N541="základní",J541,0)</f>
        <v>0</v>
      </c>
      <c r="BF541" s="142">
        <f>IF(N541="snížená",J541,0)</f>
        <v>0</v>
      </c>
      <c r="BG541" s="142">
        <f>IF(N541="zákl. přenesená",J541,0)</f>
        <v>0</v>
      </c>
      <c r="BH541" s="142">
        <f>IF(N541="sníž. přenesená",J541,0)</f>
        <v>0</v>
      </c>
      <c r="BI541" s="142">
        <f>IF(N541="nulová",J541,0)</f>
        <v>0</v>
      </c>
      <c r="BJ541" s="18" t="s">
        <v>84</v>
      </c>
      <c r="BK541" s="142">
        <f>ROUND(I541*H541,2)</f>
        <v>0</v>
      </c>
      <c r="BL541" s="18" t="s">
        <v>271</v>
      </c>
      <c r="BM541" s="141" t="s">
        <v>6955</v>
      </c>
    </row>
    <row r="542" spans="2:47" s="1" customFormat="1" ht="12">
      <c r="B542" s="33"/>
      <c r="D542" s="143" t="s">
        <v>273</v>
      </c>
      <c r="F542" s="144" t="s">
        <v>6956</v>
      </c>
      <c r="I542" s="145"/>
      <c r="L542" s="33"/>
      <c r="M542" s="146"/>
      <c r="T542" s="54"/>
      <c r="AT542" s="18" t="s">
        <v>273</v>
      </c>
      <c r="AU542" s="18" t="s">
        <v>86</v>
      </c>
    </row>
    <row r="543" spans="2:47" s="1" customFormat="1" ht="12">
      <c r="B543" s="33"/>
      <c r="D543" s="147" t="s">
        <v>275</v>
      </c>
      <c r="F543" s="148" t="s">
        <v>6957</v>
      </c>
      <c r="I543" s="145"/>
      <c r="L543" s="33"/>
      <c r="M543" s="146"/>
      <c r="T543" s="54"/>
      <c r="AT543" s="18" t="s">
        <v>275</v>
      </c>
      <c r="AU543" s="18" t="s">
        <v>86</v>
      </c>
    </row>
    <row r="544" spans="2:51" s="13" customFormat="1" ht="12">
      <c r="B544" s="155"/>
      <c r="D544" s="143" t="s">
        <v>277</v>
      </c>
      <c r="E544" s="156" t="s">
        <v>19</v>
      </c>
      <c r="F544" s="157" t="s">
        <v>6958</v>
      </c>
      <c r="H544" s="158">
        <v>33.37</v>
      </c>
      <c r="I544" s="159"/>
      <c r="L544" s="155"/>
      <c r="M544" s="160"/>
      <c r="T544" s="161"/>
      <c r="AT544" s="156" t="s">
        <v>277</v>
      </c>
      <c r="AU544" s="156" t="s">
        <v>86</v>
      </c>
      <c r="AV544" s="13" t="s">
        <v>86</v>
      </c>
      <c r="AW544" s="13" t="s">
        <v>37</v>
      </c>
      <c r="AX544" s="13" t="s">
        <v>84</v>
      </c>
      <c r="AY544" s="156" t="s">
        <v>265</v>
      </c>
    </row>
    <row r="545" spans="2:65" s="1" customFormat="1" ht="16.5" customHeight="1">
      <c r="B545" s="33"/>
      <c r="C545" s="130" t="s">
        <v>803</v>
      </c>
      <c r="D545" s="130" t="s">
        <v>267</v>
      </c>
      <c r="E545" s="131" t="s">
        <v>6959</v>
      </c>
      <c r="F545" s="132" t="s">
        <v>6960</v>
      </c>
      <c r="G545" s="133" t="s">
        <v>130</v>
      </c>
      <c r="H545" s="134">
        <v>16.685</v>
      </c>
      <c r="I545" s="135"/>
      <c r="J545" s="136">
        <f>ROUND(I545*H545,2)</f>
        <v>0</v>
      </c>
      <c r="K545" s="132" t="s">
        <v>270</v>
      </c>
      <c r="L545" s="33"/>
      <c r="M545" s="137" t="s">
        <v>19</v>
      </c>
      <c r="N545" s="138" t="s">
        <v>47</v>
      </c>
      <c r="P545" s="139">
        <f>O545*H545</f>
        <v>0</v>
      </c>
      <c r="Q545" s="139">
        <v>0</v>
      </c>
      <c r="R545" s="139">
        <f>Q545*H545</f>
        <v>0</v>
      </c>
      <c r="S545" s="139">
        <v>0</v>
      </c>
      <c r="T545" s="140">
        <f>S545*H545</f>
        <v>0</v>
      </c>
      <c r="AR545" s="141" t="s">
        <v>271</v>
      </c>
      <c r="AT545" s="141" t="s">
        <v>267</v>
      </c>
      <c r="AU545" s="141" t="s">
        <v>86</v>
      </c>
      <c r="AY545" s="18" t="s">
        <v>265</v>
      </c>
      <c r="BE545" s="142">
        <f>IF(N545="základní",J545,0)</f>
        <v>0</v>
      </c>
      <c r="BF545" s="142">
        <f>IF(N545="snížená",J545,0)</f>
        <v>0</v>
      </c>
      <c r="BG545" s="142">
        <f>IF(N545="zákl. přenesená",J545,0)</f>
        <v>0</v>
      </c>
      <c r="BH545" s="142">
        <f>IF(N545="sníž. přenesená",J545,0)</f>
        <v>0</v>
      </c>
      <c r="BI545" s="142">
        <f>IF(N545="nulová",J545,0)</f>
        <v>0</v>
      </c>
      <c r="BJ545" s="18" t="s">
        <v>84</v>
      </c>
      <c r="BK545" s="142">
        <f>ROUND(I545*H545,2)</f>
        <v>0</v>
      </c>
      <c r="BL545" s="18" t="s">
        <v>271</v>
      </c>
      <c r="BM545" s="141" t="s">
        <v>6961</v>
      </c>
    </row>
    <row r="546" spans="2:47" s="1" customFormat="1" ht="12">
      <c r="B546" s="33"/>
      <c r="D546" s="143" t="s">
        <v>273</v>
      </c>
      <c r="F546" s="144" t="s">
        <v>6962</v>
      </c>
      <c r="I546" s="145"/>
      <c r="L546" s="33"/>
      <c r="M546" s="146"/>
      <c r="T546" s="54"/>
      <c r="AT546" s="18" t="s">
        <v>273</v>
      </c>
      <c r="AU546" s="18" t="s">
        <v>86</v>
      </c>
    </row>
    <row r="547" spans="2:47" s="1" customFormat="1" ht="12">
      <c r="B547" s="33"/>
      <c r="D547" s="147" t="s">
        <v>275</v>
      </c>
      <c r="F547" s="148" t="s">
        <v>6963</v>
      </c>
      <c r="I547" s="145"/>
      <c r="L547" s="33"/>
      <c r="M547" s="146"/>
      <c r="T547" s="54"/>
      <c r="AT547" s="18" t="s">
        <v>275</v>
      </c>
      <c r="AU547" s="18" t="s">
        <v>86</v>
      </c>
    </row>
    <row r="548" spans="2:51" s="13" customFormat="1" ht="12">
      <c r="B548" s="155"/>
      <c r="D548" s="143" t="s">
        <v>277</v>
      </c>
      <c r="E548" s="156" t="s">
        <v>19</v>
      </c>
      <c r="F548" s="157" t="s">
        <v>6964</v>
      </c>
      <c r="H548" s="158">
        <v>16.685</v>
      </c>
      <c r="I548" s="159"/>
      <c r="L548" s="155"/>
      <c r="M548" s="160"/>
      <c r="T548" s="161"/>
      <c r="AT548" s="156" t="s">
        <v>277</v>
      </c>
      <c r="AU548" s="156" t="s">
        <v>86</v>
      </c>
      <c r="AV548" s="13" t="s">
        <v>86</v>
      </c>
      <c r="AW548" s="13" t="s">
        <v>37</v>
      </c>
      <c r="AX548" s="13" t="s">
        <v>84</v>
      </c>
      <c r="AY548" s="156" t="s">
        <v>265</v>
      </c>
    </row>
    <row r="549" spans="2:65" s="1" customFormat="1" ht="24.2" customHeight="1">
      <c r="B549" s="33"/>
      <c r="C549" s="130" t="s">
        <v>810</v>
      </c>
      <c r="D549" s="130" t="s">
        <v>267</v>
      </c>
      <c r="E549" s="131" t="s">
        <v>1449</v>
      </c>
      <c r="F549" s="132" t="s">
        <v>1450</v>
      </c>
      <c r="G549" s="133" t="s">
        <v>130</v>
      </c>
      <c r="H549" s="134">
        <v>5.74</v>
      </c>
      <c r="I549" s="135"/>
      <c r="J549" s="136">
        <f>ROUND(I549*H549,2)</f>
        <v>0</v>
      </c>
      <c r="K549" s="132" t="s">
        <v>270</v>
      </c>
      <c r="L549" s="33"/>
      <c r="M549" s="137" t="s">
        <v>19</v>
      </c>
      <c r="N549" s="138" t="s">
        <v>47</v>
      </c>
      <c r="P549" s="139">
        <f>O549*H549</f>
        <v>0</v>
      </c>
      <c r="Q549" s="139">
        <v>0</v>
      </c>
      <c r="R549" s="139">
        <f>Q549*H549</f>
        <v>0</v>
      </c>
      <c r="S549" s="139">
        <v>0</v>
      </c>
      <c r="T549" s="140">
        <f>S549*H549</f>
        <v>0</v>
      </c>
      <c r="AR549" s="141" t="s">
        <v>271</v>
      </c>
      <c r="AT549" s="141" t="s">
        <v>267</v>
      </c>
      <c r="AU549" s="141" t="s">
        <v>86</v>
      </c>
      <c r="AY549" s="18" t="s">
        <v>265</v>
      </c>
      <c r="BE549" s="142">
        <f>IF(N549="základní",J549,0)</f>
        <v>0</v>
      </c>
      <c r="BF549" s="142">
        <f>IF(N549="snížená",J549,0)</f>
        <v>0</v>
      </c>
      <c r="BG549" s="142">
        <f>IF(N549="zákl. přenesená",J549,0)</f>
        <v>0</v>
      </c>
      <c r="BH549" s="142">
        <f>IF(N549="sníž. přenesená",J549,0)</f>
        <v>0</v>
      </c>
      <c r="BI549" s="142">
        <f>IF(N549="nulová",J549,0)</f>
        <v>0</v>
      </c>
      <c r="BJ549" s="18" t="s">
        <v>84</v>
      </c>
      <c r="BK549" s="142">
        <f>ROUND(I549*H549,2)</f>
        <v>0</v>
      </c>
      <c r="BL549" s="18" t="s">
        <v>271</v>
      </c>
      <c r="BM549" s="141" t="s">
        <v>6965</v>
      </c>
    </row>
    <row r="550" spans="2:47" s="1" customFormat="1" ht="19.5">
      <c r="B550" s="33"/>
      <c r="D550" s="143" t="s">
        <v>273</v>
      </c>
      <c r="F550" s="144" t="s">
        <v>1452</v>
      </c>
      <c r="I550" s="145"/>
      <c r="L550" s="33"/>
      <c r="M550" s="146"/>
      <c r="T550" s="54"/>
      <c r="AT550" s="18" t="s">
        <v>273</v>
      </c>
      <c r="AU550" s="18" t="s">
        <v>86</v>
      </c>
    </row>
    <row r="551" spans="2:47" s="1" customFormat="1" ht="12">
      <c r="B551" s="33"/>
      <c r="D551" s="147" t="s">
        <v>275</v>
      </c>
      <c r="F551" s="148" t="s">
        <v>1453</v>
      </c>
      <c r="I551" s="145"/>
      <c r="L551" s="33"/>
      <c r="M551" s="146"/>
      <c r="T551" s="54"/>
      <c r="AT551" s="18" t="s">
        <v>275</v>
      </c>
      <c r="AU551" s="18" t="s">
        <v>86</v>
      </c>
    </row>
    <row r="552" spans="2:51" s="13" customFormat="1" ht="12">
      <c r="B552" s="155"/>
      <c r="D552" s="143" t="s">
        <v>277</v>
      </c>
      <c r="E552" s="156" t="s">
        <v>19</v>
      </c>
      <c r="F552" s="157" t="s">
        <v>6950</v>
      </c>
      <c r="H552" s="158">
        <v>5.74</v>
      </c>
      <c r="I552" s="159"/>
      <c r="L552" s="155"/>
      <c r="M552" s="160"/>
      <c r="T552" s="161"/>
      <c r="AT552" s="156" t="s">
        <v>277</v>
      </c>
      <c r="AU552" s="156" t="s">
        <v>86</v>
      </c>
      <c r="AV552" s="13" t="s">
        <v>86</v>
      </c>
      <c r="AW552" s="13" t="s">
        <v>37</v>
      </c>
      <c r="AX552" s="13" t="s">
        <v>84</v>
      </c>
      <c r="AY552" s="156" t="s">
        <v>265</v>
      </c>
    </row>
    <row r="553" spans="2:65" s="1" customFormat="1" ht="24.2" customHeight="1">
      <c r="B553" s="33"/>
      <c r="C553" s="130" t="s">
        <v>817</v>
      </c>
      <c r="D553" s="130" t="s">
        <v>267</v>
      </c>
      <c r="E553" s="131" t="s">
        <v>1465</v>
      </c>
      <c r="F553" s="132" t="s">
        <v>1466</v>
      </c>
      <c r="G553" s="133" t="s">
        <v>130</v>
      </c>
      <c r="H553" s="134">
        <v>1147.63</v>
      </c>
      <c r="I553" s="135"/>
      <c r="J553" s="136">
        <f>ROUND(I553*H553,2)</f>
        <v>0</v>
      </c>
      <c r="K553" s="132" t="s">
        <v>270</v>
      </c>
      <c r="L553" s="33"/>
      <c r="M553" s="137" t="s">
        <v>19</v>
      </c>
      <c r="N553" s="138" t="s">
        <v>47</v>
      </c>
      <c r="P553" s="139">
        <f>O553*H553</f>
        <v>0</v>
      </c>
      <c r="Q553" s="139">
        <v>0</v>
      </c>
      <c r="R553" s="139">
        <f>Q553*H553</f>
        <v>0</v>
      </c>
      <c r="S553" s="139">
        <v>0</v>
      </c>
      <c r="T553" s="140">
        <f>S553*H553</f>
        <v>0</v>
      </c>
      <c r="AR553" s="141" t="s">
        <v>271</v>
      </c>
      <c r="AT553" s="141" t="s">
        <v>267</v>
      </c>
      <c r="AU553" s="141" t="s">
        <v>86</v>
      </c>
      <c r="AY553" s="18" t="s">
        <v>265</v>
      </c>
      <c r="BE553" s="142">
        <f>IF(N553="základní",J553,0)</f>
        <v>0</v>
      </c>
      <c r="BF553" s="142">
        <f>IF(N553="snížená",J553,0)</f>
        <v>0</v>
      </c>
      <c r="BG553" s="142">
        <f>IF(N553="zákl. přenesená",J553,0)</f>
        <v>0</v>
      </c>
      <c r="BH553" s="142">
        <f>IF(N553="sníž. přenesená",J553,0)</f>
        <v>0</v>
      </c>
      <c r="BI553" s="142">
        <f>IF(N553="nulová",J553,0)</f>
        <v>0</v>
      </c>
      <c r="BJ553" s="18" t="s">
        <v>84</v>
      </c>
      <c r="BK553" s="142">
        <f>ROUND(I553*H553,2)</f>
        <v>0</v>
      </c>
      <c r="BL553" s="18" t="s">
        <v>271</v>
      </c>
      <c r="BM553" s="141" t="s">
        <v>6966</v>
      </c>
    </row>
    <row r="554" spans="2:47" s="1" customFormat="1" ht="19.5">
      <c r="B554" s="33"/>
      <c r="D554" s="143" t="s">
        <v>273</v>
      </c>
      <c r="F554" s="144" t="s">
        <v>1466</v>
      </c>
      <c r="I554" s="145"/>
      <c r="L554" s="33"/>
      <c r="M554" s="146"/>
      <c r="T554" s="54"/>
      <c r="AT554" s="18" t="s">
        <v>273</v>
      </c>
      <c r="AU554" s="18" t="s">
        <v>86</v>
      </c>
    </row>
    <row r="555" spans="2:47" s="1" customFormat="1" ht="12">
      <c r="B555" s="33"/>
      <c r="D555" s="147" t="s">
        <v>275</v>
      </c>
      <c r="F555" s="148" t="s">
        <v>1468</v>
      </c>
      <c r="I555" s="145"/>
      <c r="L555" s="33"/>
      <c r="M555" s="146"/>
      <c r="T555" s="54"/>
      <c r="AT555" s="18" t="s">
        <v>275</v>
      </c>
      <c r="AU555" s="18" t="s">
        <v>86</v>
      </c>
    </row>
    <row r="556" spans="2:51" s="13" customFormat="1" ht="12">
      <c r="B556" s="155"/>
      <c r="D556" s="143" t="s">
        <v>277</v>
      </c>
      <c r="E556" s="156" t="s">
        <v>19</v>
      </c>
      <c r="F556" s="157" t="s">
        <v>6543</v>
      </c>
      <c r="H556" s="158">
        <v>900.15</v>
      </c>
      <c r="I556" s="159"/>
      <c r="L556" s="155"/>
      <c r="M556" s="160"/>
      <c r="T556" s="161"/>
      <c r="AT556" s="156" t="s">
        <v>277</v>
      </c>
      <c r="AU556" s="156" t="s">
        <v>86</v>
      </c>
      <c r="AV556" s="13" t="s">
        <v>86</v>
      </c>
      <c r="AW556" s="13" t="s">
        <v>37</v>
      </c>
      <c r="AX556" s="13" t="s">
        <v>76</v>
      </c>
      <c r="AY556" s="156" t="s">
        <v>265</v>
      </c>
    </row>
    <row r="557" spans="2:51" s="13" customFormat="1" ht="12">
      <c r="B557" s="155"/>
      <c r="D557" s="143" t="s">
        <v>277</v>
      </c>
      <c r="E557" s="156" t="s">
        <v>19</v>
      </c>
      <c r="F557" s="157" t="s">
        <v>6967</v>
      </c>
      <c r="H557" s="158">
        <v>158.44</v>
      </c>
      <c r="I557" s="159"/>
      <c r="L557" s="155"/>
      <c r="M557" s="160"/>
      <c r="T557" s="161"/>
      <c r="AT557" s="156" t="s">
        <v>277</v>
      </c>
      <c r="AU557" s="156" t="s">
        <v>86</v>
      </c>
      <c r="AV557" s="13" t="s">
        <v>86</v>
      </c>
      <c r="AW557" s="13" t="s">
        <v>37</v>
      </c>
      <c r="AX557" s="13" t="s">
        <v>76</v>
      </c>
      <c r="AY557" s="156" t="s">
        <v>265</v>
      </c>
    </row>
    <row r="558" spans="2:51" s="13" customFormat="1" ht="12">
      <c r="B558" s="155"/>
      <c r="D558" s="143" t="s">
        <v>277</v>
      </c>
      <c r="E558" s="156" t="s">
        <v>19</v>
      </c>
      <c r="F558" s="157" t="s">
        <v>6936</v>
      </c>
      <c r="H558" s="158">
        <v>27</v>
      </c>
      <c r="I558" s="159"/>
      <c r="L558" s="155"/>
      <c r="M558" s="160"/>
      <c r="T558" s="161"/>
      <c r="AT558" s="156" t="s">
        <v>277</v>
      </c>
      <c r="AU558" s="156" t="s">
        <v>86</v>
      </c>
      <c r="AV558" s="13" t="s">
        <v>86</v>
      </c>
      <c r="AW558" s="13" t="s">
        <v>37</v>
      </c>
      <c r="AX558" s="13" t="s">
        <v>76</v>
      </c>
      <c r="AY558" s="156" t="s">
        <v>265</v>
      </c>
    </row>
    <row r="559" spans="2:51" s="13" customFormat="1" ht="12">
      <c r="B559" s="155"/>
      <c r="D559" s="143" t="s">
        <v>277</v>
      </c>
      <c r="E559" s="156" t="s">
        <v>19</v>
      </c>
      <c r="F559" s="157" t="s">
        <v>6937</v>
      </c>
      <c r="H559" s="158">
        <v>52.8</v>
      </c>
      <c r="I559" s="159"/>
      <c r="L559" s="155"/>
      <c r="M559" s="160"/>
      <c r="T559" s="161"/>
      <c r="AT559" s="156" t="s">
        <v>277</v>
      </c>
      <c r="AU559" s="156" t="s">
        <v>86</v>
      </c>
      <c r="AV559" s="13" t="s">
        <v>86</v>
      </c>
      <c r="AW559" s="13" t="s">
        <v>37</v>
      </c>
      <c r="AX559" s="13" t="s">
        <v>76</v>
      </c>
      <c r="AY559" s="156" t="s">
        <v>265</v>
      </c>
    </row>
    <row r="560" spans="2:51" s="13" customFormat="1" ht="12">
      <c r="B560" s="155"/>
      <c r="D560" s="143" t="s">
        <v>277</v>
      </c>
      <c r="E560" s="156" t="s">
        <v>19</v>
      </c>
      <c r="F560" s="157" t="s">
        <v>6940</v>
      </c>
      <c r="H560" s="158">
        <v>9.24</v>
      </c>
      <c r="I560" s="159"/>
      <c r="L560" s="155"/>
      <c r="M560" s="160"/>
      <c r="T560" s="161"/>
      <c r="AT560" s="156" t="s">
        <v>277</v>
      </c>
      <c r="AU560" s="156" t="s">
        <v>86</v>
      </c>
      <c r="AV560" s="13" t="s">
        <v>86</v>
      </c>
      <c r="AW560" s="13" t="s">
        <v>37</v>
      </c>
      <c r="AX560" s="13" t="s">
        <v>76</v>
      </c>
      <c r="AY560" s="156" t="s">
        <v>265</v>
      </c>
    </row>
    <row r="561" spans="2:51" s="14" customFormat="1" ht="12">
      <c r="B561" s="162"/>
      <c r="D561" s="143" t="s">
        <v>277</v>
      </c>
      <c r="E561" s="163" t="s">
        <v>19</v>
      </c>
      <c r="F561" s="164" t="s">
        <v>280</v>
      </c>
      <c r="H561" s="165">
        <v>1147.63</v>
      </c>
      <c r="I561" s="166"/>
      <c r="L561" s="162"/>
      <c r="M561" s="167"/>
      <c r="T561" s="168"/>
      <c r="AT561" s="163" t="s">
        <v>277</v>
      </c>
      <c r="AU561" s="163" t="s">
        <v>86</v>
      </c>
      <c r="AV561" s="14" t="s">
        <v>271</v>
      </c>
      <c r="AW561" s="14" t="s">
        <v>37</v>
      </c>
      <c r="AX561" s="14" t="s">
        <v>84</v>
      </c>
      <c r="AY561" s="163" t="s">
        <v>265</v>
      </c>
    </row>
    <row r="562" spans="2:65" s="1" customFormat="1" ht="24.2" customHeight="1">
      <c r="B562" s="33"/>
      <c r="C562" s="130" t="s">
        <v>826</v>
      </c>
      <c r="D562" s="130" t="s">
        <v>267</v>
      </c>
      <c r="E562" s="131" t="s">
        <v>4033</v>
      </c>
      <c r="F562" s="132" t="s">
        <v>4034</v>
      </c>
      <c r="G562" s="133" t="s">
        <v>130</v>
      </c>
      <c r="H562" s="134">
        <v>45.54</v>
      </c>
      <c r="I562" s="135"/>
      <c r="J562" s="136">
        <f>ROUND(I562*H562,2)</f>
        <v>0</v>
      </c>
      <c r="K562" s="132" t="s">
        <v>270</v>
      </c>
      <c r="L562" s="33"/>
      <c r="M562" s="137" t="s">
        <v>19</v>
      </c>
      <c r="N562" s="138" t="s">
        <v>47</v>
      </c>
      <c r="P562" s="139">
        <f>O562*H562</f>
        <v>0</v>
      </c>
      <c r="Q562" s="139">
        <v>0</v>
      </c>
      <c r="R562" s="139">
        <f>Q562*H562</f>
        <v>0</v>
      </c>
      <c r="S562" s="139">
        <v>0</v>
      </c>
      <c r="T562" s="140">
        <f>S562*H562</f>
        <v>0</v>
      </c>
      <c r="AR562" s="141" t="s">
        <v>271</v>
      </c>
      <c r="AT562" s="141" t="s">
        <v>267</v>
      </c>
      <c r="AU562" s="141" t="s">
        <v>86</v>
      </c>
      <c r="AY562" s="18" t="s">
        <v>265</v>
      </c>
      <c r="BE562" s="142">
        <f>IF(N562="základní",J562,0)</f>
        <v>0</v>
      </c>
      <c r="BF562" s="142">
        <f>IF(N562="snížená",J562,0)</f>
        <v>0</v>
      </c>
      <c r="BG562" s="142">
        <f>IF(N562="zákl. přenesená",J562,0)</f>
        <v>0</v>
      </c>
      <c r="BH562" s="142">
        <f>IF(N562="sníž. přenesená",J562,0)</f>
        <v>0</v>
      </c>
      <c r="BI562" s="142">
        <f>IF(N562="nulová",J562,0)</f>
        <v>0</v>
      </c>
      <c r="BJ562" s="18" t="s">
        <v>84</v>
      </c>
      <c r="BK562" s="142">
        <f>ROUND(I562*H562,2)</f>
        <v>0</v>
      </c>
      <c r="BL562" s="18" t="s">
        <v>271</v>
      </c>
      <c r="BM562" s="141" t="s">
        <v>6968</v>
      </c>
    </row>
    <row r="563" spans="2:47" s="1" customFormat="1" ht="19.5">
      <c r="B563" s="33"/>
      <c r="D563" s="143" t="s">
        <v>273</v>
      </c>
      <c r="F563" s="144" t="s">
        <v>4034</v>
      </c>
      <c r="I563" s="145"/>
      <c r="L563" s="33"/>
      <c r="M563" s="146"/>
      <c r="T563" s="54"/>
      <c r="AT563" s="18" t="s">
        <v>273</v>
      </c>
      <c r="AU563" s="18" t="s">
        <v>86</v>
      </c>
    </row>
    <row r="564" spans="2:47" s="1" customFormat="1" ht="12">
      <c r="B564" s="33"/>
      <c r="D564" s="147" t="s">
        <v>275</v>
      </c>
      <c r="F564" s="148" t="s">
        <v>4036</v>
      </c>
      <c r="I564" s="145"/>
      <c r="L564" s="33"/>
      <c r="M564" s="146"/>
      <c r="T564" s="54"/>
      <c r="AT564" s="18" t="s">
        <v>275</v>
      </c>
      <c r="AU564" s="18" t="s">
        <v>86</v>
      </c>
    </row>
    <row r="565" spans="2:51" s="13" customFormat="1" ht="12">
      <c r="B565" s="155"/>
      <c r="D565" s="143" t="s">
        <v>277</v>
      </c>
      <c r="E565" s="156" t="s">
        <v>19</v>
      </c>
      <c r="F565" s="157" t="s">
        <v>6938</v>
      </c>
      <c r="H565" s="158">
        <v>23</v>
      </c>
      <c r="I565" s="159"/>
      <c r="L565" s="155"/>
      <c r="M565" s="160"/>
      <c r="T565" s="161"/>
      <c r="AT565" s="156" t="s">
        <v>277</v>
      </c>
      <c r="AU565" s="156" t="s">
        <v>86</v>
      </c>
      <c r="AV565" s="13" t="s">
        <v>86</v>
      </c>
      <c r="AW565" s="13" t="s">
        <v>37</v>
      </c>
      <c r="AX565" s="13" t="s">
        <v>76</v>
      </c>
      <c r="AY565" s="156" t="s">
        <v>265</v>
      </c>
    </row>
    <row r="566" spans="2:51" s="13" customFormat="1" ht="12">
      <c r="B566" s="155"/>
      <c r="D566" s="143" t="s">
        <v>277</v>
      </c>
      <c r="E566" s="156" t="s">
        <v>19</v>
      </c>
      <c r="F566" s="157" t="s">
        <v>6939</v>
      </c>
      <c r="H566" s="158">
        <v>22.54</v>
      </c>
      <c r="I566" s="159"/>
      <c r="L566" s="155"/>
      <c r="M566" s="160"/>
      <c r="T566" s="161"/>
      <c r="AT566" s="156" t="s">
        <v>277</v>
      </c>
      <c r="AU566" s="156" t="s">
        <v>86</v>
      </c>
      <c r="AV566" s="13" t="s">
        <v>86</v>
      </c>
      <c r="AW566" s="13" t="s">
        <v>37</v>
      </c>
      <c r="AX566" s="13" t="s">
        <v>76</v>
      </c>
      <c r="AY566" s="156" t="s">
        <v>265</v>
      </c>
    </row>
    <row r="567" spans="2:51" s="14" customFormat="1" ht="12">
      <c r="B567" s="162"/>
      <c r="D567" s="143" t="s">
        <v>277</v>
      </c>
      <c r="E567" s="163" t="s">
        <v>19</v>
      </c>
      <c r="F567" s="164" t="s">
        <v>280</v>
      </c>
      <c r="H567" s="165">
        <v>45.54</v>
      </c>
      <c r="I567" s="166"/>
      <c r="L567" s="162"/>
      <c r="M567" s="167"/>
      <c r="T567" s="168"/>
      <c r="AT567" s="163" t="s">
        <v>277</v>
      </c>
      <c r="AU567" s="163" t="s">
        <v>86</v>
      </c>
      <c r="AV567" s="14" t="s">
        <v>271</v>
      </c>
      <c r="AW567" s="14" t="s">
        <v>37</v>
      </c>
      <c r="AX567" s="14" t="s">
        <v>84</v>
      </c>
      <c r="AY567" s="163" t="s">
        <v>265</v>
      </c>
    </row>
    <row r="568" spans="2:63" s="11" customFormat="1" ht="22.9" customHeight="1">
      <c r="B568" s="118"/>
      <c r="D568" s="119" t="s">
        <v>75</v>
      </c>
      <c r="E568" s="128" t="s">
        <v>1504</v>
      </c>
      <c r="F568" s="128" t="s">
        <v>1505</v>
      </c>
      <c r="I568" s="121"/>
      <c r="J568" s="129">
        <f>BK568</f>
        <v>0</v>
      </c>
      <c r="L568" s="118"/>
      <c r="M568" s="123"/>
      <c r="P568" s="124">
        <f>SUM(P569:P571)</f>
        <v>0</v>
      </c>
      <c r="R568" s="124">
        <f>SUM(R569:R571)</f>
        <v>0</v>
      </c>
      <c r="T568" s="125">
        <f>SUM(T569:T571)</f>
        <v>0</v>
      </c>
      <c r="AR568" s="119" t="s">
        <v>84</v>
      </c>
      <c r="AT568" s="126" t="s">
        <v>75</v>
      </c>
      <c r="AU568" s="126" t="s">
        <v>84</v>
      </c>
      <c r="AY568" s="119" t="s">
        <v>265</v>
      </c>
      <c r="BK568" s="127">
        <f>SUM(BK569:BK571)</f>
        <v>0</v>
      </c>
    </row>
    <row r="569" spans="2:65" s="1" customFormat="1" ht="16.5" customHeight="1">
      <c r="B569" s="33"/>
      <c r="C569" s="130" t="s">
        <v>846</v>
      </c>
      <c r="D569" s="130" t="s">
        <v>267</v>
      </c>
      <c r="E569" s="131" t="s">
        <v>6969</v>
      </c>
      <c r="F569" s="132" t="s">
        <v>6970</v>
      </c>
      <c r="G569" s="133" t="s">
        <v>130</v>
      </c>
      <c r="H569" s="134">
        <v>1846.03</v>
      </c>
      <c r="I569" s="135"/>
      <c r="J569" s="136">
        <f>ROUND(I569*H569,2)</f>
        <v>0</v>
      </c>
      <c r="K569" s="132" t="s">
        <v>270</v>
      </c>
      <c r="L569" s="33"/>
      <c r="M569" s="137" t="s">
        <v>19</v>
      </c>
      <c r="N569" s="138" t="s">
        <v>47</v>
      </c>
      <c r="P569" s="139">
        <f>O569*H569</f>
        <v>0</v>
      </c>
      <c r="Q569" s="139">
        <v>0</v>
      </c>
      <c r="R569" s="139">
        <f>Q569*H569</f>
        <v>0</v>
      </c>
      <c r="S569" s="139">
        <v>0</v>
      </c>
      <c r="T569" s="140">
        <f>S569*H569</f>
        <v>0</v>
      </c>
      <c r="AR569" s="141" t="s">
        <v>271</v>
      </c>
      <c r="AT569" s="141" t="s">
        <v>267</v>
      </c>
      <c r="AU569" s="141" t="s">
        <v>86</v>
      </c>
      <c r="AY569" s="18" t="s">
        <v>265</v>
      </c>
      <c r="BE569" s="142">
        <f>IF(N569="základní",J569,0)</f>
        <v>0</v>
      </c>
      <c r="BF569" s="142">
        <f>IF(N569="snížená",J569,0)</f>
        <v>0</v>
      </c>
      <c r="BG569" s="142">
        <f>IF(N569="zákl. přenesená",J569,0)</f>
        <v>0</v>
      </c>
      <c r="BH569" s="142">
        <f>IF(N569="sníž. přenesená",J569,0)</f>
        <v>0</v>
      </c>
      <c r="BI569" s="142">
        <f>IF(N569="nulová",J569,0)</f>
        <v>0</v>
      </c>
      <c r="BJ569" s="18" t="s">
        <v>84</v>
      </c>
      <c r="BK569" s="142">
        <f>ROUND(I569*H569,2)</f>
        <v>0</v>
      </c>
      <c r="BL569" s="18" t="s">
        <v>271</v>
      </c>
      <c r="BM569" s="141" t="s">
        <v>6971</v>
      </c>
    </row>
    <row r="570" spans="2:47" s="1" customFormat="1" ht="19.5">
      <c r="B570" s="33"/>
      <c r="D570" s="143" t="s">
        <v>273</v>
      </c>
      <c r="F570" s="144" t="s">
        <v>6972</v>
      </c>
      <c r="I570" s="145"/>
      <c r="L570" s="33"/>
      <c r="M570" s="146"/>
      <c r="T570" s="54"/>
      <c r="AT570" s="18" t="s">
        <v>273</v>
      </c>
      <c r="AU570" s="18" t="s">
        <v>86</v>
      </c>
    </row>
    <row r="571" spans="2:47" s="1" customFormat="1" ht="12">
      <c r="B571" s="33"/>
      <c r="D571" s="147" t="s">
        <v>275</v>
      </c>
      <c r="F571" s="148" t="s">
        <v>6973</v>
      </c>
      <c r="I571" s="145"/>
      <c r="L571" s="33"/>
      <c r="M571" s="187"/>
      <c r="N571" s="188"/>
      <c r="O571" s="188"/>
      <c r="P571" s="188"/>
      <c r="Q571" s="188"/>
      <c r="R571" s="188"/>
      <c r="S571" s="188"/>
      <c r="T571" s="189"/>
      <c r="AT571" s="18" t="s">
        <v>275</v>
      </c>
      <c r="AU571" s="18" t="s">
        <v>86</v>
      </c>
    </row>
    <row r="572" spans="2:12" s="1" customFormat="1" ht="6.95" customHeight="1">
      <c r="B572" s="42"/>
      <c r="C572" s="43"/>
      <c r="D572" s="43"/>
      <c r="E572" s="43"/>
      <c r="F572" s="43"/>
      <c r="G572" s="43"/>
      <c r="H572" s="43"/>
      <c r="I572" s="43"/>
      <c r="J572" s="43"/>
      <c r="K572" s="43"/>
      <c r="L572" s="33"/>
    </row>
  </sheetData>
  <sheetProtection algorithmName="SHA-512" hashValue="OmklNHEw3/A6Zs6hoSVI0d5GtVCmytKT41g1WWzeylXnaC5FE5UzS1I4m9jrluh3kxgz+MezXG8rz9D4EUyK7Q==" saltValue="BWKMP5bWunp+3ZhPOzrLOZo59JhzUDDoqIUi5/R4MVIOoB1i0+PWWSLxarieiBlRj5HrVyrx0UJnTnm3DiZKeA==" spinCount="100000" sheet="1" objects="1" scenarios="1" formatColumns="0" formatRows="0" autoFilter="0"/>
  <autoFilter ref="C86:K571"/>
  <mergeCells count="9">
    <mergeCell ref="E50:H50"/>
    <mergeCell ref="E77:H77"/>
    <mergeCell ref="E79:H79"/>
    <mergeCell ref="L2:V2"/>
    <mergeCell ref="E7:H7"/>
    <mergeCell ref="E9:H9"/>
    <mergeCell ref="E18:H18"/>
    <mergeCell ref="E27:H27"/>
    <mergeCell ref="E48:H48"/>
  </mergeCells>
  <hyperlinks>
    <hyperlink ref="F92" r:id="rId1" display="https://podminky.urs.cz/item/CS_URS_2022_02/113106242"/>
    <hyperlink ref="F102" r:id="rId2" display="https://podminky.urs.cz/item/CS_URS_2022_02/113107152"/>
    <hyperlink ref="F108" r:id="rId3" display="https://podminky.urs.cz/item/CS_URS_2022_02/113107163"/>
    <hyperlink ref="F115" r:id="rId4" display="https://podminky.urs.cz/item/CS_URS_2022_02/113107221"/>
    <hyperlink ref="F130" r:id="rId5" display="https://podminky.urs.cz/item/CS_URS_2022_02/113151111"/>
    <hyperlink ref="F138" r:id="rId6" display="https://podminky.urs.cz/item/CS_URS_2022_02/113154123"/>
    <hyperlink ref="F144" r:id="rId7" display="https://podminky.urs.cz/item/CS_URS_2022_02/113154124"/>
    <hyperlink ref="F150" r:id="rId8" display="https://podminky.urs.cz/item/CS_URS_2022_02/113202111"/>
    <hyperlink ref="F156" r:id="rId9" display="https://podminky.urs.cz/item/CS_URS_2022_02/114203104"/>
    <hyperlink ref="F161" r:id="rId10" display="https://podminky.urs.cz/item/CS_URS_2022_02/121151113"/>
    <hyperlink ref="F168" r:id="rId11" display="https://podminky.urs.cz/item/CS_URS_2022_02/121151123"/>
    <hyperlink ref="F177" r:id="rId12" display="https://podminky.urs.cz/item/CS_URS_2022_02/122251105"/>
    <hyperlink ref="F182" r:id="rId13" display="https://podminky.urs.cz/item/CS_URS_2022_02/122252205"/>
    <hyperlink ref="F201" r:id="rId14" display="https://podminky.urs.cz/item/CS_URS_2022_02/131251103"/>
    <hyperlink ref="F205" r:id="rId15" display="https://podminky.urs.cz/item/CS_URS_2022_02/162351104"/>
    <hyperlink ref="F217" r:id="rId16" display="https://podminky.urs.cz/item/CS_URS_2022_02/167151101"/>
    <hyperlink ref="F226" r:id="rId17" display="https://podminky.urs.cz/item/CS_URS_2022_02/171151131"/>
    <hyperlink ref="F233" r:id="rId18" display="https://podminky.urs.cz/item/CS_URS_2022_02/171152111"/>
    <hyperlink ref="F240" r:id="rId19" display="https://podminky.urs.cz/item/CS_URS_2022_02/171251201"/>
    <hyperlink ref="F247" r:id="rId20" display="https://podminky.urs.cz/item/CS_URS_2022_02/174151101"/>
    <hyperlink ref="F256" r:id="rId21" display="https://podminky.urs.cz/item/CS_URS_2022_02/181351113"/>
    <hyperlink ref="F263" r:id="rId22" display="https://podminky.urs.cz/item/CS_URS_2022_02/181411121"/>
    <hyperlink ref="F270" r:id="rId23" display="https://podminky.urs.cz/item/CS_URS_2022_02/181411123"/>
    <hyperlink ref="F291" r:id="rId24" display="https://podminky.urs.cz/item/CS_URS_2022_02/181951111"/>
    <hyperlink ref="F296" r:id="rId25" display="https://podminky.urs.cz/item/CS_URS_2022_02/181951112"/>
    <hyperlink ref="F313" r:id="rId26" display="https://podminky.urs.cz/item/CS_URS_2022_02/185803111"/>
    <hyperlink ref="F317" r:id="rId27" display="https://podminky.urs.cz/item/CS_URS_2022_02/185803113"/>
    <hyperlink ref="F321" r:id="rId28" display="https://podminky.urs.cz/item/CS_URS_2022_02/185804312"/>
    <hyperlink ref="F327" r:id="rId29" display="https://podminky.urs.cz/item/CS_URS_2022_02/185851121"/>
    <hyperlink ref="F331" r:id="rId30" display="https://podminky.urs.cz/item/CS_URS_2022_02/185851129"/>
    <hyperlink ref="F336" r:id="rId31" display="https://podminky.urs.cz/item/CS_URS_2022_02/291211111"/>
    <hyperlink ref="F343" r:id="rId32" display="https://podminky.urs.cz/item/CS_URS_2022_02/462511370"/>
    <hyperlink ref="F352" r:id="rId33" display="https://podminky.urs.cz/item/CS_URS_2022_02/464511111"/>
    <hyperlink ref="F359" r:id="rId34" display="https://podminky.urs.cz/item/CS_URS_2022_02/564261111"/>
    <hyperlink ref="F368" r:id="rId35" display="https://podminky.urs.cz/item/CS_URS_2022_02/564730101"/>
    <hyperlink ref="F374" r:id="rId36" display="https://podminky.urs.cz/item/CS_URS_2022_02/564750101"/>
    <hyperlink ref="F380" r:id="rId37" display="https://podminky.urs.cz/item/CS_URS_2022_02/564811111"/>
    <hyperlink ref="F386" r:id="rId38" display="https://podminky.urs.cz/item/CS_URS_2022_02/564831111"/>
    <hyperlink ref="F395" r:id="rId39" display="https://podminky.urs.cz/item/CS_URS_2022_02/564861111"/>
    <hyperlink ref="F402" r:id="rId40" display="https://podminky.urs.cz/item/CS_URS_2022_02/564861113"/>
    <hyperlink ref="F408" r:id="rId41" display="https://podminky.urs.cz/item/CS_URS_2022_02/564871116"/>
    <hyperlink ref="F414" r:id="rId42" display="https://podminky.urs.cz/item/CS_URS_2022_02/569903321"/>
    <hyperlink ref="F432" r:id="rId43" display="https://podminky.urs.cz/item/CS_URS_2022_02/573111111"/>
    <hyperlink ref="F437" r:id="rId44" display="https://podminky.urs.cz/item/CS_URS_2022_02/573231109"/>
    <hyperlink ref="F441" r:id="rId45" display="https://podminky.urs.cz/item/CS_URS_2022_02/577144111"/>
    <hyperlink ref="F445" r:id="rId46" display="https://podminky.urs.cz/item/CS_URS_2022_02/577175112"/>
    <hyperlink ref="F450" r:id="rId47" display="https://podminky.urs.cz/item/CS_URS_2022_02/584121112"/>
    <hyperlink ref="F471" r:id="rId48" display="https://podminky.urs.cz/item/CS_URS_2022_02/916131213"/>
    <hyperlink ref="F478" r:id="rId49" display="https://podminky.urs.cz/item/CS_URS_2022_02/919541111"/>
    <hyperlink ref="F486" r:id="rId50" display="https://podminky.urs.cz/item/CS_URS_2022_02/919541141"/>
    <hyperlink ref="F511" r:id="rId51" display="https://podminky.urs.cz/item/CS_URS_2022_02/997221551"/>
    <hyperlink ref="F522" r:id="rId52" display="https://podminky.urs.cz/item/CS_URS_2022_02/997221559"/>
    <hyperlink ref="F533" r:id="rId53" display="https://podminky.urs.cz/item/CS_URS_2022_02/997221561"/>
    <hyperlink ref="F538" r:id="rId54" display="https://podminky.urs.cz/item/CS_URS_2022_02/997221569"/>
    <hyperlink ref="F543" r:id="rId55" display="https://podminky.urs.cz/item/CS_URS_2022_02/997221571"/>
    <hyperlink ref="F547" r:id="rId56" display="https://podminky.urs.cz/item/CS_URS_2022_02/997221612"/>
    <hyperlink ref="F551" r:id="rId57" display="https://podminky.urs.cz/item/CS_URS_2022_02/997221861"/>
    <hyperlink ref="F555" r:id="rId58" display="https://podminky.urs.cz/item/CS_URS_2022_02/997221873"/>
    <hyperlink ref="F564" r:id="rId59" display="https://podminky.urs.cz/item/CS_URS_2022_02/997221875"/>
    <hyperlink ref="F571" r:id="rId60" display="https://podminky.urs.cz/item/CS_URS_2022_02/998226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03"/>
      <c r="M2" s="303"/>
      <c r="N2" s="303"/>
      <c r="O2" s="303"/>
      <c r="P2" s="303"/>
      <c r="Q2" s="303"/>
      <c r="R2" s="303"/>
      <c r="S2" s="303"/>
      <c r="T2" s="303"/>
      <c r="U2" s="303"/>
      <c r="V2" s="303"/>
      <c r="AT2" s="18" t="s">
        <v>101</v>
      </c>
    </row>
    <row r="3" spans="2:46" ht="6.95" customHeight="1">
      <c r="B3" s="19"/>
      <c r="C3" s="20"/>
      <c r="D3" s="20"/>
      <c r="E3" s="20"/>
      <c r="F3" s="20"/>
      <c r="G3" s="20"/>
      <c r="H3" s="20"/>
      <c r="I3" s="20"/>
      <c r="J3" s="20"/>
      <c r="K3" s="20"/>
      <c r="L3" s="21"/>
      <c r="AT3" s="18" t="s">
        <v>86</v>
      </c>
    </row>
    <row r="4" spans="2:46" ht="24.95" customHeight="1">
      <c r="B4" s="21"/>
      <c r="D4" s="22" t="s">
        <v>109</v>
      </c>
      <c r="L4" s="21"/>
      <c r="M4" s="87" t="s">
        <v>10</v>
      </c>
      <c r="AT4" s="18" t="s">
        <v>4</v>
      </c>
    </row>
    <row r="5" spans="2:12" ht="6.95" customHeight="1">
      <c r="B5" s="21"/>
      <c r="L5" s="21"/>
    </row>
    <row r="6" spans="2:12" ht="12" customHeight="1">
      <c r="B6" s="21"/>
      <c r="D6" s="28" t="s">
        <v>16</v>
      </c>
      <c r="L6" s="21"/>
    </row>
    <row r="7" spans="2:12" ht="16.5" customHeight="1">
      <c r="B7" s="21"/>
      <c r="E7" s="317" t="str">
        <f>'Rekapitulace stavby'!K6</f>
        <v>VD Baška – převedení extrémních povodní, stavba č. 4142</v>
      </c>
      <c r="F7" s="318"/>
      <c r="G7" s="318"/>
      <c r="H7" s="318"/>
      <c r="L7" s="21"/>
    </row>
    <row r="8" spans="2:12" s="1" customFormat="1" ht="12" customHeight="1">
      <c r="B8" s="33"/>
      <c r="D8" s="28" t="s">
        <v>123</v>
      </c>
      <c r="L8" s="33"/>
    </row>
    <row r="9" spans="2:12" s="1" customFormat="1" ht="16.5" customHeight="1">
      <c r="B9" s="33"/>
      <c r="E9" s="297" t="s">
        <v>6974</v>
      </c>
      <c r="F9" s="316"/>
      <c r="G9" s="316"/>
      <c r="H9" s="316"/>
      <c r="L9" s="33"/>
    </row>
    <row r="10" spans="2:12" s="1" customFormat="1" ht="12">
      <c r="B10" s="33"/>
      <c r="L10" s="33"/>
    </row>
    <row r="11" spans="2:12" s="1" customFormat="1" ht="12" customHeight="1">
      <c r="B11" s="33"/>
      <c r="D11" s="28" t="s">
        <v>18</v>
      </c>
      <c r="F11" s="26" t="s">
        <v>19</v>
      </c>
      <c r="I11" s="28" t="s">
        <v>20</v>
      </c>
      <c r="J11" s="26" t="s">
        <v>19</v>
      </c>
      <c r="L11" s="33"/>
    </row>
    <row r="12" spans="2:12" s="1" customFormat="1" ht="12" customHeight="1">
      <c r="B12" s="33"/>
      <c r="D12" s="28" t="s">
        <v>21</v>
      </c>
      <c r="F12" s="26" t="s">
        <v>22</v>
      </c>
      <c r="I12" s="28" t="s">
        <v>23</v>
      </c>
      <c r="J12" s="50" t="str">
        <f>'Rekapitulace stavby'!AN8</f>
        <v>30. 3. 2023</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30</v>
      </c>
      <c r="L15" s="33"/>
    </row>
    <row r="16" spans="2:12" s="1" customFormat="1" ht="6.95" customHeight="1">
      <c r="B16" s="33"/>
      <c r="L16" s="33"/>
    </row>
    <row r="17" spans="2:12" s="1" customFormat="1" ht="12" customHeight="1">
      <c r="B17" s="33"/>
      <c r="D17" s="28" t="s">
        <v>31</v>
      </c>
      <c r="I17" s="28" t="s">
        <v>26</v>
      </c>
      <c r="J17" s="29" t="str">
        <f>'Rekapitulace stavby'!AN13</f>
        <v>Vyplň údaj</v>
      </c>
      <c r="L17" s="33"/>
    </row>
    <row r="18" spans="2:12" s="1" customFormat="1" ht="18" customHeight="1">
      <c r="B18" s="33"/>
      <c r="E18" s="319" t="str">
        <f>'Rekapitulace stavby'!E14</f>
        <v>Vyplň údaj</v>
      </c>
      <c r="F18" s="311"/>
      <c r="G18" s="311"/>
      <c r="H18" s="311"/>
      <c r="I18" s="28" t="s">
        <v>29</v>
      </c>
      <c r="J18" s="29" t="str">
        <f>'Rekapitulace stavby'!AN14</f>
        <v>Vyplň údaj</v>
      </c>
      <c r="L18" s="33"/>
    </row>
    <row r="19" spans="2:12" s="1" customFormat="1" ht="6.95" customHeight="1">
      <c r="B19" s="33"/>
      <c r="L19" s="33"/>
    </row>
    <row r="20" spans="2:12" s="1" customFormat="1" ht="12" customHeight="1">
      <c r="B20" s="33"/>
      <c r="D20" s="28" t="s">
        <v>33</v>
      </c>
      <c r="I20" s="28" t="s">
        <v>26</v>
      </c>
      <c r="J20" s="26" t="s">
        <v>34</v>
      </c>
      <c r="L20" s="33"/>
    </row>
    <row r="21" spans="2:12" s="1" customFormat="1" ht="18" customHeight="1">
      <c r="B21" s="33"/>
      <c r="E21" s="26" t="s">
        <v>35</v>
      </c>
      <c r="I21" s="28" t="s">
        <v>29</v>
      </c>
      <c r="J21" s="26" t="s">
        <v>36</v>
      </c>
      <c r="L21" s="33"/>
    </row>
    <row r="22" spans="2:12" s="1" customFormat="1" ht="6.95" customHeight="1">
      <c r="B22" s="33"/>
      <c r="L22" s="33"/>
    </row>
    <row r="23" spans="2:12" s="1" customFormat="1" ht="12" customHeight="1">
      <c r="B23" s="33"/>
      <c r="D23" s="28" t="s">
        <v>38</v>
      </c>
      <c r="I23" s="28" t="s">
        <v>26</v>
      </c>
      <c r="J23" s="26" t="str">
        <f>IF('Rekapitulace stavby'!AN19="","",'Rekapitulace stavby'!AN19)</f>
        <v/>
      </c>
      <c r="L23" s="33"/>
    </row>
    <row r="24" spans="2:12" s="1" customFormat="1" ht="18" customHeight="1">
      <c r="B24" s="33"/>
      <c r="E24" s="26" t="str">
        <f>IF('Rekapitulace stavby'!E20="","",'Rekapitulace stavby'!E20)</f>
        <v xml:space="preserve"> </v>
      </c>
      <c r="I24" s="28" t="s">
        <v>29</v>
      </c>
      <c r="J24" s="26" t="str">
        <f>IF('Rekapitulace stavby'!AN20="","",'Rekapitulace stavby'!AN20)</f>
        <v/>
      </c>
      <c r="L24" s="33"/>
    </row>
    <row r="25" spans="2:12" s="1" customFormat="1" ht="6.95" customHeight="1">
      <c r="B25" s="33"/>
      <c r="L25" s="33"/>
    </row>
    <row r="26" spans="2:12" s="1" customFormat="1" ht="12" customHeight="1">
      <c r="B26" s="33"/>
      <c r="D26" s="28" t="s">
        <v>40</v>
      </c>
      <c r="L26" s="33"/>
    </row>
    <row r="27" spans="2:12" s="7" customFormat="1" ht="16.5" customHeight="1">
      <c r="B27" s="88"/>
      <c r="E27" s="315" t="s">
        <v>19</v>
      </c>
      <c r="F27" s="315"/>
      <c r="G27" s="315"/>
      <c r="H27" s="315"/>
      <c r="L27" s="88"/>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0" t="s">
        <v>42</v>
      </c>
      <c r="J30" s="64">
        <f>ROUND(J80,2)</f>
        <v>0</v>
      </c>
      <c r="L30" s="33"/>
    </row>
    <row r="31" spans="2:12" s="1" customFormat="1" ht="6.95" customHeight="1">
      <c r="B31" s="33"/>
      <c r="D31" s="51"/>
      <c r="E31" s="51"/>
      <c r="F31" s="51"/>
      <c r="G31" s="51"/>
      <c r="H31" s="51"/>
      <c r="I31" s="51"/>
      <c r="J31" s="51"/>
      <c r="K31" s="51"/>
      <c r="L31" s="33"/>
    </row>
    <row r="32" spans="2:12" s="1" customFormat="1" ht="14.45" customHeight="1">
      <c r="B32" s="33"/>
      <c r="F32" s="36" t="s">
        <v>44</v>
      </c>
      <c r="I32" s="36" t="s">
        <v>43</v>
      </c>
      <c r="J32" s="36" t="s">
        <v>45</v>
      </c>
      <c r="L32" s="33"/>
    </row>
    <row r="33" spans="2:12" s="1" customFormat="1" ht="14.45" customHeight="1">
      <c r="B33" s="33"/>
      <c r="D33" s="53" t="s">
        <v>46</v>
      </c>
      <c r="E33" s="28" t="s">
        <v>47</v>
      </c>
      <c r="F33" s="91">
        <f>ROUND((SUM(BE80:BE152)),2)</f>
        <v>0</v>
      </c>
      <c r="I33" s="92">
        <v>0.21</v>
      </c>
      <c r="J33" s="91">
        <f>ROUND(((SUM(BE80:BE152))*I33),2)</f>
        <v>0</v>
      </c>
      <c r="L33" s="33"/>
    </row>
    <row r="34" spans="2:12" s="1" customFormat="1" ht="14.45" customHeight="1">
      <c r="B34" s="33"/>
      <c r="E34" s="28" t="s">
        <v>48</v>
      </c>
      <c r="F34" s="91">
        <f>ROUND((SUM(BF80:BF152)),2)</f>
        <v>0</v>
      </c>
      <c r="I34" s="92">
        <v>0.15</v>
      </c>
      <c r="J34" s="91">
        <f>ROUND(((SUM(BF80:BF152))*I34),2)</f>
        <v>0</v>
      </c>
      <c r="L34" s="33"/>
    </row>
    <row r="35" spans="2:12" s="1" customFormat="1" ht="14.45" customHeight="1" hidden="1">
      <c r="B35" s="33"/>
      <c r="E35" s="28" t="s">
        <v>49</v>
      </c>
      <c r="F35" s="91">
        <f>ROUND((SUM(BG80:BG152)),2)</f>
        <v>0</v>
      </c>
      <c r="I35" s="92">
        <v>0.21</v>
      </c>
      <c r="J35" s="91">
        <f>0</f>
        <v>0</v>
      </c>
      <c r="L35" s="33"/>
    </row>
    <row r="36" spans="2:12" s="1" customFormat="1" ht="14.45" customHeight="1" hidden="1">
      <c r="B36" s="33"/>
      <c r="E36" s="28" t="s">
        <v>50</v>
      </c>
      <c r="F36" s="91">
        <f>ROUND((SUM(BH80:BH152)),2)</f>
        <v>0</v>
      </c>
      <c r="I36" s="92">
        <v>0.15</v>
      </c>
      <c r="J36" s="91">
        <f>0</f>
        <v>0</v>
      </c>
      <c r="L36" s="33"/>
    </row>
    <row r="37" spans="2:12" s="1" customFormat="1" ht="14.45" customHeight="1" hidden="1">
      <c r="B37" s="33"/>
      <c r="E37" s="28" t="s">
        <v>51</v>
      </c>
      <c r="F37" s="91">
        <f>ROUND((SUM(BI80:BI152)),2)</f>
        <v>0</v>
      </c>
      <c r="I37" s="92">
        <v>0</v>
      </c>
      <c r="J37" s="91">
        <f>0</f>
        <v>0</v>
      </c>
      <c r="L37" s="33"/>
    </row>
    <row r="38" spans="2:12" s="1" customFormat="1" ht="6.95" customHeight="1">
      <c r="B38" s="33"/>
      <c r="L38" s="33"/>
    </row>
    <row r="39" spans="2:12" s="1" customFormat="1" ht="25.35" customHeight="1">
      <c r="B39" s="33"/>
      <c r="C39" s="93"/>
      <c r="D39" s="94" t="s">
        <v>52</v>
      </c>
      <c r="E39" s="55"/>
      <c r="F39" s="55"/>
      <c r="G39" s="95" t="s">
        <v>53</v>
      </c>
      <c r="H39" s="96" t="s">
        <v>54</v>
      </c>
      <c r="I39" s="55"/>
      <c r="J39" s="97">
        <f>SUM(J30:J37)</f>
        <v>0</v>
      </c>
      <c r="K39" s="98"/>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234</v>
      </c>
      <c r="L45" s="33"/>
    </row>
    <row r="46" spans="2:12" s="1" customFormat="1" ht="6.95" customHeight="1">
      <c r="B46" s="33"/>
      <c r="L46" s="33"/>
    </row>
    <row r="47" spans="2:12" s="1" customFormat="1" ht="12" customHeight="1">
      <c r="B47" s="33"/>
      <c r="C47" s="28" t="s">
        <v>16</v>
      </c>
      <c r="L47" s="33"/>
    </row>
    <row r="48" spans="2:12" s="1" customFormat="1" ht="16.5" customHeight="1">
      <c r="B48" s="33"/>
      <c r="E48" s="317" t="str">
        <f>E7</f>
        <v>VD Baška – převedení extrémních povodní, stavba č. 4142</v>
      </c>
      <c r="F48" s="318"/>
      <c r="G48" s="318"/>
      <c r="H48" s="318"/>
      <c r="L48" s="33"/>
    </row>
    <row r="49" spans="2:12" s="1" customFormat="1" ht="12" customHeight="1">
      <c r="B49" s="33"/>
      <c r="C49" s="28" t="s">
        <v>123</v>
      </c>
      <c r="L49" s="33"/>
    </row>
    <row r="50" spans="2:12" s="1" customFormat="1" ht="16.5" customHeight="1">
      <c r="B50" s="33"/>
      <c r="E50" s="297" t="str">
        <f>E9</f>
        <v>VON - Vedlejší a ostatní náklady</v>
      </c>
      <c r="F50" s="316"/>
      <c r="G50" s="316"/>
      <c r="H50" s="316"/>
      <c r="L50" s="33"/>
    </row>
    <row r="51" spans="2:12" s="1" customFormat="1" ht="6.95" customHeight="1">
      <c r="B51" s="33"/>
      <c r="L51" s="33"/>
    </row>
    <row r="52" spans="2:12" s="1" customFormat="1" ht="12" customHeight="1">
      <c r="B52" s="33"/>
      <c r="C52" s="28" t="s">
        <v>21</v>
      </c>
      <c r="F52" s="26" t="str">
        <f>F12</f>
        <v>k. ú. Baška</v>
      </c>
      <c r="I52" s="28" t="s">
        <v>23</v>
      </c>
      <c r="J52" s="50" t="str">
        <f>IF(J12="","",J12)</f>
        <v>30. 3. 2023</v>
      </c>
      <c r="L52" s="33"/>
    </row>
    <row r="53" spans="2:12" s="1" customFormat="1" ht="6.95" customHeight="1">
      <c r="B53" s="33"/>
      <c r="L53" s="33"/>
    </row>
    <row r="54" spans="2:12" s="1" customFormat="1" ht="25.7" customHeight="1">
      <c r="B54" s="33"/>
      <c r="C54" s="28" t="s">
        <v>25</v>
      </c>
      <c r="F54" s="26" t="str">
        <f>E15</f>
        <v>Povodí Odry, státní podnik</v>
      </c>
      <c r="I54" s="28" t="s">
        <v>33</v>
      </c>
      <c r="J54" s="31" t="str">
        <f>E21</f>
        <v>Ing. Pavel Golík, Ph.D.</v>
      </c>
      <c r="L54" s="33"/>
    </row>
    <row r="55" spans="2:12" s="1" customFormat="1" ht="15.2" customHeight="1">
      <c r="B55" s="33"/>
      <c r="C55" s="28" t="s">
        <v>31</v>
      </c>
      <c r="F55" s="26" t="str">
        <f>IF(E18="","",E18)</f>
        <v>Vyplň údaj</v>
      </c>
      <c r="I55" s="28" t="s">
        <v>38</v>
      </c>
      <c r="J55" s="31" t="str">
        <f>E24</f>
        <v xml:space="preserve"> </v>
      </c>
      <c r="L55" s="33"/>
    </row>
    <row r="56" spans="2:12" s="1" customFormat="1" ht="10.35" customHeight="1">
      <c r="B56" s="33"/>
      <c r="L56" s="33"/>
    </row>
    <row r="57" spans="2:12" s="1" customFormat="1" ht="29.25" customHeight="1">
      <c r="B57" s="33"/>
      <c r="C57" s="99" t="s">
        <v>235</v>
      </c>
      <c r="D57" s="93"/>
      <c r="E57" s="93"/>
      <c r="F57" s="93"/>
      <c r="G57" s="93"/>
      <c r="H57" s="93"/>
      <c r="I57" s="93"/>
      <c r="J57" s="100" t="s">
        <v>236</v>
      </c>
      <c r="K57" s="93"/>
      <c r="L57" s="33"/>
    </row>
    <row r="58" spans="2:12" s="1" customFormat="1" ht="10.35" customHeight="1">
      <c r="B58" s="33"/>
      <c r="L58" s="33"/>
    </row>
    <row r="59" spans="2:47" s="1" customFormat="1" ht="22.9" customHeight="1">
      <c r="B59" s="33"/>
      <c r="C59" s="101" t="s">
        <v>74</v>
      </c>
      <c r="J59" s="64">
        <f>J80</f>
        <v>0</v>
      </c>
      <c r="L59" s="33"/>
      <c r="AU59" s="18" t="s">
        <v>237</v>
      </c>
    </row>
    <row r="60" spans="2:12" s="8" customFormat="1" ht="24.95" customHeight="1">
      <c r="B60" s="102"/>
      <c r="D60" s="103" t="s">
        <v>6974</v>
      </c>
      <c r="E60" s="104"/>
      <c r="F60" s="104"/>
      <c r="G60" s="104"/>
      <c r="H60" s="104"/>
      <c r="I60" s="104"/>
      <c r="J60" s="105">
        <f>J81</f>
        <v>0</v>
      </c>
      <c r="L60" s="102"/>
    </row>
    <row r="61" spans="2:12" s="1" customFormat="1" ht="21.75" customHeight="1">
      <c r="B61" s="33"/>
      <c r="L61" s="33"/>
    </row>
    <row r="62" spans="2:12" s="1" customFormat="1" ht="6.95" customHeight="1">
      <c r="B62" s="42"/>
      <c r="C62" s="43"/>
      <c r="D62" s="43"/>
      <c r="E62" s="43"/>
      <c r="F62" s="43"/>
      <c r="G62" s="43"/>
      <c r="H62" s="43"/>
      <c r="I62" s="43"/>
      <c r="J62" s="43"/>
      <c r="K62" s="43"/>
      <c r="L62" s="33"/>
    </row>
    <row r="66" spans="2:12" s="1" customFormat="1" ht="6.95" customHeight="1">
      <c r="B66" s="44"/>
      <c r="C66" s="45"/>
      <c r="D66" s="45"/>
      <c r="E66" s="45"/>
      <c r="F66" s="45"/>
      <c r="G66" s="45"/>
      <c r="H66" s="45"/>
      <c r="I66" s="45"/>
      <c r="J66" s="45"/>
      <c r="K66" s="45"/>
      <c r="L66" s="33"/>
    </row>
    <row r="67" spans="2:12" s="1" customFormat="1" ht="24.95" customHeight="1">
      <c r="B67" s="33"/>
      <c r="C67" s="22" t="s">
        <v>250</v>
      </c>
      <c r="L67" s="33"/>
    </row>
    <row r="68" spans="2:12" s="1" customFormat="1" ht="6.95" customHeight="1">
      <c r="B68" s="33"/>
      <c r="L68" s="33"/>
    </row>
    <row r="69" spans="2:12" s="1" customFormat="1" ht="12" customHeight="1">
      <c r="B69" s="33"/>
      <c r="C69" s="28" t="s">
        <v>16</v>
      </c>
      <c r="L69" s="33"/>
    </row>
    <row r="70" spans="2:12" s="1" customFormat="1" ht="16.5" customHeight="1">
      <c r="B70" s="33"/>
      <c r="E70" s="317" t="str">
        <f>E7</f>
        <v>VD Baška – převedení extrémních povodní, stavba č. 4142</v>
      </c>
      <c r="F70" s="318"/>
      <c r="G70" s="318"/>
      <c r="H70" s="318"/>
      <c r="L70" s="33"/>
    </row>
    <row r="71" spans="2:12" s="1" customFormat="1" ht="12" customHeight="1">
      <c r="B71" s="33"/>
      <c r="C71" s="28" t="s">
        <v>123</v>
      </c>
      <c r="L71" s="33"/>
    </row>
    <row r="72" spans="2:12" s="1" customFormat="1" ht="16.5" customHeight="1">
      <c r="B72" s="33"/>
      <c r="E72" s="297" t="str">
        <f>E9</f>
        <v>VON - Vedlejší a ostatní náklady</v>
      </c>
      <c r="F72" s="316"/>
      <c r="G72" s="316"/>
      <c r="H72" s="316"/>
      <c r="L72" s="33"/>
    </row>
    <row r="73" spans="2:12" s="1" customFormat="1" ht="6.95" customHeight="1">
      <c r="B73" s="33"/>
      <c r="L73" s="33"/>
    </row>
    <row r="74" spans="2:12" s="1" customFormat="1" ht="12" customHeight="1">
      <c r="B74" s="33"/>
      <c r="C74" s="28" t="s">
        <v>21</v>
      </c>
      <c r="F74" s="26" t="str">
        <f>F12</f>
        <v>k. ú. Baška</v>
      </c>
      <c r="I74" s="28" t="s">
        <v>23</v>
      </c>
      <c r="J74" s="50" t="str">
        <f>IF(J12="","",J12)</f>
        <v>30. 3. 2023</v>
      </c>
      <c r="L74" s="33"/>
    </row>
    <row r="75" spans="2:12" s="1" customFormat="1" ht="6.95" customHeight="1">
      <c r="B75" s="33"/>
      <c r="L75" s="33"/>
    </row>
    <row r="76" spans="2:12" s="1" customFormat="1" ht="25.7" customHeight="1">
      <c r="B76" s="33"/>
      <c r="C76" s="28" t="s">
        <v>25</v>
      </c>
      <c r="F76" s="26" t="str">
        <f>E15</f>
        <v>Povodí Odry, státní podnik</v>
      </c>
      <c r="I76" s="28" t="s">
        <v>33</v>
      </c>
      <c r="J76" s="31" t="str">
        <f>E21</f>
        <v>Ing. Pavel Golík, Ph.D.</v>
      </c>
      <c r="L76" s="33"/>
    </row>
    <row r="77" spans="2:12" s="1" customFormat="1" ht="15.2" customHeight="1">
      <c r="B77" s="33"/>
      <c r="C77" s="28" t="s">
        <v>31</v>
      </c>
      <c r="F77" s="26" t="str">
        <f>IF(E18="","",E18)</f>
        <v>Vyplň údaj</v>
      </c>
      <c r="I77" s="28" t="s">
        <v>38</v>
      </c>
      <c r="J77" s="31" t="str">
        <f>E24</f>
        <v xml:space="preserve"> </v>
      </c>
      <c r="L77" s="33"/>
    </row>
    <row r="78" spans="2:12" s="1" customFormat="1" ht="10.35" customHeight="1">
      <c r="B78" s="33"/>
      <c r="L78" s="33"/>
    </row>
    <row r="79" spans="2:20" s="10" customFormat="1" ht="29.25" customHeight="1">
      <c r="B79" s="110"/>
      <c r="C79" s="111" t="s">
        <v>251</v>
      </c>
      <c r="D79" s="112" t="s">
        <v>61</v>
      </c>
      <c r="E79" s="112" t="s">
        <v>57</v>
      </c>
      <c r="F79" s="112" t="s">
        <v>58</v>
      </c>
      <c r="G79" s="112" t="s">
        <v>252</v>
      </c>
      <c r="H79" s="112" t="s">
        <v>253</v>
      </c>
      <c r="I79" s="112" t="s">
        <v>254</v>
      </c>
      <c r="J79" s="112" t="s">
        <v>236</v>
      </c>
      <c r="K79" s="113" t="s">
        <v>255</v>
      </c>
      <c r="L79" s="110"/>
      <c r="M79" s="57" t="s">
        <v>19</v>
      </c>
      <c r="N79" s="58" t="s">
        <v>46</v>
      </c>
      <c r="O79" s="58" t="s">
        <v>256</v>
      </c>
      <c r="P79" s="58" t="s">
        <v>257</v>
      </c>
      <c r="Q79" s="58" t="s">
        <v>258</v>
      </c>
      <c r="R79" s="58" t="s">
        <v>259</v>
      </c>
      <c r="S79" s="58" t="s">
        <v>260</v>
      </c>
      <c r="T79" s="59" t="s">
        <v>261</v>
      </c>
    </row>
    <row r="80" spans="2:63" s="1" customFormat="1" ht="22.9" customHeight="1">
      <c r="B80" s="33"/>
      <c r="C80" s="62" t="s">
        <v>262</v>
      </c>
      <c r="J80" s="114">
        <f>BK80</f>
        <v>0</v>
      </c>
      <c r="L80" s="33"/>
      <c r="M80" s="60"/>
      <c r="N80" s="51"/>
      <c r="O80" s="51"/>
      <c r="P80" s="115">
        <f>P81</f>
        <v>0</v>
      </c>
      <c r="Q80" s="51"/>
      <c r="R80" s="115">
        <f>R81</f>
        <v>0</v>
      </c>
      <c r="S80" s="51"/>
      <c r="T80" s="116">
        <f>T81</f>
        <v>0</v>
      </c>
      <c r="AT80" s="18" t="s">
        <v>75</v>
      </c>
      <c r="AU80" s="18" t="s">
        <v>237</v>
      </c>
      <c r="BK80" s="117">
        <f>BK81</f>
        <v>0</v>
      </c>
    </row>
    <row r="81" spans="2:63" s="11" customFormat="1" ht="25.9" customHeight="1">
      <c r="B81" s="118"/>
      <c r="D81" s="119" t="s">
        <v>75</v>
      </c>
      <c r="E81" s="120" t="s">
        <v>99</v>
      </c>
      <c r="F81" s="120" t="s">
        <v>100</v>
      </c>
      <c r="I81" s="121"/>
      <c r="J81" s="122">
        <f>BK81</f>
        <v>0</v>
      </c>
      <c r="L81" s="118"/>
      <c r="M81" s="123"/>
      <c r="P81" s="124">
        <f>SUM(P82:P152)</f>
        <v>0</v>
      </c>
      <c r="R81" s="124">
        <f>SUM(R82:R152)</f>
        <v>0</v>
      </c>
      <c r="T81" s="125">
        <f>SUM(T82:T152)</f>
        <v>0</v>
      </c>
      <c r="AR81" s="119" t="s">
        <v>84</v>
      </c>
      <c r="AT81" s="126" t="s">
        <v>75</v>
      </c>
      <c r="AU81" s="126" t="s">
        <v>76</v>
      </c>
      <c r="AY81" s="119" t="s">
        <v>265</v>
      </c>
      <c r="BK81" s="127">
        <f>SUM(BK82:BK152)</f>
        <v>0</v>
      </c>
    </row>
    <row r="82" spans="2:65" s="1" customFormat="1" ht="16.5" customHeight="1">
      <c r="B82" s="33"/>
      <c r="C82" s="130" t="s">
        <v>84</v>
      </c>
      <c r="D82" s="130" t="s">
        <v>267</v>
      </c>
      <c r="E82" s="131" t="s">
        <v>6975</v>
      </c>
      <c r="F82" s="132" t="s">
        <v>6976</v>
      </c>
      <c r="G82" s="133" t="s">
        <v>569</v>
      </c>
      <c r="H82" s="134">
        <v>1</v>
      </c>
      <c r="I82" s="135"/>
      <c r="J82" s="136">
        <f>ROUND(I82*H82,2)</f>
        <v>0</v>
      </c>
      <c r="K82" s="132" t="s">
        <v>19</v>
      </c>
      <c r="L82" s="33"/>
      <c r="M82" s="137" t="s">
        <v>19</v>
      </c>
      <c r="N82" s="138" t="s">
        <v>47</v>
      </c>
      <c r="P82" s="139">
        <f>O82*H82</f>
        <v>0</v>
      </c>
      <c r="Q82" s="139">
        <v>0</v>
      </c>
      <c r="R82" s="139">
        <f>Q82*H82</f>
        <v>0</v>
      </c>
      <c r="S82" s="139">
        <v>0</v>
      </c>
      <c r="T82" s="140">
        <f>S82*H82</f>
        <v>0</v>
      </c>
      <c r="AR82" s="141" t="s">
        <v>271</v>
      </c>
      <c r="AT82" s="141" t="s">
        <v>267</v>
      </c>
      <c r="AU82" s="141" t="s">
        <v>84</v>
      </c>
      <c r="AY82" s="18" t="s">
        <v>265</v>
      </c>
      <c r="BE82" s="142">
        <f>IF(N82="základní",J82,0)</f>
        <v>0</v>
      </c>
      <c r="BF82" s="142">
        <f>IF(N82="snížená",J82,0)</f>
        <v>0</v>
      </c>
      <c r="BG82" s="142">
        <f>IF(N82="zákl. přenesená",J82,0)</f>
        <v>0</v>
      </c>
      <c r="BH82" s="142">
        <f>IF(N82="sníž. přenesená",J82,0)</f>
        <v>0</v>
      </c>
      <c r="BI82" s="142">
        <f>IF(N82="nulová",J82,0)</f>
        <v>0</v>
      </c>
      <c r="BJ82" s="18" t="s">
        <v>84</v>
      </c>
      <c r="BK82" s="142">
        <f>ROUND(I82*H82,2)</f>
        <v>0</v>
      </c>
      <c r="BL82" s="18" t="s">
        <v>271</v>
      </c>
      <c r="BM82" s="141" t="s">
        <v>6977</v>
      </c>
    </row>
    <row r="83" spans="2:47" s="1" customFormat="1" ht="19.5">
      <c r="B83" s="33"/>
      <c r="D83" s="143" t="s">
        <v>273</v>
      </c>
      <c r="F83" s="144" t="s">
        <v>6978</v>
      </c>
      <c r="I83" s="145"/>
      <c r="L83" s="33"/>
      <c r="M83" s="146"/>
      <c r="T83" s="54"/>
      <c r="AT83" s="18" t="s">
        <v>273</v>
      </c>
      <c r="AU83" s="18" t="s">
        <v>84</v>
      </c>
    </row>
    <row r="84" spans="2:65" s="1" customFormat="1" ht="16.5" customHeight="1">
      <c r="B84" s="33"/>
      <c r="C84" s="130" t="s">
        <v>86</v>
      </c>
      <c r="D84" s="130" t="s">
        <v>267</v>
      </c>
      <c r="E84" s="131" t="s">
        <v>6979</v>
      </c>
      <c r="F84" s="132" t="s">
        <v>6980</v>
      </c>
      <c r="G84" s="133" t="s">
        <v>569</v>
      </c>
      <c r="H84" s="134">
        <v>1</v>
      </c>
      <c r="I84" s="135"/>
      <c r="J84" s="136">
        <f>ROUND(I84*H84,2)</f>
        <v>0</v>
      </c>
      <c r="K84" s="132" t="s">
        <v>19</v>
      </c>
      <c r="L84" s="33"/>
      <c r="M84" s="137" t="s">
        <v>19</v>
      </c>
      <c r="N84" s="138" t="s">
        <v>47</v>
      </c>
      <c r="P84" s="139">
        <f>O84*H84</f>
        <v>0</v>
      </c>
      <c r="Q84" s="139">
        <v>0</v>
      </c>
      <c r="R84" s="139">
        <f>Q84*H84</f>
        <v>0</v>
      </c>
      <c r="S84" s="139">
        <v>0</v>
      </c>
      <c r="T84" s="140">
        <f>S84*H84</f>
        <v>0</v>
      </c>
      <c r="AR84" s="141" t="s">
        <v>271</v>
      </c>
      <c r="AT84" s="141" t="s">
        <v>267</v>
      </c>
      <c r="AU84" s="141" t="s">
        <v>84</v>
      </c>
      <c r="AY84" s="18" t="s">
        <v>265</v>
      </c>
      <c r="BE84" s="142">
        <f>IF(N84="základní",J84,0)</f>
        <v>0</v>
      </c>
      <c r="BF84" s="142">
        <f>IF(N84="snížená",J84,0)</f>
        <v>0</v>
      </c>
      <c r="BG84" s="142">
        <f>IF(N84="zákl. přenesená",J84,0)</f>
        <v>0</v>
      </c>
      <c r="BH84" s="142">
        <f>IF(N84="sníž. přenesená",J84,0)</f>
        <v>0</v>
      </c>
      <c r="BI84" s="142">
        <f>IF(N84="nulová",J84,0)</f>
        <v>0</v>
      </c>
      <c r="BJ84" s="18" t="s">
        <v>84</v>
      </c>
      <c r="BK84" s="142">
        <f>ROUND(I84*H84,2)</f>
        <v>0</v>
      </c>
      <c r="BL84" s="18" t="s">
        <v>271</v>
      </c>
      <c r="BM84" s="141" t="s">
        <v>6981</v>
      </c>
    </row>
    <row r="85" spans="2:47" s="1" customFormat="1" ht="12">
      <c r="B85" s="33"/>
      <c r="D85" s="143" t="s">
        <v>273</v>
      </c>
      <c r="F85" s="144" t="s">
        <v>6980</v>
      </c>
      <c r="I85" s="145"/>
      <c r="L85" s="33"/>
      <c r="M85" s="146"/>
      <c r="T85" s="54"/>
      <c r="AT85" s="18" t="s">
        <v>273</v>
      </c>
      <c r="AU85" s="18" t="s">
        <v>84</v>
      </c>
    </row>
    <row r="86" spans="2:65" s="1" customFormat="1" ht="21.75" customHeight="1">
      <c r="B86" s="33"/>
      <c r="C86" s="130" t="s">
        <v>287</v>
      </c>
      <c r="D86" s="130" t="s">
        <v>267</v>
      </c>
      <c r="E86" s="131" t="s">
        <v>6982</v>
      </c>
      <c r="F86" s="132" t="s">
        <v>6983</v>
      </c>
      <c r="G86" s="133" t="s">
        <v>569</v>
      </c>
      <c r="H86" s="134">
        <v>1</v>
      </c>
      <c r="I86" s="135"/>
      <c r="J86" s="136">
        <f>ROUND(I86*H86,2)</f>
        <v>0</v>
      </c>
      <c r="K86" s="132" t="s">
        <v>19</v>
      </c>
      <c r="L86" s="33"/>
      <c r="M86" s="137" t="s">
        <v>19</v>
      </c>
      <c r="N86" s="138" t="s">
        <v>47</v>
      </c>
      <c r="P86" s="139">
        <f>O86*H86</f>
        <v>0</v>
      </c>
      <c r="Q86" s="139">
        <v>0</v>
      </c>
      <c r="R86" s="139">
        <f>Q86*H86</f>
        <v>0</v>
      </c>
      <c r="S86" s="139">
        <v>0</v>
      </c>
      <c r="T86" s="140">
        <f>S86*H86</f>
        <v>0</v>
      </c>
      <c r="AR86" s="141" t="s">
        <v>271</v>
      </c>
      <c r="AT86" s="141" t="s">
        <v>267</v>
      </c>
      <c r="AU86" s="141" t="s">
        <v>84</v>
      </c>
      <c r="AY86" s="18" t="s">
        <v>265</v>
      </c>
      <c r="BE86" s="142">
        <f>IF(N86="základní",J86,0)</f>
        <v>0</v>
      </c>
      <c r="BF86" s="142">
        <f>IF(N86="snížená",J86,0)</f>
        <v>0</v>
      </c>
      <c r="BG86" s="142">
        <f>IF(N86="zákl. přenesená",J86,0)</f>
        <v>0</v>
      </c>
      <c r="BH86" s="142">
        <f>IF(N86="sníž. přenesená",J86,0)</f>
        <v>0</v>
      </c>
      <c r="BI86" s="142">
        <f>IF(N86="nulová",J86,0)</f>
        <v>0</v>
      </c>
      <c r="BJ86" s="18" t="s">
        <v>84</v>
      </c>
      <c r="BK86" s="142">
        <f>ROUND(I86*H86,2)</f>
        <v>0</v>
      </c>
      <c r="BL86" s="18" t="s">
        <v>271</v>
      </c>
      <c r="BM86" s="141" t="s">
        <v>6984</v>
      </c>
    </row>
    <row r="87" spans="2:47" s="1" customFormat="1" ht="12">
      <c r="B87" s="33"/>
      <c r="D87" s="143" t="s">
        <v>273</v>
      </c>
      <c r="F87" s="144" t="s">
        <v>6983</v>
      </c>
      <c r="I87" s="145"/>
      <c r="L87" s="33"/>
      <c r="M87" s="146"/>
      <c r="T87" s="54"/>
      <c r="AT87" s="18" t="s">
        <v>273</v>
      </c>
      <c r="AU87" s="18" t="s">
        <v>84</v>
      </c>
    </row>
    <row r="88" spans="2:65" s="1" customFormat="1" ht="16.5" customHeight="1">
      <c r="B88" s="33"/>
      <c r="C88" s="130" t="s">
        <v>271</v>
      </c>
      <c r="D88" s="130" t="s">
        <v>267</v>
      </c>
      <c r="E88" s="131" t="s">
        <v>6985</v>
      </c>
      <c r="F88" s="132" t="s">
        <v>6986</v>
      </c>
      <c r="G88" s="133" t="s">
        <v>569</v>
      </c>
      <c r="H88" s="134">
        <v>1</v>
      </c>
      <c r="I88" s="135"/>
      <c r="J88" s="136">
        <f>ROUND(I88*H88,2)</f>
        <v>0</v>
      </c>
      <c r="K88" s="132" t="s">
        <v>19</v>
      </c>
      <c r="L88" s="33"/>
      <c r="M88" s="137" t="s">
        <v>19</v>
      </c>
      <c r="N88" s="138" t="s">
        <v>47</v>
      </c>
      <c r="P88" s="139">
        <f>O88*H88</f>
        <v>0</v>
      </c>
      <c r="Q88" s="139">
        <v>0</v>
      </c>
      <c r="R88" s="139">
        <f>Q88*H88</f>
        <v>0</v>
      </c>
      <c r="S88" s="139">
        <v>0</v>
      </c>
      <c r="T88" s="140">
        <f>S88*H88</f>
        <v>0</v>
      </c>
      <c r="AR88" s="141" t="s">
        <v>271</v>
      </c>
      <c r="AT88" s="141" t="s">
        <v>267</v>
      </c>
      <c r="AU88" s="141" t="s">
        <v>84</v>
      </c>
      <c r="AY88" s="18" t="s">
        <v>265</v>
      </c>
      <c r="BE88" s="142">
        <f>IF(N88="základní",J88,0)</f>
        <v>0</v>
      </c>
      <c r="BF88" s="142">
        <f>IF(N88="snížená",J88,0)</f>
        <v>0</v>
      </c>
      <c r="BG88" s="142">
        <f>IF(N88="zákl. přenesená",J88,0)</f>
        <v>0</v>
      </c>
      <c r="BH88" s="142">
        <f>IF(N88="sníž. přenesená",J88,0)</f>
        <v>0</v>
      </c>
      <c r="BI88" s="142">
        <f>IF(N88="nulová",J88,0)</f>
        <v>0</v>
      </c>
      <c r="BJ88" s="18" t="s">
        <v>84</v>
      </c>
      <c r="BK88" s="142">
        <f>ROUND(I88*H88,2)</f>
        <v>0</v>
      </c>
      <c r="BL88" s="18" t="s">
        <v>271</v>
      </c>
      <c r="BM88" s="141" t="s">
        <v>6987</v>
      </c>
    </row>
    <row r="89" spans="2:47" s="1" customFormat="1" ht="12">
      <c r="B89" s="33"/>
      <c r="D89" s="143" t="s">
        <v>273</v>
      </c>
      <c r="F89" s="144" t="s">
        <v>6986</v>
      </c>
      <c r="I89" s="145"/>
      <c r="L89" s="33"/>
      <c r="M89" s="146"/>
      <c r="T89" s="54"/>
      <c r="AT89" s="18" t="s">
        <v>273</v>
      </c>
      <c r="AU89" s="18" t="s">
        <v>84</v>
      </c>
    </row>
    <row r="90" spans="2:65" s="1" customFormat="1" ht="24.2" customHeight="1">
      <c r="B90" s="33"/>
      <c r="C90" s="130" t="s">
        <v>302</v>
      </c>
      <c r="D90" s="130" t="s">
        <v>267</v>
      </c>
      <c r="E90" s="131" t="s">
        <v>6988</v>
      </c>
      <c r="F90" s="132" t="s">
        <v>6989</v>
      </c>
      <c r="G90" s="133" t="s">
        <v>569</v>
      </c>
      <c r="H90" s="134">
        <v>1</v>
      </c>
      <c r="I90" s="135"/>
      <c r="J90" s="136">
        <f>ROUND(I90*H90,2)</f>
        <v>0</v>
      </c>
      <c r="K90" s="132" t="s">
        <v>19</v>
      </c>
      <c r="L90" s="33"/>
      <c r="M90" s="137" t="s">
        <v>19</v>
      </c>
      <c r="N90" s="138" t="s">
        <v>47</v>
      </c>
      <c r="P90" s="139">
        <f>O90*H90</f>
        <v>0</v>
      </c>
      <c r="Q90" s="139">
        <v>0</v>
      </c>
      <c r="R90" s="139">
        <f>Q90*H90</f>
        <v>0</v>
      </c>
      <c r="S90" s="139">
        <v>0</v>
      </c>
      <c r="T90" s="140">
        <f>S90*H90</f>
        <v>0</v>
      </c>
      <c r="AR90" s="141" t="s">
        <v>271</v>
      </c>
      <c r="AT90" s="141" t="s">
        <v>267</v>
      </c>
      <c r="AU90" s="141" t="s">
        <v>84</v>
      </c>
      <c r="AY90" s="18" t="s">
        <v>265</v>
      </c>
      <c r="BE90" s="142">
        <f>IF(N90="základní",J90,0)</f>
        <v>0</v>
      </c>
      <c r="BF90" s="142">
        <f>IF(N90="snížená",J90,0)</f>
        <v>0</v>
      </c>
      <c r="BG90" s="142">
        <f>IF(N90="zákl. přenesená",J90,0)</f>
        <v>0</v>
      </c>
      <c r="BH90" s="142">
        <f>IF(N90="sníž. přenesená",J90,0)</f>
        <v>0</v>
      </c>
      <c r="BI90" s="142">
        <f>IF(N90="nulová",J90,0)</f>
        <v>0</v>
      </c>
      <c r="BJ90" s="18" t="s">
        <v>84</v>
      </c>
      <c r="BK90" s="142">
        <f>ROUND(I90*H90,2)</f>
        <v>0</v>
      </c>
      <c r="BL90" s="18" t="s">
        <v>271</v>
      </c>
      <c r="BM90" s="141" t="s">
        <v>6990</v>
      </c>
    </row>
    <row r="91" spans="2:47" s="1" customFormat="1" ht="12">
      <c r="B91" s="33"/>
      <c r="D91" s="143" t="s">
        <v>273</v>
      </c>
      <c r="F91" s="144" t="s">
        <v>6989</v>
      </c>
      <c r="I91" s="145"/>
      <c r="L91" s="33"/>
      <c r="M91" s="146"/>
      <c r="T91" s="54"/>
      <c r="AT91" s="18" t="s">
        <v>273</v>
      </c>
      <c r="AU91" s="18" t="s">
        <v>84</v>
      </c>
    </row>
    <row r="92" spans="2:65" s="1" customFormat="1" ht="16.5" customHeight="1">
      <c r="B92" s="33"/>
      <c r="C92" s="130" t="s">
        <v>309</v>
      </c>
      <c r="D92" s="130" t="s">
        <v>267</v>
      </c>
      <c r="E92" s="131" t="s">
        <v>6991</v>
      </c>
      <c r="F92" s="132" t="s">
        <v>6992</v>
      </c>
      <c r="G92" s="133" t="s">
        <v>569</v>
      </c>
      <c r="H92" s="134">
        <v>1</v>
      </c>
      <c r="I92" s="135"/>
      <c r="J92" s="136">
        <f>ROUND(I92*H92,2)</f>
        <v>0</v>
      </c>
      <c r="K92" s="132" t="s">
        <v>19</v>
      </c>
      <c r="L92" s="33"/>
      <c r="M92" s="137" t="s">
        <v>19</v>
      </c>
      <c r="N92" s="138" t="s">
        <v>47</v>
      </c>
      <c r="P92" s="139">
        <f>O92*H92</f>
        <v>0</v>
      </c>
      <c r="Q92" s="139">
        <v>0</v>
      </c>
      <c r="R92" s="139">
        <f>Q92*H92</f>
        <v>0</v>
      </c>
      <c r="S92" s="139">
        <v>0</v>
      </c>
      <c r="T92" s="140">
        <f>S92*H92</f>
        <v>0</v>
      </c>
      <c r="AR92" s="141" t="s">
        <v>271</v>
      </c>
      <c r="AT92" s="141" t="s">
        <v>267</v>
      </c>
      <c r="AU92" s="141" t="s">
        <v>84</v>
      </c>
      <c r="AY92" s="18" t="s">
        <v>265</v>
      </c>
      <c r="BE92" s="142">
        <f>IF(N92="základní",J92,0)</f>
        <v>0</v>
      </c>
      <c r="BF92" s="142">
        <f>IF(N92="snížená",J92,0)</f>
        <v>0</v>
      </c>
      <c r="BG92" s="142">
        <f>IF(N92="zákl. přenesená",J92,0)</f>
        <v>0</v>
      </c>
      <c r="BH92" s="142">
        <f>IF(N92="sníž. přenesená",J92,0)</f>
        <v>0</v>
      </c>
      <c r="BI92" s="142">
        <f>IF(N92="nulová",J92,0)</f>
        <v>0</v>
      </c>
      <c r="BJ92" s="18" t="s">
        <v>84</v>
      </c>
      <c r="BK92" s="142">
        <f>ROUND(I92*H92,2)</f>
        <v>0</v>
      </c>
      <c r="BL92" s="18" t="s">
        <v>271</v>
      </c>
      <c r="BM92" s="141" t="s">
        <v>6993</v>
      </c>
    </row>
    <row r="93" spans="2:47" s="1" customFormat="1" ht="12">
      <c r="B93" s="33"/>
      <c r="D93" s="143" t="s">
        <v>273</v>
      </c>
      <c r="F93" s="144" t="s">
        <v>6992</v>
      </c>
      <c r="I93" s="145"/>
      <c r="L93" s="33"/>
      <c r="M93" s="146"/>
      <c r="T93" s="54"/>
      <c r="AT93" s="18" t="s">
        <v>273</v>
      </c>
      <c r="AU93" s="18" t="s">
        <v>84</v>
      </c>
    </row>
    <row r="94" spans="2:65" s="1" customFormat="1" ht="21.75" customHeight="1">
      <c r="B94" s="33"/>
      <c r="C94" s="130" t="s">
        <v>316</v>
      </c>
      <c r="D94" s="130" t="s">
        <v>267</v>
      </c>
      <c r="E94" s="131" t="s">
        <v>6994</v>
      </c>
      <c r="F94" s="132" t="s">
        <v>6995</v>
      </c>
      <c r="G94" s="133" t="s">
        <v>569</v>
      </c>
      <c r="H94" s="134">
        <v>1</v>
      </c>
      <c r="I94" s="135"/>
      <c r="J94" s="136">
        <f>ROUND(I94*H94,2)</f>
        <v>0</v>
      </c>
      <c r="K94" s="132" t="s">
        <v>19</v>
      </c>
      <c r="L94" s="33"/>
      <c r="M94" s="137" t="s">
        <v>19</v>
      </c>
      <c r="N94" s="138" t="s">
        <v>47</v>
      </c>
      <c r="P94" s="139">
        <f>O94*H94</f>
        <v>0</v>
      </c>
      <c r="Q94" s="139">
        <v>0</v>
      </c>
      <c r="R94" s="139">
        <f>Q94*H94</f>
        <v>0</v>
      </c>
      <c r="S94" s="139">
        <v>0</v>
      </c>
      <c r="T94" s="140">
        <f>S94*H94</f>
        <v>0</v>
      </c>
      <c r="AR94" s="141" t="s">
        <v>271</v>
      </c>
      <c r="AT94" s="141" t="s">
        <v>267</v>
      </c>
      <c r="AU94" s="141" t="s">
        <v>84</v>
      </c>
      <c r="AY94" s="18" t="s">
        <v>265</v>
      </c>
      <c r="BE94" s="142">
        <f>IF(N94="základní",J94,0)</f>
        <v>0</v>
      </c>
      <c r="BF94" s="142">
        <f>IF(N94="snížená",J94,0)</f>
        <v>0</v>
      </c>
      <c r="BG94" s="142">
        <f>IF(N94="zákl. přenesená",J94,0)</f>
        <v>0</v>
      </c>
      <c r="BH94" s="142">
        <f>IF(N94="sníž. přenesená",J94,0)</f>
        <v>0</v>
      </c>
      <c r="BI94" s="142">
        <f>IF(N94="nulová",J94,0)</f>
        <v>0</v>
      </c>
      <c r="BJ94" s="18" t="s">
        <v>84</v>
      </c>
      <c r="BK94" s="142">
        <f>ROUND(I94*H94,2)</f>
        <v>0</v>
      </c>
      <c r="BL94" s="18" t="s">
        <v>271</v>
      </c>
      <c r="BM94" s="141" t="s">
        <v>6996</v>
      </c>
    </row>
    <row r="95" spans="2:47" s="1" customFormat="1" ht="12">
      <c r="B95" s="33"/>
      <c r="D95" s="143" t="s">
        <v>273</v>
      </c>
      <c r="F95" s="144" t="s">
        <v>6995</v>
      </c>
      <c r="I95" s="145"/>
      <c r="L95" s="33"/>
      <c r="M95" s="146"/>
      <c r="T95" s="54"/>
      <c r="AT95" s="18" t="s">
        <v>273</v>
      </c>
      <c r="AU95" s="18" t="s">
        <v>84</v>
      </c>
    </row>
    <row r="96" spans="2:65" s="1" customFormat="1" ht="16.5" customHeight="1">
      <c r="B96" s="33"/>
      <c r="C96" s="130" t="s">
        <v>323</v>
      </c>
      <c r="D96" s="130" t="s">
        <v>267</v>
      </c>
      <c r="E96" s="131" t="s">
        <v>6997</v>
      </c>
      <c r="F96" s="132" t="s">
        <v>6998</v>
      </c>
      <c r="G96" s="133" t="s">
        <v>569</v>
      </c>
      <c r="H96" s="134">
        <v>1</v>
      </c>
      <c r="I96" s="135"/>
      <c r="J96" s="136">
        <f>ROUND(I96*H96,2)</f>
        <v>0</v>
      </c>
      <c r="K96" s="132" t="s">
        <v>19</v>
      </c>
      <c r="L96" s="33"/>
      <c r="M96" s="137" t="s">
        <v>19</v>
      </c>
      <c r="N96" s="138" t="s">
        <v>47</v>
      </c>
      <c r="P96" s="139">
        <f>O96*H96</f>
        <v>0</v>
      </c>
      <c r="Q96" s="139">
        <v>0</v>
      </c>
      <c r="R96" s="139">
        <f>Q96*H96</f>
        <v>0</v>
      </c>
      <c r="S96" s="139">
        <v>0</v>
      </c>
      <c r="T96" s="140">
        <f>S96*H96</f>
        <v>0</v>
      </c>
      <c r="AR96" s="141" t="s">
        <v>271</v>
      </c>
      <c r="AT96" s="141" t="s">
        <v>267</v>
      </c>
      <c r="AU96" s="141" t="s">
        <v>84</v>
      </c>
      <c r="AY96" s="18" t="s">
        <v>265</v>
      </c>
      <c r="BE96" s="142">
        <f>IF(N96="základní",J96,0)</f>
        <v>0</v>
      </c>
      <c r="BF96" s="142">
        <f>IF(N96="snížená",J96,0)</f>
        <v>0</v>
      </c>
      <c r="BG96" s="142">
        <f>IF(N96="zákl. přenesená",J96,0)</f>
        <v>0</v>
      </c>
      <c r="BH96" s="142">
        <f>IF(N96="sníž. přenesená",J96,0)</f>
        <v>0</v>
      </c>
      <c r="BI96" s="142">
        <f>IF(N96="nulová",J96,0)</f>
        <v>0</v>
      </c>
      <c r="BJ96" s="18" t="s">
        <v>84</v>
      </c>
      <c r="BK96" s="142">
        <f>ROUND(I96*H96,2)</f>
        <v>0</v>
      </c>
      <c r="BL96" s="18" t="s">
        <v>271</v>
      </c>
      <c r="BM96" s="141" t="s">
        <v>6999</v>
      </c>
    </row>
    <row r="97" spans="2:47" s="1" customFormat="1" ht="12">
      <c r="B97" s="33"/>
      <c r="D97" s="143" t="s">
        <v>273</v>
      </c>
      <c r="F97" s="144" t="s">
        <v>6998</v>
      </c>
      <c r="I97" s="145"/>
      <c r="L97" s="33"/>
      <c r="M97" s="146"/>
      <c r="T97" s="54"/>
      <c r="AT97" s="18" t="s">
        <v>273</v>
      </c>
      <c r="AU97" s="18" t="s">
        <v>84</v>
      </c>
    </row>
    <row r="98" spans="2:65" s="1" customFormat="1" ht="21.75" customHeight="1">
      <c r="B98" s="33"/>
      <c r="C98" s="130" t="s">
        <v>141</v>
      </c>
      <c r="D98" s="130" t="s">
        <v>267</v>
      </c>
      <c r="E98" s="131" t="s">
        <v>7000</v>
      </c>
      <c r="F98" s="132" t="s">
        <v>7001</v>
      </c>
      <c r="G98" s="133" t="s">
        <v>569</v>
      </c>
      <c r="H98" s="134">
        <v>1</v>
      </c>
      <c r="I98" s="135"/>
      <c r="J98" s="136">
        <f>ROUND(I98*H98,2)</f>
        <v>0</v>
      </c>
      <c r="K98" s="132" t="s">
        <v>19</v>
      </c>
      <c r="L98" s="33"/>
      <c r="M98" s="137" t="s">
        <v>19</v>
      </c>
      <c r="N98" s="138" t="s">
        <v>47</v>
      </c>
      <c r="P98" s="139">
        <f>O98*H98</f>
        <v>0</v>
      </c>
      <c r="Q98" s="139">
        <v>0</v>
      </c>
      <c r="R98" s="139">
        <f>Q98*H98</f>
        <v>0</v>
      </c>
      <c r="S98" s="139">
        <v>0</v>
      </c>
      <c r="T98" s="140">
        <f>S98*H98</f>
        <v>0</v>
      </c>
      <c r="AR98" s="141" t="s">
        <v>271</v>
      </c>
      <c r="AT98" s="141" t="s">
        <v>267</v>
      </c>
      <c r="AU98" s="141" t="s">
        <v>84</v>
      </c>
      <c r="AY98" s="18" t="s">
        <v>265</v>
      </c>
      <c r="BE98" s="142">
        <f>IF(N98="základní",J98,0)</f>
        <v>0</v>
      </c>
      <c r="BF98" s="142">
        <f>IF(N98="snížená",J98,0)</f>
        <v>0</v>
      </c>
      <c r="BG98" s="142">
        <f>IF(N98="zákl. přenesená",J98,0)</f>
        <v>0</v>
      </c>
      <c r="BH98" s="142">
        <f>IF(N98="sníž. přenesená",J98,0)</f>
        <v>0</v>
      </c>
      <c r="BI98" s="142">
        <f>IF(N98="nulová",J98,0)</f>
        <v>0</v>
      </c>
      <c r="BJ98" s="18" t="s">
        <v>84</v>
      </c>
      <c r="BK98" s="142">
        <f>ROUND(I98*H98,2)</f>
        <v>0</v>
      </c>
      <c r="BL98" s="18" t="s">
        <v>271</v>
      </c>
      <c r="BM98" s="141" t="s">
        <v>7002</v>
      </c>
    </row>
    <row r="99" spans="2:47" s="1" customFormat="1" ht="12">
      <c r="B99" s="33"/>
      <c r="D99" s="143" t="s">
        <v>273</v>
      </c>
      <c r="F99" s="144" t="s">
        <v>7001</v>
      </c>
      <c r="I99" s="145"/>
      <c r="L99" s="33"/>
      <c r="M99" s="146"/>
      <c r="T99" s="54"/>
      <c r="AT99" s="18" t="s">
        <v>273</v>
      </c>
      <c r="AU99" s="18" t="s">
        <v>84</v>
      </c>
    </row>
    <row r="100" spans="2:65" s="1" customFormat="1" ht="24.2" customHeight="1">
      <c r="B100" s="33"/>
      <c r="C100" s="130" t="s">
        <v>334</v>
      </c>
      <c r="D100" s="130" t="s">
        <v>267</v>
      </c>
      <c r="E100" s="131" t="s">
        <v>7003</v>
      </c>
      <c r="F100" s="132" t="s">
        <v>7004</v>
      </c>
      <c r="G100" s="133" t="s">
        <v>569</v>
      </c>
      <c r="H100" s="134">
        <v>1</v>
      </c>
      <c r="I100" s="135"/>
      <c r="J100" s="136">
        <f>ROUND(I100*H100,2)</f>
        <v>0</v>
      </c>
      <c r="K100" s="132" t="s">
        <v>19</v>
      </c>
      <c r="L100" s="33"/>
      <c r="M100" s="137" t="s">
        <v>19</v>
      </c>
      <c r="N100" s="138" t="s">
        <v>47</v>
      </c>
      <c r="P100" s="139">
        <f>O100*H100</f>
        <v>0</v>
      </c>
      <c r="Q100" s="139">
        <v>0</v>
      </c>
      <c r="R100" s="139">
        <f>Q100*H100</f>
        <v>0</v>
      </c>
      <c r="S100" s="139">
        <v>0</v>
      </c>
      <c r="T100" s="140">
        <f>S100*H100</f>
        <v>0</v>
      </c>
      <c r="AR100" s="141" t="s">
        <v>271</v>
      </c>
      <c r="AT100" s="141" t="s">
        <v>267</v>
      </c>
      <c r="AU100" s="141" t="s">
        <v>84</v>
      </c>
      <c r="AY100" s="18" t="s">
        <v>265</v>
      </c>
      <c r="BE100" s="142">
        <f>IF(N100="základní",J100,0)</f>
        <v>0</v>
      </c>
      <c r="BF100" s="142">
        <f>IF(N100="snížená",J100,0)</f>
        <v>0</v>
      </c>
      <c r="BG100" s="142">
        <f>IF(N100="zákl. přenesená",J100,0)</f>
        <v>0</v>
      </c>
      <c r="BH100" s="142">
        <f>IF(N100="sníž. přenesená",J100,0)</f>
        <v>0</v>
      </c>
      <c r="BI100" s="142">
        <f>IF(N100="nulová",J100,0)</f>
        <v>0</v>
      </c>
      <c r="BJ100" s="18" t="s">
        <v>84</v>
      </c>
      <c r="BK100" s="142">
        <f>ROUND(I100*H100,2)</f>
        <v>0</v>
      </c>
      <c r="BL100" s="18" t="s">
        <v>271</v>
      </c>
      <c r="BM100" s="141" t="s">
        <v>7005</v>
      </c>
    </row>
    <row r="101" spans="2:47" s="1" customFormat="1" ht="12">
      <c r="B101" s="33"/>
      <c r="D101" s="143" t="s">
        <v>273</v>
      </c>
      <c r="F101" s="144" t="s">
        <v>7004</v>
      </c>
      <c r="I101" s="145"/>
      <c r="L101" s="33"/>
      <c r="M101" s="146"/>
      <c r="T101" s="54"/>
      <c r="AT101" s="18" t="s">
        <v>273</v>
      </c>
      <c r="AU101" s="18" t="s">
        <v>84</v>
      </c>
    </row>
    <row r="102" spans="2:47" s="1" customFormat="1" ht="29.25">
      <c r="B102" s="33"/>
      <c r="D102" s="143" t="s">
        <v>501</v>
      </c>
      <c r="F102" s="176" t="s">
        <v>7006</v>
      </c>
      <c r="I102" s="145"/>
      <c r="L102" s="33"/>
      <c r="M102" s="146"/>
      <c r="T102" s="54"/>
      <c r="AT102" s="18" t="s">
        <v>501</v>
      </c>
      <c r="AU102" s="18" t="s">
        <v>84</v>
      </c>
    </row>
    <row r="103" spans="2:65" s="1" customFormat="1" ht="16.5" customHeight="1">
      <c r="B103" s="33"/>
      <c r="C103" s="130" t="s">
        <v>340</v>
      </c>
      <c r="D103" s="130" t="s">
        <v>267</v>
      </c>
      <c r="E103" s="131" t="s">
        <v>7007</v>
      </c>
      <c r="F103" s="132" t="s">
        <v>7008</v>
      </c>
      <c r="G103" s="133" t="s">
        <v>569</v>
      </c>
      <c r="H103" s="134">
        <v>1</v>
      </c>
      <c r="I103" s="135"/>
      <c r="J103" s="136">
        <f>ROUND(I103*H103,2)</f>
        <v>0</v>
      </c>
      <c r="K103" s="132" t="s">
        <v>19</v>
      </c>
      <c r="L103" s="33"/>
      <c r="M103" s="137" t="s">
        <v>19</v>
      </c>
      <c r="N103" s="138" t="s">
        <v>47</v>
      </c>
      <c r="P103" s="139">
        <f>O103*H103</f>
        <v>0</v>
      </c>
      <c r="Q103" s="139">
        <v>0</v>
      </c>
      <c r="R103" s="139">
        <f>Q103*H103</f>
        <v>0</v>
      </c>
      <c r="S103" s="139">
        <v>0</v>
      </c>
      <c r="T103" s="140">
        <f>S103*H103</f>
        <v>0</v>
      </c>
      <c r="AR103" s="141" t="s">
        <v>271</v>
      </c>
      <c r="AT103" s="141" t="s">
        <v>267</v>
      </c>
      <c r="AU103" s="141" t="s">
        <v>84</v>
      </c>
      <c r="AY103" s="18" t="s">
        <v>265</v>
      </c>
      <c r="BE103" s="142">
        <f>IF(N103="základní",J103,0)</f>
        <v>0</v>
      </c>
      <c r="BF103" s="142">
        <f>IF(N103="snížená",J103,0)</f>
        <v>0</v>
      </c>
      <c r="BG103" s="142">
        <f>IF(N103="zákl. přenesená",J103,0)</f>
        <v>0</v>
      </c>
      <c r="BH103" s="142">
        <f>IF(N103="sníž. přenesená",J103,0)</f>
        <v>0</v>
      </c>
      <c r="BI103" s="142">
        <f>IF(N103="nulová",J103,0)</f>
        <v>0</v>
      </c>
      <c r="BJ103" s="18" t="s">
        <v>84</v>
      </c>
      <c r="BK103" s="142">
        <f>ROUND(I103*H103,2)</f>
        <v>0</v>
      </c>
      <c r="BL103" s="18" t="s">
        <v>271</v>
      </c>
      <c r="BM103" s="141" t="s">
        <v>7009</v>
      </c>
    </row>
    <row r="104" spans="2:47" s="1" customFormat="1" ht="12">
      <c r="B104" s="33"/>
      <c r="D104" s="143" t="s">
        <v>273</v>
      </c>
      <c r="F104" s="144" t="s">
        <v>7008</v>
      </c>
      <c r="I104" s="145"/>
      <c r="L104" s="33"/>
      <c r="M104" s="146"/>
      <c r="T104" s="54"/>
      <c r="AT104" s="18" t="s">
        <v>273</v>
      </c>
      <c r="AU104" s="18" t="s">
        <v>84</v>
      </c>
    </row>
    <row r="105" spans="2:65" s="1" customFormat="1" ht="16.5" customHeight="1">
      <c r="B105" s="33"/>
      <c r="C105" s="130" t="s">
        <v>169</v>
      </c>
      <c r="D105" s="130" t="s">
        <v>267</v>
      </c>
      <c r="E105" s="131" t="s">
        <v>7010</v>
      </c>
      <c r="F105" s="132" t="s">
        <v>7011</v>
      </c>
      <c r="G105" s="133" t="s">
        <v>569</v>
      </c>
      <c r="H105" s="134">
        <v>1</v>
      </c>
      <c r="I105" s="135"/>
      <c r="J105" s="136">
        <f>ROUND(I105*H105,2)</f>
        <v>0</v>
      </c>
      <c r="K105" s="132" t="s">
        <v>19</v>
      </c>
      <c r="L105" s="33"/>
      <c r="M105" s="137" t="s">
        <v>19</v>
      </c>
      <c r="N105" s="138" t="s">
        <v>47</v>
      </c>
      <c r="P105" s="139">
        <f>O105*H105</f>
        <v>0</v>
      </c>
      <c r="Q105" s="139">
        <v>0</v>
      </c>
      <c r="R105" s="139">
        <f>Q105*H105</f>
        <v>0</v>
      </c>
      <c r="S105" s="139">
        <v>0</v>
      </c>
      <c r="T105" s="140">
        <f>S105*H105</f>
        <v>0</v>
      </c>
      <c r="AR105" s="141" t="s">
        <v>271</v>
      </c>
      <c r="AT105" s="141" t="s">
        <v>267</v>
      </c>
      <c r="AU105" s="141" t="s">
        <v>84</v>
      </c>
      <c r="AY105" s="18" t="s">
        <v>265</v>
      </c>
      <c r="BE105" s="142">
        <f>IF(N105="základní",J105,0)</f>
        <v>0</v>
      </c>
      <c r="BF105" s="142">
        <f>IF(N105="snížená",J105,0)</f>
        <v>0</v>
      </c>
      <c r="BG105" s="142">
        <f>IF(N105="zákl. přenesená",J105,0)</f>
        <v>0</v>
      </c>
      <c r="BH105" s="142">
        <f>IF(N105="sníž. přenesená",J105,0)</f>
        <v>0</v>
      </c>
      <c r="BI105" s="142">
        <f>IF(N105="nulová",J105,0)</f>
        <v>0</v>
      </c>
      <c r="BJ105" s="18" t="s">
        <v>84</v>
      </c>
      <c r="BK105" s="142">
        <f>ROUND(I105*H105,2)</f>
        <v>0</v>
      </c>
      <c r="BL105" s="18" t="s">
        <v>271</v>
      </c>
      <c r="BM105" s="141" t="s">
        <v>7012</v>
      </c>
    </row>
    <row r="106" spans="2:47" s="1" customFormat="1" ht="12">
      <c r="B106" s="33"/>
      <c r="D106" s="143" t="s">
        <v>273</v>
      </c>
      <c r="F106" s="144" t="s">
        <v>7011</v>
      </c>
      <c r="I106" s="145"/>
      <c r="L106" s="33"/>
      <c r="M106" s="146"/>
      <c r="T106" s="54"/>
      <c r="AT106" s="18" t="s">
        <v>273</v>
      </c>
      <c r="AU106" s="18" t="s">
        <v>84</v>
      </c>
    </row>
    <row r="107" spans="2:65" s="1" customFormat="1" ht="24.2" customHeight="1">
      <c r="B107" s="33"/>
      <c r="C107" s="130" t="s">
        <v>159</v>
      </c>
      <c r="D107" s="130" t="s">
        <v>267</v>
      </c>
      <c r="E107" s="131" t="s">
        <v>7013</v>
      </c>
      <c r="F107" s="132" t="s">
        <v>7014</v>
      </c>
      <c r="G107" s="133" t="s">
        <v>569</v>
      </c>
      <c r="H107" s="134">
        <v>1</v>
      </c>
      <c r="I107" s="135"/>
      <c r="J107" s="136">
        <f>ROUND(I107*H107,2)</f>
        <v>0</v>
      </c>
      <c r="K107" s="132" t="s">
        <v>19</v>
      </c>
      <c r="L107" s="33"/>
      <c r="M107" s="137" t="s">
        <v>19</v>
      </c>
      <c r="N107" s="138" t="s">
        <v>47</v>
      </c>
      <c r="P107" s="139">
        <f>O107*H107</f>
        <v>0</v>
      </c>
      <c r="Q107" s="139">
        <v>0</v>
      </c>
      <c r="R107" s="139">
        <f>Q107*H107</f>
        <v>0</v>
      </c>
      <c r="S107" s="139">
        <v>0</v>
      </c>
      <c r="T107" s="140">
        <f>S107*H107</f>
        <v>0</v>
      </c>
      <c r="AR107" s="141" t="s">
        <v>271</v>
      </c>
      <c r="AT107" s="141" t="s">
        <v>267</v>
      </c>
      <c r="AU107" s="141" t="s">
        <v>84</v>
      </c>
      <c r="AY107" s="18" t="s">
        <v>265</v>
      </c>
      <c r="BE107" s="142">
        <f>IF(N107="základní",J107,0)</f>
        <v>0</v>
      </c>
      <c r="BF107" s="142">
        <f>IF(N107="snížená",J107,0)</f>
        <v>0</v>
      </c>
      <c r="BG107" s="142">
        <f>IF(N107="zákl. přenesená",J107,0)</f>
        <v>0</v>
      </c>
      <c r="BH107" s="142">
        <f>IF(N107="sníž. přenesená",J107,0)</f>
        <v>0</v>
      </c>
      <c r="BI107" s="142">
        <f>IF(N107="nulová",J107,0)</f>
        <v>0</v>
      </c>
      <c r="BJ107" s="18" t="s">
        <v>84</v>
      </c>
      <c r="BK107" s="142">
        <f>ROUND(I107*H107,2)</f>
        <v>0</v>
      </c>
      <c r="BL107" s="18" t="s">
        <v>271</v>
      </c>
      <c r="BM107" s="141" t="s">
        <v>7015</v>
      </c>
    </row>
    <row r="108" spans="2:47" s="1" customFormat="1" ht="39">
      <c r="B108" s="33"/>
      <c r="D108" s="143" t="s">
        <v>273</v>
      </c>
      <c r="F108" s="144" t="s">
        <v>7016</v>
      </c>
      <c r="I108" s="145"/>
      <c r="L108" s="33"/>
      <c r="M108" s="146"/>
      <c r="T108" s="54"/>
      <c r="AT108" s="18" t="s">
        <v>273</v>
      </c>
      <c r="AU108" s="18" t="s">
        <v>84</v>
      </c>
    </row>
    <row r="109" spans="2:65" s="1" customFormat="1" ht="16.5" customHeight="1">
      <c r="B109" s="33"/>
      <c r="C109" s="130" t="s">
        <v>355</v>
      </c>
      <c r="D109" s="130" t="s">
        <v>267</v>
      </c>
      <c r="E109" s="131" t="s">
        <v>7017</v>
      </c>
      <c r="F109" s="132" t="s">
        <v>7018</v>
      </c>
      <c r="G109" s="133" t="s">
        <v>569</v>
      </c>
      <c r="H109" s="134">
        <v>1</v>
      </c>
      <c r="I109" s="135"/>
      <c r="J109" s="136">
        <f>ROUND(I109*H109,2)</f>
        <v>0</v>
      </c>
      <c r="K109" s="132" t="s">
        <v>19</v>
      </c>
      <c r="L109" s="33"/>
      <c r="M109" s="137" t="s">
        <v>19</v>
      </c>
      <c r="N109" s="138" t="s">
        <v>47</v>
      </c>
      <c r="P109" s="139">
        <f>O109*H109</f>
        <v>0</v>
      </c>
      <c r="Q109" s="139">
        <v>0</v>
      </c>
      <c r="R109" s="139">
        <f>Q109*H109</f>
        <v>0</v>
      </c>
      <c r="S109" s="139">
        <v>0</v>
      </c>
      <c r="T109" s="140">
        <f>S109*H109</f>
        <v>0</v>
      </c>
      <c r="AR109" s="141" t="s">
        <v>271</v>
      </c>
      <c r="AT109" s="141" t="s">
        <v>267</v>
      </c>
      <c r="AU109" s="141" t="s">
        <v>84</v>
      </c>
      <c r="AY109" s="18" t="s">
        <v>265</v>
      </c>
      <c r="BE109" s="142">
        <f>IF(N109="základní",J109,0)</f>
        <v>0</v>
      </c>
      <c r="BF109" s="142">
        <f>IF(N109="snížená",J109,0)</f>
        <v>0</v>
      </c>
      <c r="BG109" s="142">
        <f>IF(N109="zákl. přenesená",J109,0)</f>
        <v>0</v>
      </c>
      <c r="BH109" s="142">
        <f>IF(N109="sníž. přenesená",J109,0)</f>
        <v>0</v>
      </c>
      <c r="BI109" s="142">
        <f>IF(N109="nulová",J109,0)</f>
        <v>0</v>
      </c>
      <c r="BJ109" s="18" t="s">
        <v>84</v>
      </c>
      <c r="BK109" s="142">
        <f>ROUND(I109*H109,2)</f>
        <v>0</v>
      </c>
      <c r="BL109" s="18" t="s">
        <v>271</v>
      </c>
      <c r="BM109" s="141" t="s">
        <v>7019</v>
      </c>
    </row>
    <row r="110" spans="2:47" s="1" customFormat="1" ht="12">
      <c r="B110" s="33"/>
      <c r="D110" s="143" t="s">
        <v>273</v>
      </c>
      <c r="F110" s="144" t="s">
        <v>7018</v>
      </c>
      <c r="I110" s="145"/>
      <c r="L110" s="33"/>
      <c r="M110" s="146"/>
      <c r="T110" s="54"/>
      <c r="AT110" s="18" t="s">
        <v>273</v>
      </c>
      <c r="AU110" s="18" t="s">
        <v>84</v>
      </c>
    </row>
    <row r="111" spans="2:65" s="1" customFormat="1" ht="16.5" customHeight="1">
      <c r="B111" s="33"/>
      <c r="C111" s="130" t="s">
        <v>8</v>
      </c>
      <c r="D111" s="130" t="s">
        <v>267</v>
      </c>
      <c r="E111" s="131" t="s">
        <v>7020</v>
      </c>
      <c r="F111" s="132" t="s">
        <v>7021</v>
      </c>
      <c r="G111" s="133" t="s">
        <v>569</v>
      </c>
      <c r="H111" s="134">
        <v>1</v>
      </c>
      <c r="I111" s="135"/>
      <c r="J111" s="136">
        <f>ROUND(I111*H111,2)</f>
        <v>0</v>
      </c>
      <c r="K111" s="132" t="s">
        <v>19</v>
      </c>
      <c r="L111" s="33"/>
      <c r="M111" s="137" t="s">
        <v>19</v>
      </c>
      <c r="N111" s="138" t="s">
        <v>47</v>
      </c>
      <c r="P111" s="139">
        <f>O111*H111</f>
        <v>0</v>
      </c>
      <c r="Q111" s="139">
        <v>0</v>
      </c>
      <c r="R111" s="139">
        <f>Q111*H111</f>
        <v>0</v>
      </c>
      <c r="S111" s="139">
        <v>0</v>
      </c>
      <c r="T111" s="140">
        <f>S111*H111</f>
        <v>0</v>
      </c>
      <c r="AR111" s="141" t="s">
        <v>271</v>
      </c>
      <c r="AT111" s="141" t="s">
        <v>267</v>
      </c>
      <c r="AU111" s="141" t="s">
        <v>84</v>
      </c>
      <c r="AY111" s="18" t="s">
        <v>265</v>
      </c>
      <c r="BE111" s="142">
        <f>IF(N111="základní",J111,0)</f>
        <v>0</v>
      </c>
      <c r="BF111" s="142">
        <f>IF(N111="snížená",J111,0)</f>
        <v>0</v>
      </c>
      <c r="BG111" s="142">
        <f>IF(N111="zákl. přenesená",J111,0)</f>
        <v>0</v>
      </c>
      <c r="BH111" s="142">
        <f>IF(N111="sníž. přenesená",J111,0)</f>
        <v>0</v>
      </c>
      <c r="BI111" s="142">
        <f>IF(N111="nulová",J111,0)</f>
        <v>0</v>
      </c>
      <c r="BJ111" s="18" t="s">
        <v>84</v>
      </c>
      <c r="BK111" s="142">
        <f>ROUND(I111*H111,2)</f>
        <v>0</v>
      </c>
      <c r="BL111" s="18" t="s">
        <v>271</v>
      </c>
      <c r="BM111" s="141" t="s">
        <v>7022</v>
      </c>
    </row>
    <row r="112" spans="2:47" s="1" customFormat="1" ht="12">
      <c r="B112" s="33"/>
      <c r="D112" s="143" t="s">
        <v>273</v>
      </c>
      <c r="F112" s="144" t="s">
        <v>7021</v>
      </c>
      <c r="I112" s="145"/>
      <c r="L112" s="33"/>
      <c r="M112" s="146"/>
      <c r="T112" s="54"/>
      <c r="AT112" s="18" t="s">
        <v>273</v>
      </c>
      <c r="AU112" s="18" t="s">
        <v>84</v>
      </c>
    </row>
    <row r="113" spans="2:47" s="1" customFormat="1" ht="29.25">
      <c r="B113" s="33"/>
      <c r="D113" s="143" t="s">
        <v>501</v>
      </c>
      <c r="F113" s="176" t="s">
        <v>7023</v>
      </c>
      <c r="I113" s="145"/>
      <c r="L113" s="33"/>
      <c r="M113" s="146"/>
      <c r="T113" s="54"/>
      <c r="AT113" s="18" t="s">
        <v>501</v>
      </c>
      <c r="AU113" s="18" t="s">
        <v>84</v>
      </c>
    </row>
    <row r="114" spans="2:65" s="1" customFormat="1" ht="24.2" customHeight="1">
      <c r="B114" s="33"/>
      <c r="C114" s="130" t="s">
        <v>366</v>
      </c>
      <c r="D114" s="130" t="s">
        <v>267</v>
      </c>
      <c r="E114" s="131" t="s">
        <v>7024</v>
      </c>
      <c r="F114" s="132" t="s">
        <v>7025</v>
      </c>
      <c r="G114" s="133" t="s">
        <v>569</v>
      </c>
      <c r="H114" s="134">
        <v>1</v>
      </c>
      <c r="I114" s="135"/>
      <c r="J114" s="136">
        <f>ROUND(I114*H114,2)</f>
        <v>0</v>
      </c>
      <c r="K114" s="132" t="s">
        <v>19</v>
      </c>
      <c r="L114" s="33"/>
      <c r="M114" s="137" t="s">
        <v>19</v>
      </c>
      <c r="N114" s="138" t="s">
        <v>47</v>
      </c>
      <c r="P114" s="139">
        <f>O114*H114</f>
        <v>0</v>
      </c>
      <c r="Q114" s="139">
        <v>0</v>
      </c>
      <c r="R114" s="139">
        <f>Q114*H114</f>
        <v>0</v>
      </c>
      <c r="S114" s="139">
        <v>0</v>
      </c>
      <c r="T114" s="140">
        <f>S114*H114</f>
        <v>0</v>
      </c>
      <c r="AR114" s="141" t="s">
        <v>271</v>
      </c>
      <c r="AT114" s="141" t="s">
        <v>267</v>
      </c>
      <c r="AU114" s="141" t="s">
        <v>84</v>
      </c>
      <c r="AY114" s="18" t="s">
        <v>265</v>
      </c>
      <c r="BE114" s="142">
        <f>IF(N114="základní",J114,0)</f>
        <v>0</v>
      </c>
      <c r="BF114" s="142">
        <f>IF(N114="snížená",J114,0)</f>
        <v>0</v>
      </c>
      <c r="BG114" s="142">
        <f>IF(N114="zákl. přenesená",J114,0)</f>
        <v>0</v>
      </c>
      <c r="BH114" s="142">
        <f>IF(N114="sníž. přenesená",J114,0)</f>
        <v>0</v>
      </c>
      <c r="BI114" s="142">
        <f>IF(N114="nulová",J114,0)</f>
        <v>0</v>
      </c>
      <c r="BJ114" s="18" t="s">
        <v>84</v>
      </c>
      <c r="BK114" s="142">
        <f>ROUND(I114*H114,2)</f>
        <v>0</v>
      </c>
      <c r="BL114" s="18" t="s">
        <v>271</v>
      </c>
      <c r="BM114" s="141" t="s">
        <v>7026</v>
      </c>
    </row>
    <row r="115" spans="2:47" s="1" customFormat="1" ht="19.5">
      <c r="B115" s="33"/>
      <c r="D115" s="143" t="s">
        <v>273</v>
      </c>
      <c r="F115" s="144" t="s">
        <v>7025</v>
      </c>
      <c r="I115" s="145"/>
      <c r="L115" s="33"/>
      <c r="M115" s="146"/>
      <c r="T115" s="54"/>
      <c r="AT115" s="18" t="s">
        <v>273</v>
      </c>
      <c r="AU115" s="18" t="s">
        <v>84</v>
      </c>
    </row>
    <row r="116" spans="2:65" s="1" customFormat="1" ht="21.75" customHeight="1">
      <c r="B116" s="33"/>
      <c r="C116" s="130" t="s">
        <v>372</v>
      </c>
      <c r="D116" s="130" t="s">
        <v>267</v>
      </c>
      <c r="E116" s="131" t="s">
        <v>7027</v>
      </c>
      <c r="F116" s="132" t="s">
        <v>7028</v>
      </c>
      <c r="G116" s="133" t="s">
        <v>569</v>
      </c>
      <c r="H116" s="134">
        <v>1</v>
      </c>
      <c r="I116" s="135"/>
      <c r="J116" s="136">
        <f>ROUND(I116*H116,2)</f>
        <v>0</v>
      </c>
      <c r="K116" s="132" t="s">
        <v>19</v>
      </c>
      <c r="L116" s="33"/>
      <c r="M116" s="137" t="s">
        <v>19</v>
      </c>
      <c r="N116" s="138" t="s">
        <v>47</v>
      </c>
      <c r="P116" s="139">
        <f>O116*H116</f>
        <v>0</v>
      </c>
      <c r="Q116" s="139">
        <v>0</v>
      </c>
      <c r="R116" s="139">
        <f>Q116*H116</f>
        <v>0</v>
      </c>
      <c r="S116" s="139">
        <v>0</v>
      </c>
      <c r="T116" s="140">
        <f>S116*H116</f>
        <v>0</v>
      </c>
      <c r="AR116" s="141" t="s">
        <v>271</v>
      </c>
      <c r="AT116" s="141" t="s">
        <v>267</v>
      </c>
      <c r="AU116" s="141" t="s">
        <v>84</v>
      </c>
      <c r="AY116" s="18" t="s">
        <v>265</v>
      </c>
      <c r="BE116" s="142">
        <f>IF(N116="základní",J116,0)</f>
        <v>0</v>
      </c>
      <c r="BF116" s="142">
        <f>IF(N116="snížená",J116,0)</f>
        <v>0</v>
      </c>
      <c r="BG116" s="142">
        <f>IF(N116="zákl. přenesená",J116,0)</f>
        <v>0</v>
      </c>
      <c r="BH116" s="142">
        <f>IF(N116="sníž. přenesená",J116,0)</f>
        <v>0</v>
      </c>
      <c r="BI116" s="142">
        <f>IF(N116="nulová",J116,0)</f>
        <v>0</v>
      </c>
      <c r="BJ116" s="18" t="s">
        <v>84</v>
      </c>
      <c r="BK116" s="142">
        <f>ROUND(I116*H116,2)</f>
        <v>0</v>
      </c>
      <c r="BL116" s="18" t="s">
        <v>271</v>
      </c>
      <c r="BM116" s="141" t="s">
        <v>7029</v>
      </c>
    </row>
    <row r="117" spans="2:47" s="1" customFormat="1" ht="12">
      <c r="B117" s="33"/>
      <c r="D117" s="143" t="s">
        <v>273</v>
      </c>
      <c r="F117" s="144" t="s">
        <v>7028</v>
      </c>
      <c r="I117" s="145"/>
      <c r="L117" s="33"/>
      <c r="M117" s="146"/>
      <c r="T117" s="54"/>
      <c r="AT117" s="18" t="s">
        <v>273</v>
      </c>
      <c r="AU117" s="18" t="s">
        <v>84</v>
      </c>
    </row>
    <row r="118" spans="2:65" s="1" customFormat="1" ht="16.5" customHeight="1">
      <c r="B118" s="33"/>
      <c r="C118" s="130" t="s">
        <v>381</v>
      </c>
      <c r="D118" s="130" t="s">
        <v>267</v>
      </c>
      <c r="E118" s="131" t="s">
        <v>7030</v>
      </c>
      <c r="F118" s="132" t="s">
        <v>7031</v>
      </c>
      <c r="G118" s="133" t="s">
        <v>569</v>
      </c>
      <c r="H118" s="134">
        <v>1</v>
      </c>
      <c r="I118" s="135"/>
      <c r="J118" s="136">
        <f>ROUND(I118*H118,2)</f>
        <v>0</v>
      </c>
      <c r="K118" s="132" t="s">
        <v>19</v>
      </c>
      <c r="L118" s="33"/>
      <c r="M118" s="137" t="s">
        <v>19</v>
      </c>
      <c r="N118" s="138" t="s">
        <v>47</v>
      </c>
      <c r="P118" s="139">
        <f>O118*H118</f>
        <v>0</v>
      </c>
      <c r="Q118" s="139">
        <v>0</v>
      </c>
      <c r="R118" s="139">
        <f>Q118*H118</f>
        <v>0</v>
      </c>
      <c r="S118" s="139">
        <v>0</v>
      </c>
      <c r="T118" s="140">
        <f>S118*H118</f>
        <v>0</v>
      </c>
      <c r="AR118" s="141" t="s">
        <v>271</v>
      </c>
      <c r="AT118" s="141" t="s">
        <v>267</v>
      </c>
      <c r="AU118" s="141" t="s">
        <v>84</v>
      </c>
      <c r="AY118" s="18" t="s">
        <v>265</v>
      </c>
      <c r="BE118" s="142">
        <f>IF(N118="základní",J118,0)</f>
        <v>0</v>
      </c>
      <c r="BF118" s="142">
        <f>IF(N118="snížená",J118,0)</f>
        <v>0</v>
      </c>
      <c r="BG118" s="142">
        <f>IF(N118="zákl. přenesená",J118,0)</f>
        <v>0</v>
      </c>
      <c r="BH118" s="142">
        <f>IF(N118="sníž. přenesená",J118,0)</f>
        <v>0</v>
      </c>
      <c r="BI118" s="142">
        <f>IF(N118="nulová",J118,0)</f>
        <v>0</v>
      </c>
      <c r="BJ118" s="18" t="s">
        <v>84</v>
      </c>
      <c r="BK118" s="142">
        <f>ROUND(I118*H118,2)</f>
        <v>0</v>
      </c>
      <c r="BL118" s="18" t="s">
        <v>271</v>
      </c>
      <c r="BM118" s="141" t="s">
        <v>7032</v>
      </c>
    </row>
    <row r="119" spans="2:47" s="1" customFormat="1" ht="12">
      <c r="B119" s="33"/>
      <c r="D119" s="143" t="s">
        <v>273</v>
      </c>
      <c r="F119" s="144" t="s">
        <v>7031</v>
      </c>
      <c r="I119" s="145"/>
      <c r="L119" s="33"/>
      <c r="M119" s="146"/>
      <c r="T119" s="54"/>
      <c r="AT119" s="18" t="s">
        <v>273</v>
      </c>
      <c r="AU119" s="18" t="s">
        <v>84</v>
      </c>
    </row>
    <row r="120" spans="2:65" s="1" customFormat="1" ht="24.2" customHeight="1">
      <c r="B120" s="33"/>
      <c r="C120" s="130" t="s">
        <v>388</v>
      </c>
      <c r="D120" s="130" t="s">
        <v>267</v>
      </c>
      <c r="E120" s="131" t="s">
        <v>7033</v>
      </c>
      <c r="F120" s="132" t="s">
        <v>7034</v>
      </c>
      <c r="G120" s="133" t="s">
        <v>569</v>
      </c>
      <c r="H120" s="134">
        <v>1</v>
      </c>
      <c r="I120" s="135"/>
      <c r="J120" s="136">
        <f>ROUND(I120*H120,2)</f>
        <v>0</v>
      </c>
      <c r="K120" s="132" t="s">
        <v>19</v>
      </c>
      <c r="L120" s="33"/>
      <c r="M120" s="137" t="s">
        <v>19</v>
      </c>
      <c r="N120" s="138" t="s">
        <v>47</v>
      </c>
      <c r="P120" s="139">
        <f>O120*H120</f>
        <v>0</v>
      </c>
      <c r="Q120" s="139">
        <v>0</v>
      </c>
      <c r="R120" s="139">
        <f>Q120*H120</f>
        <v>0</v>
      </c>
      <c r="S120" s="139">
        <v>0</v>
      </c>
      <c r="T120" s="140">
        <f>S120*H120</f>
        <v>0</v>
      </c>
      <c r="AR120" s="141" t="s">
        <v>271</v>
      </c>
      <c r="AT120" s="141" t="s">
        <v>267</v>
      </c>
      <c r="AU120" s="141" t="s">
        <v>84</v>
      </c>
      <c r="AY120" s="18" t="s">
        <v>265</v>
      </c>
      <c r="BE120" s="142">
        <f>IF(N120="základní",J120,0)</f>
        <v>0</v>
      </c>
      <c r="BF120" s="142">
        <f>IF(N120="snížená",J120,0)</f>
        <v>0</v>
      </c>
      <c r="BG120" s="142">
        <f>IF(N120="zákl. přenesená",J120,0)</f>
        <v>0</v>
      </c>
      <c r="BH120" s="142">
        <f>IF(N120="sníž. přenesená",J120,0)</f>
        <v>0</v>
      </c>
      <c r="BI120" s="142">
        <f>IF(N120="nulová",J120,0)</f>
        <v>0</v>
      </c>
      <c r="BJ120" s="18" t="s">
        <v>84</v>
      </c>
      <c r="BK120" s="142">
        <f>ROUND(I120*H120,2)</f>
        <v>0</v>
      </c>
      <c r="BL120" s="18" t="s">
        <v>271</v>
      </c>
      <c r="BM120" s="141" t="s">
        <v>7035</v>
      </c>
    </row>
    <row r="121" spans="2:47" s="1" customFormat="1" ht="12">
      <c r="B121" s="33"/>
      <c r="D121" s="143" t="s">
        <v>273</v>
      </c>
      <c r="F121" s="144" t="s">
        <v>7034</v>
      </c>
      <c r="I121" s="145"/>
      <c r="L121" s="33"/>
      <c r="M121" s="146"/>
      <c r="T121" s="54"/>
      <c r="AT121" s="18" t="s">
        <v>273</v>
      </c>
      <c r="AU121" s="18" t="s">
        <v>84</v>
      </c>
    </row>
    <row r="122" spans="2:65" s="1" customFormat="1" ht="16.5" customHeight="1">
      <c r="B122" s="33"/>
      <c r="C122" s="130" t="s">
        <v>400</v>
      </c>
      <c r="D122" s="130" t="s">
        <v>267</v>
      </c>
      <c r="E122" s="131" t="s">
        <v>7036</v>
      </c>
      <c r="F122" s="132" t="s">
        <v>7037</v>
      </c>
      <c r="G122" s="133" t="s">
        <v>569</v>
      </c>
      <c r="H122" s="134">
        <v>1</v>
      </c>
      <c r="I122" s="135"/>
      <c r="J122" s="136">
        <f>ROUND(I122*H122,2)</f>
        <v>0</v>
      </c>
      <c r="K122" s="132" t="s">
        <v>19</v>
      </c>
      <c r="L122" s="33"/>
      <c r="M122" s="137" t="s">
        <v>19</v>
      </c>
      <c r="N122" s="138" t="s">
        <v>47</v>
      </c>
      <c r="P122" s="139">
        <f>O122*H122</f>
        <v>0</v>
      </c>
      <c r="Q122" s="139">
        <v>0</v>
      </c>
      <c r="R122" s="139">
        <f>Q122*H122</f>
        <v>0</v>
      </c>
      <c r="S122" s="139">
        <v>0</v>
      </c>
      <c r="T122" s="140">
        <f>S122*H122</f>
        <v>0</v>
      </c>
      <c r="AR122" s="141" t="s">
        <v>271</v>
      </c>
      <c r="AT122" s="141" t="s">
        <v>267</v>
      </c>
      <c r="AU122" s="141" t="s">
        <v>84</v>
      </c>
      <c r="AY122" s="18" t="s">
        <v>265</v>
      </c>
      <c r="BE122" s="142">
        <f>IF(N122="základní",J122,0)</f>
        <v>0</v>
      </c>
      <c r="BF122" s="142">
        <f>IF(N122="snížená",J122,0)</f>
        <v>0</v>
      </c>
      <c r="BG122" s="142">
        <f>IF(N122="zákl. přenesená",J122,0)</f>
        <v>0</v>
      </c>
      <c r="BH122" s="142">
        <f>IF(N122="sníž. přenesená",J122,0)</f>
        <v>0</v>
      </c>
      <c r="BI122" s="142">
        <f>IF(N122="nulová",J122,0)</f>
        <v>0</v>
      </c>
      <c r="BJ122" s="18" t="s">
        <v>84</v>
      </c>
      <c r="BK122" s="142">
        <f>ROUND(I122*H122,2)</f>
        <v>0</v>
      </c>
      <c r="BL122" s="18" t="s">
        <v>271</v>
      </c>
      <c r="BM122" s="141" t="s">
        <v>7038</v>
      </c>
    </row>
    <row r="123" spans="2:47" s="1" customFormat="1" ht="12">
      <c r="B123" s="33"/>
      <c r="D123" s="143" t="s">
        <v>273</v>
      </c>
      <c r="F123" s="144" t="s">
        <v>7037</v>
      </c>
      <c r="I123" s="145"/>
      <c r="L123" s="33"/>
      <c r="M123" s="146"/>
      <c r="T123" s="54"/>
      <c r="AT123" s="18" t="s">
        <v>273</v>
      </c>
      <c r="AU123" s="18" t="s">
        <v>84</v>
      </c>
    </row>
    <row r="124" spans="2:65" s="1" customFormat="1" ht="16.5" customHeight="1">
      <c r="B124" s="33"/>
      <c r="C124" s="130" t="s">
        <v>7</v>
      </c>
      <c r="D124" s="130" t="s">
        <v>267</v>
      </c>
      <c r="E124" s="131" t="s">
        <v>7039</v>
      </c>
      <c r="F124" s="132" t="s">
        <v>7040</v>
      </c>
      <c r="G124" s="133" t="s">
        <v>569</v>
      </c>
      <c r="H124" s="134">
        <v>1</v>
      </c>
      <c r="I124" s="135"/>
      <c r="J124" s="136">
        <f>ROUND(I124*H124,2)</f>
        <v>0</v>
      </c>
      <c r="K124" s="132" t="s">
        <v>19</v>
      </c>
      <c r="L124" s="33"/>
      <c r="M124" s="137" t="s">
        <v>19</v>
      </c>
      <c r="N124" s="138" t="s">
        <v>47</v>
      </c>
      <c r="P124" s="139">
        <f>O124*H124</f>
        <v>0</v>
      </c>
      <c r="Q124" s="139">
        <v>0</v>
      </c>
      <c r="R124" s="139">
        <f>Q124*H124</f>
        <v>0</v>
      </c>
      <c r="S124" s="139">
        <v>0</v>
      </c>
      <c r="T124" s="140">
        <f>S124*H124</f>
        <v>0</v>
      </c>
      <c r="AR124" s="141" t="s">
        <v>271</v>
      </c>
      <c r="AT124" s="141" t="s">
        <v>267</v>
      </c>
      <c r="AU124" s="141" t="s">
        <v>84</v>
      </c>
      <c r="AY124" s="18" t="s">
        <v>265</v>
      </c>
      <c r="BE124" s="142">
        <f>IF(N124="základní",J124,0)</f>
        <v>0</v>
      </c>
      <c r="BF124" s="142">
        <f>IF(N124="snížená",J124,0)</f>
        <v>0</v>
      </c>
      <c r="BG124" s="142">
        <f>IF(N124="zákl. přenesená",J124,0)</f>
        <v>0</v>
      </c>
      <c r="BH124" s="142">
        <f>IF(N124="sníž. přenesená",J124,0)</f>
        <v>0</v>
      </c>
      <c r="BI124" s="142">
        <f>IF(N124="nulová",J124,0)</f>
        <v>0</v>
      </c>
      <c r="BJ124" s="18" t="s">
        <v>84</v>
      </c>
      <c r="BK124" s="142">
        <f>ROUND(I124*H124,2)</f>
        <v>0</v>
      </c>
      <c r="BL124" s="18" t="s">
        <v>271</v>
      </c>
      <c r="BM124" s="141" t="s">
        <v>7041</v>
      </c>
    </row>
    <row r="125" spans="2:47" s="1" customFormat="1" ht="12">
      <c r="B125" s="33"/>
      <c r="D125" s="143" t="s">
        <v>273</v>
      </c>
      <c r="F125" s="144" t="s">
        <v>7040</v>
      </c>
      <c r="I125" s="145"/>
      <c r="L125" s="33"/>
      <c r="M125" s="146"/>
      <c r="T125" s="54"/>
      <c r="AT125" s="18" t="s">
        <v>273</v>
      </c>
      <c r="AU125" s="18" t="s">
        <v>84</v>
      </c>
    </row>
    <row r="126" spans="2:65" s="1" customFormat="1" ht="16.5" customHeight="1">
      <c r="B126" s="33"/>
      <c r="C126" s="130" t="s">
        <v>122</v>
      </c>
      <c r="D126" s="130" t="s">
        <v>267</v>
      </c>
      <c r="E126" s="131" t="s">
        <v>7042</v>
      </c>
      <c r="F126" s="132" t="s">
        <v>7043</v>
      </c>
      <c r="G126" s="133" t="s">
        <v>569</v>
      </c>
      <c r="H126" s="134">
        <v>1</v>
      </c>
      <c r="I126" s="135"/>
      <c r="J126" s="136">
        <f>ROUND(I126*H126,2)</f>
        <v>0</v>
      </c>
      <c r="K126" s="132" t="s">
        <v>19</v>
      </c>
      <c r="L126" s="33"/>
      <c r="M126" s="137" t="s">
        <v>19</v>
      </c>
      <c r="N126" s="138" t="s">
        <v>47</v>
      </c>
      <c r="P126" s="139">
        <f>O126*H126</f>
        <v>0</v>
      </c>
      <c r="Q126" s="139">
        <v>0</v>
      </c>
      <c r="R126" s="139">
        <f>Q126*H126</f>
        <v>0</v>
      </c>
      <c r="S126" s="139">
        <v>0</v>
      </c>
      <c r="T126" s="140">
        <f>S126*H126</f>
        <v>0</v>
      </c>
      <c r="AR126" s="141" t="s">
        <v>271</v>
      </c>
      <c r="AT126" s="141" t="s">
        <v>267</v>
      </c>
      <c r="AU126" s="141" t="s">
        <v>84</v>
      </c>
      <c r="AY126" s="18" t="s">
        <v>265</v>
      </c>
      <c r="BE126" s="142">
        <f>IF(N126="základní",J126,0)</f>
        <v>0</v>
      </c>
      <c r="BF126" s="142">
        <f>IF(N126="snížená",J126,0)</f>
        <v>0</v>
      </c>
      <c r="BG126" s="142">
        <f>IF(N126="zákl. přenesená",J126,0)</f>
        <v>0</v>
      </c>
      <c r="BH126" s="142">
        <f>IF(N126="sníž. přenesená",J126,0)</f>
        <v>0</v>
      </c>
      <c r="BI126" s="142">
        <f>IF(N126="nulová",J126,0)</f>
        <v>0</v>
      </c>
      <c r="BJ126" s="18" t="s">
        <v>84</v>
      </c>
      <c r="BK126" s="142">
        <f>ROUND(I126*H126,2)</f>
        <v>0</v>
      </c>
      <c r="BL126" s="18" t="s">
        <v>271</v>
      </c>
      <c r="BM126" s="141" t="s">
        <v>7044</v>
      </c>
    </row>
    <row r="127" spans="2:47" s="1" customFormat="1" ht="12">
      <c r="B127" s="33"/>
      <c r="D127" s="143" t="s">
        <v>273</v>
      </c>
      <c r="F127" s="144" t="s">
        <v>7043</v>
      </c>
      <c r="I127" s="145"/>
      <c r="L127" s="33"/>
      <c r="M127" s="146"/>
      <c r="T127" s="54"/>
      <c r="AT127" s="18" t="s">
        <v>273</v>
      </c>
      <c r="AU127" s="18" t="s">
        <v>84</v>
      </c>
    </row>
    <row r="128" spans="2:65" s="1" customFormat="1" ht="21.75" customHeight="1">
      <c r="B128" s="33"/>
      <c r="C128" s="130" t="s">
        <v>418</v>
      </c>
      <c r="D128" s="130" t="s">
        <v>267</v>
      </c>
      <c r="E128" s="131" t="s">
        <v>7045</v>
      </c>
      <c r="F128" s="132" t="s">
        <v>7046</v>
      </c>
      <c r="G128" s="133" t="s">
        <v>569</v>
      </c>
      <c r="H128" s="134">
        <v>1</v>
      </c>
      <c r="I128" s="135"/>
      <c r="J128" s="136">
        <f>ROUND(I128*H128,2)</f>
        <v>0</v>
      </c>
      <c r="K128" s="132" t="s">
        <v>19</v>
      </c>
      <c r="L128" s="33"/>
      <c r="M128" s="137" t="s">
        <v>19</v>
      </c>
      <c r="N128" s="138" t="s">
        <v>47</v>
      </c>
      <c r="P128" s="139">
        <f>O128*H128</f>
        <v>0</v>
      </c>
      <c r="Q128" s="139">
        <v>0</v>
      </c>
      <c r="R128" s="139">
        <f>Q128*H128</f>
        <v>0</v>
      </c>
      <c r="S128" s="139">
        <v>0</v>
      </c>
      <c r="T128" s="140">
        <f>S128*H128</f>
        <v>0</v>
      </c>
      <c r="AR128" s="141" t="s">
        <v>271</v>
      </c>
      <c r="AT128" s="141" t="s">
        <v>267</v>
      </c>
      <c r="AU128" s="141" t="s">
        <v>84</v>
      </c>
      <c r="AY128" s="18" t="s">
        <v>265</v>
      </c>
      <c r="BE128" s="142">
        <f>IF(N128="základní",J128,0)</f>
        <v>0</v>
      </c>
      <c r="BF128" s="142">
        <f>IF(N128="snížená",J128,0)</f>
        <v>0</v>
      </c>
      <c r="BG128" s="142">
        <f>IF(N128="zákl. přenesená",J128,0)</f>
        <v>0</v>
      </c>
      <c r="BH128" s="142">
        <f>IF(N128="sníž. přenesená",J128,0)</f>
        <v>0</v>
      </c>
      <c r="BI128" s="142">
        <f>IF(N128="nulová",J128,0)</f>
        <v>0</v>
      </c>
      <c r="BJ128" s="18" t="s">
        <v>84</v>
      </c>
      <c r="BK128" s="142">
        <f>ROUND(I128*H128,2)</f>
        <v>0</v>
      </c>
      <c r="BL128" s="18" t="s">
        <v>271</v>
      </c>
      <c r="BM128" s="141" t="s">
        <v>7047</v>
      </c>
    </row>
    <row r="129" spans="2:47" s="1" customFormat="1" ht="12">
      <c r="B129" s="33"/>
      <c r="D129" s="143" t="s">
        <v>273</v>
      </c>
      <c r="F129" s="144" t="s">
        <v>7046</v>
      </c>
      <c r="I129" s="145"/>
      <c r="L129" s="33"/>
      <c r="M129" s="146"/>
      <c r="T129" s="54"/>
      <c r="AT129" s="18" t="s">
        <v>273</v>
      </c>
      <c r="AU129" s="18" t="s">
        <v>84</v>
      </c>
    </row>
    <row r="130" spans="2:65" s="1" customFormat="1" ht="16.5" customHeight="1">
      <c r="B130" s="33"/>
      <c r="C130" s="130" t="s">
        <v>424</v>
      </c>
      <c r="D130" s="130" t="s">
        <v>267</v>
      </c>
      <c r="E130" s="131" t="s">
        <v>7048</v>
      </c>
      <c r="F130" s="132" t="s">
        <v>7049</v>
      </c>
      <c r="G130" s="133" t="s">
        <v>569</v>
      </c>
      <c r="H130" s="134">
        <v>1</v>
      </c>
      <c r="I130" s="135"/>
      <c r="J130" s="136">
        <f>ROUND(I130*H130,2)</f>
        <v>0</v>
      </c>
      <c r="K130" s="132" t="s">
        <v>19</v>
      </c>
      <c r="L130" s="33"/>
      <c r="M130" s="137" t="s">
        <v>19</v>
      </c>
      <c r="N130" s="138" t="s">
        <v>47</v>
      </c>
      <c r="P130" s="139">
        <f>O130*H130</f>
        <v>0</v>
      </c>
      <c r="Q130" s="139">
        <v>0</v>
      </c>
      <c r="R130" s="139">
        <f>Q130*H130</f>
        <v>0</v>
      </c>
      <c r="S130" s="139">
        <v>0</v>
      </c>
      <c r="T130" s="140">
        <f>S130*H130</f>
        <v>0</v>
      </c>
      <c r="AR130" s="141" t="s">
        <v>271</v>
      </c>
      <c r="AT130" s="141" t="s">
        <v>267</v>
      </c>
      <c r="AU130" s="141" t="s">
        <v>84</v>
      </c>
      <c r="AY130" s="18" t="s">
        <v>265</v>
      </c>
      <c r="BE130" s="142">
        <f>IF(N130="základní",J130,0)</f>
        <v>0</v>
      </c>
      <c r="BF130" s="142">
        <f>IF(N130="snížená",J130,0)</f>
        <v>0</v>
      </c>
      <c r="BG130" s="142">
        <f>IF(N130="zákl. přenesená",J130,0)</f>
        <v>0</v>
      </c>
      <c r="BH130" s="142">
        <f>IF(N130="sníž. přenesená",J130,0)</f>
        <v>0</v>
      </c>
      <c r="BI130" s="142">
        <f>IF(N130="nulová",J130,0)</f>
        <v>0</v>
      </c>
      <c r="BJ130" s="18" t="s">
        <v>84</v>
      </c>
      <c r="BK130" s="142">
        <f>ROUND(I130*H130,2)</f>
        <v>0</v>
      </c>
      <c r="BL130" s="18" t="s">
        <v>271</v>
      </c>
      <c r="BM130" s="141" t="s">
        <v>7050</v>
      </c>
    </row>
    <row r="131" spans="2:47" s="1" customFormat="1" ht="12">
      <c r="B131" s="33"/>
      <c r="D131" s="143" t="s">
        <v>273</v>
      </c>
      <c r="F131" s="144" t="s">
        <v>7049</v>
      </c>
      <c r="I131" s="145"/>
      <c r="L131" s="33"/>
      <c r="M131" s="146"/>
      <c r="T131" s="54"/>
      <c r="AT131" s="18" t="s">
        <v>273</v>
      </c>
      <c r="AU131" s="18" t="s">
        <v>84</v>
      </c>
    </row>
    <row r="132" spans="2:65" s="1" customFormat="1" ht="24.2" customHeight="1">
      <c r="B132" s="33"/>
      <c r="C132" s="130" t="s">
        <v>432</v>
      </c>
      <c r="D132" s="130" t="s">
        <v>267</v>
      </c>
      <c r="E132" s="131" t="s">
        <v>7051</v>
      </c>
      <c r="F132" s="132" t="s">
        <v>7052</v>
      </c>
      <c r="G132" s="133" t="s">
        <v>569</v>
      </c>
      <c r="H132" s="134">
        <v>1</v>
      </c>
      <c r="I132" s="135"/>
      <c r="J132" s="136">
        <f>ROUND(I132*H132,2)</f>
        <v>0</v>
      </c>
      <c r="K132" s="132" t="s">
        <v>19</v>
      </c>
      <c r="L132" s="33"/>
      <c r="M132" s="137" t="s">
        <v>19</v>
      </c>
      <c r="N132" s="138" t="s">
        <v>47</v>
      </c>
      <c r="P132" s="139">
        <f>O132*H132</f>
        <v>0</v>
      </c>
      <c r="Q132" s="139">
        <v>0</v>
      </c>
      <c r="R132" s="139">
        <f>Q132*H132</f>
        <v>0</v>
      </c>
      <c r="S132" s="139">
        <v>0</v>
      </c>
      <c r="T132" s="140">
        <f>S132*H132</f>
        <v>0</v>
      </c>
      <c r="AR132" s="141" t="s">
        <v>271</v>
      </c>
      <c r="AT132" s="141" t="s">
        <v>267</v>
      </c>
      <c r="AU132" s="141" t="s">
        <v>84</v>
      </c>
      <c r="AY132" s="18" t="s">
        <v>265</v>
      </c>
      <c r="BE132" s="142">
        <f>IF(N132="základní",J132,0)</f>
        <v>0</v>
      </c>
      <c r="BF132" s="142">
        <f>IF(N132="snížená",J132,0)</f>
        <v>0</v>
      </c>
      <c r="BG132" s="142">
        <f>IF(N132="zákl. přenesená",J132,0)</f>
        <v>0</v>
      </c>
      <c r="BH132" s="142">
        <f>IF(N132="sníž. přenesená",J132,0)</f>
        <v>0</v>
      </c>
      <c r="BI132" s="142">
        <f>IF(N132="nulová",J132,0)</f>
        <v>0</v>
      </c>
      <c r="BJ132" s="18" t="s">
        <v>84</v>
      </c>
      <c r="BK132" s="142">
        <f>ROUND(I132*H132,2)</f>
        <v>0</v>
      </c>
      <c r="BL132" s="18" t="s">
        <v>271</v>
      </c>
      <c r="BM132" s="141" t="s">
        <v>7053</v>
      </c>
    </row>
    <row r="133" spans="2:47" s="1" customFormat="1" ht="48.75">
      <c r="B133" s="33"/>
      <c r="D133" s="143" t="s">
        <v>273</v>
      </c>
      <c r="F133" s="144" t="s">
        <v>7054</v>
      </c>
      <c r="I133" s="145"/>
      <c r="L133" s="33"/>
      <c r="M133" s="146"/>
      <c r="T133" s="54"/>
      <c r="AT133" s="18" t="s">
        <v>273</v>
      </c>
      <c r="AU133" s="18" t="s">
        <v>84</v>
      </c>
    </row>
    <row r="134" spans="2:65" s="1" customFormat="1" ht="24.2" customHeight="1">
      <c r="B134" s="33"/>
      <c r="C134" s="130" t="s">
        <v>138</v>
      </c>
      <c r="D134" s="130" t="s">
        <v>267</v>
      </c>
      <c r="E134" s="131" t="s">
        <v>7055</v>
      </c>
      <c r="F134" s="132" t="s">
        <v>7056</v>
      </c>
      <c r="G134" s="133" t="s">
        <v>569</v>
      </c>
      <c r="H134" s="134">
        <v>1</v>
      </c>
      <c r="I134" s="135"/>
      <c r="J134" s="136">
        <f>ROUND(I134*H134,2)</f>
        <v>0</v>
      </c>
      <c r="K134" s="132" t="s">
        <v>19</v>
      </c>
      <c r="L134" s="33"/>
      <c r="M134" s="137" t="s">
        <v>19</v>
      </c>
      <c r="N134" s="138" t="s">
        <v>47</v>
      </c>
      <c r="P134" s="139">
        <f>O134*H134</f>
        <v>0</v>
      </c>
      <c r="Q134" s="139">
        <v>0</v>
      </c>
      <c r="R134" s="139">
        <f>Q134*H134</f>
        <v>0</v>
      </c>
      <c r="S134" s="139">
        <v>0</v>
      </c>
      <c r="T134" s="140">
        <f>S134*H134</f>
        <v>0</v>
      </c>
      <c r="AR134" s="141" t="s">
        <v>271</v>
      </c>
      <c r="AT134" s="141" t="s">
        <v>267</v>
      </c>
      <c r="AU134" s="141" t="s">
        <v>84</v>
      </c>
      <c r="AY134" s="18" t="s">
        <v>265</v>
      </c>
      <c r="BE134" s="142">
        <f>IF(N134="základní",J134,0)</f>
        <v>0</v>
      </c>
      <c r="BF134" s="142">
        <f>IF(N134="snížená",J134,0)</f>
        <v>0</v>
      </c>
      <c r="BG134" s="142">
        <f>IF(N134="zákl. přenesená",J134,0)</f>
        <v>0</v>
      </c>
      <c r="BH134" s="142">
        <f>IF(N134="sníž. přenesená",J134,0)</f>
        <v>0</v>
      </c>
      <c r="BI134" s="142">
        <f>IF(N134="nulová",J134,0)</f>
        <v>0</v>
      </c>
      <c r="BJ134" s="18" t="s">
        <v>84</v>
      </c>
      <c r="BK134" s="142">
        <f>ROUND(I134*H134,2)</f>
        <v>0</v>
      </c>
      <c r="BL134" s="18" t="s">
        <v>271</v>
      </c>
      <c r="BM134" s="141" t="s">
        <v>7057</v>
      </c>
    </row>
    <row r="135" spans="2:47" s="1" customFormat="1" ht="12">
      <c r="B135" s="33"/>
      <c r="D135" s="143" t="s">
        <v>273</v>
      </c>
      <c r="F135" s="144" t="s">
        <v>7056</v>
      </c>
      <c r="I135" s="145"/>
      <c r="L135" s="33"/>
      <c r="M135" s="146"/>
      <c r="T135" s="54"/>
      <c r="AT135" s="18" t="s">
        <v>273</v>
      </c>
      <c r="AU135" s="18" t="s">
        <v>84</v>
      </c>
    </row>
    <row r="136" spans="2:65" s="1" customFormat="1" ht="16.5" customHeight="1">
      <c r="B136" s="33"/>
      <c r="C136" s="130" t="s">
        <v>450</v>
      </c>
      <c r="D136" s="130" t="s">
        <v>267</v>
      </c>
      <c r="E136" s="131" t="s">
        <v>7058</v>
      </c>
      <c r="F136" s="132" t="s">
        <v>7059</v>
      </c>
      <c r="G136" s="133" t="s">
        <v>569</v>
      </c>
      <c r="H136" s="134">
        <v>1</v>
      </c>
      <c r="I136" s="135"/>
      <c r="J136" s="136">
        <f>ROUND(I136*H136,2)</f>
        <v>0</v>
      </c>
      <c r="K136" s="132" t="s">
        <v>19</v>
      </c>
      <c r="L136" s="33"/>
      <c r="M136" s="137" t="s">
        <v>19</v>
      </c>
      <c r="N136" s="138" t="s">
        <v>47</v>
      </c>
      <c r="P136" s="139">
        <f>O136*H136</f>
        <v>0</v>
      </c>
      <c r="Q136" s="139">
        <v>0</v>
      </c>
      <c r="R136" s="139">
        <f>Q136*H136</f>
        <v>0</v>
      </c>
      <c r="S136" s="139">
        <v>0</v>
      </c>
      <c r="T136" s="140">
        <f>S136*H136</f>
        <v>0</v>
      </c>
      <c r="AR136" s="141" t="s">
        <v>271</v>
      </c>
      <c r="AT136" s="141" t="s">
        <v>267</v>
      </c>
      <c r="AU136" s="141" t="s">
        <v>84</v>
      </c>
      <c r="AY136" s="18" t="s">
        <v>265</v>
      </c>
      <c r="BE136" s="142">
        <f>IF(N136="základní",J136,0)</f>
        <v>0</v>
      </c>
      <c r="BF136" s="142">
        <f>IF(N136="snížená",J136,0)</f>
        <v>0</v>
      </c>
      <c r="BG136" s="142">
        <f>IF(N136="zákl. přenesená",J136,0)</f>
        <v>0</v>
      </c>
      <c r="BH136" s="142">
        <f>IF(N136="sníž. přenesená",J136,0)</f>
        <v>0</v>
      </c>
      <c r="BI136" s="142">
        <f>IF(N136="nulová",J136,0)</f>
        <v>0</v>
      </c>
      <c r="BJ136" s="18" t="s">
        <v>84</v>
      </c>
      <c r="BK136" s="142">
        <f>ROUND(I136*H136,2)</f>
        <v>0</v>
      </c>
      <c r="BL136" s="18" t="s">
        <v>271</v>
      </c>
      <c r="BM136" s="141" t="s">
        <v>7060</v>
      </c>
    </row>
    <row r="137" spans="2:47" s="1" customFormat="1" ht="12">
      <c r="B137" s="33"/>
      <c r="D137" s="143" t="s">
        <v>273</v>
      </c>
      <c r="F137" s="144" t="s">
        <v>7059</v>
      </c>
      <c r="I137" s="145"/>
      <c r="L137" s="33"/>
      <c r="M137" s="146"/>
      <c r="T137" s="54"/>
      <c r="AT137" s="18" t="s">
        <v>273</v>
      </c>
      <c r="AU137" s="18" t="s">
        <v>84</v>
      </c>
    </row>
    <row r="138" spans="2:65" s="1" customFormat="1" ht="24.2" customHeight="1">
      <c r="B138" s="33"/>
      <c r="C138" s="130" t="s">
        <v>460</v>
      </c>
      <c r="D138" s="130" t="s">
        <v>267</v>
      </c>
      <c r="E138" s="131" t="s">
        <v>7061</v>
      </c>
      <c r="F138" s="132" t="s">
        <v>7062</v>
      </c>
      <c r="G138" s="133" t="s">
        <v>569</v>
      </c>
      <c r="H138" s="134">
        <v>1</v>
      </c>
      <c r="I138" s="135"/>
      <c r="J138" s="136">
        <f>ROUND(I138*H138,2)</f>
        <v>0</v>
      </c>
      <c r="K138" s="132" t="s">
        <v>19</v>
      </c>
      <c r="L138" s="33"/>
      <c r="M138" s="137" t="s">
        <v>19</v>
      </c>
      <c r="N138" s="138" t="s">
        <v>47</v>
      </c>
      <c r="P138" s="139">
        <f>O138*H138</f>
        <v>0</v>
      </c>
      <c r="Q138" s="139">
        <v>0</v>
      </c>
      <c r="R138" s="139">
        <f>Q138*H138</f>
        <v>0</v>
      </c>
      <c r="S138" s="139">
        <v>0</v>
      </c>
      <c r="T138" s="140">
        <f>S138*H138</f>
        <v>0</v>
      </c>
      <c r="AR138" s="141" t="s">
        <v>271</v>
      </c>
      <c r="AT138" s="141" t="s">
        <v>267</v>
      </c>
      <c r="AU138" s="141" t="s">
        <v>84</v>
      </c>
      <c r="AY138" s="18" t="s">
        <v>265</v>
      </c>
      <c r="BE138" s="142">
        <f>IF(N138="základní",J138,0)</f>
        <v>0</v>
      </c>
      <c r="BF138" s="142">
        <f>IF(N138="snížená",J138,0)</f>
        <v>0</v>
      </c>
      <c r="BG138" s="142">
        <f>IF(N138="zákl. přenesená",J138,0)</f>
        <v>0</v>
      </c>
      <c r="BH138" s="142">
        <f>IF(N138="sníž. přenesená",J138,0)</f>
        <v>0</v>
      </c>
      <c r="BI138" s="142">
        <f>IF(N138="nulová",J138,0)</f>
        <v>0</v>
      </c>
      <c r="BJ138" s="18" t="s">
        <v>84</v>
      </c>
      <c r="BK138" s="142">
        <f>ROUND(I138*H138,2)</f>
        <v>0</v>
      </c>
      <c r="BL138" s="18" t="s">
        <v>271</v>
      </c>
      <c r="BM138" s="141" t="s">
        <v>7063</v>
      </c>
    </row>
    <row r="139" spans="2:47" s="1" customFormat="1" ht="19.5">
      <c r="B139" s="33"/>
      <c r="D139" s="143" t="s">
        <v>273</v>
      </c>
      <c r="F139" s="144" t="s">
        <v>7062</v>
      </c>
      <c r="I139" s="145"/>
      <c r="L139" s="33"/>
      <c r="M139" s="146"/>
      <c r="T139" s="54"/>
      <c r="AT139" s="18" t="s">
        <v>273</v>
      </c>
      <c r="AU139" s="18" t="s">
        <v>84</v>
      </c>
    </row>
    <row r="140" spans="2:65" s="1" customFormat="1" ht="24.2" customHeight="1">
      <c r="B140" s="33"/>
      <c r="C140" s="130" t="s">
        <v>468</v>
      </c>
      <c r="D140" s="130" t="s">
        <v>267</v>
      </c>
      <c r="E140" s="131" t="s">
        <v>7064</v>
      </c>
      <c r="F140" s="132" t="s">
        <v>7065</v>
      </c>
      <c r="G140" s="133" t="s">
        <v>569</v>
      </c>
      <c r="H140" s="134">
        <v>1</v>
      </c>
      <c r="I140" s="135"/>
      <c r="J140" s="136">
        <f>ROUND(I140*H140,2)</f>
        <v>0</v>
      </c>
      <c r="K140" s="132" t="s">
        <v>19</v>
      </c>
      <c r="L140" s="33"/>
      <c r="M140" s="137" t="s">
        <v>19</v>
      </c>
      <c r="N140" s="138" t="s">
        <v>47</v>
      </c>
      <c r="P140" s="139">
        <f>O140*H140</f>
        <v>0</v>
      </c>
      <c r="Q140" s="139">
        <v>0</v>
      </c>
      <c r="R140" s="139">
        <f>Q140*H140</f>
        <v>0</v>
      </c>
      <c r="S140" s="139">
        <v>0</v>
      </c>
      <c r="T140" s="140">
        <f>S140*H140</f>
        <v>0</v>
      </c>
      <c r="AR140" s="141" t="s">
        <v>271</v>
      </c>
      <c r="AT140" s="141" t="s">
        <v>267</v>
      </c>
      <c r="AU140" s="141" t="s">
        <v>84</v>
      </c>
      <c r="AY140" s="18" t="s">
        <v>265</v>
      </c>
      <c r="BE140" s="142">
        <f>IF(N140="základní",J140,0)</f>
        <v>0</v>
      </c>
      <c r="BF140" s="142">
        <f>IF(N140="snížená",J140,0)</f>
        <v>0</v>
      </c>
      <c r="BG140" s="142">
        <f>IF(N140="zákl. přenesená",J140,0)</f>
        <v>0</v>
      </c>
      <c r="BH140" s="142">
        <f>IF(N140="sníž. přenesená",J140,0)</f>
        <v>0</v>
      </c>
      <c r="BI140" s="142">
        <f>IF(N140="nulová",J140,0)</f>
        <v>0</v>
      </c>
      <c r="BJ140" s="18" t="s">
        <v>84</v>
      </c>
      <c r="BK140" s="142">
        <f>ROUND(I140*H140,2)</f>
        <v>0</v>
      </c>
      <c r="BL140" s="18" t="s">
        <v>271</v>
      </c>
      <c r="BM140" s="141" t="s">
        <v>7066</v>
      </c>
    </row>
    <row r="141" spans="2:47" s="1" customFormat="1" ht="19.5">
      <c r="B141" s="33"/>
      <c r="D141" s="143" t="s">
        <v>273</v>
      </c>
      <c r="F141" s="144" t="s">
        <v>7065</v>
      </c>
      <c r="I141" s="145"/>
      <c r="L141" s="33"/>
      <c r="M141" s="146"/>
      <c r="T141" s="54"/>
      <c r="AT141" s="18" t="s">
        <v>273</v>
      </c>
      <c r="AU141" s="18" t="s">
        <v>84</v>
      </c>
    </row>
    <row r="142" spans="2:65" s="1" customFormat="1" ht="16.5" customHeight="1">
      <c r="B142" s="33"/>
      <c r="C142" s="130" t="s">
        <v>487</v>
      </c>
      <c r="D142" s="130" t="s">
        <v>267</v>
      </c>
      <c r="E142" s="131" t="s">
        <v>7067</v>
      </c>
      <c r="F142" s="132" t="s">
        <v>7068</v>
      </c>
      <c r="G142" s="133" t="s">
        <v>569</v>
      </c>
      <c r="H142" s="134">
        <v>1</v>
      </c>
      <c r="I142" s="135"/>
      <c r="J142" s="136">
        <f>ROUND(I142*H142,2)</f>
        <v>0</v>
      </c>
      <c r="K142" s="132" t="s">
        <v>19</v>
      </c>
      <c r="L142" s="33"/>
      <c r="M142" s="137" t="s">
        <v>19</v>
      </c>
      <c r="N142" s="138" t="s">
        <v>47</v>
      </c>
      <c r="P142" s="139">
        <f>O142*H142</f>
        <v>0</v>
      </c>
      <c r="Q142" s="139">
        <v>0</v>
      </c>
      <c r="R142" s="139">
        <f>Q142*H142</f>
        <v>0</v>
      </c>
      <c r="S142" s="139">
        <v>0</v>
      </c>
      <c r="T142" s="140">
        <f>S142*H142</f>
        <v>0</v>
      </c>
      <c r="AR142" s="141" t="s">
        <v>271</v>
      </c>
      <c r="AT142" s="141" t="s">
        <v>267</v>
      </c>
      <c r="AU142" s="141" t="s">
        <v>84</v>
      </c>
      <c r="AY142" s="18" t="s">
        <v>265</v>
      </c>
      <c r="BE142" s="142">
        <f>IF(N142="základní",J142,0)</f>
        <v>0</v>
      </c>
      <c r="BF142" s="142">
        <f>IF(N142="snížená",J142,0)</f>
        <v>0</v>
      </c>
      <c r="BG142" s="142">
        <f>IF(N142="zákl. přenesená",J142,0)</f>
        <v>0</v>
      </c>
      <c r="BH142" s="142">
        <f>IF(N142="sníž. přenesená",J142,0)</f>
        <v>0</v>
      </c>
      <c r="BI142" s="142">
        <f>IF(N142="nulová",J142,0)</f>
        <v>0</v>
      </c>
      <c r="BJ142" s="18" t="s">
        <v>84</v>
      </c>
      <c r="BK142" s="142">
        <f>ROUND(I142*H142,2)</f>
        <v>0</v>
      </c>
      <c r="BL142" s="18" t="s">
        <v>271</v>
      </c>
      <c r="BM142" s="141" t="s">
        <v>7069</v>
      </c>
    </row>
    <row r="143" spans="2:47" s="1" customFormat="1" ht="19.5">
      <c r="B143" s="33"/>
      <c r="D143" s="143" t="s">
        <v>273</v>
      </c>
      <c r="F143" s="144" t="s">
        <v>7070</v>
      </c>
      <c r="I143" s="145"/>
      <c r="L143" s="33"/>
      <c r="M143" s="146"/>
      <c r="T143" s="54"/>
      <c r="AT143" s="18" t="s">
        <v>273</v>
      </c>
      <c r="AU143" s="18" t="s">
        <v>84</v>
      </c>
    </row>
    <row r="144" spans="2:65" s="1" customFormat="1" ht="16.5" customHeight="1">
      <c r="B144" s="33"/>
      <c r="C144" s="130" t="s">
        <v>496</v>
      </c>
      <c r="D144" s="130" t="s">
        <v>267</v>
      </c>
      <c r="E144" s="131" t="s">
        <v>7071</v>
      </c>
      <c r="F144" s="132" t="s">
        <v>7072</v>
      </c>
      <c r="G144" s="133" t="s">
        <v>569</v>
      </c>
      <c r="H144" s="134">
        <v>1</v>
      </c>
      <c r="I144" s="135"/>
      <c r="J144" s="136">
        <f>ROUND(I144*H144,2)</f>
        <v>0</v>
      </c>
      <c r="K144" s="132" t="s">
        <v>19</v>
      </c>
      <c r="L144" s="33"/>
      <c r="M144" s="137" t="s">
        <v>19</v>
      </c>
      <c r="N144" s="138" t="s">
        <v>47</v>
      </c>
      <c r="P144" s="139">
        <f>O144*H144</f>
        <v>0</v>
      </c>
      <c r="Q144" s="139">
        <v>0</v>
      </c>
      <c r="R144" s="139">
        <f>Q144*H144</f>
        <v>0</v>
      </c>
      <c r="S144" s="139">
        <v>0</v>
      </c>
      <c r="T144" s="140">
        <f>S144*H144</f>
        <v>0</v>
      </c>
      <c r="AR144" s="141" t="s">
        <v>271</v>
      </c>
      <c r="AT144" s="141" t="s">
        <v>267</v>
      </c>
      <c r="AU144" s="141" t="s">
        <v>84</v>
      </c>
      <c r="AY144" s="18" t="s">
        <v>265</v>
      </c>
      <c r="BE144" s="142">
        <f>IF(N144="základní",J144,0)</f>
        <v>0</v>
      </c>
      <c r="BF144" s="142">
        <f>IF(N144="snížená",J144,0)</f>
        <v>0</v>
      </c>
      <c r="BG144" s="142">
        <f>IF(N144="zákl. přenesená",J144,0)</f>
        <v>0</v>
      </c>
      <c r="BH144" s="142">
        <f>IF(N144="sníž. přenesená",J144,0)</f>
        <v>0</v>
      </c>
      <c r="BI144" s="142">
        <f>IF(N144="nulová",J144,0)</f>
        <v>0</v>
      </c>
      <c r="BJ144" s="18" t="s">
        <v>84</v>
      </c>
      <c r="BK144" s="142">
        <f>ROUND(I144*H144,2)</f>
        <v>0</v>
      </c>
      <c r="BL144" s="18" t="s">
        <v>271</v>
      </c>
      <c r="BM144" s="141" t="s">
        <v>7073</v>
      </c>
    </row>
    <row r="145" spans="2:47" s="1" customFormat="1" ht="12">
      <c r="B145" s="33"/>
      <c r="D145" s="143" t="s">
        <v>273</v>
      </c>
      <c r="F145" s="144" t="s">
        <v>7072</v>
      </c>
      <c r="I145" s="145"/>
      <c r="L145" s="33"/>
      <c r="M145" s="146"/>
      <c r="T145" s="54"/>
      <c r="AT145" s="18" t="s">
        <v>273</v>
      </c>
      <c r="AU145" s="18" t="s">
        <v>84</v>
      </c>
    </row>
    <row r="146" spans="2:65" s="1" customFormat="1" ht="16.5" customHeight="1">
      <c r="B146" s="33"/>
      <c r="C146" s="130" t="s">
        <v>503</v>
      </c>
      <c r="D146" s="130" t="s">
        <v>267</v>
      </c>
      <c r="E146" s="131" t="s">
        <v>7074</v>
      </c>
      <c r="F146" s="132" t="s">
        <v>7075</v>
      </c>
      <c r="G146" s="133" t="s">
        <v>569</v>
      </c>
      <c r="H146" s="134">
        <v>1</v>
      </c>
      <c r="I146" s="135"/>
      <c r="J146" s="136">
        <f>ROUND(I146*H146,2)</f>
        <v>0</v>
      </c>
      <c r="K146" s="132" t="s">
        <v>19</v>
      </c>
      <c r="L146" s="33"/>
      <c r="M146" s="137" t="s">
        <v>19</v>
      </c>
      <c r="N146" s="138" t="s">
        <v>47</v>
      </c>
      <c r="P146" s="139">
        <f>O146*H146</f>
        <v>0</v>
      </c>
      <c r="Q146" s="139">
        <v>0</v>
      </c>
      <c r="R146" s="139">
        <f>Q146*H146</f>
        <v>0</v>
      </c>
      <c r="S146" s="139">
        <v>0</v>
      </c>
      <c r="T146" s="140">
        <f>S146*H146</f>
        <v>0</v>
      </c>
      <c r="AR146" s="141" t="s">
        <v>271</v>
      </c>
      <c r="AT146" s="141" t="s">
        <v>267</v>
      </c>
      <c r="AU146" s="141" t="s">
        <v>84</v>
      </c>
      <c r="AY146" s="18" t="s">
        <v>265</v>
      </c>
      <c r="BE146" s="142">
        <f>IF(N146="základní",J146,0)</f>
        <v>0</v>
      </c>
      <c r="BF146" s="142">
        <f>IF(N146="snížená",J146,0)</f>
        <v>0</v>
      </c>
      <c r="BG146" s="142">
        <f>IF(N146="zákl. přenesená",J146,0)</f>
        <v>0</v>
      </c>
      <c r="BH146" s="142">
        <f>IF(N146="sníž. přenesená",J146,0)</f>
        <v>0</v>
      </c>
      <c r="BI146" s="142">
        <f>IF(N146="nulová",J146,0)</f>
        <v>0</v>
      </c>
      <c r="BJ146" s="18" t="s">
        <v>84</v>
      </c>
      <c r="BK146" s="142">
        <f>ROUND(I146*H146,2)</f>
        <v>0</v>
      </c>
      <c r="BL146" s="18" t="s">
        <v>271</v>
      </c>
      <c r="BM146" s="141" t="s">
        <v>7076</v>
      </c>
    </row>
    <row r="147" spans="2:47" s="1" customFormat="1" ht="12">
      <c r="B147" s="33"/>
      <c r="D147" s="143" t="s">
        <v>273</v>
      </c>
      <c r="F147" s="144" t="s">
        <v>7075</v>
      </c>
      <c r="I147" s="145"/>
      <c r="L147" s="33"/>
      <c r="M147" s="146"/>
      <c r="T147" s="54"/>
      <c r="AT147" s="18" t="s">
        <v>273</v>
      </c>
      <c r="AU147" s="18" t="s">
        <v>84</v>
      </c>
    </row>
    <row r="148" spans="2:65" s="1" customFormat="1" ht="16.5" customHeight="1">
      <c r="B148" s="33"/>
      <c r="C148" s="130" t="s">
        <v>509</v>
      </c>
      <c r="D148" s="130" t="s">
        <v>267</v>
      </c>
      <c r="E148" s="131" t="s">
        <v>7077</v>
      </c>
      <c r="F148" s="132" t="s">
        <v>7078</v>
      </c>
      <c r="G148" s="133" t="s">
        <v>569</v>
      </c>
      <c r="H148" s="134">
        <v>1</v>
      </c>
      <c r="I148" s="135"/>
      <c r="J148" s="136">
        <f>ROUND(I148*H148,2)</f>
        <v>0</v>
      </c>
      <c r="K148" s="132" t="s">
        <v>19</v>
      </c>
      <c r="L148" s="33"/>
      <c r="M148" s="137" t="s">
        <v>19</v>
      </c>
      <c r="N148" s="138" t="s">
        <v>47</v>
      </c>
      <c r="P148" s="139">
        <f>O148*H148</f>
        <v>0</v>
      </c>
      <c r="Q148" s="139">
        <v>0</v>
      </c>
      <c r="R148" s="139">
        <f>Q148*H148</f>
        <v>0</v>
      </c>
      <c r="S148" s="139">
        <v>0</v>
      </c>
      <c r="T148" s="140">
        <f>S148*H148</f>
        <v>0</v>
      </c>
      <c r="AR148" s="141" t="s">
        <v>271</v>
      </c>
      <c r="AT148" s="141" t="s">
        <v>267</v>
      </c>
      <c r="AU148" s="141" t="s">
        <v>84</v>
      </c>
      <c r="AY148" s="18" t="s">
        <v>265</v>
      </c>
      <c r="BE148" s="142">
        <f>IF(N148="základní",J148,0)</f>
        <v>0</v>
      </c>
      <c r="BF148" s="142">
        <f>IF(N148="snížená",J148,0)</f>
        <v>0</v>
      </c>
      <c r="BG148" s="142">
        <f>IF(N148="zákl. přenesená",J148,0)</f>
        <v>0</v>
      </c>
      <c r="BH148" s="142">
        <f>IF(N148="sníž. přenesená",J148,0)</f>
        <v>0</v>
      </c>
      <c r="BI148" s="142">
        <f>IF(N148="nulová",J148,0)</f>
        <v>0</v>
      </c>
      <c r="BJ148" s="18" t="s">
        <v>84</v>
      </c>
      <c r="BK148" s="142">
        <f>ROUND(I148*H148,2)</f>
        <v>0</v>
      </c>
      <c r="BL148" s="18" t="s">
        <v>271</v>
      </c>
      <c r="BM148" s="141" t="s">
        <v>7079</v>
      </c>
    </row>
    <row r="149" spans="2:47" s="1" customFormat="1" ht="12">
      <c r="B149" s="33"/>
      <c r="D149" s="143" t="s">
        <v>273</v>
      </c>
      <c r="F149" s="144" t="s">
        <v>7078</v>
      </c>
      <c r="I149" s="145"/>
      <c r="L149" s="33"/>
      <c r="M149" s="146"/>
      <c r="T149" s="54"/>
      <c r="AT149" s="18" t="s">
        <v>273</v>
      </c>
      <c r="AU149" s="18" t="s">
        <v>84</v>
      </c>
    </row>
    <row r="150" spans="2:65" s="1" customFormat="1" ht="24.2" customHeight="1">
      <c r="B150" s="33"/>
      <c r="C150" s="130" t="s">
        <v>515</v>
      </c>
      <c r="D150" s="130" t="s">
        <v>267</v>
      </c>
      <c r="E150" s="131" t="s">
        <v>7080</v>
      </c>
      <c r="F150" s="132" t="s">
        <v>7081</v>
      </c>
      <c r="G150" s="133" t="s">
        <v>5360</v>
      </c>
      <c r="H150" s="134">
        <v>1</v>
      </c>
      <c r="I150" s="135"/>
      <c r="J150" s="136">
        <f>ROUND(I150*H150,2)</f>
        <v>0</v>
      </c>
      <c r="K150" s="132" t="s">
        <v>19</v>
      </c>
      <c r="L150" s="33"/>
      <c r="M150" s="137" t="s">
        <v>19</v>
      </c>
      <c r="N150" s="138" t="s">
        <v>47</v>
      </c>
      <c r="P150" s="139">
        <f>O150*H150</f>
        <v>0</v>
      </c>
      <c r="Q150" s="139">
        <v>0</v>
      </c>
      <c r="R150" s="139">
        <f>Q150*H150</f>
        <v>0</v>
      </c>
      <c r="S150" s="139">
        <v>0</v>
      </c>
      <c r="T150" s="140">
        <f>S150*H150</f>
        <v>0</v>
      </c>
      <c r="AR150" s="141" t="s">
        <v>271</v>
      </c>
      <c r="AT150" s="141" t="s">
        <v>267</v>
      </c>
      <c r="AU150" s="141" t="s">
        <v>84</v>
      </c>
      <c r="AY150" s="18" t="s">
        <v>265</v>
      </c>
      <c r="BE150" s="142">
        <f>IF(N150="základní",J150,0)</f>
        <v>0</v>
      </c>
      <c r="BF150" s="142">
        <f>IF(N150="snížená",J150,0)</f>
        <v>0</v>
      </c>
      <c r="BG150" s="142">
        <f>IF(N150="zákl. přenesená",J150,0)</f>
        <v>0</v>
      </c>
      <c r="BH150" s="142">
        <f>IF(N150="sníž. přenesená",J150,0)</f>
        <v>0</v>
      </c>
      <c r="BI150" s="142">
        <f>IF(N150="nulová",J150,0)</f>
        <v>0</v>
      </c>
      <c r="BJ150" s="18" t="s">
        <v>84</v>
      </c>
      <c r="BK150" s="142">
        <f>ROUND(I150*H150,2)</f>
        <v>0</v>
      </c>
      <c r="BL150" s="18" t="s">
        <v>271</v>
      </c>
      <c r="BM150" s="141" t="s">
        <v>7082</v>
      </c>
    </row>
    <row r="151" spans="2:47" s="1" customFormat="1" ht="19.5">
      <c r="B151" s="33"/>
      <c r="D151" s="143" t="s">
        <v>273</v>
      </c>
      <c r="F151" s="144" t="s">
        <v>7083</v>
      </c>
      <c r="I151" s="145"/>
      <c r="L151" s="33"/>
      <c r="M151" s="146"/>
      <c r="T151" s="54"/>
      <c r="AT151" s="18" t="s">
        <v>273</v>
      </c>
      <c r="AU151" s="18" t="s">
        <v>84</v>
      </c>
    </row>
    <row r="152" spans="2:47" s="1" customFormat="1" ht="19.5">
      <c r="B152" s="33"/>
      <c r="D152" s="143" t="s">
        <v>501</v>
      </c>
      <c r="F152" s="176" t="s">
        <v>7084</v>
      </c>
      <c r="I152" s="145"/>
      <c r="L152" s="33"/>
      <c r="M152" s="187"/>
      <c r="N152" s="188"/>
      <c r="O152" s="188"/>
      <c r="P152" s="188"/>
      <c r="Q152" s="188"/>
      <c r="R152" s="188"/>
      <c r="S152" s="188"/>
      <c r="T152" s="189"/>
      <c r="AT152" s="18" t="s">
        <v>501</v>
      </c>
      <c r="AU152" s="18" t="s">
        <v>84</v>
      </c>
    </row>
    <row r="153" spans="2:12" s="1" customFormat="1" ht="6.95" customHeight="1">
      <c r="B153" s="42"/>
      <c r="C153" s="43"/>
      <c r="D153" s="43"/>
      <c r="E153" s="43"/>
      <c r="F153" s="43"/>
      <c r="G153" s="43"/>
      <c r="H153" s="43"/>
      <c r="I153" s="43"/>
      <c r="J153" s="43"/>
      <c r="K153" s="43"/>
      <c r="L153" s="33"/>
    </row>
  </sheetData>
  <sheetProtection algorithmName="SHA-512" hashValue="qVfHz2MY2u3Cint6ZklOV010xcKvl36DjoICP1793yFOJzTjJ5ZbOtLz0rBglvvzBGd5pu8207hfU+z2+rzCCw==" saltValue="a3SyTVGVS5olAk4Igd1QbPH//S2MIo2I9e0RdMN8IriR3TF0Wn5z2fwEU+Zvg3BJvZpLNX8uV0KgPDqHgbUrtw==" spinCount="100000" sheet="1" objects="1" scenarios="1" formatColumns="0" formatRows="0" autoFilter="0"/>
  <autoFilter ref="C79:K152"/>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2197"/>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130.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9"/>
      <c r="C3" s="20"/>
      <c r="D3" s="20"/>
      <c r="E3" s="20"/>
      <c r="F3" s="20"/>
      <c r="G3" s="20"/>
      <c r="H3" s="21"/>
    </row>
    <row r="4" spans="2:8" ht="24.95" customHeight="1">
      <c r="B4" s="21"/>
      <c r="C4" s="22" t="s">
        <v>7085</v>
      </c>
      <c r="H4" s="21"/>
    </row>
    <row r="5" spans="2:8" ht="12" customHeight="1">
      <c r="B5" s="21"/>
      <c r="C5" s="25" t="s">
        <v>13</v>
      </c>
      <c r="D5" s="315" t="s">
        <v>14</v>
      </c>
      <c r="E5" s="303"/>
      <c r="F5" s="303"/>
      <c r="H5" s="21"/>
    </row>
    <row r="6" spans="2:8" ht="36.95" customHeight="1">
      <c r="B6" s="21"/>
      <c r="C6" s="27" t="s">
        <v>16</v>
      </c>
      <c r="D6" s="312" t="s">
        <v>17</v>
      </c>
      <c r="E6" s="303"/>
      <c r="F6" s="303"/>
      <c r="H6" s="21"/>
    </row>
    <row r="7" spans="2:8" ht="16.5" customHeight="1">
      <c r="B7" s="21"/>
      <c r="C7" s="28" t="s">
        <v>23</v>
      </c>
      <c r="D7" s="50" t="str">
        <f>'Rekapitulace stavby'!AN8</f>
        <v>30. 3. 2023</v>
      </c>
      <c r="H7" s="21"/>
    </row>
    <row r="8" spans="2:8" s="1" customFormat="1" ht="10.9" customHeight="1">
      <c r="B8" s="33"/>
      <c r="H8" s="33"/>
    </row>
    <row r="9" spans="2:8" s="10" customFormat="1" ht="29.25" customHeight="1">
      <c r="B9" s="110"/>
      <c r="C9" s="111" t="s">
        <v>57</v>
      </c>
      <c r="D9" s="112" t="s">
        <v>58</v>
      </c>
      <c r="E9" s="112" t="s">
        <v>252</v>
      </c>
      <c r="F9" s="113" t="s">
        <v>7086</v>
      </c>
      <c r="H9" s="110"/>
    </row>
    <row r="10" spans="2:8" s="1" customFormat="1" ht="26.45" customHeight="1">
      <c r="B10" s="33"/>
      <c r="C10" s="192" t="s">
        <v>7087</v>
      </c>
      <c r="D10" s="192" t="s">
        <v>82</v>
      </c>
      <c r="H10" s="33"/>
    </row>
    <row r="11" spans="2:8" s="1" customFormat="1" ht="16.9" customHeight="1">
      <c r="B11" s="33"/>
      <c r="C11" s="193" t="s">
        <v>7088</v>
      </c>
      <c r="D11" s="194" t="s">
        <v>7089</v>
      </c>
      <c r="E11" s="195" t="s">
        <v>115</v>
      </c>
      <c r="F11" s="196">
        <v>92</v>
      </c>
      <c r="H11" s="33"/>
    </row>
    <row r="12" spans="2:8" s="1" customFormat="1" ht="16.9" customHeight="1">
      <c r="B12" s="33"/>
      <c r="C12" s="197" t="s">
        <v>19</v>
      </c>
      <c r="D12" s="197" t="s">
        <v>7090</v>
      </c>
      <c r="E12" s="18" t="s">
        <v>19</v>
      </c>
      <c r="F12" s="198">
        <v>0</v>
      </c>
      <c r="H12" s="33"/>
    </row>
    <row r="13" spans="2:8" s="1" customFormat="1" ht="16.9" customHeight="1">
      <c r="B13" s="33"/>
      <c r="C13" s="197" t="s">
        <v>19</v>
      </c>
      <c r="D13" s="197" t="s">
        <v>945</v>
      </c>
      <c r="E13" s="18" t="s">
        <v>19</v>
      </c>
      <c r="F13" s="198">
        <v>92</v>
      </c>
      <c r="H13" s="33"/>
    </row>
    <row r="14" spans="2:8" s="1" customFormat="1" ht="16.9" customHeight="1">
      <c r="B14" s="33"/>
      <c r="C14" s="197" t="s">
        <v>7088</v>
      </c>
      <c r="D14" s="197" t="s">
        <v>280</v>
      </c>
      <c r="E14" s="18" t="s">
        <v>19</v>
      </c>
      <c r="F14" s="198">
        <v>92</v>
      </c>
      <c r="H14" s="33"/>
    </row>
    <row r="15" spans="2:8" s="1" customFormat="1" ht="16.9" customHeight="1">
      <c r="B15" s="33"/>
      <c r="C15" s="193" t="s">
        <v>102</v>
      </c>
      <c r="D15" s="194" t="s">
        <v>103</v>
      </c>
      <c r="E15" s="195" t="s">
        <v>104</v>
      </c>
      <c r="F15" s="196">
        <v>162.93</v>
      </c>
      <c r="H15" s="33"/>
    </row>
    <row r="16" spans="2:8" s="1" customFormat="1" ht="16.9" customHeight="1">
      <c r="B16" s="33"/>
      <c r="C16" s="197" t="s">
        <v>19</v>
      </c>
      <c r="D16" s="197" t="s">
        <v>394</v>
      </c>
      <c r="E16" s="18" t="s">
        <v>19</v>
      </c>
      <c r="F16" s="198">
        <v>0</v>
      </c>
      <c r="H16" s="33"/>
    </row>
    <row r="17" spans="2:8" s="1" customFormat="1" ht="16.9" customHeight="1">
      <c r="B17" s="33"/>
      <c r="C17" s="197" t="s">
        <v>19</v>
      </c>
      <c r="D17" s="197" t="s">
        <v>1361</v>
      </c>
      <c r="E17" s="18" t="s">
        <v>19</v>
      </c>
      <c r="F17" s="198">
        <v>1.65</v>
      </c>
      <c r="H17" s="33"/>
    </row>
    <row r="18" spans="2:8" s="1" customFormat="1" ht="16.9" customHeight="1">
      <c r="B18" s="33"/>
      <c r="C18" s="197" t="s">
        <v>19</v>
      </c>
      <c r="D18" s="197" t="s">
        <v>1362</v>
      </c>
      <c r="E18" s="18" t="s">
        <v>19</v>
      </c>
      <c r="F18" s="198">
        <v>0</v>
      </c>
      <c r="H18" s="33"/>
    </row>
    <row r="19" spans="2:8" s="1" customFormat="1" ht="16.9" customHeight="1">
      <c r="B19" s="33"/>
      <c r="C19" s="197" t="s">
        <v>19</v>
      </c>
      <c r="D19" s="197" t="s">
        <v>1363</v>
      </c>
      <c r="E19" s="18" t="s">
        <v>19</v>
      </c>
      <c r="F19" s="198">
        <v>159.18</v>
      </c>
      <c r="H19" s="33"/>
    </row>
    <row r="20" spans="2:8" s="1" customFormat="1" ht="16.9" customHeight="1">
      <c r="B20" s="33"/>
      <c r="C20" s="197" t="s">
        <v>19</v>
      </c>
      <c r="D20" s="197" t="s">
        <v>1364</v>
      </c>
      <c r="E20" s="18" t="s">
        <v>19</v>
      </c>
      <c r="F20" s="198">
        <v>2.1</v>
      </c>
      <c r="H20" s="33"/>
    </row>
    <row r="21" spans="2:8" s="1" customFormat="1" ht="16.9" customHeight="1">
      <c r="B21" s="33"/>
      <c r="C21" s="197" t="s">
        <v>102</v>
      </c>
      <c r="D21" s="197" t="s">
        <v>280</v>
      </c>
      <c r="E21" s="18" t="s">
        <v>19</v>
      </c>
      <c r="F21" s="198">
        <v>162.93</v>
      </c>
      <c r="H21" s="33"/>
    </row>
    <row r="22" spans="2:8" s="1" customFormat="1" ht="16.9" customHeight="1">
      <c r="B22" s="33"/>
      <c r="C22" s="199" t="s">
        <v>7091</v>
      </c>
      <c r="H22" s="33"/>
    </row>
    <row r="23" spans="2:8" s="1" customFormat="1" ht="16.9" customHeight="1">
      <c r="B23" s="33"/>
      <c r="C23" s="197" t="s">
        <v>1357</v>
      </c>
      <c r="D23" s="197" t="s">
        <v>1358</v>
      </c>
      <c r="E23" s="18" t="s">
        <v>104</v>
      </c>
      <c r="F23" s="198">
        <v>162.93</v>
      </c>
      <c r="H23" s="33"/>
    </row>
    <row r="24" spans="2:8" s="1" customFormat="1" ht="16.9" customHeight="1">
      <c r="B24" s="33"/>
      <c r="C24" s="197" t="s">
        <v>1456</v>
      </c>
      <c r="D24" s="197" t="s">
        <v>1457</v>
      </c>
      <c r="E24" s="18" t="s">
        <v>130</v>
      </c>
      <c r="F24" s="198">
        <v>129.373</v>
      </c>
      <c r="H24" s="33"/>
    </row>
    <row r="25" spans="2:8" s="1" customFormat="1" ht="16.9" customHeight="1">
      <c r="B25" s="33"/>
      <c r="C25" s="197" t="s">
        <v>1471</v>
      </c>
      <c r="D25" s="197" t="s">
        <v>1472</v>
      </c>
      <c r="E25" s="18" t="s">
        <v>130</v>
      </c>
      <c r="F25" s="198">
        <v>589.121</v>
      </c>
      <c r="H25" s="33"/>
    </row>
    <row r="26" spans="2:8" s="1" customFormat="1" ht="16.9" customHeight="1">
      <c r="B26" s="33"/>
      <c r="C26" s="197" t="s">
        <v>1481</v>
      </c>
      <c r="D26" s="197" t="s">
        <v>1482</v>
      </c>
      <c r="E26" s="18" t="s">
        <v>130</v>
      </c>
      <c r="F26" s="198">
        <v>5742.827</v>
      </c>
      <c r="H26" s="33"/>
    </row>
    <row r="27" spans="2:8" s="1" customFormat="1" ht="16.9" customHeight="1">
      <c r="B27" s="33"/>
      <c r="C27" s="197" t="s">
        <v>1493</v>
      </c>
      <c r="D27" s="197" t="s">
        <v>1494</v>
      </c>
      <c r="E27" s="18" t="s">
        <v>130</v>
      </c>
      <c r="F27" s="198">
        <v>413.25</v>
      </c>
      <c r="H27" s="33"/>
    </row>
    <row r="28" spans="2:8" s="1" customFormat="1" ht="16.9" customHeight="1">
      <c r="B28" s="33"/>
      <c r="C28" s="193" t="s">
        <v>106</v>
      </c>
      <c r="D28" s="194" t="s">
        <v>107</v>
      </c>
      <c r="E28" s="195" t="s">
        <v>104</v>
      </c>
      <c r="F28" s="196">
        <v>3.125</v>
      </c>
      <c r="H28" s="33"/>
    </row>
    <row r="29" spans="2:8" s="1" customFormat="1" ht="16.9" customHeight="1">
      <c r="B29" s="33"/>
      <c r="C29" s="197" t="s">
        <v>19</v>
      </c>
      <c r="D29" s="197" t="s">
        <v>394</v>
      </c>
      <c r="E29" s="18" t="s">
        <v>19</v>
      </c>
      <c r="F29" s="198">
        <v>0</v>
      </c>
      <c r="H29" s="33"/>
    </row>
    <row r="30" spans="2:8" s="1" customFormat="1" ht="16.9" customHeight="1">
      <c r="B30" s="33"/>
      <c r="C30" s="197" t="s">
        <v>106</v>
      </c>
      <c r="D30" s="197" t="s">
        <v>1382</v>
      </c>
      <c r="E30" s="18" t="s">
        <v>19</v>
      </c>
      <c r="F30" s="198">
        <v>3.125</v>
      </c>
      <c r="H30" s="33"/>
    </row>
    <row r="31" spans="2:8" s="1" customFormat="1" ht="16.9" customHeight="1">
      <c r="B31" s="33"/>
      <c r="C31" s="199" t="s">
        <v>7091</v>
      </c>
      <c r="H31" s="33"/>
    </row>
    <row r="32" spans="2:8" s="1" customFormat="1" ht="16.9" customHeight="1">
      <c r="B32" s="33"/>
      <c r="C32" s="197" t="s">
        <v>1377</v>
      </c>
      <c r="D32" s="197" t="s">
        <v>1378</v>
      </c>
      <c r="E32" s="18" t="s">
        <v>104</v>
      </c>
      <c r="F32" s="198">
        <v>3.125</v>
      </c>
      <c r="H32" s="33"/>
    </row>
    <row r="33" spans="2:8" s="1" customFormat="1" ht="16.9" customHeight="1">
      <c r="B33" s="33"/>
      <c r="C33" s="197" t="s">
        <v>1456</v>
      </c>
      <c r="D33" s="197" t="s">
        <v>1457</v>
      </c>
      <c r="E33" s="18" t="s">
        <v>130</v>
      </c>
      <c r="F33" s="198">
        <v>129.373</v>
      </c>
      <c r="H33" s="33"/>
    </row>
    <row r="34" spans="2:8" s="1" customFormat="1" ht="16.9" customHeight="1">
      <c r="B34" s="33"/>
      <c r="C34" s="197" t="s">
        <v>1471</v>
      </c>
      <c r="D34" s="197" t="s">
        <v>1472</v>
      </c>
      <c r="E34" s="18" t="s">
        <v>130</v>
      </c>
      <c r="F34" s="198">
        <v>589.121</v>
      </c>
      <c r="H34" s="33"/>
    </row>
    <row r="35" spans="2:8" s="1" customFormat="1" ht="16.9" customHeight="1">
      <c r="B35" s="33"/>
      <c r="C35" s="197" t="s">
        <v>1481</v>
      </c>
      <c r="D35" s="197" t="s">
        <v>1482</v>
      </c>
      <c r="E35" s="18" t="s">
        <v>130</v>
      </c>
      <c r="F35" s="198">
        <v>5742.827</v>
      </c>
      <c r="H35" s="33"/>
    </row>
    <row r="36" spans="2:8" s="1" customFormat="1" ht="16.9" customHeight="1">
      <c r="B36" s="33"/>
      <c r="C36" s="197" t="s">
        <v>1493</v>
      </c>
      <c r="D36" s="197" t="s">
        <v>1494</v>
      </c>
      <c r="E36" s="18" t="s">
        <v>130</v>
      </c>
      <c r="F36" s="198">
        <v>413.25</v>
      </c>
      <c r="H36" s="33"/>
    </row>
    <row r="37" spans="2:8" s="1" customFormat="1" ht="16.9" customHeight="1">
      <c r="B37" s="33"/>
      <c r="C37" s="193" t="s">
        <v>110</v>
      </c>
      <c r="D37" s="194" t="s">
        <v>111</v>
      </c>
      <c r="E37" s="195" t="s">
        <v>104</v>
      </c>
      <c r="F37" s="196">
        <v>52.186</v>
      </c>
      <c r="H37" s="33"/>
    </row>
    <row r="38" spans="2:8" s="1" customFormat="1" ht="16.9" customHeight="1">
      <c r="B38" s="33"/>
      <c r="C38" s="197" t="s">
        <v>19</v>
      </c>
      <c r="D38" s="197" t="s">
        <v>394</v>
      </c>
      <c r="E38" s="18" t="s">
        <v>19</v>
      </c>
      <c r="F38" s="198">
        <v>0</v>
      </c>
      <c r="H38" s="33"/>
    </row>
    <row r="39" spans="2:8" s="1" customFormat="1" ht="16.9" customHeight="1">
      <c r="B39" s="33"/>
      <c r="C39" s="197" t="s">
        <v>19</v>
      </c>
      <c r="D39" s="197" t="s">
        <v>1370</v>
      </c>
      <c r="E39" s="18" t="s">
        <v>19</v>
      </c>
      <c r="F39" s="198">
        <v>0</v>
      </c>
      <c r="H39" s="33"/>
    </row>
    <row r="40" spans="2:8" s="1" customFormat="1" ht="16.9" customHeight="1">
      <c r="B40" s="33"/>
      <c r="C40" s="197" t="s">
        <v>19</v>
      </c>
      <c r="D40" s="197" t="s">
        <v>1371</v>
      </c>
      <c r="E40" s="18" t="s">
        <v>19</v>
      </c>
      <c r="F40" s="198">
        <v>3.2</v>
      </c>
      <c r="H40" s="33"/>
    </row>
    <row r="41" spans="2:8" s="1" customFormat="1" ht="16.9" customHeight="1">
      <c r="B41" s="33"/>
      <c r="C41" s="197" t="s">
        <v>19</v>
      </c>
      <c r="D41" s="197" t="s">
        <v>1372</v>
      </c>
      <c r="E41" s="18" t="s">
        <v>19</v>
      </c>
      <c r="F41" s="198">
        <v>0</v>
      </c>
      <c r="H41" s="33"/>
    </row>
    <row r="42" spans="2:8" s="1" customFormat="1" ht="16.9" customHeight="1">
      <c r="B42" s="33"/>
      <c r="C42" s="197" t="s">
        <v>19</v>
      </c>
      <c r="D42" s="197" t="s">
        <v>1373</v>
      </c>
      <c r="E42" s="18" t="s">
        <v>19</v>
      </c>
      <c r="F42" s="198">
        <v>21.386</v>
      </c>
      <c r="H42" s="33"/>
    </row>
    <row r="43" spans="2:8" s="1" customFormat="1" ht="16.9" customHeight="1">
      <c r="B43" s="33"/>
      <c r="C43" s="197" t="s">
        <v>19</v>
      </c>
      <c r="D43" s="197" t="s">
        <v>1374</v>
      </c>
      <c r="E43" s="18" t="s">
        <v>19</v>
      </c>
      <c r="F43" s="198">
        <v>0</v>
      </c>
      <c r="H43" s="33"/>
    </row>
    <row r="44" spans="2:8" s="1" customFormat="1" ht="16.9" customHeight="1">
      <c r="B44" s="33"/>
      <c r="C44" s="197" t="s">
        <v>19</v>
      </c>
      <c r="D44" s="197" t="s">
        <v>1375</v>
      </c>
      <c r="E44" s="18" t="s">
        <v>19</v>
      </c>
      <c r="F44" s="198">
        <v>27.6</v>
      </c>
      <c r="H44" s="33"/>
    </row>
    <row r="45" spans="2:8" s="1" customFormat="1" ht="16.9" customHeight="1">
      <c r="B45" s="33"/>
      <c r="C45" s="197" t="s">
        <v>110</v>
      </c>
      <c r="D45" s="197" t="s">
        <v>280</v>
      </c>
      <c r="E45" s="18" t="s">
        <v>19</v>
      </c>
      <c r="F45" s="198">
        <v>52.186</v>
      </c>
      <c r="H45" s="33"/>
    </row>
    <row r="46" spans="2:8" s="1" customFormat="1" ht="16.9" customHeight="1">
      <c r="B46" s="33"/>
      <c r="C46" s="199" t="s">
        <v>7091</v>
      </c>
      <c r="H46" s="33"/>
    </row>
    <row r="47" spans="2:8" s="1" customFormat="1" ht="16.9" customHeight="1">
      <c r="B47" s="33"/>
      <c r="C47" s="197" t="s">
        <v>1366</v>
      </c>
      <c r="D47" s="197" t="s">
        <v>1367</v>
      </c>
      <c r="E47" s="18" t="s">
        <v>104</v>
      </c>
      <c r="F47" s="198">
        <v>52.186</v>
      </c>
      <c r="H47" s="33"/>
    </row>
    <row r="48" spans="2:8" s="1" customFormat="1" ht="16.9" customHeight="1">
      <c r="B48" s="33"/>
      <c r="C48" s="197" t="s">
        <v>1456</v>
      </c>
      <c r="D48" s="197" t="s">
        <v>1457</v>
      </c>
      <c r="E48" s="18" t="s">
        <v>130</v>
      </c>
      <c r="F48" s="198">
        <v>129.373</v>
      </c>
      <c r="H48" s="33"/>
    </row>
    <row r="49" spans="2:8" s="1" customFormat="1" ht="16.9" customHeight="1">
      <c r="B49" s="33"/>
      <c r="C49" s="197" t="s">
        <v>1471</v>
      </c>
      <c r="D49" s="197" t="s">
        <v>1472</v>
      </c>
      <c r="E49" s="18" t="s">
        <v>130</v>
      </c>
      <c r="F49" s="198">
        <v>589.121</v>
      </c>
      <c r="H49" s="33"/>
    </row>
    <row r="50" spans="2:8" s="1" customFormat="1" ht="16.9" customHeight="1">
      <c r="B50" s="33"/>
      <c r="C50" s="197" t="s">
        <v>1481</v>
      </c>
      <c r="D50" s="197" t="s">
        <v>1482</v>
      </c>
      <c r="E50" s="18" t="s">
        <v>130</v>
      </c>
      <c r="F50" s="198">
        <v>5742.827</v>
      </c>
      <c r="H50" s="33"/>
    </row>
    <row r="51" spans="2:8" s="1" customFormat="1" ht="16.9" customHeight="1">
      <c r="B51" s="33"/>
      <c r="C51" s="193" t="s">
        <v>113</v>
      </c>
      <c r="D51" s="194" t="s">
        <v>114</v>
      </c>
      <c r="E51" s="195" t="s">
        <v>115</v>
      </c>
      <c r="F51" s="196">
        <v>2.52</v>
      </c>
      <c r="H51" s="33"/>
    </row>
    <row r="52" spans="2:8" s="1" customFormat="1" ht="16.9" customHeight="1">
      <c r="B52" s="33"/>
      <c r="C52" s="197" t="s">
        <v>19</v>
      </c>
      <c r="D52" s="197" t="s">
        <v>1185</v>
      </c>
      <c r="E52" s="18" t="s">
        <v>19</v>
      </c>
      <c r="F52" s="198">
        <v>0</v>
      </c>
      <c r="H52" s="33"/>
    </row>
    <row r="53" spans="2:8" s="1" customFormat="1" ht="16.9" customHeight="1">
      <c r="B53" s="33"/>
      <c r="C53" s="197" t="s">
        <v>19</v>
      </c>
      <c r="D53" s="197" t="s">
        <v>1186</v>
      </c>
      <c r="E53" s="18" t="s">
        <v>19</v>
      </c>
      <c r="F53" s="198">
        <v>2.52</v>
      </c>
      <c r="H53" s="33"/>
    </row>
    <row r="54" spans="2:8" s="1" customFormat="1" ht="16.9" customHeight="1">
      <c r="B54" s="33"/>
      <c r="C54" s="197" t="s">
        <v>113</v>
      </c>
      <c r="D54" s="197" t="s">
        <v>280</v>
      </c>
      <c r="E54" s="18" t="s">
        <v>19</v>
      </c>
      <c r="F54" s="198">
        <v>2.52</v>
      </c>
      <c r="H54" s="33"/>
    </row>
    <row r="55" spans="2:8" s="1" customFormat="1" ht="16.9" customHeight="1">
      <c r="B55" s="33"/>
      <c r="C55" s="199" t="s">
        <v>7091</v>
      </c>
      <c r="H55" s="33"/>
    </row>
    <row r="56" spans="2:8" s="1" customFormat="1" ht="16.9" customHeight="1">
      <c r="B56" s="33"/>
      <c r="C56" s="197" t="s">
        <v>1180</v>
      </c>
      <c r="D56" s="197" t="s">
        <v>1181</v>
      </c>
      <c r="E56" s="18" t="s">
        <v>115</v>
      </c>
      <c r="F56" s="198">
        <v>2.52</v>
      </c>
      <c r="H56" s="33"/>
    </row>
    <row r="57" spans="2:8" s="1" customFormat="1" ht="16.9" customHeight="1">
      <c r="B57" s="33"/>
      <c r="C57" s="197" t="s">
        <v>818</v>
      </c>
      <c r="D57" s="197" t="s">
        <v>819</v>
      </c>
      <c r="E57" s="18" t="s">
        <v>115</v>
      </c>
      <c r="F57" s="198">
        <v>3269.94</v>
      </c>
      <c r="H57" s="33"/>
    </row>
    <row r="58" spans="2:8" s="1" customFormat="1" ht="16.9" customHeight="1">
      <c r="B58" s="33"/>
      <c r="C58" s="197" t="s">
        <v>1072</v>
      </c>
      <c r="D58" s="197" t="s">
        <v>1073</v>
      </c>
      <c r="E58" s="18" t="s">
        <v>115</v>
      </c>
      <c r="F58" s="198">
        <v>6.32</v>
      </c>
      <c r="H58" s="33"/>
    </row>
    <row r="59" spans="2:8" s="1" customFormat="1" ht="16.9" customHeight="1">
      <c r="B59" s="33"/>
      <c r="C59" s="193" t="s">
        <v>117</v>
      </c>
      <c r="D59" s="194" t="s">
        <v>118</v>
      </c>
      <c r="E59" s="195" t="s">
        <v>115</v>
      </c>
      <c r="F59" s="196">
        <v>3.8</v>
      </c>
      <c r="H59" s="33"/>
    </row>
    <row r="60" spans="2:8" s="1" customFormat="1" ht="16.9" customHeight="1">
      <c r="B60" s="33"/>
      <c r="C60" s="197" t="s">
        <v>19</v>
      </c>
      <c r="D60" s="197" t="s">
        <v>1193</v>
      </c>
      <c r="E60" s="18" t="s">
        <v>19</v>
      </c>
      <c r="F60" s="198">
        <v>0</v>
      </c>
      <c r="H60" s="33"/>
    </row>
    <row r="61" spans="2:8" s="1" customFormat="1" ht="16.9" customHeight="1">
      <c r="B61" s="33"/>
      <c r="C61" s="197" t="s">
        <v>19</v>
      </c>
      <c r="D61" s="197" t="s">
        <v>119</v>
      </c>
      <c r="E61" s="18" t="s">
        <v>19</v>
      </c>
      <c r="F61" s="198">
        <v>3.8</v>
      </c>
      <c r="H61" s="33"/>
    </row>
    <row r="62" spans="2:8" s="1" customFormat="1" ht="16.9" customHeight="1">
      <c r="B62" s="33"/>
      <c r="C62" s="197" t="s">
        <v>117</v>
      </c>
      <c r="D62" s="197" t="s">
        <v>280</v>
      </c>
      <c r="E62" s="18" t="s">
        <v>19</v>
      </c>
      <c r="F62" s="198">
        <v>3.8</v>
      </c>
      <c r="H62" s="33"/>
    </row>
    <row r="63" spans="2:8" s="1" customFormat="1" ht="16.9" customHeight="1">
      <c r="B63" s="33"/>
      <c r="C63" s="199" t="s">
        <v>7091</v>
      </c>
      <c r="H63" s="33"/>
    </row>
    <row r="64" spans="2:8" s="1" customFormat="1" ht="16.9" customHeight="1">
      <c r="B64" s="33"/>
      <c r="C64" s="197" t="s">
        <v>1188</v>
      </c>
      <c r="D64" s="197" t="s">
        <v>1189</v>
      </c>
      <c r="E64" s="18" t="s">
        <v>115</v>
      </c>
      <c r="F64" s="198">
        <v>3.8</v>
      </c>
      <c r="H64" s="33"/>
    </row>
    <row r="65" spans="2:8" s="1" customFormat="1" ht="16.9" customHeight="1">
      <c r="B65" s="33"/>
      <c r="C65" s="197" t="s">
        <v>818</v>
      </c>
      <c r="D65" s="197" t="s">
        <v>819</v>
      </c>
      <c r="E65" s="18" t="s">
        <v>115</v>
      </c>
      <c r="F65" s="198">
        <v>3269.94</v>
      </c>
      <c r="H65" s="33"/>
    </row>
    <row r="66" spans="2:8" s="1" customFormat="1" ht="16.9" customHeight="1">
      <c r="B66" s="33"/>
      <c r="C66" s="197" t="s">
        <v>1072</v>
      </c>
      <c r="D66" s="197" t="s">
        <v>1073</v>
      </c>
      <c r="E66" s="18" t="s">
        <v>115</v>
      </c>
      <c r="F66" s="198">
        <v>6.32</v>
      </c>
      <c r="H66" s="33"/>
    </row>
    <row r="67" spans="2:8" s="1" customFormat="1" ht="16.9" customHeight="1">
      <c r="B67" s="33"/>
      <c r="C67" s="193" t="s">
        <v>120</v>
      </c>
      <c r="D67" s="194" t="s">
        <v>121</v>
      </c>
      <c r="E67" s="195" t="s">
        <v>115</v>
      </c>
      <c r="F67" s="196">
        <v>22</v>
      </c>
      <c r="H67" s="33"/>
    </row>
    <row r="68" spans="2:8" s="1" customFormat="1" ht="16.9" customHeight="1">
      <c r="B68" s="33"/>
      <c r="C68" s="197" t="s">
        <v>19</v>
      </c>
      <c r="D68" s="197" t="s">
        <v>778</v>
      </c>
      <c r="E68" s="18" t="s">
        <v>19</v>
      </c>
      <c r="F68" s="198">
        <v>0</v>
      </c>
      <c r="H68" s="33"/>
    </row>
    <row r="69" spans="2:8" s="1" customFormat="1" ht="16.9" customHeight="1">
      <c r="B69" s="33"/>
      <c r="C69" s="197" t="s">
        <v>19</v>
      </c>
      <c r="D69" s="197" t="s">
        <v>1178</v>
      </c>
      <c r="E69" s="18" t="s">
        <v>19</v>
      </c>
      <c r="F69" s="198">
        <v>22</v>
      </c>
      <c r="H69" s="33"/>
    </row>
    <row r="70" spans="2:8" s="1" customFormat="1" ht="16.9" customHeight="1">
      <c r="B70" s="33"/>
      <c r="C70" s="197" t="s">
        <v>120</v>
      </c>
      <c r="D70" s="197" t="s">
        <v>280</v>
      </c>
      <c r="E70" s="18" t="s">
        <v>19</v>
      </c>
      <c r="F70" s="198">
        <v>22</v>
      </c>
      <c r="H70" s="33"/>
    </row>
    <row r="71" spans="2:8" s="1" customFormat="1" ht="16.9" customHeight="1">
      <c r="B71" s="33"/>
      <c r="C71" s="199" t="s">
        <v>7091</v>
      </c>
      <c r="H71" s="33"/>
    </row>
    <row r="72" spans="2:8" s="1" customFormat="1" ht="16.9" customHeight="1">
      <c r="B72" s="33"/>
      <c r="C72" s="197" t="s">
        <v>1172</v>
      </c>
      <c r="D72" s="197" t="s">
        <v>1173</v>
      </c>
      <c r="E72" s="18" t="s">
        <v>115</v>
      </c>
      <c r="F72" s="198">
        <v>22</v>
      </c>
      <c r="H72" s="33"/>
    </row>
    <row r="73" spans="2:8" s="1" customFormat="1" ht="16.9" customHeight="1">
      <c r="B73" s="33"/>
      <c r="C73" s="197" t="s">
        <v>818</v>
      </c>
      <c r="D73" s="197" t="s">
        <v>819</v>
      </c>
      <c r="E73" s="18" t="s">
        <v>115</v>
      </c>
      <c r="F73" s="198">
        <v>3269.94</v>
      </c>
      <c r="H73" s="33"/>
    </row>
    <row r="74" spans="2:8" s="1" customFormat="1" ht="16.9" customHeight="1">
      <c r="B74" s="33"/>
      <c r="C74" s="197" t="s">
        <v>1086</v>
      </c>
      <c r="D74" s="197" t="s">
        <v>1087</v>
      </c>
      <c r="E74" s="18" t="s">
        <v>115</v>
      </c>
      <c r="F74" s="198">
        <v>22</v>
      </c>
      <c r="H74" s="33"/>
    </row>
    <row r="75" spans="2:8" s="1" customFormat="1" ht="16.9" customHeight="1">
      <c r="B75" s="33"/>
      <c r="C75" s="193" t="s">
        <v>124</v>
      </c>
      <c r="D75" s="194" t="s">
        <v>125</v>
      </c>
      <c r="E75" s="195" t="s">
        <v>115</v>
      </c>
      <c r="F75" s="196">
        <v>36</v>
      </c>
      <c r="H75" s="33"/>
    </row>
    <row r="76" spans="2:8" s="1" customFormat="1" ht="16.9" customHeight="1">
      <c r="B76" s="33"/>
      <c r="C76" s="197" t="s">
        <v>19</v>
      </c>
      <c r="D76" s="197" t="s">
        <v>379</v>
      </c>
      <c r="E76" s="18" t="s">
        <v>19</v>
      </c>
      <c r="F76" s="198">
        <v>0</v>
      </c>
      <c r="H76" s="33"/>
    </row>
    <row r="77" spans="2:8" s="1" customFormat="1" ht="16.9" customHeight="1">
      <c r="B77" s="33"/>
      <c r="C77" s="197" t="s">
        <v>124</v>
      </c>
      <c r="D77" s="197" t="s">
        <v>380</v>
      </c>
      <c r="E77" s="18" t="s">
        <v>19</v>
      </c>
      <c r="F77" s="198">
        <v>36</v>
      </c>
      <c r="H77" s="33"/>
    </row>
    <row r="78" spans="2:8" s="1" customFormat="1" ht="16.9" customHeight="1">
      <c r="B78" s="33"/>
      <c r="C78" s="199" t="s">
        <v>7091</v>
      </c>
      <c r="H78" s="33"/>
    </row>
    <row r="79" spans="2:8" s="1" customFormat="1" ht="16.9" customHeight="1">
      <c r="B79" s="33"/>
      <c r="C79" s="197" t="s">
        <v>373</v>
      </c>
      <c r="D79" s="197" t="s">
        <v>374</v>
      </c>
      <c r="E79" s="18" t="s">
        <v>115</v>
      </c>
      <c r="F79" s="198">
        <v>106</v>
      </c>
      <c r="H79" s="33"/>
    </row>
    <row r="80" spans="2:8" s="1" customFormat="1" ht="16.9" customHeight="1">
      <c r="B80" s="33"/>
      <c r="C80" s="197" t="s">
        <v>1225</v>
      </c>
      <c r="D80" s="197" t="s">
        <v>1226</v>
      </c>
      <c r="E80" s="18" t="s">
        <v>115</v>
      </c>
      <c r="F80" s="198">
        <v>249</v>
      </c>
      <c r="H80" s="33"/>
    </row>
    <row r="81" spans="2:8" s="1" customFormat="1" ht="16.9" customHeight="1">
      <c r="B81" s="33"/>
      <c r="C81" s="193" t="s">
        <v>1605</v>
      </c>
      <c r="D81" s="194" t="s">
        <v>7092</v>
      </c>
      <c r="E81" s="195" t="s">
        <v>115</v>
      </c>
      <c r="F81" s="196">
        <v>42</v>
      </c>
      <c r="H81" s="33"/>
    </row>
    <row r="82" spans="2:8" s="1" customFormat="1" ht="16.9" customHeight="1">
      <c r="B82" s="33"/>
      <c r="C82" s="197" t="s">
        <v>19</v>
      </c>
      <c r="D82" s="197" t="s">
        <v>7093</v>
      </c>
      <c r="E82" s="18" t="s">
        <v>19</v>
      </c>
      <c r="F82" s="198">
        <v>0</v>
      </c>
      <c r="H82" s="33"/>
    </row>
    <row r="83" spans="2:8" s="1" customFormat="1" ht="16.9" customHeight="1">
      <c r="B83" s="33"/>
      <c r="C83" s="197" t="s">
        <v>19</v>
      </c>
      <c r="D83" s="197" t="s">
        <v>7094</v>
      </c>
      <c r="E83" s="18" t="s">
        <v>19</v>
      </c>
      <c r="F83" s="198">
        <v>42</v>
      </c>
      <c r="H83" s="33"/>
    </row>
    <row r="84" spans="2:8" s="1" customFormat="1" ht="16.9" customHeight="1">
      <c r="B84" s="33"/>
      <c r="C84" s="197" t="s">
        <v>1605</v>
      </c>
      <c r="D84" s="197" t="s">
        <v>280</v>
      </c>
      <c r="E84" s="18" t="s">
        <v>19</v>
      </c>
      <c r="F84" s="198">
        <v>42</v>
      </c>
      <c r="H84" s="33"/>
    </row>
    <row r="85" spans="2:8" s="1" customFormat="1" ht="16.9" customHeight="1">
      <c r="B85" s="33"/>
      <c r="C85" s="193" t="s">
        <v>128</v>
      </c>
      <c r="D85" s="194" t="s">
        <v>129</v>
      </c>
      <c r="E85" s="195" t="s">
        <v>130</v>
      </c>
      <c r="F85" s="196">
        <v>0.025</v>
      </c>
      <c r="H85" s="33"/>
    </row>
    <row r="86" spans="2:8" s="1" customFormat="1" ht="16.9" customHeight="1">
      <c r="B86" s="33"/>
      <c r="C86" s="197" t="s">
        <v>19</v>
      </c>
      <c r="D86" s="197" t="s">
        <v>981</v>
      </c>
      <c r="E86" s="18" t="s">
        <v>19</v>
      </c>
      <c r="F86" s="198">
        <v>0.025</v>
      </c>
      <c r="H86" s="33"/>
    </row>
    <row r="87" spans="2:8" s="1" customFormat="1" ht="16.9" customHeight="1">
      <c r="B87" s="33"/>
      <c r="C87" s="197" t="s">
        <v>128</v>
      </c>
      <c r="D87" s="197" t="s">
        <v>280</v>
      </c>
      <c r="E87" s="18" t="s">
        <v>19</v>
      </c>
      <c r="F87" s="198">
        <v>0.025</v>
      </c>
      <c r="H87" s="33"/>
    </row>
    <row r="88" spans="2:8" s="1" customFormat="1" ht="16.9" customHeight="1">
      <c r="B88" s="33"/>
      <c r="C88" s="199" t="s">
        <v>7091</v>
      </c>
      <c r="H88" s="33"/>
    </row>
    <row r="89" spans="2:8" s="1" customFormat="1" ht="16.9" customHeight="1">
      <c r="B89" s="33"/>
      <c r="C89" s="197" t="s">
        <v>976</v>
      </c>
      <c r="D89" s="197" t="s">
        <v>977</v>
      </c>
      <c r="E89" s="18" t="s">
        <v>130</v>
      </c>
      <c r="F89" s="198">
        <v>0.025</v>
      </c>
      <c r="H89" s="33"/>
    </row>
    <row r="90" spans="2:8" s="1" customFormat="1" ht="16.9" customHeight="1">
      <c r="B90" s="33"/>
      <c r="C90" s="197" t="s">
        <v>983</v>
      </c>
      <c r="D90" s="197" t="s">
        <v>984</v>
      </c>
      <c r="E90" s="18" t="s">
        <v>794</v>
      </c>
      <c r="F90" s="198">
        <v>25</v>
      </c>
      <c r="H90" s="33"/>
    </row>
    <row r="91" spans="2:8" s="1" customFormat="1" ht="16.9" customHeight="1">
      <c r="B91" s="33"/>
      <c r="C91" s="193" t="s">
        <v>132</v>
      </c>
      <c r="D91" s="194" t="s">
        <v>133</v>
      </c>
      <c r="E91" s="195" t="s">
        <v>134</v>
      </c>
      <c r="F91" s="196">
        <v>52</v>
      </c>
      <c r="H91" s="33"/>
    </row>
    <row r="92" spans="2:8" s="1" customFormat="1" ht="16.9" customHeight="1">
      <c r="B92" s="33"/>
      <c r="C92" s="197" t="s">
        <v>19</v>
      </c>
      <c r="D92" s="197" t="s">
        <v>301</v>
      </c>
      <c r="E92" s="18" t="s">
        <v>19</v>
      </c>
      <c r="F92" s="198">
        <v>52</v>
      </c>
      <c r="H92" s="33"/>
    </row>
    <row r="93" spans="2:8" s="1" customFormat="1" ht="16.9" customHeight="1">
      <c r="B93" s="33"/>
      <c r="C93" s="197" t="s">
        <v>132</v>
      </c>
      <c r="D93" s="197" t="s">
        <v>280</v>
      </c>
      <c r="E93" s="18" t="s">
        <v>19</v>
      </c>
      <c r="F93" s="198">
        <v>52</v>
      </c>
      <c r="H93" s="33"/>
    </row>
    <row r="94" spans="2:8" s="1" customFormat="1" ht="16.9" customHeight="1">
      <c r="B94" s="33"/>
      <c r="C94" s="199" t="s">
        <v>7091</v>
      </c>
      <c r="H94" s="33"/>
    </row>
    <row r="95" spans="2:8" s="1" customFormat="1" ht="16.9" customHeight="1">
      <c r="B95" s="33"/>
      <c r="C95" s="197" t="s">
        <v>296</v>
      </c>
      <c r="D95" s="197" t="s">
        <v>297</v>
      </c>
      <c r="E95" s="18" t="s">
        <v>134</v>
      </c>
      <c r="F95" s="198">
        <v>52</v>
      </c>
      <c r="H95" s="33"/>
    </row>
    <row r="96" spans="2:8" s="1" customFormat="1" ht="16.9" customHeight="1">
      <c r="B96" s="33"/>
      <c r="C96" s="197" t="s">
        <v>324</v>
      </c>
      <c r="D96" s="197" t="s">
        <v>325</v>
      </c>
      <c r="E96" s="18" t="s">
        <v>134</v>
      </c>
      <c r="F96" s="198">
        <v>52</v>
      </c>
      <c r="H96" s="33"/>
    </row>
    <row r="97" spans="2:8" s="1" customFormat="1" ht="16.9" customHeight="1">
      <c r="B97" s="33"/>
      <c r="C97" s="197" t="s">
        <v>350</v>
      </c>
      <c r="D97" s="197" t="s">
        <v>351</v>
      </c>
      <c r="E97" s="18" t="s">
        <v>134</v>
      </c>
      <c r="F97" s="198">
        <v>52</v>
      </c>
      <c r="H97" s="33"/>
    </row>
    <row r="98" spans="2:8" s="1" customFormat="1" ht="16.9" customHeight="1">
      <c r="B98" s="33"/>
      <c r="C98" s="197" t="s">
        <v>516</v>
      </c>
      <c r="D98" s="197" t="s">
        <v>517</v>
      </c>
      <c r="E98" s="18" t="s">
        <v>134</v>
      </c>
      <c r="F98" s="198">
        <v>52</v>
      </c>
      <c r="H98" s="33"/>
    </row>
    <row r="99" spans="2:8" s="1" customFormat="1" ht="16.9" customHeight="1">
      <c r="B99" s="33"/>
      <c r="C99" s="197" t="s">
        <v>539</v>
      </c>
      <c r="D99" s="197" t="s">
        <v>540</v>
      </c>
      <c r="E99" s="18" t="s">
        <v>134</v>
      </c>
      <c r="F99" s="198">
        <v>988</v>
      </c>
      <c r="H99" s="33"/>
    </row>
    <row r="100" spans="2:8" s="1" customFormat="1" ht="16.9" customHeight="1">
      <c r="B100" s="33"/>
      <c r="C100" s="197" t="s">
        <v>697</v>
      </c>
      <c r="D100" s="197" t="s">
        <v>698</v>
      </c>
      <c r="E100" s="18" t="s">
        <v>134</v>
      </c>
      <c r="F100" s="198">
        <v>52</v>
      </c>
      <c r="H100" s="33"/>
    </row>
    <row r="101" spans="2:8" s="1" customFormat="1" ht="16.9" customHeight="1">
      <c r="B101" s="33"/>
      <c r="C101" s="197" t="s">
        <v>745</v>
      </c>
      <c r="D101" s="197" t="s">
        <v>746</v>
      </c>
      <c r="E101" s="18" t="s">
        <v>130</v>
      </c>
      <c r="F101" s="198">
        <v>40.8</v>
      </c>
      <c r="H101" s="33"/>
    </row>
    <row r="102" spans="2:8" s="1" customFormat="1" ht="16.9" customHeight="1">
      <c r="B102" s="33"/>
      <c r="C102" s="197" t="s">
        <v>754</v>
      </c>
      <c r="D102" s="197" t="s">
        <v>755</v>
      </c>
      <c r="E102" s="18" t="s">
        <v>134</v>
      </c>
      <c r="F102" s="198">
        <v>52</v>
      </c>
      <c r="H102" s="33"/>
    </row>
    <row r="103" spans="2:8" s="1" customFormat="1" ht="16.9" customHeight="1">
      <c r="B103" s="33"/>
      <c r="C103" s="193" t="s">
        <v>136</v>
      </c>
      <c r="D103" s="194" t="s">
        <v>137</v>
      </c>
      <c r="E103" s="195" t="s">
        <v>134</v>
      </c>
      <c r="F103" s="196">
        <v>26</v>
      </c>
      <c r="H103" s="33"/>
    </row>
    <row r="104" spans="2:8" s="1" customFormat="1" ht="16.9" customHeight="1">
      <c r="B104" s="33"/>
      <c r="C104" s="197" t="s">
        <v>19</v>
      </c>
      <c r="D104" s="197" t="s">
        <v>308</v>
      </c>
      <c r="E104" s="18" t="s">
        <v>19</v>
      </c>
      <c r="F104" s="198">
        <v>26</v>
      </c>
      <c r="H104" s="33"/>
    </row>
    <row r="105" spans="2:8" s="1" customFormat="1" ht="16.9" customHeight="1">
      <c r="B105" s="33"/>
      <c r="C105" s="197" t="s">
        <v>136</v>
      </c>
      <c r="D105" s="197" t="s">
        <v>280</v>
      </c>
      <c r="E105" s="18" t="s">
        <v>19</v>
      </c>
      <c r="F105" s="198">
        <v>26</v>
      </c>
      <c r="H105" s="33"/>
    </row>
    <row r="106" spans="2:8" s="1" customFormat="1" ht="16.9" customHeight="1">
      <c r="B106" s="33"/>
      <c r="C106" s="199" t="s">
        <v>7091</v>
      </c>
      <c r="H106" s="33"/>
    </row>
    <row r="107" spans="2:8" s="1" customFormat="1" ht="16.9" customHeight="1">
      <c r="B107" s="33"/>
      <c r="C107" s="197" t="s">
        <v>303</v>
      </c>
      <c r="D107" s="197" t="s">
        <v>304</v>
      </c>
      <c r="E107" s="18" t="s">
        <v>134</v>
      </c>
      <c r="F107" s="198">
        <v>26</v>
      </c>
      <c r="H107" s="33"/>
    </row>
    <row r="108" spans="2:8" s="1" customFormat="1" ht="16.9" customHeight="1">
      <c r="B108" s="33"/>
      <c r="C108" s="197" t="s">
        <v>329</v>
      </c>
      <c r="D108" s="197" t="s">
        <v>330</v>
      </c>
      <c r="E108" s="18" t="s">
        <v>134</v>
      </c>
      <c r="F108" s="198">
        <v>26</v>
      </c>
      <c r="H108" s="33"/>
    </row>
    <row r="109" spans="2:8" s="1" customFormat="1" ht="16.9" customHeight="1">
      <c r="B109" s="33"/>
      <c r="C109" s="197" t="s">
        <v>356</v>
      </c>
      <c r="D109" s="197" t="s">
        <v>357</v>
      </c>
      <c r="E109" s="18" t="s">
        <v>134</v>
      </c>
      <c r="F109" s="198">
        <v>26</v>
      </c>
      <c r="H109" s="33"/>
    </row>
    <row r="110" spans="2:8" s="1" customFormat="1" ht="16.9" customHeight="1">
      <c r="B110" s="33"/>
      <c r="C110" s="197" t="s">
        <v>522</v>
      </c>
      <c r="D110" s="197" t="s">
        <v>523</v>
      </c>
      <c r="E110" s="18" t="s">
        <v>134</v>
      </c>
      <c r="F110" s="198">
        <v>26</v>
      </c>
      <c r="H110" s="33"/>
    </row>
    <row r="111" spans="2:8" s="1" customFormat="1" ht="16.9" customHeight="1">
      <c r="B111" s="33"/>
      <c r="C111" s="197" t="s">
        <v>546</v>
      </c>
      <c r="D111" s="197" t="s">
        <v>547</v>
      </c>
      <c r="E111" s="18" t="s">
        <v>134</v>
      </c>
      <c r="F111" s="198">
        <v>494</v>
      </c>
      <c r="H111" s="33"/>
    </row>
    <row r="112" spans="2:8" s="1" customFormat="1" ht="16.9" customHeight="1">
      <c r="B112" s="33"/>
      <c r="C112" s="197" t="s">
        <v>703</v>
      </c>
      <c r="D112" s="197" t="s">
        <v>704</v>
      </c>
      <c r="E112" s="18" t="s">
        <v>134</v>
      </c>
      <c r="F112" s="198">
        <v>26</v>
      </c>
      <c r="H112" s="33"/>
    </row>
    <row r="113" spans="2:8" s="1" customFormat="1" ht="16.9" customHeight="1">
      <c r="B113" s="33"/>
      <c r="C113" s="197" t="s">
        <v>745</v>
      </c>
      <c r="D113" s="197" t="s">
        <v>746</v>
      </c>
      <c r="E113" s="18" t="s">
        <v>130</v>
      </c>
      <c r="F113" s="198">
        <v>40.8</v>
      </c>
      <c r="H113" s="33"/>
    </row>
    <row r="114" spans="2:8" s="1" customFormat="1" ht="16.9" customHeight="1">
      <c r="B114" s="33"/>
      <c r="C114" s="197" t="s">
        <v>758</v>
      </c>
      <c r="D114" s="197" t="s">
        <v>759</v>
      </c>
      <c r="E114" s="18" t="s">
        <v>134</v>
      </c>
      <c r="F114" s="198">
        <v>26</v>
      </c>
      <c r="H114" s="33"/>
    </row>
    <row r="115" spans="2:8" s="1" customFormat="1" ht="16.9" customHeight="1">
      <c r="B115" s="33"/>
      <c r="C115" s="193" t="s">
        <v>139</v>
      </c>
      <c r="D115" s="194" t="s">
        <v>140</v>
      </c>
      <c r="E115" s="195" t="s">
        <v>134</v>
      </c>
      <c r="F115" s="196">
        <v>9</v>
      </c>
      <c r="H115" s="33"/>
    </row>
    <row r="116" spans="2:8" s="1" customFormat="1" ht="16.9" customHeight="1">
      <c r="B116" s="33"/>
      <c r="C116" s="197" t="s">
        <v>19</v>
      </c>
      <c r="D116" s="197" t="s">
        <v>315</v>
      </c>
      <c r="E116" s="18" t="s">
        <v>19</v>
      </c>
      <c r="F116" s="198">
        <v>9</v>
      </c>
      <c r="H116" s="33"/>
    </row>
    <row r="117" spans="2:8" s="1" customFormat="1" ht="16.9" customHeight="1">
      <c r="B117" s="33"/>
      <c r="C117" s="197" t="s">
        <v>139</v>
      </c>
      <c r="D117" s="197" t="s">
        <v>280</v>
      </c>
      <c r="E117" s="18" t="s">
        <v>19</v>
      </c>
      <c r="F117" s="198">
        <v>9</v>
      </c>
      <c r="H117" s="33"/>
    </row>
    <row r="118" spans="2:8" s="1" customFormat="1" ht="16.9" customHeight="1">
      <c r="B118" s="33"/>
      <c r="C118" s="199" t="s">
        <v>7091</v>
      </c>
      <c r="H118" s="33"/>
    </row>
    <row r="119" spans="2:8" s="1" customFormat="1" ht="16.9" customHeight="1">
      <c r="B119" s="33"/>
      <c r="C119" s="197" t="s">
        <v>310</v>
      </c>
      <c r="D119" s="197" t="s">
        <v>311</v>
      </c>
      <c r="E119" s="18" t="s">
        <v>134</v>
      </c>
      <c r="F119" s="198">
        <v>9</v>
      </c>
      <c r="H119" s="33"/>
    </row>
    <row r="120" spans="2:8" s="1" customFormat="1" ht="16.9" customHeight="1">
      <c r="B120" s="33"/>
      <c r="C120" s="197" t="s">
        <v>335</v>
      </c>
      <c r="D120" s="197" t="s">
        <v>336</v>
      </c>
      <c r="E120" s="18" t="s">
        <v>134</v>
      </c>
      <c r="F120" s="198">
        <v>9</v>
      </c>
      <c r="H120" s="33"/>
    </row>
    <row r="121" spans="2:8" s="1" customFormat="1" ht="16.9" customHeight="1">
      <c r="B121" s="33"/>
      <c r="C121" s="197" t="s">
        <v>361</v>
      </c>
      <c r="D121" s="197" t="s">
        <v>362</v>
      </c>
      <c r="E121" s="18" t="s">
        <v>134</v>
      </c>
      <c r="F121" s="198">
        <v>9</v>
      </c>
      <c r="H121" s="33"/>
    </row>
    <row r="122" spans="2:8" s="1" customFormat="1" ht="16.9" customHeight="1">
      <c r="B122" s="33"/>
      <c r="C122" s="197" t="s">
        <v>527</v>
      </c>
      <c r="D122" s="197" t="s">
        <v>528</v>
      </c>
      <c r="E122" s="18" t="s">
        <v>134</v>
      </c>
      <c r="F122" s="198">
        <v>9</v>
      </c>
      <c r="H122" s="33"/>
    </row>
    <row r="123" spans="2:8" s="1" customFormat="1" ht="16.9" customHeight="1">
      <c r="B123" s="33"/>
      <c r="C123" s="197" t="s">
        <v>553</v>
      </c>
      <c r="D123" s="197" t="s">
        <v>554</v>
      </c>
      <c r="E123" s="18" t="s">
        <v>134</v>
      </c>
      <c r="F123" s="198">
        <v>171</v>
      </c>
      <c r="H123" s="33"/>
    </row>
    <row r="124" spans="2:8" s="1" customFormat="1" ht="16.9" customHeight="1">
      <c r="B124" s="33"/>
      <c r="C124" s="197" t="s">
        <v>709</v>
      </c>
      <c r="D124" s="197" t="s">
        <v>710</v>
      </c>
      <c r="E124" s="18" t="s">
        <v>134</v>
      </c>
      <c r="F124" s="198">
        <v>9</v>
      </c>
      <c r="H124" s="33"/>
    </row>
    <row r="125" spans="2:8" s="1" customFormat="1" ht="16.9" customHeight="1">
      <c r="B125" s="33"/>
      <c r="C125" s="197" t="s">
        <v>745</v>
      </c>
      <c r="D125" s="197" t="s">
        <v>746</v>
      </c>
      <c r="E125" s="18" t="s">
        <v>130</v>
      </c>
      <c r="F125" s="198">
        <v>40.8</v>
      </c>
      <c r="H125" s="33"/>
    </row>
    <row r="126" spans="2:8" s="1" customFormat="1" ht="16.9" customHeight="1">
      <c r="B126" s="33"/>
      <c r="C126" s="197" t="s">
        <v>762</v>
      </c>
      <c r="D126" s="197" t="s">
        <v>763</v>
      </c>
      <c r="E126" s="18" t="s">
        <v>134</v>
      </c>
      <c r="F126" s="198">
        <v>9</v>
      </c>
      <c r="H126" s="33"/>
    </row>
    <row r="127" spans="2:8" s="1" customFormat="1" ht="16.9" customHeight="1">
      <c r="B127" s="33"/>
      <c r="C127" s="193" t="s">
        <v>142</v>
      </c>
      <c r="D127" s="194" t="s">
        <v>143</v>
      </c>
      <c r="E127" s="195" t="s">
        <v>134</v>
      </c>
      <c r="F127" s="196">
        <v>1</v>
      </c>
      <c r="H127" s="33"/>
    </row>
    <row r="128" spans="2:8" s="1" customFormat="1" ht="16.9" customHeight="1">
      <c r="B128" s="33"/>
      <c r="C128" s="197" t="s">
        <v>19</v>
      </c>
      <c r="D128" s="197" t="s">
        <v>322</v>
      </c>
      <c r="E128" s="18" t="s">
        <v>19</v>
      </c>
      <c r="F128" s="198">
        <v>1</v>
      </c>
      <c r="H128" s="33"/>
    </row>
    <row r="129" spans="2:8" s="1" customFormat="1" ht="16.9" customHeight="1">
      <c r="B129" s="33"/>
      <c r="C129" s="197" t="s">
        <v>142</v>
      </c>
      <c r="D129" s="197" t="s">
        <v>280</v>
      </c>
      <c r="E129" s="18" t="s">
        <v>19</v>
      </c>
      <c r="F129" s="198">
        <v>1</v>
      </c>
      <c r="H129" s="33"/>
    </row>
    <row r="130" spans="2:8" s="1" customFormat="1" ht="16.9" customHeight="1">
      <c r="B130" s="33"/>
      <c r="C130" s="199" t="s">
        <v>7091</v>
      </c>
      <c r="H130" s="33"/>
    </row>
    <row r="131" spans="2:8" s="1" customFormat="1" ht="16.9" customHeight="1">
      <c r="B131" s="33"/>
      <c r="C131" s="197" t="s">
        <v>317</v>
      </c>
      <c r="D131" s="197" t="s">
        <v>318</v>
      </c>
      <c r="E131" s="18" t="s">
        <v>134</v>
      </c>
      <c r="F131" s="198">
        <v>1</v>
      </c>
      <c r="H131" s="33"/>
    </row>
    <row r="132" spans="2:8" s="1" customFormat="1" ht="16.9" customHeight="1">
      <c r="B132" s="33"/>
      <c r="C132" s="197" t="s">
        <v>341</v>
      </c>
      <c r="D132" s="197" t="s">
        <v>342</v>
      </c>
      <c r="E132" s="18" t="s">
        <v>134</v>
      </c>
      <c r="F132" s="198">
        <v>1</v>
      </c>
      <c r="H132" s="33"/>
    </row>
    <row r="133" spans="2:8" s="1" customFormat="1" ht="16.9" customHeight="1">
      <c r="B133" s="33"/>
      <c r="C133" s="197" t="s">
        <v>367</v>
      </c>
      <c r="D133" s="197" t="s">
        <v>368</v>
      </c>
      <c r="E133" s="18" t="s">
        <v>134</v>
      </c>
      <c r="F133" s="198">
        <v>1</v>
      </c>
      <c r="H133" s="33"/>
    </row>
    <row r="134" spans="2:8" s="1" customFormat="1" ht="16.9" customHeight="1">
      <c r="B134" s="33"/>
      <c r="C134" s="197" t="s">
        <v>533</v>
      </c>
      <c r="D134" s="197" t="s">
        <v>534</v>
      </c>
      <c r="E134" s="18" t="s">
        <v>134</v>
      </c>
      <c r="F134" s="198">
        <v>1</v>
      </c>
      <c r="H134" s="33"/>
    </row>
    <row r="135" spans="2:8" s="1" customFormat="1" ht="16.9" customHeight="1">
      <c r="B135" s="33"/>
      <c r="C135" s="197" t="s">
        <v>560</v>
      </c>
      <c r="D135" s="197" t="s">
        <v>561</v>
      </c>
      <c r="E135" s="18" t="s">
        <v>134</v>
      </c>
      <c r="F135" s="198">
        <v>19</v>
      </c>
      <c r="H135" s="33"/>
    </row>
    <row r="136" spans="2:8" s="1" customFormat="1" ht="16.9" customHeight="1">
      <c r="B136" s="33"/>
      <c r="C136" s="197" t="s">
        <v>715</v>
      </c>
      <c r="D136" s="197" t="s">
        <v>716</v>
      </c>
      <c r="E136" s="18" t="s">
        <v>134</v>
      </c>
      <c r="F136" s="198">
        <v>1</v>
      </c>
      <c r="H136" s="33"/>
    </row>
    <row r="137" spans="2:8" s="1" customFormat="1" ht="16.9" customHeight="1">
      <c r="B137" s="33"/>
      <c r="C137" s="197" t="s">
        <v>745</v>
      </c>
      <c r="D137" s="197" t="s">
        <v>746</v>
      </c>
      <c r="E137" s="18" t="s">
        <v>130</v>
      </c>
      <c r="F137" s="198">
        <v>40.8</v>
      </c>
      <c r="H137" s="33"/>
    </row>
    <row r="138" spans="2:8" s="1" customFormat="1" ht="16.9" customHeight="1">
      <c r="B138" s="33"/>
      <c r="C138" s="197" t="s">
        <v>766</v>
      </c>
      <c r="D138" s="197" t="s">
        <v>767</v>
      </c>
      <c r="E138" s="18" t="s">
        <v>134</v>
      </c>
      <c r="F138" s="198">
        <v>1</v>
      </c>
      <c r="H138" s="33"/>
    </row>
    <row r="139" spans="2:8" s="1" customFormat="1" ht="16.9" customHeight="1">
      <c r="B139" s="33"/>
      <c r="C139" s="193" t="s">
        <v>144</v>
      </c>
      <c r="D139" s="194" t="s">
        <v>145</v>
      </c>
      <c r="E139" s="195" t="s">
        <v>146</v>
      </c>
      <c r="F139" s="196">
        <v>79.5</v>
      </c>
      <c r="H139" s="33"/>
    </row>
    <row r="140" spans="2:8" s="1" customFormat="1" ht="16.9" customHeight="1">
      <c r="B140" s="33"/>
      <c r="C140" s="197" t="s">
        <v>19</v>
      </c>
      <c r="D140" s="197" t="s">
        <v>278</v>
      </c>
      <c r="E140" s="18" t="s">
        <v>19</v>
      </c>
      <c r="F140" s="198">
        <v>0</v>
      </c>
      <c r="H140" s="33"/>
    </row>
    <row r="141" spans="2:8" s="1" customFormat="1" ht="16.9" customHeight="1">
      <c r="B141" s="33"/>
      <c r="C141" s="197" t="s">
        <v>19</v>
      </c>
      <c r="D141" s="197" t="s">
        <v>279</v>
      </c>
      <c r="E141" s="18" t="s">
        <v>19</v>
      </c>
      <c r="F141" s="198">
        <v>79.5</v>
      </c>
      <c r="H141" s="33"/>
    </row>
    <row r="142" spans="2:8" s="1" customFormat="1" ht="16.9" customHeight="1">
      <c r="B142" s="33"/>
      <c r="C142" s="197" t="s">
        <v>144</v>
      </c>
      <c r="D142" s="197" t="s">
        <v>280</v>
      </c>
      <c r="E142" s="18" t="s">
        <v>19</v>
      </c>
      <c r="F142" s="198">
        <v>79.5</v>
      </c>
      <c r="H142" s="33"/>
    </row>
    <row r="143" spans="2:8" s="1" customFormat="1" ht="16.9" customHeight="1">
      <c r="B143" s="33"/>
      <c r="C143" s="199" t="s">
        <v>7091</v>
      </c>
      <c r="H143" s="33"/>
    </row>
    <row r="144" spans="2:8" s="1" customFormat="1" ht="16.9" customHeight="1">
      <c r="B144" s="33"/>
      <c r="C144" s="197" t="s">
        <v>268</v>
      </c>
      <c r="D144" s="197" t="s">
        <v>269</v>
      </c>
      <c r="E144" s="18" t="s">
        <v>146</v>
      </c>
      <c r="F144" s="198">
        <v>79.5</v>
      </c>
      <c r="H144" s="33"/>
    </row>
    <row r="145" spans="2:8" s="1" customFormat="1" ht="16.9" customHeight="1">
      <c r="B145" s="33"/>
      <c r="C145" s="197" t="s">
        <v>987</v>
      </c>
      <c r="D145" s="197" t="s">
        <v>988</v>
      </c>
      <c r="E145" s="18" t="s">
        <v>146</v>
      </c>
      <c r="F145" s="198">
        <v>79.501</v>
      </c>
      <c r="H145" s="33"/>
    </row>
    <row r="146" spans="2:8" s="1" customFormat="1" ht="16.9" customHeight="1">
      <c r="B146" s="33"/>
      <c r="C146" s="197" t="s">
        <v>1027</v>
      </c>
      <c r="D146" s="197" t="s">
        <v>1028</v>
      </c>
      <c r="E146" s="18" t="s">
        <v>130</v>
      </c>
      <c r="F146" s="198">
        <v>795.12</v>
      </c>
      <c r="H146" s="33"/>
    </row>
    <row r="147" spans="2:8" s="1" customFormat="1" ht="16.9" customHeight="1">
      <c r="B147" s="33"/>
      <c r="C147" s="193" t="s">
        <v>148</v>
      </c>
      <c r="D147" s="194" t="s">
        <v>149</v>
      </c>
      <c r="E147" s="195" t="s">
        <v>115</v>
      </c>
      <c r="F147" s="196">
        <v>101.97</v>
      </c>
      <c r="H147" s="33"/>
    </row>
    <row r="148" spans="2:8" s="1" customFormat="1" ht="16.9" customHeight="1">
      <c r="B148" s="33"/>
      <c r="C148" s="197" t="s">
        <v>148</v>
      </c>
      <c r="D148" s="197" t="s">
        <v>969</v>
      </c>
      <c r="E148" s="18" t="s">
        <v>19</v>
      </c>
      <c r="F148" s="198">
        <v>101.97</v>
      </c>
      <c r="H148" s="33"/>
    </row>
    <row r="149" spans="2:8" s="1" customFormat="1" ht="16.9" customHeight="1">
      <c r="B149" s="33"/>
      <c r="C149" s="199" t="s">
        <v>7091</v>
      </c>
      <c r="H149" s="33"/>
    </row>
    <row r="150" spans="2:8" s="1" customFormat="1" ht="16.9" customHeight="1">
      <c r="B150" s="33"/>
      <c r="C150" s="197" t="s">
        <v>964</v>
      </c>
      <c r="D150" s="197" t="s">
        <v>965</v>
      </c>
      <c r="E150" s="18" t="s">
        <v>115</v>
      </c>
      <c r="F150" s="198">
        <v>101.97</v>
      </c>
      <c r="H150" s="33"/>
    </row>
    <row r="151" spans="2:8" s="1" customFormat="1" ht="16.9" customHeight="1">
      <c r="B151" s="33"/>
      <c r="C151" s="197" t="s">
        <v>971</v>
      </c>
      <c r="D151" s="197" t="s">
        <v>972</v>
      </c>
      <c r="E151" s="18" t="s">
        <v>104</v>
      </c>
      <c r="F151" s="198">
        <v>15.296</v>
      </c>
      <c r="H151" s="33"/>
    </row>
    <row r="152" spans="2:8" s="1" customFormat="1" ht="16.9" customHeight="1">
      <c r="B152" s="33"/>
      <c r="C152" s="193" t="s">
        <v>151</v>
      </c>
      <c r="D152" s="194" t="s">
        <v>152</v>
      </c>
      <c r="E152" s="195" t="s">
        <v>104</v>
      </c>
      <c r="F152" s="196">
        <v>318</v>
      </c>
      <c r="H152" s="33"/>
    </row>
    <row r="153" spans="2:8" s="1" customFormat="1" ht="16.9" customHeight="1">
      <c r="B153" s="33"/>
      <c r="C153" s="197" t="s">
        <v>19</v>
      </c>
      <c r="D153" s="197" t="s">
        <v>394</v>
      </c>
      <c r="E153" s="18" t="s">
        <v>19</v>
      </c>
      <c r="F153" s="198">
        <v>0</v>
      </c>
      <c r="H153" s="33"/>
    </row>
    <row r="154" spans="2:8" s="1" customFormat="1" ht="16.9" customHeight="1">
      <c r="B154" s="33"/>
      <c r="C154" s="197" t="s">
        <v>19</v>
      </c>
      <c r="D154" s="197" t="s">
        <v>641</v>
      </c>
      <c r="E154" s="18" t="s">
        <v>19</v>
      </c>
      <c r="F154" s="198">
        <v>0</v>
      </c>
      <c r="H154" s="33"/>
    </row>
    <row r="155" spans="2:8" s="1" customFormat="1" ht="16.9" customHeight="1">
      <c r="B155" s="33"/>
      <c r="C155" s="197" t="s">
        <v>19</v>
      </c>
      <c r="D155" s="197" t="s">
        <v>642</v>
      </c>
      <c r="E155" s="18" t="s">
        <v>19</v>
      </c>
      <c r="F155" s="198">
        <v>318</v>
      </c>
      <c r="H155" s="33"/>
    </row>
    <row r="156" spans="2:8" s="1" customFormat="1" ht="16.9" customHeight="1">
      <c r="B156" s="33"/>
      <c r="C156" s="197" t="s">
        <v>151</v>
      </c>
      <c r="D156" s="197" t="s">
        <v>280</v>
      </c>
      <c r="E156" s="18" t="s">
        <v>19</v>
      </c>
      <c r="F156" s="198">
        <v>318</v>
      </c>
      <c r="H156" s="33"/>
    </row>
    <row r="157" spans="2:8" s="1" customFormat="1" ht="16.9" customHeight="1">
      <c r="B157" s="33"/>
      <c r="C157" s="199" t="s">
        <v>7091</v>
      </c>
      <c r="H157" s="33"/>
    </row>
    <row r="158" spans="2:8" s="1" customFormat="1" ht="16.9" customHeight="1">
      <c r="B158" s="33"/>
      <c r="C158" s="197" t="s">
        <v>636</v>
      </c>
      <c r="D158" s="197" t="s">
        <v>637</v>
      </c>
      <c r="E158" s="18" t="s">
        <v>104</v>
      </c>
      <c r="F158" s="198">
        <v>318</v>
      </c>
      <c r="H158" s="33"/>
    </row>
    <row r="159" spans="2:8" s="1" customFormat="1" ht="16.9" customHeight="1">
      <c r="B159" s="33"/>
      <c r="C159" s="197" t="s">
        <v>587</v>
      </c>
      <c r="D159" s="197" t="s">
        <v>588</v>
      </c>
      <c r="E159" s="18" t="s">
        <v>104</v>
      </c>
      <c r="F159" s="198">
        <v>1543.024</v>
      </c>
      <c r="H159" s="33"/>
    </row>
    <row r="160" spans="2:8" s="1" customFormat="1" ht="16.9" customHeight="1">
      <c r="B160" s="33"/>
      <c r="C160" s="197" t="s">
        <v>627</v>
      </c>
      <c r="D160" s="197" t="s">
        <v>628</v>
      </c>
      <c r="E160" s="18" t="s">
        <v>104</v>
      </c>
      <c r="F160" s="198">
        <v>841.55</v>
      </c>
      <c r="H160" s="33"/>
    </row>
    <row r="161" spans="2:8" s="1" customFormat="1" ht="16.9" customHeight="1">
      <c r="B161" s="33"/>
      <c r="C161" s="193" t="s">
        <v>7095</v>
      </c>
      <c r="D161" s="194" t="s">
        <v>7096</v>
      </c>
      <c r="E161" s="195" t="s">
        <v>162</v>
      </c>
      <c r="F161" s="196">
        <v>66</v>
      </c>
      <c r="H161" s="33"/>
    </row>
    <row r="162" spans="2:8" s="1" customFormat="1" ht="16.9" customHeight="1">
      <c r="B162" s="33"/>
      <c r="C162" s="193" t="s">
        <v>154</v>
      </c>
      <c r="D162" s="194" t="s">
        <v>155</v>
      </c>
      <c r="E162" s="195" t="s">
        <v>104</v>
      </c>
      <c r="F162" s="196">
        <v>22.47</v>
      </c>
      <c r="H162" s="33"/>
    </row>
    <row r="163" spans="2:8" s="1" customFormat="1" ht="16.9" customHeight="1">
      <c r="B163" s="33"/>
      <c r="C163" s="197" t="s">
        <v>19</v>
      </c>
      <c r="D163" s="197" t="s">
        <v>730</v>
      </c>
      <c r="E163" s="18" t="s">
        <v>19</v>
      </c>
      <c r="F163" s="198">
        <v>0</v>
      </c>
      <c r="H163" s="33"/>
    </row>
    <row r="164" spans="2:8" s="1" customFormat="1" ht="16.9" customHeight="1">
      <c r="B164" s="33"/>
      <c r="C164" s="197" t="s">
        <v>19</v>
      </c>
      <c r="D164" s="197" t="s">
        <v>731</v>
      </c>
      <c r="E164" s="18" t="s">
        <v>19</v>
      </c>
      <c r="F164" s="198">
        <v>17.01</v>
      </c>
      <c r="H164" s="33"/>
    </row>
    <row r="165" spans="2:8" s="1" customFormat="1" ht="16.9" customHeight="1">
      <c r="B165" s="33"/>
      <c r="C165" s="197" t="s">
        <v>19</v>
      </c>
      <c r="D165" s="197" t="s">
        <v>732</v>
      </c>
      <c r="E165" s="18" t="s">
        <v>19</v>
      </c>
      <c r="F165" s="198">
        <v>0</v>
      </c>
      <c r="H165" s="33"/>
    </row>
    <row r="166" spans="2:8" s="1" customFormat="1" ht="16.9" customHeight="1">
      <c r="B166" s="33"/>
      <c r="C166" s="197" t="s">
        <v>19</v>
      </c>
      <c r="D166" s="197" t="s">
        <v>733</v>
      </c>
      <c r="E166" s="18" t="s">
        <v>19</v>
      </c>
      <c r="F166" s="198">
        <v>5.46</v>
      </c>
      <c r="H166" s="33"/>
    </row>
    <row r="167" spans="2:8" s="1" customFormat="1" ht="16.9" customHeight="1">
      <c r="B167" s="33"/>
      <c r="C167" s="197" t="s">
        <v>154</v>
      </c>
      <c r="D167" s="197" t="s">
        <v>397</v>
      </c>
      <c r="E167" s="18" t="s">
        <v>19</v>
      </c>
      <c r="F167" s="198">
        <v>22.47</v>
      </c>
      <c r="H167" s="33"/>
    </row>
    <row r="168" spans="2:8" s="1" customFormat="1" ht="16.9" customHeight="1">
      <c r="B168" s="33"/>
      <c r="C168" s="199" t="s">
        <v>7091</v>
      </c>
      <c r="H168" s="33"/>
    </row>
    <row r="169" spans="2:8" s="1" customFormat="1" ht="16.9" customHeight="1">
      <c r="B169" s="33"/>
      <c r="C169" s="197" t="s">
        <v>721</v>
      </c>
      <c r="D169" s="197" t="s">
        <v>722</v>
      </c>
      <c r="E169" s="18" t="s">
        <v>104</v>
      </c>
      <c r="F169" s="198">
        <v>35.47</v>
      </c>
      <c r="H169" s="33"/>
    </row>
    <row r="170" spans="2:8" s="1" customFormat="1" ht="16.9" customHeight="1">
      <c r="B170" s="33"/>
      <c r="C170" s="197" t="s">
        <v>740</v>
      </c>
      <c r="D170" s="197" t="s">
        <v>741</v>
      </c>
      <c r="E170" s="18" t="s">
        <v>130</v>
      </c>
      <c r="F170" s="198">
        <v>44.94</v>
      </c>
      <c r="H170" s="33"/>
    </row>
    <row r="171" spans="2:8" s="1" customFormat="1" ht="16.9" customHeight="1">
      <c r="B171" s="33"/>
      <c r="C171" s="193" t="s">
        <v>157</v>
      </c>
      <c r="D171" s="194" t="s">
        <v>158</v>
      </c>
      <c r="E171" s="195" t="s">
        <v>104</v>
      </c>
      <c r="F171" s="196">
        <v>13</v>
      </c>
      <c r="H171" s="33"/>
    </row>
    <row r="172" spans="2:8" s="1" customFormat="1" ht="16.9" customHeight="1">
      <c r="B172" s="33"/>
      <c r="C172" s="197" t="s">
        <v>19</v>
      </c>
      <c r="D172" s="197" t="s">
        <v>394</v>
      </c>
      <c r="E172" s="18" t="s">
        <v>19</v>
      </c>
      <c r="F172" s="198">
        <v>0</v>
      </c>
      <c r="H172" s="33"/>
    </row>
    <row r="173" spans="2:8" s="1" customFormat="1" ht="16.9" customHeight="1">
      <c r="B173" s="33"/>
      <c r="C173" s="197" t="s">
        <v>19</v>
      </c>
      <c r="D173" s="197" t="s">
        <v>726</v>
      </c>
      <c r="E173" s="18" t="s">
        <v>19</v>
      </c>
      <c r="F173" s="198">
        <v>0</v>
      </c>
      <c r="H173" s="33"/>
    </row>
    <row r="174" spans="2:8" s="1" customFormat="1" ht="16.9" customHeight="1">
      <c r="B174" s="33"/>
      <c r="C174" s="197" t="s">
        <v>19</v>
      </c>
      <c r="D174" s="197" t="s">
        <v>727</v>
      </c>
      <c r="E174" s="18" t="s">
        <v>19</v>
      </c>
      <c r="F174" s="198">
        <v>4.81</v>
      </c>
      <c r="H174" s="33"/>
    </row>
    <row r="175" spans="2:8" s="1" customFormat="1" ht="16.9" customHeight="1">
      <c r="B175" s="33"/>
      <c r="C175" s="197" t="s">
        <v>19</v>
      </c>
      <c r="D175" s="197" t="s">
        <v>728</v>
      </c>
      <c r="E175" s="18" t="s">
        <v>19</v>
      </c>
      <c r="F175" s="198">
        <v>0</v>
      </c>
      <c r="H175" s="33"/>
    </row>
    <row r="176" spans="2:8" s="1" customFormat="1" ht="16.9" customHeight="1">
      <c r="B176" s="33"/>
      <c r="C176" s="197" t="s">
        <v>19</v>
      </c>
      <c r="D176" s="197" t="s">
        <v>729</v>
      </c>
      <c r="E176" s="18" t="s">
        <v>19</v>
      </c>
      <c r="F176" s="198">
        <v>8.19</v>
      </c>
      <c r="H176" s="33"/>
    </row>
    <row r="177" spans="2:8" s="1" customFormat="1" ht="16.9" customHeight="1">
      <c r="B177" s="33"/>
      <c r="C177" s="197" t="s">
        <v>157</v>
      </c>
      <c r="D177" s="197" t="s">
        <v>397</v>
      </c>
      <c r="E177" s="18" t="s">
        <v>19</v>
      </c>
      <c r="F177" s="198">
        <v>13</v>
      </c>
      <c r="H177" s="33"/>
    </row>
    <row r="178" spans="2:8" s="1" customFormat="1" ht="16.9" customHeight="1">
      <c r="B178" s="33"/>
      <c r="C178" s="199" t="s">
        <v>7091</v>
      </c>
      <c r="H178" s="33"/>
    </row>
    <row r="179" spans="2:8" s="1" customFormat="1" ht="16.9" customHeight="1">
      <c r="B179" s="33"/>
      <c r="C179" s="197" t="s">
        <v>721</v>
      </c>
      <c r="D179" s="197" t="s">
        <v>722</v>
      </c>
      <c r="E179" s="18" t="s">
        <v>104</v>
      </c>
      <c r="F179" s="198">
        <v>35.47</v>
      </c>
      <c r="H179" s="33"/>
    </row>
    <row r="180" spans="2:8" s="1" customFormat="1" ht="16.9" customHeight="1">
      <c r="B180" s="33"/>
      <c r="C180" s="197" t="s">
        <v>735</v>
      </c>
      <c r="D180" s="197" t="s">
        <v>736</v>
      </c>
      <c r="E180" s="18" t="s">
        <v>130</v>
      </c>
      <c r="F180" s="198">
        <v>26</v>
      </c>
      <c r="H180" s="33"/>
    </row>
    <row r="181" spans="2:8" s="1" customFormat="1" ht="16.9" customHeight="1">
      <c r="B181" s="33"/>
      <c r="C181" s="193" t="s">
        <v>160</v>
      </c>
      <c r="D181" s="194" t="s">
        <v>161</v>
      </c>
      <c r="E181" s="195" t="s">
        <v>162</v>
      </c>
      <c r="F181" s="196">
        <v>138</v>
      </c>
      <c r="H181" s="33"/>
    </row>
    <row r="182" spans="2:8" s="1" customFormat="1" ht="16.9" customHeight="1">
      <c r="B182" s="33"/>
      <c r="C182" s="197" t="s">
        <v>19</v>
      </c>
      <c r="D182" s="197" t="s">
        <v>394</v>
      </c>
      <c r="E182" s="18" t="s">
        <v>19</v>
      </c>
      <c r="F182" s="198">
        <v>0</v>
      </c>
      <c r="H182" s="33"/>
    </row>
    <row r="183" spans="2:8" s="1" customFormat="1" ht="16.9" customHeight="1">
      <c r="B183" s="33"/>
      <c r="C183" s="197" t="s">
        <v>19</v>
      </c>
      <c r="D183" s="197" t="s">
        <v>1389</v>
      </c>
      <c r="E183" s="18" t="s">
        <v>19</v>
      </c>
      <c r="F183" s="198">
        <v>0</v>
      </c>
      <c r="H183" s="33"/>
    </row>
    <row r="184" spans="2:8" s="1" customFormat="1" ht="16.9" customHeight="1">
      <c r="B184" s="33"/>
      <c r="C184" s="197" t="s">
        <v>160</v>
      </c>
      <c r="D184" s="197" t="s">
        <v>163</v>
      </c>
      <c r="E184" s="18" t="s">
        <v>19</v>
      </c>
      <c r="F184" s="198">
        <v>138</v>
      </c>
      <c r="H184" s="33"/>
    </row>
    <row r="185" spans="2:8" s="1" customFormat="1" ht="16.9" customHeight="1">
      <c r="B185" s="33"/>
      <c r="C185" s="199" t="s">
        <v>7091</v>
      </c>
      <c r="H185" s="33"/>
    </row>
    <row r="186" spans="2:8" s="1" customFormat="1" ht="16.9" customHeight="1">
      <c r="B186" s="33"/>
      <c r="C186" s="197" t="s">
        <v>1384</v>
      </c>
      <c r="D186" s="197" t="s">
        <v>1385</v>
      </c>
      <c r="E186" s="18" t="s">
        <v>162</v>
      </c>
      <c r="F186" s="198">
        <v>138</v>
      </c>
      <c r="H186" s="33"/>
    </row>
    <row r="187" spans="2:8" s="1" customFormat="1" ht="16.9" customHeight="1">
      <c r="B187" s="33"/>
      <c r="C187" s="197" t="s">
        <v>1471</v>
      </c>
      <c r="D187" s="197" t="s">
        <v>1472</v>
      </c>
      <c r="E187" s="18" t="s">
        <v>130</v>
      </c>
      <c r="F187" s="198">
        <v>589.121</v>
      </c>
      <c r="H187" s="33"/>
    </row>
    <row r="188" spans="2:8" s="1" customFormat="1" ht="16.9" customHeight="1">
      <c r="B188" s="33"/>
      <c r="C188" s="197" t="s">
        <v>1481</v>
      </c>
      <c r="D188" s="197" t="s">
        <v>1482</v>
      </c>
      <c r="E188" s="18" t="s">
        <v>130</v>
      </c>
      <c r="F188" s="198">
        <v>5742.827</v>
      </c>
      <c r="H188" s="33"/>
    </row>
    <row r="189" spans="2:8" s="1" customFormat="1" ht="16.9" customHeight="1">
      <c r="B189" s="33"/>
      <c r="C189" s="197" t="s">
        <v>1493</v>
      </c>
      <c r="D189" s="197" t="s">
        <v>1494</v>
      </c>
      <c r="E189" s="18" t="s">
        <v>130</v>
      </c>
      <c r="F189" s="198">
        <v>413.25</v>
      </c>
      <c r="H189" s="33"/>
    </row>
    <row r="190" spans="2:8" s="1" customFormat="1" ht="16.9" customHeight="1">
      <c r="B190" s="33"/>
      <c r="C190" s="197" t="s">
        <v>1500</v>
      </c>
      <c r="D190" s="197" t="s">
        <v>1501</v>
      </c>
      <c r="E190" s="18" t="s">
        <v>794</v>
      </c>
      <c r="F190" s="198">
        <v>-2484</v>
      </c>
      <c r="H190" s="33"/>
    </row>
    <row r="191" spans="2:8" s="1" customFormat="1" ht="16.9" customHeight="1">
      <c r="B191" s="33"/>
      <c r="C191" s="193" t="s">
        <v>164</v>
      </c>
      <c r="D191" s="194" t="s">
        <v>165</v>
      </c>
      <c r="E191" s="195" t="s">
        <v>115</v>
      </c>
      <c r="F191" s="196">
        <v>1640</v>
      </c>
      <c r="H191" s="33"/>
    </row>
    <row r="192" spans="2:8" s="1" customFormat="1" ht="16.9" customHeight="1">
      <c r="B192" s="33"/>
      <c r="C192" s="197" t="s">
        <v>19</v>
      </c>
      <c r="D192" s="197" t="s">
        <v>293</v>
      </c>
      <c r="E192" s="18" t="s">
        <v>19</v>
      </c>
      <c r="F192" s="198">
        <v>0</v>
      </c>
      <c r="H192" s="33"/>
    </row>
    <row r="193" spans="2:8" s="1" customFormat="1" ht="16.9" customHeight="1">
      <c r="B193" s="33"/>
      <c r="C193" s="197" t="s">
        <v>19</v>
      </c>
      <c r="D193" s="197" t="s">
        <v>294</v>
      </c>
      <c r="E193" s="18" t="s">
        <v>19</v>
      </c>
      <c r="F193" s="198">
        <v>1000</v>
      </c>
      <c r="H193" s="33"/>
    </row>
    <row r="194" spans="2:8" s="1" customFormat="1" ht="16.9" customHeight="1">
      <c r="B194" s="33"/>
      <c r="C194" s="197" t="s">
        <v>19</v>
      </c>
      <c r="D194" s="197" t="s">
        <v>295</v>
      </c>
      <c r="E194" s="18" t="s">
        <v>19</v>
      </c>
      <c r="F194" s="198">
        <v>640</v>
      </c>
      <c r="H194" s="33"/>
    </row>
    <row r="195" spans="2:8" s="1" customFormat="1" ht="16.9" customHeight="1">
      <c r="B195" s="33"/>
      <c r="C195" s="197" t="s">
        <v>164</v>
      </c>
      <c r="D195" s="197" t="s">
        <v>280</v>
      </c>
      <c r="E195" s="18" t="s">
        <v>19</v>
      </c>
      <c r="F195" s="198">
        <v>1640</v>
      </c>
      <c r="H195" s="33"/>
    </row>
    <row r="196" spans="2:8" s="1" customFormat="1" ht="16.9" customHeight="1">
      <c r="B196" s="33"/>
      <c r="C196" s="199" t="s">
        <v>7091</v>
      </c>
      <c r="H196" s="33"/>
    </row>
    <row r="197" spans="2:8" s="1" customFormat="1" ht="16.9" customHeight="1">
      <c r="B197" s="33"/>
      <c r="C197" s="197" t="s">
        <v>288</v>
      </c>
      <c r="D197" s="197" t="s">
        <v>289</v>
      </c>
      <c r="E197" s="18" t="s">
        <v>115</v>
      </c>
      <c r="F197" s="198">
        <v>1640</v>
      </c>
      <c r="H197" s="33"/>
    </row>
    <row r="198" spans="2:8" s="1" customFormat="1" ht="16.9" customHeight="1">
      <c r="B198" s="33"/>
      <c r="C198" s="197" t="s">
        <v>345</v>
      </c>
      <c r="D198" s="197" t="s">
        <v>346</v>
      </c>
      <c r="E198" s="18" t="s">
        <v>115</v>
      </c>
      <c r="F198" s="198">
        <v>1640</v>
      </c>
      <c r="H198" s="33"/>
    </row>
    <row r="199" spans="2:8" s="1" customFormat="1" ht="16.9" customHeight="1">
      <c r="B199" s="33"/>
      <c r="C199" s="197" t="s">
        <v>745</v>
      </c>
      <c r="D199" s="197" t="s">
        <v>746</v>
      </c>
      <c r="E199" s="18" t="s">
        <v>130</v>
      </c>
      <c r="F199" s="198">
        <v>40.8</v>
      </c>
      <c r="H199" s="33"/>
    </row>
    <row r="200" spans="2:8" s="1" customFormat="1" ht="16.9" customHeight="1">
      <c r="B200" s="33"/>
      <c r="C200" s="193" t="s">
        <v>167</v>
      </c>
      <c r="D200" s="194" t="s">
        <v>168</v>
      </c>
      <c r="E200" s="195" t="s">
        <v>115</v>
      </c>
      <c r="F200" s="196">
        <v>12</v>
      </c>
      <c r="H200" s="33"/>
    </row>
    <row r="201" spans="2:8" s="1" customFormat="1" ht="16.9" customHeight="1">
      <c r="B201" s="33"/>
      <c r="C201" s="197" t="s">
        <v>19</v>
      </c>
      <c r="D201" s="197" t="s">
        <v>1347</v>
      </c>
      <c r="E201" s="18" t="s">
        <v>19</v>
      </c>
      <c r="F201" s="198">
        <v>0</v>
      </c>
      <c r="H201" s="33"/>
    </row>
    <row r="202" spans="2:8" s="1" customFormat="1" ht="16.9" customHeight="1">
      <c r="B202" s="33"/>
      <c r="C202" s="197" t="s">
        <v>19</v>
      </c>
      <c r="D202" s="197" t="s">
        <v>1348</v>
      </c>
      <c r="E202" s="18" t="s">
        <v>19</v>
      </c>
      <c r="F202" s="198">
        <v>12</v>
      </c>
      <c r="H202" s="33"/>
    </row>
    <row r="203" spans="2:8" s="1" customFormat="1" ht="16.9" customHeight="1">
      <c r="B203" s="33"/>
      <c r="C203" s="197" t="s">
        <v>167</v>
      </c>
      <c r="D203" s="197" t="s">
        <v>280</v>
      </c>
      <c r="E203" s="18" t="s">
        <v>19</v>
      </c>
      <c r="F203" s="198">
        <v>12</v>
      </c>
      <c r="H203" s="33"/>
    </row>
    <row r="204" spans="2:8" s="1" customFormat="1" ht="16.9" customHeight="1">
      <c r="B204" s="33"/>
      <c r="C204" s="199" t="s">
        <v>7091</v>
      </c>
      <c r="H204" s="33"/>
    </row>
    <row r="205" spans="2:8" s="1" customFormat="1" ht="16.9" customHeight="1">
      <c r="B205" s="33"/>
      <c r="C205" s="197" t="s">
        <v>1343</v>
      </c>
      <c r="D205" s="197" t="s">
        <v>1344</v>
      </c>
      <c r="E205" s="18" t="s">
        <v>115</v>
      </c>
      <c r="F205" s="198">
        <v>24</v>
      </c>
      <c r="H205" s="33"/>
    </row>
    <row r="206" spans="2:8" s="1" customFormat="1" ht="16.9" customHeight="1">
      <c r="B206" s="33"/>
      <c r="C206" s="197" t="s">
        <v>281</v>
      </c>
      <c r="D206" s="197" t="s">
        <v>282</v>
      </c>
      <c r="E206" s="18" t="s">
        <v>146</v>
      </c>
      <c r="F206" s="198">
        <v>0.001</v>
      </c>
      <c r="H206" s="33"/>
    </row>
    <row r="207" spans="2:8" s="1" customFormat="1" ht="16.9" customHeight="1">
      <c r="B207" s="33"/>
      <c r="C207" s="197" t="s">
        <v>987</v>
      </c>
      <c r="D207" s="197" t="s">
        <v>988</v>
      </c>
      <c r="E207" s="18" t="s">
        <v>146</v>
      </c>
      <c r="F207" s="198">
        <v>79.501</v>
      </c>
      <c r="H207" s="33"/>
    </row>
    <row r="208" spans="2:8" s="1" customFormat="1" ht="16.9" customHeight="1">
      <c r="B208" s="33"/>
      <c r="C208" s="197" t="s">
        <v>1027</v>
      </c>
      <c r="D208" s="197" t="s">
        <v>1028</v>
      </c>
      <c r="E208" s="18" t="s">
        <v>130</v>
      </c>
      <c r="F208" s="198">
        <v>795.12</v>
      </c>
      <c r="H208" s="33"/>
    </row>
    <row r="209" spans="2:8" s="1" customFormat="1" ht="16.9" customHeight="1">
      <c r="B209" s="33"/>
      <c r="C209" s="197" t="s">
        <v>1351</v>
      </c>
      <c r="D209" s="197" t="s">
        <v>1352</v>
      </c>
      <c r="E209" s="18" t="s">
        <v>1353</v>
      </c>
      <c r="F209" s="198">
        <v>0.007</v>
      </c>
      <c r="H209" s="33"/>
    </row>
    <row r="210" spans="2:8" s="1" customFormat="1" ht="16.9" customHeight="1">
      <c r="B210" s="33"/>
      <c r="C210" s="193" t="s">
        <v>170</v>
      </c>
      <c r="D210" s="194" t="s">
        <v>171</v>
      </c>
      <c r="E210" s="195" t="s">
        <v>162</v>
      </c>
      <c r="F210" s="196">
        <v>22</v>
      </c>
      <c r="H210" s="33"/>
    </row>
    <row r="211" spans="2:8" s="1" customFormat="1" ht="16.9" customHeight="1">
      <c r="B211" s="33"/>
      <c r="C211" s="197" t="s">
        <v>19</v>
      </c>
      <c r="D211" s="197" t="s">
        <v>387</v>
      </c>
      <c r="E211" s="18" t="s">
        <v>19</v>
      </c>
      <c r="F211" s="198">
        <v>0</v>
      </c>
      <c r="H211" s="33"/>
    </row>
    <row r="212" spans="2:8" s="1" customFormat="1" ht="16.9" customHeight="1">
      <c r="B212" s="33"/>
      <c r="C212" s="197" t="s">
        <v>19</v>
      </c>
      <c r="D212" s="197" t="s">
        <v>122</v>
      </c>
      <c r="E212" s="18" t="s">
        <v>19</v>
      </c>
      <c r="F212" s="198">
        <v>22</v>
      </c>
      <c r="H212" s="33"/>
    </row>
    <row r="213" spans="2:8" s="1" customFormat="1" ht="16.9" customHeight="1">
      <c r="B213" s="33"/>
      <c r="C213" s="197" t="s">
        <v>170</v>
      </c>
      <c r="D213" s="197" t="s">
        <v>280</v>
      </c>
      <c r="E213" s="18" t="s">
        <v>19</v>
      </c>
      <c r="F213" s="198">
        <v>22</v>
      </c>
      <c r="H213" s="33"/>
    </row>
    <row r="214" spans="2:8" s="1" customFormat="1" ht="16.9" customHeight="1">
      <c r="B214" s="33"/>
      <c r="C214" s="199" t="s">
        <v>7091</v>
      </c>
      <c r="H214" s="33"/>
    </row>
    <row r="215" spans="2:8" s="1" customFormat="1" ht="16.9" customHeight="1">
      <c r="B215" s="33"/>
      <c r="C215" s="197" t="s">
        <v>382</v>
      </c>
      <c r="D215" s="197" t="s">
        <v>383</v>
      </c>
      <c r="E215" s="18" t="s">
        <v>162</v>
      </c>
      <c r="F215" s="198">
        <v>22</v>
      </c>
      <c r="H215" s="33"/>
    </row>
    <row r="216" spans="2:8" s="1" customFormat="1" ht="16.9" customHeight="1">
      <c r="B216" s="33"/>
      <c r="C216" s="197" t="s">
        <v>608</v>
      </c>
      <c r="D216" s="197" t="s">
        <v>609</v>
      </c>
      <c r="E216" s="18" t="s">
        <v>104</v>
      </c>
      <c r="F216" s="198">
        <v>4.98</v>
      </c>
      <c r="H216" s="33"/>
    </row>
    <row r="217" spans="2:8" s="1" customFormat="1" ht="16.9" customHeight="1">
      <c r="B217" s="33"/>
      <c r="C217" s="193" t="s">
        <v>172</v>
      </c>
      <c r="D217" s="194" t="s">
        <v>173</v>
      </c>
      <c r="E217" s="195" t="s">
        <v>115</v>
      </c>
      <c r="F217" s="196">
        <v>70</v>
      </c>
      <c r="H217" s="33"/>
    </row>
    <row r="218" spans="2:8" s="1" customFormat="1" ht="16.9" customHeight="1">
      <c r="B218" s="33"/>
      <c r="C218" s="197" t="s">
        <v>19</v>
      </c>
      <c r="D218" s="197" t="s">
        <v>378</v>
      </c>
      <c r="E218" s="18" t="s">
        <v>19</v>
      </c>
      <c r="F218" s="198">
        <v>0</v>
      </c>
      <c r="H218" s="33"/>
    </row>
    <row r="219" spans="2:8" s="1" customFormat="1" ht="16.9" customHeight="1">
      <c r="B219" s="33"/>
      <c r="C219" s="197" t="s">
        <v>172</v>
      </c>
      <c r="D219" s="197" t="s">
        <v>174</v>
      </c>
      <c r="E219" s="18" t="s">
        <v>19</v>
      </c>
      <c r="F219" s="198">
        <v>70</v>
      </c>
      <c r="H219" s="33"/>
    </row>
    <row r="220" spans="2:8" s="1" customFormat="1" ht="16.9" customHeight="1">
      <c r="B220" s="33"/>
      <c r="C220" s="199" t="s">
        <v>7091</v>
      </c>
      <c r="H220" s="33"/>
    </row>
    <row r="221" spans="2:8" s="1" customFormat="1" ht="16.9" customHeight="1">
      <c r="B221" s="33"/>
      <c r="C221" s="197" t="s">
        <v>373</v>
      </c>
      <c r="D221" s="197" t="s">
        <v>374</v>
      </c>
      <c r="E221" s="18" t="s">
        <v>115</v>
      </c>
      <c r="F221" s="198">
        <v>106</v>
      </c>
      <c r="H221" s="33"/>
    </row>
    <row r="222" spans="2:8" s="1" customFormat="1" ht="16.9" customHeight="1">
      <c r="B222" s="33"/>
      <c r="C222" s="197" t="s">
        <v>1456</v>
      </c>
      <c r="D222" s="197" t="s">
        <v>1457</v>
      </c>
      <c r="E222" s="18" t="s">
        <v>130</v>
      </c>
      <c r="F222" s="198">
        <v>129.373</v>
      </c>
      <c r="H222" s="33"/>
    </row>
    <row r="223" spans="2:8" s="1" customFormat="1" ht="16.9" customHeight="1">
      <c r="B223" s="33"/>
      <c r="C223" s="197" t="s">
        <v>1471</v>
      </c>
      <c r="D223" s="197" t="s">
        <v>1472</v>
      </c>
      <c r="E223" s="18" t="s">
        <v>130</v>
      </c>
      <c r="F223" s="198">
        <v>589.121</v>
      </c>
      <c r="H223" s="33"/>
    </row>
    <row r="224" spans="2:8" s="1" customFormat="1" ht="16.9" customHeight="1">
      <c r="B224" s="33"/>
      <c r="C224" s="197" t="s">
        <v>1481</v>
      </c>
      <c r="D224" s="197" t="s">
        <v>1482</v>
      </c>
      <c r="E224" s="18" t="s">
        <v>130</v>
      </c>
      <c r="F224" s="198">
        <v>5742.827</v>
      </c>
      <c r="H224" s="33"/>
    </row>
    <row r="225" spans="2:8" s="1" customFormat="1" ht="16.9" customHeight="1">
      <c r="B225" s="33"/>
      <c r="C225" s="193" t="s">
        <v>175</v>
      </c>
      <c r="D225" s="194" t="s">
        <v>176</v>
      </c>
      <c r="E225" s="195" t="s">
        <v>115</v>
      </c>
      <c r="F225" s="196">
        <v>4.32</v>
      </c>
      <c r="H225" s="33"/>
    </row>
    <row r="226" spans="2:8" s="1" customFormat="1" ht="16.9" customHeight="1">
      <c r="B226" s="33"/>
      <c r="C226" s="197" t="s">
        <v>19</v>
      </c>
      <c r="D226" s="197" t="s">
        <v>394</v>
      </c>
      <c r="E226" s="18" t="s">
        <v>19</v>
      </c>
      <c r="F226" s="198">
        <v>0</v>
      </c>
      <c r="H226" s="33"/>
    </row>
    <row r="227" spans="2:8" s="1" customFormat="1" ht="16.9" customHeight="1">
      <c r="B227" s="33"/>
      <c r="C227" s="197" t="s">
        <v>19</v>
      </c>
      <c r="D227" s="197" t="s">
        <v>395</v>
      </c>
      <c r="E227" s="18" t="s">
        <v>19</v>
      </c>
      <c r="F227" s="198">
        <v>0</v>
      </c>
      <c r="H227" s="33"/>
    </row>
    <row r="228" spans="2:8" s="1" customFormat="1" ht="16.9" customHeight="1">
      <c r="B228" s="33"/>
      <c r="C228" s="197" t="s">
        <v>19</v>
      </c>
      <c r="D228" s="197" t="s">
        <v>396</v>
      </c>
      <c r="E228" s="18" t="s">
        <v>19</v>
      </c>
      <c r="F228" s="198">
        <v>4.32</v>
      </c>
      <c r="H228" s="33"/>
    </row>
    <row r="229" spans="2:8" s="1" customFormat="1" ht="16.9" customHeight="1">
      <c r="B229" s="33"/>
      <c r="C229" s="197" t="s">
        <v>175</v>
      </c>
      <c r="D229" s="197" t="s">
        <v>397</v>
      </c>
      <c r="E229" s="18" t="s">
        <v>19</v>
      </c>
      <c r="F229" s="198">
        <v>4.32</v>
      </c>
      <c r="H229" s="33"/>
    </row>
    <row r="230" spans="2:8" s="1" customFormat="1" ht="16.9" customHeight="1">
      <c r="B230" s="33"/>
      <c r="C230" s="199" t="s">
        <v>7091</v>
      </c>
      <c r="H230" s="33"/>
    </row>
    <row r="231" spans="2:8" s="1" customFormat="1" ht="16.9" customHeight="1">
      <c r="B231" s="33"/>
      <c r="C231" s="197" t="s">
        <v>389</v>
      </c>
      <c r="D231" s="197" t="s">
        <v>390</v>
      </c>
      <c r="E231" s="18" t="s">
        <v>104</v>
      </c>
      <c r="F231" s="198">
        <v>8.64</v>
      </c>
      <c r="H231" s="33"/>
    </row>
    <row r="232" spans="2:8" s="1" customFormat="1" ht="16.9" customHeight="1">
      <c r="B232" s="33"/>
      <c r="C232" s="197" t="s">
        <v>408</v>
      </c>
      <c r="D232" s="197" t="s">
        <v>409</v>
      </c>
      <c r="E232" s="18" t="s">
        <v>104</v>
      </c>
      <c r="F232" s="198">
        <v>4.32</v>
      </c>
      <c r="H232" s="33"/>
    </row>
    <row r="233" spans="2:8" s="1" customFormat="1" ht="16.9" customHeight="1">
      <c r="B233" s="33"/>
      <c r="C233" s="197" t="s">
        <v>413</v>
      </c>
      <c r="D233" s="197" t="s">
        <v>414</v>
      </c>
      <c r="E233" s="18" t="s">
        <v>104</v>
      </c>
      <c r="F233" s="198">
        <v>4.32</v>
      </c>
      <c r="H233" s="33"/>
    </row>
    <row r="234" spans="2:8" s="1" customFormat="1" ht="16.9" customHeight="1">
      <c r="B234" s="33"/>
      <c r="C234" s="197" t="s">
        <v>419</v>
      </c>
      <c r="D234" s="197" t="s">
        <v>420</v>
      </c>
      <c r="E234" s="18" t="s">
        <v>104</v>
      </c>
      <c r="F234" s="198">
        <v>4.32</v>
      </c>
      <c r="H234" s="33"/>
    </row>
    <row r="235" spans="2:8" s="1" customFormat="1" ht="16.9" customHeight="1">
      <c r="B235" s="33"/>
      <c r="C235" s="197" t="s">
        <v>600</v>
      </c>
      <c r="D235" s="197" t="s">
        <v>601</v>
      </c>
      <c r="E235" s="18" t="s">
        <v>104</v>
      </c>
      <c r="F235" s="198">
        <v>4.32</v>
      </c>
      <c r="H235" s="33"/>
    </row>
    <row r="236" spans="2:8" s="1" customFormat="1" ht="16.9" customHeight="1">
      <c r="B236" s="33"/>
      <c r="C236" s="197" t="s">
        <v>1195</v>
      </c>
      <c r="D236" s="197" t="s">
        <v>1196</v>
      </c>
      <c r="E236" s="18" t="s">
        <v>115</v>
      </c>
      <c r="F236" s="198">
        <v>43.2</v>
      </c>
      <c r="H236" s="33"/>
    </row>
    <row r="237" spans="2:8" s="1" customFormat="1" ht="16.9" customHeight="1">
      <c r="B237" s="33"/>
      <c r="C237" s="197" t="s">
        <v>1449</v>
      </c>
      <c r="D237" s="197" t="s">
        <v>1450</v>
      </c>
      <c r="E237" s="18" t="s">
        <v>130</v>
      </c>
      <c r="F237" s="198">
        <v>1.555</v>
      </c>
      <c r="H237" s="33"/>
    </row>
    <row r="238" spans="2:8" s="1" customFormat="1" ht="16.9" customHeight="1">
      <c r="B238" s="33"/>
      <c r="C238" s="197" t="s">
        <v>1471</v>
      </c>
      <c r="D238" s="197" t="s">
        <v>1472</v>
      </c>
      <c r="E238" s="18" t="s">
        <v>130</v>
      </c>
      <c r="F238" s="198">
        <v>589.121</v>
      </c>
      <c r="H238" s="33"/>
    </row>
    <row r="239" spans="2:8" s="1" customFormat="1" ht="16.9" customHeight="1">
      <c r="B239" s="33"/>
      <c r="C239" s="197" t="s">
        <v>1481</v>
      </c>
      <c r="D239" s="197" t="s">
        <v>1482</v>
      </c>
      <c r="E239" s="18" t="s">
        <v>130</v>
      </c>
      <c r="F239" s="198">
        <v>5742.827</v>
      </c>
      <c r="H239" s="33"/>
    </row>
    <row r="240" spans="2:8" s="1" customFormat="1" ht="16.9" customHeight="1">
      <c r="B240" s="33"/>
      <c r="C240" s="197" t="s">
        <v>1493</v>
      </c>
      <c r="D240" s="197" t="s">
        <v>1494</v>
      </c>
      <c r="E240" s="18" t="s">
        <v>130</v>
      </c>
      <c r="F240" s="198">
        <v>413.25</v>
      </c>
      <c r="H240" s="33"/>
    </row>
    <row r="241" spans="2:8" s="1" customFormat="1" ht="16.9" customHeight="1">
      <c r="B241" s="33"/>
      <c r="C241" s="193" t="s">
        <v>178</v>
      </c>
      <c r="D241" s="194" t="s">
        <v>179</v>
      </c>
      <c r="E241" s="195" t="s">
        <v>104</v>
      </c>
      <c r="F241" s="196">
        <v>4.32</v>
      </c>
      <c r="H241" s="33"/>
    </row>
    <row r="242" spans="2:8" s="1" customFormat="1" ht="16.9" customHeight="1">
      <c r="B242" s="33"/>
      <c r="C242" s="197" t="s">
        <v>19</v>
      </c>
      <c r="D242" s="197" t="s">
        <v>398</v>
      </c>
      <c r="E242" s="18" t="s">
        <v>19</v>
      </c>
      <c r="F242" s="198">
        <v>0</v>
      </c>
      <c r="H242" s="33"/>
    </row>
    <row r="243" spans="2:8" s="1" customFormat="1" ht="16.9" customHeight="1">
      <c r="B243" s="33"/>
      <c r="C243" s="197" t="s">
        <v>19</v>
      </c>
      <c r="D243" s="197" t="s">
        <v>399</v>
      </c>
      <c r="E243" s="18" t="s">
        <v>19</v>
      </c>
      <c r="F243" s="198">
        <v>4.32</v>
      </c>
      <c r="H243" s="33"/>
    </row>
    <row r="244" spans="2:8" s="1" customFormat="1" ht="16.9" customHeight="1">
      <c r="B244" s="33"/>
      <c r="C244" s="197" t="s">
        <v>178</v>
      </c>
      <c r="D244" s="197" t="s">
        <v>397</v>
      </c>
      <c r="E244" s="18" t="s">
        <v>19</v>
      </c>
      <c r="F244" s="198">
        <v>4.32</v>
      </c>
      <c r="H244" s="33"/>
    </row>
    <row r="245" spans="2:8" s="1" customFormat="1" ht="16.9" customHeight="1">
      <c r="B245" s="33"/>
      <c r="C245" s="199" t="s">
        <v>7091</v>
      </c>
      <c r="H245" s="33"/>
    </row>
    <row r="246" spans="2:8" s="1" customFormat="1" ht="16.9" customHeight="1">
      <c r="B246" s="33"/>
      <c r="C246" s="197" t="s">
        <v>389</v>
      </c>
      <c r="D246" s="197" t="s">
        <v>390</v>
      </c>
      <c r="E246" s="18" t="s">
        <v>104</v>
      </c>
      <c r="F246" s="198">
        <v>8.64</v>
      </c>
      <c r="H246" s="33"/>
    </row>
    <row r="247" spans="2:8" s="1" customFormat="1" ht="16.9" customHeight="1">
      <c r="B247" s="33"/>
      <c r="C247" s="197" t="s">
        <v>608</v>
      </c>
      <c r="D247" s="197" t="s">
        <v>609</v>
      </c>
      <c r="E247" s="18" t="s">
        <v>104</v>
      </c>
      <c r="F247" s="198">
        <v>4.98</v>
      </c>
      <c r="H247" s="33"/>
    </row>
    <row r="248" spans="2:8" s="1" customFormat="1" ht="16.9" customHeight="1">
      <c r="B248" s="33"/>
      <c r="C248" s="193" t="s">
        <v>180</v>
      </c>
      <c r="D248" s="194" t="s">
        <v>181</v>
      </c>
      <c r="E248" s="195" t="s">
        <v>115</v>
      </c>
      <c r="F248" s="196">
        <v>2097</v>
      </c>
      <c r="H248" s="33"/>
    </row>
    <row r="249" spans="2:8" s="1" customFormat="1" ht="16.9" customHeight="1">
      <c r="B249" s="33"/>
      <c r="C249" s="197" t="s">
        <v>19</v>
      </c>
      <c r="D249" s="197" t="s">
        <v>775</v>
      </c>
      <c r="E249" s="18" t="s">
        <v>19</v>
      </c>
      <c r="F249" s="198">
        <v>0</v>
      </c>
      <c r="H249" s="33"/>
    </row>
    <row r="250" spans="2:8" s="1" customFormat="1" ht="16.9" customHeight="1">
      <c r="B250" s="33"/>
      <c r="C250" s="197" t="s">
        <v>19</v>
      </c>
      <c r="D250" s="197" t="s">
        <v>394</v>
      </c>
      <c r="E250" s="18" t="s">
        <v>19</v>
      </c>
      <c r="F250" s="198">
        <v>0</v>
      </c>
      <c r="H250" s="33"/>
    </row>
    <row r="251" spans="2:8" s="1" customFormat="1" ht="16.9" customHeight="1">
      <c r="B251" s="33"/>
      <c r="C251" s="197" t="s">
        <v>19</v>
      </c>
      <c r="D251" s="197" t="s">
        <v>776</v>
      </c>
      <c r="E251" s="18" t="s">
        <v>19</v>
      </c>
      <c r="F251" s="198">
        <v>2097</v>
      </c>
      <c r="H251" s="33"/>
    </row>
    <row r="252" spans="2:8" s="1" customFormat="1" ht="16.9" customHeight="1">
      <c r="B252" s="33"/>
      <c r="C252" s="197" t="s">
        <v>180</v>
      </c>
      <c r="D252" s="197" t="s">
        <v>397</v>
      </c>
      <c r="E252" s="18" t="s">
        <v>19</v>
      </c>
      <c r="F252" s="198">
        <v>2097</v>
      </c>
      <c r="H252" s="33"/>
    </row>
    <row r="253" spans="2:8" s="1" customFormat="1" ht="16.9" customHeight="1">
      <c r="B253" s="33"/>
      <c r="C253" s="199" t="s">
        <v>7091</v>
      </c>
      <c r="H253" s="33"/>
    </row>
    <row r="254" spans="2:8" s="1" customFormat="1" ht="16.9" customHeight="1">
      <c r="B254" s="33"/>
      <c r="C254" s="197" t="s">
        <v>770</v>
      </c>
      <c r="D254" s="197" t="s">
        <v>771</v>
      </c>
      <c r="E254" s="18" t="s">
        <v>115</v>
      </c>
      <c r="F254" s="198">
        <v>10147</v>
      </c>
      <c r="H254" s="33"/>
    </row>
    <row r="255" spans="2:8" s="1" customFormat="1" ht="16.9" customHeight="1">
      <c r="B255" s="33"/>
      <c r="C255" s="197" t="s">
        <v>573</v>
      </c>
      <c r="D255" s="197" t="s">
        <v>574</v>
      </c>
      <c r="E255" s="18" t="s">
        <v>104</v>
      </c>
      <c r="F255" s="198">
        <v>1062.527</v>
      </c>
      <c r="H255" s="33"/>
    </row>
    <row r="256" spans="2:8" s="1" customFormat="1" ht="16.9" customHeight="1">
      <c r="B256" s="33"/>
      <c r="C256" s="197" t="s">
        <v>617</v>
      </c>
      <c r="D256" s="197" t="s">
        <v>618</v>
      </c>
      <c r="E256" s="18" t="s">
        <v>104</v>
      </c>
      <c r="F256" s="198">
        <v>693.197</v>
      </c>
      <c r="H256" s="33"/>
    </row>
    <row r="257" spans="2:8" s="1" customFormat="1" ht="16.9" customHeight="1">
      <c r="B257" s="33"/>
      <c r="C257" s="197" t="s">
        <v>786</v>
      </c>
      <c r="D257" s="197" t="s">
        <v>787</v>
      </c>
      <c r="E257" s="18" t="s">
        <v>115</v>
      </c>
      <c r="F257" s="198">
        <v>10147</v>
      </c>
      <c r="H257" s="33"/>
    </row>
    <row r="258" spans="2:8" s="1" customFormat="1" ht="16.9" customHeight="1">
      <c r="B258" s="33"/>
      <c r="C258" s="197" t="s">
        <v>811</v>
      </c>
      <c r="D258" s="197" t="s">
        <v>812</v>
      </c>
      <c r="E258" s="18" t="s">
        <v>115</v>
      </c>
      <c r="F258" s="198">
        <v>15797</v>
      </c>
      <c r="H258" s="33"/>
    </row>
    <row r="259" spans="2:8" s="1" customFormat="1" ht="16.9" customHeight="1">
      <c r="B259" s="33"/>
      <c r="C259" s="197" t="s">
        <v>993</v>
      </c>
      <c r="D259" s="197" t="s">
        <v>994</v>
      </c>
      <c r="E259" s="18" t="s">
        <v>115</v>
      </c>
      <c r="F259" s="198">
        <v>10147</v>
      </c>
      <c r="H259" s="33"/>
    </row>
    <row r="260" spans="2:8" s="1" customFormat="1" ht="16.9" customHeight="1">
      <c r="B260" s="33"/>
      <c r="C260" s="197" t="s">
        <v>1005</v>
      </c>
      <c r="D260" s="197" t="s">
        <v>1006</v>
      </c>
      <c r="E260" s="18" t="s">
        <v>104</v>
      </c>
      <c r="F260" s="198">
        <v>322.593</v>
      </c>
      <c r="H260" s="33"/>
    </row>
    <row r="261" spans="2:8" s="1" customFormat="1" ht="16.9" customHeight="1">
      <c r="B261" s="33"/>
      <c r="C261" s="197" t="s">
        <v>792</v>
      </c>
      <c r="D261" s="197" t="s">
        <v>793</v>
      </c>
      <c r="E261" s="18" t="s">
        <v>794</v>
      </c>
      <c r="F261" s="198">
        <v>304.41</v>
      </c>
      <c r="H261" s="33"/>
    </row>
    <row r="262" spans="2:8" s="1" customFormat="1" ht="16.9" customHeight="1">
      <c r="B262" s="33"/>
      <c r="C262" s="193" t="s">
        <v>183</v>
      </c>
      <c r="D262" s="194" t="s">
        <v>184</v>
      </c>
      <c r="E262" s="195" t="s">
        <v>115</v>
      </c>
      <c r="F262" s="196">
        <v>8050</v>
      </c>
      <c r="H262" s="33"/>
    </row>
    <row r="263" spans="2:8" s="1" customFormat="1" ht="16.9" customHeight="1">
      <c r="B263" s="33"/>
      <c r="C263" s="197" t="s">
        <v>19</v>
      </c>
      <c r="D263" s="197" t="s">
        <v>777</v>
      </c>
      <c r="E263" s="18" t="s">
        <v>19</v>
      </c>
      <c r="F263" s="198">
        <v>0</v>
      </c>
      <c r="H263" s="33"/>
    </row>
    <row r="264" spans="2:8" s="1" customFormat="1" ht="16.9" customHeight="1">
      <c r="B264" s="33"/>
      <c r="C264" s="197" t="s">
        <v>19</v>
      </c>
      <c r="D264" s="197" t="s">
        <v>778</v>
      </c>
      <c r="E264" s="18" t="s">
        <v>19</v>
      </c>
      <c r="F264" s="198">
        <v>0</v>
      </c>
      <c r="H264" s="33"/>
    </row>
    <row r="265" spans="2:8" s="1" customFormat="1" ht="16.9" customHeight="1">
      <c r="B265" s="33"/>
      <c r="C265" s="197" t="s">
        <v>19</v>
      </c>
      <c r="D265" s="197" t="s">
        <v>779</v>
      </c>
      <c r="E265" s="18" t="s">
        <v>19</v>
      </c>
      <c r="F265" s="198">
        <v>8050</v>
      </c>
      <c r="H265" s="33"/>
    </row>
    <row r="266" spans="2:8" s="1" customFormat="1" ht="16.9" customHeight="1">
      <c r="B266" s="33"/>
      <c r="C266" s="197" t="s">
        <v>183</v>
      </c>
      <c r="D266" s="197" t="s">
        <v>397</v>
      </c>
      <c r="E266" s="18" t="s">
        <v>19</v>
      </c>
      <c r="F266" s="198">
        <v>8050</v>
      </c>
      <c r="H266" s="33"/>
    </row>
    <row r="267" spans="2:8" s="1" customFormat="1" ht="16.9" customHeight="1">
      <c r="B267" s="33"/>
      <c r="C267" s="199" t="s">
        <v>7091</v>
      </c>
      <c r="H267" s="33"/>
    </row>
    <row r="268" spans="2:8" s="1" customFormat="1" ht="16.9" customHeight="1">
      <c r="B268" s="33"/>
      <c r="C268" s="197" t="s">
        <v>770</v>
      </c>
      <c r="D268" s="197" t="s">
        <v>771</v>
      </c>
      <c r="E268" s="18" t="s">
        <v>115</v>
      </c>
      <c r="F268" s="198">
        <v>10147</v>
      </c>
      <c r="H268" s="33"/>
    </row>
    <row r="269" spans="2:8" s="1" customFormat="1" ht="16.9" customHeight="1">
      <c r="B269" s="33"/>
      <c r="C269" s="197" t="s">
        <v>573</v>
      </c>
      <c r="D269" s="197" t="s">
        <v>574</v>
      </c>
      <c r="E269" s="18" t="s">
        <v>104</v>
      </c>
      <c r="F269" s="198">
        <v>1062.527</v>
      </c>
      <c r="H269" s="33"/>
    </row>
    <row r="270" spans="2:8" s="1" customFormat="1" ht="16.9" customHeight="1">
      <c r="B270" s="33"/>
      <c r="C270" s="197" t="s">
        <v>617</v>
      </c>
      <c r="D270" s="197" t="s">
        <v>618</v>
      </c>
      <c r="E270" s="18" t="s">
        <v>104</v>
      </c>
      <c r="F270" s="198">
        <v>693.197</v>
      </c>
      <c r="H270" s="33"/>
    </row>
    <row r="271" spans="2:8" s="1" customFormat="1" ht="16.9" customHeight="1">
      <c r="B271" s="33"/>
      <c r="C271" s="197" t="s">
        <v>786</v>
      </c>
      <c r="D271" s="197" t="s">
        <v>787</v>
      </c>
      <c r="E271" s="18" t="s">
        <v>115</v>
      </c>
      <c r="F271" s="198">
        <v>10147</v>
      </c>
      <c r="H271" s="33"/>
    </row>
    <row r="272" spans="2:8" s="1" customFormat="1" ht="16.9" customHeight="1">
      <c r="B272" s="33"/>
      <c r="C272" s="197" t="s">
        <v>811</v>
      </c>
      <c r="D272" s="197" t="s">
        <v>812</v>
      </c>
      <c r="E272" s="18" t="s">
        <v>115</v>
      </c>
      <c r="F272" s="198">
        <v>15797</v>
      </c>
      <c r="H272" s="33"/>
    </row>
    <row r="273" spans="2:8" s="1" customFormat="1" ht="16.9" customHeight="1">
      <c r="B273" s="33"/>
      <c r="C273" s="197" t="s">
        <v>993</v>
      </c>
      <c r="D273" s="197" t="s">
        <v>994</v>
      </c>
      <c r="E273" s="18" t="s">
        <v>115</v>
      </c>
      <c r="F273" s="198">
        <v>10147</v>
      </c>
      <c r="H273" s="33"/>
    </row>
    <row r="274" spans="2:8" s="1" customFormat="1" ht="16.9" customHeight="1">
      <c r="B274" s="33"/>
      <c r="C274" s="197" t="s">
        <v>1005</v>
      </c>
      <c r="D274" s="197" t="s">
        <v>1006</v>
      </c>
      <c r="E274" s="18" t="s">
        <v>104</v>
      </c>
      <c r="F274" s="198">
        <v>322.593</v>
      </c>
      <c r="H274" s="33"/>
    </row>
    <row r="275" spans="2:8" s="1" customFormat="1" ht="16.9" customHeight="1">
      <c r="B275" s="33"/>
      <c r="C275" s="197" t="s">
        <v>792</v>
      </c>
      <c r="D275" s="197" t="s">
        <v>793</v>
      </c>
      <c r="E275" s="18" t="s">
        <v>794</v>
      </c>
      <c r="F275" s="198">
        <v>304.41</v>
      </c>
      <c r="H275" s="33"/>
    </row>
    <row r="276" spans="2:8" s="1" customFormat="1" ht="16.9" customHeight="1">
      <c r="B276" s="33"/>
      <c r="C276" s="193" t="s">
        <v>186</v>
      </c>
      <c r="D276" s="194" t="s">
        <v>187</v>
      </c>
      <c r="E276" s="195" t="s">
        <v>115</v>
      </c>
      <c r="F276" s="196">
        <v>266.2</v>
      </c>
      <c r="H276" s="33"/>
    </row>
    <row r="277" spans="2:8" s="1" customFormat="1" ht="16.9" customHeight="1">
      <c r="B277" s="33"/>
      <c r="C277" s="197" t="s">
        <v>19</v>
      </c>
      <c r="D277" s="197" t="s">
        <v>445</v>
      </c>
      <c r="E277" s="18" t="s">
        <v>19</v>
      </c>
      <c r="F277" s="198">
        <v>0</v>
      </c>
      <c r="H277" s="33"/>
    </row>
    <row r="278" spans="2:8" s="1" customFormat="1" ht="16.9" customHeight="1">
      <c r="B278" s="33"/>
      <c r="C278" s="197" t="s">
        <v>19</v>
      </c>
      <c r="D278" s="197" t="s">
        <v>832</v>
      </c>
      <c r="E278" s="18" t="s">
        <v>19</v>
      </c>
      <c r="F278" s="198">
        <v>0</v>
      </c>
      <c r="H278" s="33"/>
    </row>
    <row r="279" spans="2:8" s="1" customFormat="1" ht="16.9" customHeight="1">
      <c r="B279" s="33"/>
      <c r="C279" s="197" t="s">
        <v>19</v>
      </c>
      <c r="D279" s="197" t="s">
        <v>833</v>
      </c>
      <c r="E279" s="18" t="s">
        <v>19</v>
      </c>
      <c r="F279" s="198">
        <v>266.2</v>
      </c>
      <c r="H279" s="33"/>
    </row>
    <row r="280" spans="2:8" s="1" customFormat="1" ht="16.9" customHeight="1">
      <c r="B280" s="33"/>
      <c r="C280" s="197" t="s">
        <v>186</v>
      </c>
      <c r="D280" s="197" t="s">
        <v>397</v>
      </c>
      <c r="E280" s="18" t="s">
        <v>19</v>
      </c>
      <c r="F280" s="198">
        <v>266.2</v>
      </c>
      <c r="H280" s="33"/>
    </row>
    <row r="281" spans="2:8" s="1" customFormat="1" ht="16.9" customHeight="1">
      <c r="B281" s="33"/>
      <c r="C281" s="199" t="s">
        <v>7091</v>
      </c>
      <c r="H281" s="33"/>
    </row>
    <row r="282" spans="2:8" s="1" customFormat="1" ht="16.9" customHeight="1">
      <c r="B282" s="33"/>
      <c r="C282" s="197" t="s">
        <v>827</v>
      </c>
      <c r="D282" s="197" t="s">
        <v>828</v>
      </c>
      <c r="E282" s="18" t="s">
        <v>115</v>
      </c>
      <c r="F282" s="198">
        <v>1353.73</v>
      </c>
      <c r="H282" s="33"/>
    </row>
    <row r="283" spans="2:8" s="1" customFormat="1" ht="16.9" customHeight="1">
      <c r="B283" s="33"/>
      <c r="C283" s="197" t="s">
        <v>497</v>
      </c>
      <c r="D283" s="197" t="s">
        <v>498</v>
      </c>
      <c r="E283" s="18" t="s">
        <v>115</v>
      </c>
      <c r="F283" s="198">
        <v>1353.73</v>
      </c>
      <c r="H283" s="33"/>
    </row>
    <row r="284" spans="2:8" s="1" customFormat="1" ht="16.9" customHeight="1">
      <c r="B284" s="33"/>
      <c r="C284" s="197" t="s">
        <v>573</v>
      </c>
      <c r="D284" s="197" t="s">
        <v>574</v>
      </c>
      <c r="E284" s="18" t="s">
        <v>104</v>
      </c>
      <c r="F284" s="198">
        <v>1062.527</v>
      </c>
      <c r="H284" s="33"/>
    </row>
    <row r="285" spans="2:8" s="1" customFormat="1" ht="16.9" customHeight="1">
      <c r="B285" s="33"/>
      <c r="C285" s="197" t="s">
        <v>617</v>
      </c>
      <c r="D285" s="197" t="s">
        <v>618</v>
      </c>
      <c r="E285" s="18" t="s">
        <v>104</v>
      </c>
      <c r="F285" s="198">
        <v>693.197</v>
      </c>
      <c r="H285" s="33"/>
    </row>
    <row r="286" spans="2:8" s="1" customFormat="1" ht="16.9" customHeight="1">
      <c r="B286" s="33"/>
      <c r="C286" s="197" t="s">
        <v>798</v>
      </c>
      <c r="D286" s="197" t="s">
        <v>799</v>
      </c>
      <c r="E286" s="18" t="s">
        <v>115</v>
      </c>
      <c r="F286" s="198">
        <v>1353.73</v>
      </c>
      <c r="H286" s="33"/>
    </row>
    <row r="287" spans="2:8" s="1" customFormat="1" ht="16.9" customHeight="1">
      <c r="B287" s="33"/>
      <c r="C287" s="197" t="s">
        <v>818</v>
      </c>
      <c r="D287" s="197" t="s">
        <v>819</v>
      </c>
      <c r="E287" s="18" t="s">
        <v>115</v>
      </c>
      <c r="F287" s="198">
        <v>3269.94</v>
      </c>
      <c r="H287" s="33"/>
    </row>
    <row r="288" spans="2:8" s="1" customFormat="1" ht="16.9" customHeight="1">
      <c r="B288" s="33"/>
      <c r="C288" s="197" t="s">
        <v>999</v>
      </c>
      <c r="D288" s="197" t="s">
        <v>1000</v>
      </c>
      <c r="E288" s="18" t="s">
        <v>115</v>
      </c>
      <c r="F288" s="198">
        <v>266.2</v>
      </c>
      <c r="H288" s="33"/>
    </row>
    <row r="289" spans="2:8" s="1" customFormat="1" ht="16.9" customHeight="1">
      <c r="B289" s="33"/>
      <c r="C289" s="197" t="s">
        <v>1005</v>
      </c>
      <c r="D289" s="197" t="s">
        <v>1006</v>
      </c>
      <c r="E289" s="18" t="s">
        <v>104</v>
      </c>
      <c r="F289" s="198">
        <v>322.593</v>
      </c>
      <c r="H289" s="33"/>
    </row>
    <row r="290" spans="2:8" s="1" customFormat="1" ht="16.9" customHeight="1">
      <c r="B290" s="33"/>
      <c r="C290" s="197" t="s">
        <v>804</v>
      </c>
      <c r="D290" s="197" t="s">
        <v>805</v>
      </c>
      <c r="E290" s="18" t="s">
        <v>794</v>
      </c>
      <c r="F290" s="198">
        <v>0.812</v>
      </c>
      <c r="H290" s="33"/>
    </row>
    <row r="291" spans="2:8" s="1" customFormat="1" ht="16.9" customHeight="1">
      <c r="B291" s="33"/>
      <c r="C291" s="193" t="s">
        <v>189</v>
      </c>
      <c r="D291" s="194" t="s">
        <v>190</v>
      </c>
      <c r="E291" s="195" t="s">
        <v>115</v>
      </c>
      <c r="F291" s="196">
        <v>1087.53</v>
      </c>
      <c r="H291" s="33"/>
    </row>
    <row r="292" spans="2:8" s="1" customFormat="1" ht="16.9" customHeight="1">
      <c r="B292" s="33"/>
      <c r="C292" s="197" t="s">
        <v>19</v>
      </c>
      <c r="D292" s="197" t="s">
        <v>834</v>
      </c>
      <c r="E292" s="18" t="s">
        <v>19</v>
      </c>
      <c r="F292" s="198">
        <v>0</v>
      </c>
      <c r="H292" s="33"/>
    </row>
    <row r="293" spans="2:8" s="1" customFormat="1" ht="16.9" customHeight="1">
      <c r="B293" s="33"/>
      <c r="C293" s="197" t="s">
        <v>19</v>
      </c>
      <c r="D293" s="197" t="s">
        <v>835</v>
      </c>
      <c r="E293" s="18" t="s">
        <v>19</v>
      </c>
      <c r="F293" s="198">
        <v>731.5</v>
      </c>
      <c r="H293" s="33"/>
    </row>
    <row r="294" spans="2:8" s="1" customFormat="1" ht="16.9" customHeight="1">
      <c r="B294" s="33"/>
      <c r="C294" s="197" t="s">
        <v>19</v>
      </c>
      <c r="D294" s="197" t="s">
        <v>836</v>
      </c>
      <c r="E294" s="18" t="s">
        <v>19</v>
      </c>
      <c r="F294" s="198">
        <v>0</v>
      </c>
      <c r="H294" s="33"/>
    </row>
    <row r="295" spans="2:8" s="1" customFormat="1" ht="16.9" customHeight="1">
      <c r="B295" s="33"/>
      <c r="C295" s="197" t="s">
        <v>19</v>
      </c>
      <c r="D295" s="197" t="s">
        <v>475</v>
      </c>
      <c r="E295" s="18" t="s">
        <v>19</v>
      </c>
      <c r="F295" s="198">
        <v>0</v>
      </c>
      <c r="H295" s="33"/>
    </row>
    <row r="296" spans="2:8" s="1" customFormat="1" ht="16.9" customHeight="1">
      <c r="B296" s="33"/>
      <c r="C296" s="197" t="s">
        <v>19</v>
      </c>
      <c r="D296" s="197" t="s">
        <v>837</v>
      </c>
      <c r="E296" s="18" t="s">
        <v>19</v>
      </c>
      <c r="F296" s="198">
        <v>8.7</v>
      </c>
      <c r="H296" s="33"/>
    </row>
    <row r="297" spans="2:8" s="1" customFormat="1" ht="16.9" customHeight="1">
      <c r="B297" s="33"/>
      <c r="C297" s="197" t="s">
        <v>19</v>
      </c>
      <c r="D297" s="197" t="s">
        <v>838</v>
      </c>
      <c r="E297" s="18" t="s">
        <v>19</v>
      </c>
      <c r="F297" s="198">
        <v>45.12</v>
      </c>
      <c r="H297" s="33"/>
    </row>
    <row r="298" spans="2:8" s="1" customFormat="1" ht="16.9" customHeight="1">
      <c r="B298" s="33"/>
      <c r="C298" s="197" t="s">
        <v>19</v>
      </c>
      <c r="D298" s="197" t="s">
        <v>839</v>
      </c>
      <c r="E298" s="18" t="s">
        <v>19</v>
      </c>
      <c r="F298" s="198">
        <v>59.8</v>
      </c>
      <c r="H298" s="33"/>
    </row>
    <row r="299" spans="2:8" s="1" customFormat="1" ht="16.9" customHeight="1">
      <c r="B299" s="33"/>
      <c r="C299" s="197" t="s">
        <v>19</v>
      </c>
      <c r="D299" s="197" t="s">
        <v>840</v>
      </c>
      <c r="E299" s="18" t="s">
        <v>19</v>
      </c>
      <c r="F299" s="198">
        <v>62.4</v>
      </c>
      <c r="H299" s="33"/>
    </row>
    <row r="300" spans="2:8" s="1" customFormat="1" ht="16.9" customHeight="1">
      <c r="B300" s="33"/>
      <c r="C300" s="197" t="s">
        <v>19</v>
      </c>
      <c r="D300" s="197" t="s">
        <v>841</v>
      </c>
      <c r="E300" s="18" t="s">
        <v>19</v>
      </c>
      <c r="F300" s="198">
        <v>66.97</v>
      </c>
      <c r="H300" s="33"/>
    </row>
    <row r="301" spans="2:8" s="1" customFormat="1" ht="16.9" customHeight="1">
      <c r="B301" s="33"/>
      <c r="C301" s="197" t="s">
        <v>19</v>
      </c>
      <c r="D301" s="197" t="s">
        <v>842</v>
      </c>
      <c r="E301" s="18" t="s">
        <v>19</v>
      </c>
      <c r="F301" s="198">
        <v>93.24</v>
      </c>
      <c r="H301" s="33"/>
    </row>
    <row r="302" spans="2:8" s="1" customFormat="1" ht="16.9" customHeight="1">
      <c r="B302" s="33"/>
      <c r="C302" s="197" t="s">
        <v>19</v>
      </c>
      <c r="D302" s="197" t="s">
        <v>482</v>
      </c>
      <c r="E302" s="18" t="s">
        <v>19</v>
      </c>
      <c r="F302" s="198">
        <v>0</v>
      </c>
      <c r="H302" s="33"/>
    </row>
    <row r="303" spans="2:8" s="1" customFormat="1" ht="16.9" customHeight="1">
      <c r="B303" s="33"/>
      <c r="C303" s="197" t="s">
        <v>19</v>
      </c>
      <c r="D303" s="197" t="s">
        <v>843</v>
      </c>
      <c r="E303" s="18" t="s">
        <v>19</v>
      </c>
      <c r="F303" s="198">
        <v>7.8</v>
      </c>
      <c r="H303" s="33"/>
    </row>
    <row r="304" spans="2:8" s="1" customFormat="1" ht="16.9" customHeight="1">
      <c r="B304" s="33"/>
      <c r="C304" s="197" t="s">
        <v>19</v>
      </c>
      <c r="D304" s="197" t="s">
        <v>844</v>
      </c>
      <c r="E304" s="18" t="s">
        <v>19</v>
      </c>
      <c r="F304" s="198">
        <v>12</v>
      </c>
      <c r="H304" s="33"/>
    </row>
    <row r="305" spans="2:8" s="1" customFormat="1" ht="16.9" customHeight="1">
      <c r="B305" s="33"/>
      <c r="C305" s="197" t="s">
        <v>19</v>
      </c>
      <c r="D305" s="197" t="s">
        <v>845</v>
      </c>
      <c r="E305" s="18" t="s">
        <v>19</v>
      </c>
      <c r="F305" s="198">
        <v>0</v>
      </c>
      <c r="H305" s="33"/>
    </row>
    <row r="306" spans="2:8" s="1" customFormat="1" ht="16.9" customHeight="1">
      <c r="B306" s="33"/>
      <c r="C306" s="197" t="s">
        <v>189</v>
      </c>
      <c r="D306" s="197" t="s">
        <v>397</v>
      </c>
      <c r="E306" s="18" t="s">
        <v>19</v>
      </c>
      <c r="F306" s="198">
        <v>1087.53</v>
      </c>
      <c r="H306" s="33"/>
    </row>
    <row r="307" spans="2:8" s="1" customFormat="1" ht="16.9" customHeight="1">
      <c r="B307" s="33"/>
      <c r="C307" s="199" t="s">
        <v>7091</v>
      </c>
      <c r="H307" s="33"/>
    </row>
    <row r="308" spans="2:8" s="1" customFormat="1" ht="16.9" customHeight="1">
      <c r="B308" s="33"/>
      <c r="C308" s="197" t="s">
        <v>827</v>
      </c>
      <c r="D308" s="197" t="s">
        <v>828</v>
      </c>
      <c r="E308" s="18" t="s">
        <v>115</v>
      </c>
      <c r="F308" s="198">
        <v>1353.73</v>
      </c>
      <c r="H308" s="33"/>
    </row>
    <row r="309" spans="2:8" s="1" customFormat="1" ht="16.9" customHeight="1">
      <c r="B309" s="33"/>
      <c r="C309" s="197" t="s">
        <v>497</v>
      </c>
      <c r="D309" s="197" t="s">
        <v>498</v>
      </c>
      <c r="E309" s="18" t="s">
        <v>115</v>
      </c>
      <c r="F309" s="198">
        <v>1353.73</v>
      </c>
      <c r="H309" s="33"/>
    </row>
    <row r="310" spans="2:8" s="1" customFormat="1" ht="16.9" customHeight="1">
      <c r="B310" s="33"/>
      <c r="C310" s="197" t="s">
        <v>573</v>
      </c>
      <c r="D310" s="197" t="s">
        <v>574</v>
      </c>
      <c r="E310" s="18" t="s">
        <v>104</v>
      </c>
      <c r="F310" s="198">
        <v>1062.527</v>
      </c>
      <c r="H310" s="33"/>
    </row>
    <row r="311" spans="2:8" s="1" customFormat="1" ht="16.9" customHeight="1">
      <c r="B311" s="33"/>
      <c r="C311" s="197" t="s">
        <v>617</v>
      </c>
      <c r="D311" s="197" t="s">
        <v>618</v>
      </c>
      <c r="E311" s="18" t="s">
        <v>104</v>
      </c>
      <c r="F311" s="198">
        <v>693.197</v>
      </c>
      <c r="H311" s="33"/>
    </row>
    <row r="312" spans="2:8" s="1" customFormat="1" ht="16.9" customHeight="1">
      <c r="B312" s="33"/>
      <c r="C312" s="197" t="s">
        <v>798</v>
      </c>
      <c r="D312" s="197" t="s">
        <v>799</v>
      </c>
      <c r="E312" s="18" t="s">
        <v>115</v>
      </c>
      <c r="F312" s="198">
        <v>1353.73</v>
      </c>
      <c r="H312" s="33"/>
    </row>
    <row r="313" spans="2:8" s="1" customFormat="1" ht="16.9" customHeight="1">
      <c r="B313" s="33"/>
      <c r="C313" s="197" t="s">
        <v>818</v>
      </c>
      <c r="D313" s="197" t="s">
        <v>819</v>
      </c>
      <c r="E313" s="18" t="s">
        <v>115</v>
      </c>
      <c r="F313" s="198">
        <v>3269.94</v>
      </c>
      <c r="H313" s="33"/>
    </row>
    <row r="314" spans="2:8" s="1" customFormat="1" ht="16.9" customHeight="1">
      <c r="B314" s="33"/>
      <c r="C314" s="197" t="s">
        <v>804</v>
      </c>
      <c r="D314" s="197" t="s">
        <v>805</v>
      </c>
      <c r="E314" s="18" t="s">
        <v>794</v>
      </c>
      <c r="F314" s="198">
        <v>0.812</v>
      </c>
      <c r="H314" s="33"/>
    </row>
    <row r="315" spans="2:8" s="1" customFormat="1" ht="16.9" customHeight="1">
      <c r="B315" s="33"/>
      <c r="C315" s="193" t="s">
        <v>192</v>
      </c>
      <c r="D315" s="194" t="s">
        <v>193</v>
      </c>
      <c r="E315" s="195" t="s">
        <v>115</v>
      </c>
      <c r="F315" s="196">
        <v>213</v>
      </c>
      <c r="H315" s="33"/>
    </row>
    <row r="316" spans="2:8" s="1" customFormat="1" ht="16.9" customHeight="1">
      <c r="B316" s="33"/>
      <c r="C316" s="197" t="s">
        <v>19</v>
      </c>
      <c r="D316" s="197" t="s">
        <v>778</v>
      </c>
      <c r="E316" s="18" t="s">
        <v>19</v>
      </c>
      <c r="F316" s="198">
        <v>0</v>
      </c>
      <c r="H316" s="33"/>
    </row>
    <row r="317" spans="2:8" s="1" customFormat="1" ht="16.9" customHeight="1">
      <c r="B317" s="33"/>
      <c r="C317" s="197" t="s">
        <v>19</v>
      </c>
      <c r="D317" s="197" t="s">
        <v>1230</v>
      </c>
      <c r="E317" s="18" t="s">
        <v>19</v>
      </c>
      <c r="F317" s="198">
        <v>0</v>
      </c>
      <c r="H317" s="33"/>
    </row>
    <row r="318" spans="2:8" s="1" customFormat="1" ht="16.9" customHeight="1">
      <c r="B318" s="33"/>
      <c r="C318" s="197" t="s">
        <v>19</v>
      </c>
      <c r="D318" s="197" t="s">
        <v>1231</v>
      </c>
      <c r="E318" s="18" t="s">
        <v>19</v>
      </c>
      <c r="F318" s="198">
        <v>213</v>
      </c>
      <c r="H318" s="33"/>
    </row>
    <row r="319" spans="2:8" s="1" customFormat="1" ht="16.9" customHeight="1">
      <c r="B319" s="33"/>
      <c r="C319" s="197" t="s">
        <v>192</v>
      </c>
      <c r="D319" s="197" t="s">
        <v>397</v>
      </c>
      <c r="E319" s="18" t="s">
        <v>19</v>
      </c>
      <c r="F319" s="198">
        <v>213</v>
      </c>
      <c r="H319" s="33"/>
    </row>
    <row r="320" spans="2:8" s="1" customFormat="1" ht="16.9" customHeight="1">
      <c r="B320" s="33"/>
      <c r="C320" s="199" t="s">
        <v>7091</v>
      </c>
      <c r="H320" s="33"/>
    </row>
    <row r="321" spans="2:8" s="1" customFormat="1" ht="16.9" customHeight="1">
      <c r="B321" s="33"/>
      <c r="C321" s="197" t="s">
        <v>1225</v>
      </c>
      <c r="D321" s="197" t="s">
        <v>1226</v>
      </c>
      <c r="E321" s="18" t="s">
        <v>115</v>
      </c>
      <c r="F321" s="198">
        <v>249</v>
      </c>
      <c r="H321" s="33"/>
    </row>
    <row r="322" spans="2:8" s="1" customFormat="1" ht="16.9" customHeight="1">
      <c r="B322" s="33"/>
      <c r="C322" s="197" t="s">
        <v>1210</v>
      </c>
      <c r="D322" s="197" t="s">
        <v>1211</v>
      </c>
      <c r="E322" s="18" t="s">
        <v>115</v>
      </c>
      <c r="F322" s="198">
        <v>234.3</v>
      </c>
      <c r="H322" s="33"/>
    </row>
    <row r="323" spans="2:8" s="1" customFormat="1" ht="16.9" customHeight="1">
      <c r="B323" s="33"/>
      <c r="C323" s="197" t="s">
        <v>1234</v>
      </c>
      <c r="D323" s="197" t="s">
        <v>1235</v>
      </c>
      <c r="E323" s="18" t="s">
        <v>134</v>
      </c>
      <c r="F323" s="198">
        <v>71</v>
      </c>
      <c r="H323" s="33"/>
    </row>
    <row r="324" spans="2:8" s="1" customFormat="1" ht="16.9" customHeight="1">
      <c r="B324" s="33"/>
      <c r="C324" s="193" t="s">
        <v>195</v>
      </c>
      <c r="D324" s="194" t="s">
        <v>196</v>
      </c>
      <c r="E324" s="195" t="s">
        <v>104</v>
      </c>
      <c r="F324" s="196">
        <v>196.13</v>
      </c>
      <c r="H324" s="33"/>
    </row>
    <row r="325" spans="2:8" s="1" customFormat="1" ht="16.9" customHeight="1">
      <c r="B325" s="33"/>
      <c r="C325" s="197" t="s">
        <v>19</v>
      </c>
      <c r="D325" s="197" t="s">
        <v>445</v>
      </c>
      <c r="E325" s="18" t="s">
        <v>19</v>
      </c>
      <c r="F325" s="198">
        <v>0</v>
      </c>
      <c r="H325" s="33"/>
    </row>
    <row r="326" spans="2:8" s="1" customFormat="1" ht="16.9" customHeight="1">
      <c r="B326" s="33"/>
      <c r="C326" s="197" t="s">
        <v>19</v>
      </c>
      <c r="D326" s="197" t="s">
        <v>474</v>
      </c>
      <c r="E326" s="18" t="s">
        <v>19</v>
      </c>
      <c r="F326" s="198">
        <v>0</v>
      </c>
      <c r="H326" s="33"/>
    </row>
    <row r="327" spans="2:8" s="1" customFormat="1" ht="16.9" customHeight="1">
      <c r="B327" s="33"/>
      <c r="C327" s="197" t="s">
        <v>19</v>
      </c>
      <c r="D327" s="197" t="s">
        <v>475</v>
      </c>
      <c r="E327" s="18" t="s">
        <v>19</v>
      </c>
      <c r="F327" s="198">
        <v>0</v>
      </c>
      <c r="H327" s="33"/>
    </row>
    <row r="328" spans="2:8" s="1" customFormat="1" ht="16.9" customHeight="1">
      <c r="B328" s="33"/>
      <c r="C328" s="197" t="s">
        <v>19</v>
      </c>
      <c r="D328" s="197" t="s">
        <v>476</v>
      </c>
      <c r="E328" s="18" t="s">
        <v>19</v>
      </c>
      <c r="F328" s="198">
        <v>3.625</v>
      </c>
      <c r="H328" s="33"/>
    </row>
    <row r="329" spans="2:8" s="1" customFormat="1" ht="16.9" customHeight="1">
      <c r="B329" s="33"/>
      <c r="C329" s="197" t="s">
        <v>19</v>
      </c>
      <c r="D329" s="197" t="s">
        <v>477</v>
      </c>
      <c r="E329" s="18" t="s">
        <v>19</v>
      </c>
      <c r="F329" s="198">
        <v>18.33</v>
      </c>
      <c r="H329" s="33"/>
    </row>
    <row r="330" spans="2:8" s="1" customFormat="1" ht="16.9" customHeight="1">
      <c r="B330" s="33"/>
      <c r="C330" s="197" t="s">
        <v>19</v>
      </c>
      <c r="D330" s="197" t="s">
        <v>478</v>
      </c>
      <c r="E330" s="18" t="s">
        <v>19</v>
      </c>
      <c r="F330" s="198">
        <v>27.6</v>
      </c>
      <c r="H330" s="33"/>
    </row>
    <row r="331" spans="2:8" s="1" customFormat="1" ht="16.9" customHeight="1">
      <c r="B331" s="33"/>
      <c r="C331" s="197" t="s">
        <v>19</v>
      </c>
      <c r="D331" s="197" t="s">
        <v>479</v>
      </c>
      <c r="E331" s="18" t="s">
        <v>19</v>
      </c>
      <c r="F331" s="198">
        <v>33.15</v>
      </c>
      <c r="H331" s="33"/>
    </row>
    <row r="332" spans="2:8" s="1" customFormat="1" ht="16.9" customHeight="1">
      <c r="B332" s="33"/>
      <c r="C332" s="197" t="s">
        <v>19</v>
      </c>
      <c r="D332" s="197" t="s">
        <v>480</v>
      </c>
      <c r="E332" s="18" t="s">
        <v>19</v>
      </c>
      <c r="F332" s="198">
        <v>37.105</v>
      </c>
      <c r="H332" s="33"/>
    </row>
    <row r="333" spans="2:8" s="1" customFormat="1" ht="16.9" customHeight="1">
      <c r="B333" s="33"/>
      <c r="C333" s="197" t="s">
        <v>19</v>
      </c>
      <c r="D333" s="197" t="s">
        <v>481</v>
      </c>
      <c r="E333" s="18" t="s">
        <v>19</v>
      </c>
      <c r="F333" s="198">
        <v>41.58</v>
      </c>
      <c r="H333" s="33"/>
    </row>
    <row r="334" spans="2:8" s="1" customFormat="1" ht="16.9" customHeight="1">
      <c r="B334" s="33"/>
      <c r="C334" s="197" t="s">
        <v>19</v>
      </c>
      <c r="D334" s="197" t="s">
        <v>482</v>
      </c>
      <c r="E334" s="18" t="s">
        <v>19</v>
      </c>
      <c r="F334" s="198">
        <v>0</v>
      </c>
      <c r="H334" s="33"/>
    </row>
    <row r="335" spans="2:8" s="1" customFormat="1" ht="16.9" customHeight="1">
      <c r="B335" s="33"/>
      <c r="C335" s="197" t="s">
        <v>19</v>
      </c>
      <c r="D335" s="197" t="s">
        <v>483</v>
      </c>
      <c r="E335" s="18" t="s">
        <v>19</v>
      </c>
      <c r="F335" s="198">
        <v>3.9</v>
      </c>
      <c r="H335" s="33"/>
    </row>
    <row r="336" spans="2:8" s="1" customFormat="1" ht="16.9" customHeight="1">
      <c r="B336" s="33"/>
      <c r="C336" s="197" t="s">
        <v>19</v>
      </c>
      <c r="D336" s="197" t="s">
        <v>484</v>
      </c>
      <c r="E336" s="18" t="s">
        <v>19</v>
      </c>
      <c r="F336" s="198">
        <v>6</v>
      </c>
      <c r="H336" s="33"/>
    </row>
    <row r="337" spans="2:8" s="1" customFormat="1" ht="16.9" customHeight="1">
      <c r="B337" s="33"/>
      <c r="C337" s="197" t="s">
        <v>19</v>
      </c>
      <c r="D337" s="197" t="s">
        <v>485</v>
      </c>
      <c r="E337" s="18" t="s">
        <v>19</v>
      </c>
      <c r="F337" s="198">
        <v>9.2</v>
      </c>
      <c r="H337" s="33"/>
    </row>
    <row r="338" spans="2:8" s="1" customFormat="1" ht="16.9" customHeight="1">
      <c r="B338" s="33"/>
      <c r="C338" s="197" t="s">
        <v>19</v>
      </c>
      <c r="D338" s="197" t="s">
        <v>486</v>
      </c>
      <c r="E338" s="18" t="s">
        <v>19</v>
      </c>
      <c r="F338" s="198">
        <v>15.64</v>
      </c>
      <c r="H338" s="33"/>
    </row>
    <row r="339" spans="2:8" s="1" customFormat="1" ht="16.9" customHeight="1">
      <c r="B339" s="33"/>
      <c r="C339" s="197" t="s">
        <v>195</v>
      </c>
      <c r="D339" s="197" t="s">
        <v>280</v>
      </c>
      <c r="E339" s="18" t="s">
        <v>19</v>
      </c>
      <c r="F339" s="198">
        <v>196.13</v>
      </c>
      <c r="H339" s="33"/>
    </row>
    <row r="340" spans="2:8" s="1" customFormat="1" ht="16.9" customHeight="1">
      <c r="B340" s="33"/>
      <c r="C340" s="199" t="s">
        <v>7091</v>
      </c>
      <c r="H340" s="33"/>
    </row>
    <row r="341" spans="2:8" s="1" customFormat="1" ht="16.9" customHeight="1">
      <c r="B341" s="33"/>
      <c r="C341" s="197" t="s">
        <v>469</v>
      </c>
      <c r="D341" s="197" t="s">
        <v>470</v>
      </c>
      <c r="E341" s="18" t="s">
        <v>104</v>
      </c>
      <c r="F341" s="198">
        <v>196.13</v>
      </c>
      <c r="H341" s="33"/>
    </row>
    <row r="342" spans="2:8" s="1" customFormat="1" ht="16.9" customHeight="1">
      <c r="B342" s="33"/>
      <c r="C342" s="197" t="s">
        <v>587</v>
      </c>
      <c r="D342" s="197" t="s">
        <v>588</v>
      </c>
      <c r="E342" s="18" t="s">
        <v>104</v>
      </c>
      <c r="F342" s="198">
        <v>1543.024</v>
      </c>
      <c r="H342" s="33"/>
    </row>
    <row r="343" spans="2:8" s="1" customFormat="1" ht="16.9" customHeight="1">
      <c r="B343" s="33"/>
      <c r="C343" s="197" t="s">
        <v>659</v>
      </c>
      <c r="D343" s="197" t="s">
        <v>660</v>
      </c>
      <c r="E343" s="18" t="s">
        <v>104</v>
      </c>
      <c r="F343" s="198">
        <v>701.474</v>
      </c>
      <c r="H343" s="33"/>
    </row>
    <row r="344" spans="2:8" s="1" customFormat="1" ht="16.9" customHeight="1">
      <c r="B344" s="33"/>
      <c r="C344" s="193" t="s">
        <v>198</v>
      </c>
      <c r="D344" s="194" t="s">
        <v>199</v>
      </c>
      <c r="E344" s="195" t="s">
        <v>104</v>
      </c>
      <c r="F344" s="196">
        <v>48.5</v>
      </c>
      <c r="H344" s="33"/>
    </row>
    <row r="345" spans="2:8" s="1" customFormat="1" ht="16.9" customHeight="1">
      <c r="B345" s="33"/>
      <c r="C345" s="197" t="s">
        <v>19</v>
      </c>
      <c r="D345" s="197" t="s">
        <v>445</v>
      </c>
      <c r="E345" s="18" t="s">
        <v>19</v>
      </c>
      <c r="F345" s="198">
        <v>0</v>
      </c>
      <c r="H345" s="33"/>
    </row>
    <row r="346" spans="2:8" s="1" customFormat="1" ht="16.9" customHeight="1">
      <c r="B346" s="33"/>
      <c r="C346" s="197" t="s">
        <v>19</v>
      </c>
      <c r="D346" s="197" t="s">
        <v>493</v>
      </c>
      <c r="E346" s="18" t="s">
        <v>19</v>
      </c>
      <c r="F346" s="198">
        <v>0</v>
      </c>
      <c r="H346" s="33"/>
    </row>
    <row r="347" spans="2:8" s="1" customFormat="1" ht="16.9" customHeight="1">
      <c r="B347" s="33"/>
      <c r="C347" s="197" t="s">
        <v>19</v>
      </c>
      <c r="D347" s="197" t="s">
        <v>494</v>
      </c>
      <c r="E347" s="18" t="s">
        <v>19</v>
      </c>
      <c r="F347" s="198">
        <v>50.6</v>
      </c>
      <c r="H347" s="33"/>
    </row>
    <row r="348" spans="2:8" s="1" customFormat="1" ht="16.9" customHeight="1">
      <c r="B348" s="33"/>
      <c r="C348" s="197" t="s">
        <v>19</v>
      </c>
      <c r="D348" s="197" t="s">
        <v>495</v>
      </c>
      <c r="E348" s="18" t="s">
        <v>19</v>
      </c>
      <c r="F348" s="198">
        <v>-2.1</v>
      </c>
      <c r="H348" s="33"/>
    </row>
    <row r="349" spans="2:8" s="1" customFormat="1" ht="16.9" customHeight="1">
      <c r="B349" s="33"/>
      <c r="C349" s="197" t="s">
        <v>198</v>
      </c>
      <c r="D349" s="197" t="s">
        <v>280</v>
      </c>
      <c r="E349" s="18" t="s">
        <v>19</v>
      </c>
      <c r="F349" s="198">
        <v>48.5</v>
      </c>
      <c r="H349" s="33"/>
    </row>
    <row r="350" spans="2:8" s="1" customFormat="1" ht="16.9" customHeight="1">
      <c r="B350" s="33"/>
      <c r="C350" s="199" t="s">
        <v>7091</v>
      </c>
      <c r="H350" s="33"/>
    </row>
    <row r="351" spans="2:8" s="1" customFormat="1" ht="16.9" customHeight="1">
      <c r="B351" s="33"/>
      <c r="C351" s="197" t="s">
        <v>488</v>
      </c>
      <c r="D351" s="197" t="s">
        <v>489</v>
      </c>
      <c r="E351" s="18" t="s">
        <v>104</v>
      </c>
      <c r="F351" s="198">
        <v>48.5</v>
      </c>
      <c r="H351" s="33"/>
    </row>
    <row r="352" spans="2:8" s="1" customFormat="1" ht="16.9" customHeight="1">
      <c r="B352" s="33"/>
      <c r="C352" s="197" t="s">
        <v>587</v>
      </c>
      <c r="D352" s="197" t="s">
        <v>588</v>
      </c>
      <c r="E352" s="18" t="s">
        <v>104</v>
      </c>
      <c r="F352" s="198">
        <v>1543.024</v>
      </c>
      <c r="H352" s="33"/>
    </row>
    <row r="353" spans="2:8" s="1" customFormat="1" ht="16.9" customHeight="1">
      <c r="B353" s="33"/>
      <c r="C353" s="197" t="s">
        <v>659</v>
      </c>
      <c r="D353" s="197" t="s">
        <v>660</v>
      </c>
      <c r="E353" s="18" t="s">
        <v>104</v>
      </c>
      <c r="F353" s="198">
        <v>701.474</v>
      </c>
      <c r="H353" s="33"/>
    </row>
    <row r="354" spans="2:8" s="1" customFormat="1" ht="16.9" customHeight="1">
      <c r="B354" s="33"/>
      <c r="C354" s="193" t="s">
        <v>201</v>
      </c>
      <c r="D354" s="194" t="s">
        <v>202</v>
      </c>
      <c r="E354" s="195" t="s">
        <v>104</v>
      </c>
      <c r="F354" s="196">
        <v>1.14</v>
      </c>
      <c r="H354" s="33"/>
    </row>
    <row r="355" spans="2:8" s="1" customFormat="1" ht="16.9" customHeight="1">
      <c r="B355" s="33"/>
      <c r="C355" s="197" t="s">
        <v>19</v>
      </c>
      <c r="D355" s="197" t="s">
        <v>394</v>
      </c>
      <c r="E355" s="18" t="s">
        <v>19</v>
      </c>
      <c r="F355" s="198">
        <v>0</v>
      </c>
      <c r="H355" s="33"/>
    </row>
    <row r="356" spans="2:8" s="1" customFormat="1" ht="16.9" customHeight="1">
      <c r="B356" s="33"/>
      <c r="C356" s="197" t="s">
        <v>19</v>
      </c>
      <c r="D356" s="197" t="s">
        <v>406</v>
      </c>
      <c r="E356" s="18" t="s">
        <v>19</v>
      </c>
      <c r="F356" s="198">
        <v>0</v>
      </c>
      <c r="H356" s="33"/>
    </row>
    <row r="357" spans="2:8" s="1" customFormat="1" ht="16.9" customHeight="1">
      <c r="B357" s="33"/>
      <c r="C357" s="197" t="s">
        <v>19</v>
      </c>
      <c r="D357" s="197" t="s">
        <v>407</v>
      </c>
      <c r="E357" s="18" t="s">
        <v>19</v>
      </c>
      <c r="F357" s="198">
        <v>1.14</v>
      </c>
      <c r="H357" s="33"/>
    </row>
    <row r="358" spans="2:8" s="1" customFormat="1" ht="16.9" customHeight="1">
      <c r="B358" s="33"/>
      <c r="C358" s="197" t="s">
        <v>201</v>
      </c>
      <c r="D358" s="197" t="s">
        <v>280</v>
      </c>
      <c r="E358" s="18" t="s">
        <v>19</v>
      </c>
      <c r="F358" s="198">
        <v>1.14</v>
      </c>
      <c r="H358" s="33"/>
    </row>
    <row r="359" spans="2:8" s="1" customFormat="1" ht="16.9" customHeight="1">
      <c r="B359" s="33"/>
      <c r="C359" s="199" t="s">
        <v>7091</v>
      </c>
      <c r="H359" s="33"/>
    </row>
    <row r="360" spans="2:8" s="1" customFormat="1" ht="16.9" customHeight="1">
      <c r="B360" s="33"/>
      <c r="C360" s="197" t="s">
        <v>401</v>
      </c>
      <c r="D360" s="197" t="s">
        <v>402</v>
      </c>
      <c r="E360" s="18" t="s">
        <v>104</v>
      </c>
      <c r="F360" s="198">
        <v>1.14</v>
      </c>
      <c r="H360" s="33"/>
    </row>
    <row r="361" spans="2:8" s="1" customFormat="1" ht="16.9" customHeight="1">
      <c r="B361" s="33"/>
      <c r="C361" s="197" t="s">
        <v>1465</v>
      </c>
      <c r="D361" s="197" t="s">
        <v>1466</v>
      </c>
      <c r="E361" s="18" t="s">
        <v>130</v>
      </c>
      <c r="F361" s="198">
        <v>3.021</v>
      </c>
      <c r="H361" s="33"/>
    </row>
    <row r="362" spans="2:8" s="1" customFormat="1" ht="16.9" customHeight="1">
      <c r="B362" s="33"/>
      <c r="C362" s="197" t="s">
        <v>1471</v>
      </c>
      <c r="D362" s="197" t="s">
        <v>1472</v>
      </c>
      <c r="E362" s="18" t="s">
        <v>130</v>
      </c>
      <c r="F362" s="198">
        <v>589.121</v>
      </c>
      <c r="H362" s="33"/>
    </row>
    <row r="363" spans="2:8" s="1" customFormat="1" ht="16.9" customHeight="1">
      <c r="B363" s="33"/>
      <c r="C363" s="197" t="s">
        <v>1481</v>
      </c>
      <c r="D363" s="197" t="s">
        <v>1482</v>
      </c>
      <c r="E363" s="18" t="s">
        <v>130</v>
      </c>
      <c r="F363" s="198">
        <v>5742.827</v>
      </c>
      <c r="H363" s="33"/>
    </row>
    <row r="364" spans="2:8" s="1" customFormat="1" ht="16.9" customHeight="1">
      <c r="B364" s="33"/>
      <c r="C364" s="197" t="s">
        <v>1493</v>
      </c>
      <c r="D364" s="197" t="s">
        <v>1494</v>
      </c>
      <c r="E364" s="18" t="s">
        <v>130</v>
      </c>
      <c r="F364" s="198">
        <v>413.25</v>
      </c>
      <c r="H364" s="33"/>
    </row>
    <row r="365" spans="2:8" s="1" customFormat="1" ht="16.9" customHeight="1">
      <c r="B365" s="33"/>
      <c r="C365" s="193" t="s">
        <v>204</v>
      </c>
      <c r="D365" s="194" t="s">
        <v>205</v>
      </c>
      <c r="E365" s="195" t="s">
        <v>115</v>
      </c>
      <c r="F365" s="196">
        <v>1825.5</v>
      </c>
      <c r="H365" s="33"/>
    </row>
    <row r="366" spans="2:8" s="1" customFormat="1" ht="16.9" customHeight="1">
      <c r="B366" s="33"/>
      <c r="C366" s="197" t="s">
        <v>19</v>
      </c>
      <c r="D366" s="197" t="s">
        <v>448</v>
      </c>
      <c r="E366" s="18" t="s">
        <v>19</v>
      </c>
      <c r="F366" s="198">
        <v>1561</v>
      </c>
      <c r="H366" s="33"/>
    </row>
    <row r="367" spans="2:8" s="1" customFormat="1" ht="16.9" customHeight="1">
      <c r="B367" s="33"/>
      <c r="C367" s="197" t="s">
        <v>19</v>
      </c>
      <c r="D367" s="197" t="s">
        <v>449</v>
      </c>
      <c r="E367" s="18" t="s">
        <v>19</v>
      </c>
      <c r="F367" s="198">
        <v>264.5</v>
      </c>
      <c r="H367" s="33"/>
    </row>
    <row r="368" spans="2:8" s="1" customFormat="1" ht="16.9" customHeight="1">
      <c r="B368" s="33"/>
      <c r="C368" s="197" t="s">
        <v>204</v>
      </c>
      <c r="D368" s="197" t="s">
        <v>397</v>
      </c>
      <c r="E368" s="18" t="s">
        <v>19</v>
      </c>
      <c r="F368" s="198">
        <v>1825.5</v>
      </c>
      <c r="H368" s="33"/>
    </row>
    <row r="369" spans="2:8" s="1" customFormat="1" ht="16.9" customHeight="1">
      <c r="B369" s="33"/>
      <c r="C369" s="199" t="s">
        <v>7091</v>
      </c>
      <c r="H369" s="33"/>
    </row>
    <row r="370" spans="2:8" s="1" customFormat="1" ht="16.9" customHeight="1">
      <c r="B370" s="33"/>
      <c r="C370" s="197" t="s">
        <v>440</v>
      </c>
      <c r="D370" s="197" t="s">
        <v>441</v>
      </c>
      <c r="E370" s="18" t="s">
        <v>115</v>
      </c>
      <c r="F370" s="198">
        <v>5561.1</v>
      </c>
      <c r="H370" s="33"/>
    </row>
    <row r="371" spans="2:8" s="1" customFormat="1" ht="16.9" customHeight="1">
      <c r="B371" s="33"/>
      <c r="C371" s="197" t="s">
        <v>573</v>
      </c>
      <c r="D371" s="197" t="s">
        <v>574</v>
      </c>
      <c r="E371" s="18" t="s">
        <v>104</v>
      </c>
      <c r="F371" s="198">
        <v>1062.527</v>
      </c>
      <c r="H371" s="33"/>
    </row>
    <row r="372" spans="2:8" s="1" customFormat="1" ht="16.9" customHeight="1">
      <c r="B372" s="33"/>
      <c r="C372" s="193" t="s">
        <v>207</v>
      </c>
      <c r="D372" s="194" t="s">
        <v>208</v>
      </c>
      <c r="E372" s="195" t="s">
        <v>115</v>
      </c>
      <c r="F372" s="196">
        <v>3735.6</v>
      </c>
      <c r="H372" s="33"/>
    </row>
    <row r="373" spans="2:8" s="1" customFormat="1" ht="16.9" customHeight="1">
      <c r="B373" s="33"/>
      <c r="C373" s="197" t="s">
        <v>19</v>
      </c>
      <c r="D373" s="197" t="s">
        <v>445</v>
      </c>
      <c r="E373" s="18" t="s">
        <v>19</v>
      </c>
      <c r="F373" s="198">
        <v>0</v>
      </c>
      <c r="H373" s="33"/>
    </row>
    <row r="374" spans="2:8" s="1" customFormat="1" ht="16.9" customHeight="1">
      <c r="B374" s="33"/>
      <c r="C374" s="197" t="s">
        <v>19</v>
      </c>
      <c r="D374" s="197" t="s">
        <v>446</v>
      </c>
      <c r="E374" s="18" t="s">
        <v>19</v>
      </c>
      <c r="F374" s="198">
        <v>3685</v>
      </c>
      <c r="H374" s="33"/>
    </row>
    <row r="375" spans="2:8" s="1" customFormat="1" ht="16.9" customHeight="1">
      <c r="B375" s="33"/>
      <c r="C375" s="197" t="s">
        <v>19</v>
      </c>
      <c r="D375" s="197" t="s">
        <v>447</v>
      </c>
      <c r="E375" s="18" t="s">
        <v>19</v>
      </c>
      <c r="F375" s="198">
        <v>50.6</v>
      </c>
      <c r="H375" s="33"/>
    </row>
    <row r="376" spans="2:8" s="1" customFormat="1" ht="16.9" customHeight="1">
      <c r="B376" s="33"/>
      <c r="C376" s="197" t="s">
        <v>207</v>
      </c>
      <c r="D376" s="197" t="s">
        <v>397</v>
      </c>
      <c r="E376" s="18" t="s">
        <v>19</v>
      </c>
      <c r="F376" s="198">
        <v>3735.6</v>
      </c>
      <c r="H376" s="33"/>
    </row>
    <row r="377" spans="2:8" s="1" customFormat="1" ht="16.9" customHeight="1">
      <c r="B377" s="33"/>
      <c r="C377" s="199" t="s">
        <v>7091</v>
      </c>
      <c r="H377" s="33"/>
    </row>
    <row r="378" spans="2:8" s="1" customFormat="1" ht="16.9" customHeight="1">
      <c r="B378" s="33"/>
      <c r="C378" s="197" t="s">
        <v>440</v>
      </c>
      <c r="D378" s="197" t="s">
        <v>441</v>
      </c>
      <c r="E378" s="18" t="s">
        <v>115</v>
      </c>
      <c r="F378" s="198">
        <v>5561.1</v>
      </c>
      <c r="H378" s="33"/>
    </row>
    <row r="379" spans="2:8" s="1" customFormat="1" ht="16.9" customHeight="1">
      <c r="B379" s="33"/>
      <c r="C379" s="197" t="s">
        <v>573</v>
      </c>
      <c r="D379" s="197" t="s">
        <v>574</v>
      </c>
      <c r="E379" s="18" t="s">
        <v>104</v>
      </c>
      <c r="F379" s="198">
        <v>1062.527</v>
      </c>
      <c r="H379" s="33"/>
    </row>
    <row r="380" spans="2:8" s="1" customFormat="1" ht="16.9" customHeight="1">
      <c r="B380" s="33"/>
      <c r="C380" s="193" t="s">
        <v>210</v>
      </c>
      <c r="D380" s="194" t="s">
        <v>211</v>
      </c>
      <c r="E380" s="195" t="s">
        <v>134</v>
      </c>
      <c r="F380" s="196">
        <v>99</v>
      </c>
      <c r="H380" s="33"/>
    </row>
    <row r="381" spans="2:8" s="1" customFormat="1" ht="16.9" customHeight="1">
      <c r="B381" s="33"/>
      <c r="C381" s="197" t="s">
        <v>19</v>
      </c>
      <c r="D381" s="197" t="s">
        <v>864</v>
      </c>
      <c r="E381" s="18" t="s">
        <v>19</v>
      </c>
      <c r="F381" s="198">
        <v>90</v>
      </c>
      <c r="H381" s="33"/>
    </row>
    <row r="382" spans="2:8" s="1" customFormat="1" ht="16.9" customHeight="1">
      <c r="B382" s="33"/>
      <c r="C382" s="197" t="s">
        <v>19</v>
      </c>
      <c r="D382" s="197" t="s">
        <v>865</v>
      </c>
      <c r="E382" s="18" t="s">
        <v>19</v>
      </c>
      <c r="F382" s="198">
        <v>9</v>
      </c>
      <c r="H382" s="33"/>
    </row>
    <row r="383" spans="2:8" s="1" customFormat="1" ht="16.9" customHeight="1">
      <c r="B383" s="33"/>
      <c r="C383" s="197" t="s">
        <v>210</v>
      </c>
      <c r="D383" s="197" t="s">
        <v>280</v>
      </c>
      <c r="E383" s="18" t="s">
        <v>19</v>
      </c>
      <c r="F383" s="198">
        <v>99</v>
      </c>
      <c r="H383" s="33"/>
    </row>
    <row r="384" spans="2:8" s="1" customFormat="1" ht="16.9" customHeight="1">
      <c r="B384" s="33"/>
      <c r="C384" s="199" t="s">
        <v>7091</v>
      </c>
      <c r="H384" s="33"/>
    </row>
    <row r="385" spans="2:8" s="1" customFormat="1" ht="16.9" customHeight="1">
      <c r="B385" s="33"/>
      <c r="C385" s="197" t="s">
        <v>858</v>
      </c>
      <c r="D385" s="197" t="s">
        <v>859</v>
      </c>
      <c r="E385" s="18" t="s">
        <v>134</v>
      </c>
      <c r="F385" s="198">
        <v>101.97</v>
      </c>
      <c r="H385" s="33"/>
    </row>
    <row r="386" spans="2:8" s="1" customFormat="1" ht="16.9" customHeight="1">
      <c r="B386" s="33"/>
      <c r="C386" s="197" t="s">
        <v>847</v>
      </c>
      <c r="D386" s="197" t="s">
        <v>848</v>
      </c>
      <c r="E386" s="18" t="s">
        <v>134</v>
      </c>
      <c r="F386" s="198">
        <v>101.97</v>
      </c>
      <c r="H386" s="33"/>
    </row>
    <row r="387" spans="2:8" s="1" customFormat="1" ht="16.9" customHeight="1">
      <c r="B387" s="33"/>
      <c r="C387" s="197" t="s">
        <v>909</v>
      </c>
      <c r="D387" s="197" t="s">
        <v>910</v>
      </c>
      <c r="E387" s="18" t="s">
        <v>134</v>
      </c>
      <c r="F387" s="198">
        <v>101.97</v>
      </c>
      <c r="H387" s="33"/>
    </row>
    <row r="388" spans="2:8" s="1" customFormat="1" ht="16.9" customHeight="1">
      <c r="B388" s="33"/>
      <c r="C388" s="197" t="s">
        <v>920</v>
      </c>
      <c r="D388" s="197" t="s">
        <v>921</v>
      </c>
      <c r="E388" s="18" t="s">
        <v>134</v>
      </c>
      <c r="F388" s="198">
        <v>99</v>
      </c>
      <c r="H388" s="33"/>
    </row>
    <row r="389" spans="2:8" s="1" customFormat="1" ht="16.9" customHeight="1">
      <c r="B389" s="33"/>
      <c r="C389" s="197" t="s">
        <v>926</v>
      </c>
      <c r="D389" s="197" t="s">
        <v>927</v>
      </c>
      <c r="E389" s="18" t="s">
        <v>134</v>
      </c>
      <c r="F389" s="198">
        <v>99</v>
      </c>
      <c r="H389" s="33"/>
    </row>
    <row r="390" spans="2:8" s="1" customFormat="1" ht="16.9" customHeight="1">
      <c r="B390" s="33"/>
      <c r="C390" s="197" t="s">
        <v>938</v>
      </c>
      <c r="D390" s="197" t="s">
        <v>939</v>
      </c>
      <c r="E390" s="18" t="s">
        <v>940</v>
      </c>
      <c r="F390" s="198">
        <v>0.99</v>
      </c>
      <c r="H390" s="33"/>
    </row>
    <row r="391" spans="2:8" s="1" customFormat="1" ht="16.9" customHeight="1">
      <c r="B391" s="33"/>
      <c r="C391" s="197" t="s">
        <v>958</v>
      </c>
      <c r="D391" s="197" t="s">
        <v>959</v>
      </c>
      <c r="E391" s="18" t="s">
        <v>134</v>
      </c>
      <c r="F391" s="198">
        <v>99</v>
      </c>
      <c r="H391" s="33"/>
    </row>
    <row r="392" spans="2:8" s="1" customFormat="1" ht="16.9" customHeight="1">
      <c r="B392" s="33"/>
      <c r="C392" s="197" t="s">
        <v>964</v>
      </c>
      <c r="D392" s="197" t="s">
        <v>965</v>
      </c>
      <c r="E392" s="18" t="s">
        <v>115</v>
      </c>
      <c r="F392" s="198">
        <v>101.97</v>
      </c>
      <c r="H392" s="33"/>
    </row>
    <row r="393" spans="2:8" s="1" customFormat="1" ht="16.9" customHeight="1">
      <c r="B393" s="33"/>
      <c r="C393" s="197" t="s">
        <v>976</v>
      </c>
      <c r="D393" s="197" t="s">
        <v>977</v>
      </c>
      <c r="E393" s="18" t="s">
        <v>130</v>
      </c>
      <c r="F393" s="198">
        <v>0.025</v>
      </c>
      <c r="H393" s="33"/>
    </row>
    <row r="394" spans="2:8" s="1" customFormat="1" ht="16.9" customHeight="1">
      <c r="B394" s="33"/>
      <c r="C394" s="197" t="s">
        <v>1005</v>
      </c>
      <c r="D394" s="197" t="s">
        <v>1006</v>
      </c>
      <c r="E394" s="18" t="s">
        <v>104</v>
      </c>
      <c r="F394" s="198">
        <v>322.593</v>
      </c>
      <c r="H394" s="33"/>
    </row>
    <row r="395" spans="2:8" s="1" customFormat="1" ht="16.9" customHeight="1">
      <c r="B395" s="33"/>
      <c r="C395" s="197" t="s">
        <v>781</v>
      </c>
      <c r="D395" s="197" t="s">
        <v>782</v>
      </c>
      <c r="E395" s="18" t="s">
        <v>130</v>
      </c>
      <c r="F395" s="198">
        <v>10.197</v>
      </c>
      <c r="H395" s="33"/>
    </row>
    <row r="396" spans="2:8" s="1" customFormat="1" ht="16.9" customHeight="1">
      <c r="B396" s="33"/>
      <c r="C396" s="197" t="s">
        <v>932</v>
      </c>
      <c r="D396" s="197" t="s">
        <v>933</v>
      </c>
      <c r="E396" s="18" t="s">
        <v>115</v>
      </c>
      <c r="F396" s="198">
        <v>49.5</v>
      </c>
      <c r="H396" s="33"/>
    </row>
    <row r="397" spans="2:8" s="1" customFormat="1" ht="16.9" customHeight="1">
      <c r="B397" s="33"/>
      <c r="C397" s="197" t="s">
        <v>946</v>
      </c>
      <c r="D397" s="197" t="s">
        <v>947</v>
      </c>
      <c r="E397" s="18" t="s">
        <v>794</v>
      </c>
      <c r="F397" s="198">
        <v>0.99</v>
      </c>
      <c r="H397" s="33"/>
    </row>
    <row r="398" spans="2:8" s="1" customFormat="1" ht="16.9" customHeight="1">
      <c r="B398" s="33"/>
      <c r="C398" s="197" t="s">
        <v>915</v>
      </c>
      <c r="D398" s="197" t="s">
        <v>916</v>
      </c>
      <c r="E398" s="18" t="s">
        <v>134</v>
      </c>
      <c r="F398" s="198">
        <v>297</v>
      </c>
      <c r="H398" s="33"/>
    </row>
    <row r="399" spans="2:8" s="1" customFormat="1" ht="16.9" customHeight="1">
      <c r="B399" s="33"/>
      <c r="C399" s="193" t="s">
        <v>1162</v>
      </c>
      <c r="D399" s="194" t="s">
        <v>7097</v>
      </c>
      <c r="E399" s="195" t="s">
        <v>104</v>
      </c>
      <c r="F399" s="196">
        <v>253.335</v>
      </c>
      <c r="H399" s="33"/>
    </row>
    <row r="400" spans="2:8" s="1" customFormat="1" ht="16.9" customHeight="1">
      <c r="B400" s="33"/>
      <c r="C400" s="197" t="s">
        <v>19</v>
      </c>
      <c r="D400" s="197" t="s">
        <v>1159</v>
      </c>
      <c r="E400" s="18" t="s">
        <v>19</v>
      </c>
      <c r="F400" s="198">
        <v>0</v>
      </c>
      <c r="H400" s="33"/>
    </row>
    <row r="401" spans="2:8" s="1" customFormat="1" ht="16.9" customHeight="1">
      <c r="B401" s="33"/>
      <c r="C401" s="197" t="s">
        <v>19</v>
      </c>
      <c r="D401" s="197" t="s">
        <v>680</v>
      </c>
      <c r="E401" s="18" t="s">
        <v>19</v>
      </c>
      <c r="F401" s="198">
        <v>0</v>
      </c>
      <c r="H401" s="33"/>
    </row>
    <row r="402" spans="2:8" s="1" customFormat="1" ht="16.9" customHeight="1">
      <c r="B402" s="33"/>
      <c r="C402" s="197" t="s">
        <v>19</v>
      </c>
      <c r="D402" s="197" t="s">
        <v>1160</v>
      </c>
      <c r="E402" s="18" t="s">
        <v>19</v>
      </c>
      <c r="F402" s="198">
        <v>104.655</v>
      </c>
      <c r="H402" s="33"/>
    </row>
    <row r="403" spans="2:8" s="1" customFormat="1" ht="16.9" customHeight="1">
      <c r="B403" s="33"/>
      <c r="C403" s="197" t="s">
        <v>19</v>
      </c>
      <c r="D403" s="197" t="s">
        <v>682</v>
      </c>
      <c r="E403" s="18" t="s">
        <v>19</v>
      </c>
      <c r="F403" s="198">
        <v>0</v>
      </c>
      <c r="H403" s="33"/>
    </row>
    <row r="404" spans="2:8" s="1" customFormat="1" ht="16.9" customHeight="1">
      <c r="B404" s="33"/>
      <c r="C404" s="197" t="s">
        <v>19</v>
      </c>
      <c r="D404" s="197" t="s">
        <v>1161</v>
      </c>
      <c r="E404" s="18" t="s">
        <v>19</v>
      </c>
      <c r="F404" s="198">
        <v>148.68</v>
      </c>
      <c r="H404" s="33"/>
    </row>
    <row r="405" spans="2:8" s="1" customFormat="1" ht="16.9" customHeight="1">
      <c r="B405" s="33"/>
      <c r="C405" s="197" t="s">
        <v>1162</v>
      </c>
      <c r="D405" s="197" t="s">
        <v>280</v>
      </c>
      <c r="E405" s="18" t="s">
        <v>19</v>
      </c>
      <c r="F405" s="198">
        <v>253.335</v>
      </c>
      <c r="H405" s="33"/>
    </row>
    <row r="406" spans="2:8" s="1" customFormat="1" ht="16.9" customHeight="1">
      <c r="B406" s="33"/>
      <c r="C406" s="193" t="s">
        <v>213</v>
      </c>
      <c r="D406" s="194" t="s">
        <v>214</v>
      </c>
      <c r="E406" s="195" t="s">
        <v>104</v>
      </c>
      <c r="F406" s="196">
        <v>338</v>
      </c>
      <c r="H406" s="33"/>
    </row>
    <row r="407" spans="2:8" s="1" customFormat="1" ht="16.9" customHeight="1">
      <c r="B407" s="33"/>
      <c r="C407" s="197" t="s">
        <v>19</v>
      </c>
      <c r="D407" s="197" t="s">
        <v>394</v>
      </c>
      <c r="E407" s="18" t="s">
        <v>19</v>
      </c>
      <c r="F407" s="198">
        <v>0</v>
      </c>
      <c r="H407" s="33"/>
    </row>
    <row r="408" spans="2:8" s="1" customFormat="1" ht="16.9" customHeight="1">
      <c r="B408" s="33"/>
      <c r="C408" s="197" t="s">
        <v>19</v>
      </c>
      <c r="D408" s="197" t="s">
        <v>672</v>
      </c>
      <c r="E408" s="18" t="s">
        <v>19</v>
      </c>
      <c r="F408" s="198">
        <v>0</v>
      </c>
      <c r="H408" s="33"/>
    </row>
    <row r="409" spans="2:8" s="1" customFormat="1" ht="16.9" customHeight="1">
      <c r="B409" s="33"/>
      <c r="C409" s="197" t="s">
        <v>19</v>
      </c>
      <c r="D409" s="197" t="s">
        <v>673</v>
      </c>
      <c r="E409" s="18" t="s">
        <v>19</v>
      </c>
      <c r="F409" s="198">
        <v>338</v>
      </c>
      <c r="H409" s="33"/>
    </row>
    <row r="410" spans="2:8" s="1" customFormat="1" ht="16.9" customHeight="1">
      <c r="B410" s="33"/>
      <c r="C410" s="197" t="s">
        <v>213</v>
      </c>
      <c r="D410" s="197" t="s">
        <v>280</v>
      </c>
      <c r="E410" s="18" t="s">
        <v>19</v>
      </c>
      <c r="F410" s="198">
        <v>338</v>
      </c>
      <c r="H410" s="33"/>
    </row>
    <row r="411" spans="2:8" s="1" customFormat="1" ht="16.9" customHeight="1">
      <c r="B411" s="33"/>
      <c r="C411" s="199" t="s">
        <v>7091</v>
      </c>
      <c r="H411" s="33"/>
    </row>
    <row r="412" spans="2:8" s="1" customFormat="1" ht="16.9" customHeight="1">
      <c r="B412" s="33"/>
      <c r="C412" s="197" t="s">
        <v>667</v>
      </c>
      <c r="D412" s="197" t="s">
        <v>668</v>
      </c>
      <c r="E412" s="18" t="s">
        <v>104</v>
      </c>
      <c r="F412" s="198">
        <v>338</v>
      </c>
      <c r="H412" s="33"/>
    </row>
    <row r="413" spans="2:8" s="1" customFormat="1" ht="16.9" customHeight="1">
      <c r="B413" s="33"/>
      <c r="C413" s="197" t="s">
        <v>587</v>
      </c>
      <c r="D413" s="197" t="s">
        <v>588</v>
      </c>
      <c r="E413" s="18" t="s">
        <v>104</v>
      </c>
      <c r="F413" s="198">
        <v>1543.024</v>
      </c>
      <c r="H413" s="33"/>
    </row>
    <row r="414" spans="2:8" s="1" customFormat="1" ht="16.9" customHeight="1">
      <c r="B414" s="33"/>
      <c r="C414" s="197" t="s">
        <v>627</v>
      </c>
      <c r="D414" s="197" t="s">
        <v>628</v>
      </c>
      <c r="E414" s="18" t="s">
        <v>104</v>
      </c>
      <c r="F414" s="198">
        <v>841.55</v>
      </c>
      <c r="H414" s="33"/>
    </row>
    <row r="415" spans="2:8" s="1" customFormat="1" ht="16.9" customHeight="1">
      <c r="B415" s="33"/>
      <c r="C415" s="193" t="s">
        <v>216</v>
      </c>
      <c r="D415" s="194" t="s">
        <v>217</v>
      </c>
      <c r="E415" s="195" t="s">
        <v>104</v>
      </c>
      <c r="F415" s="196">
        <v>322.593</v>
      </c>
      <c r="H415" s="33"/>
    </row>
    <row r="416" spans="2:8" s="1" customFormat="1" ht="16.9" customHeight="1">
      <c r="B416" s="33"/>
      <c r="C416" s="197" t="s">
        <v>19</v>
      </c>
      <c r="D416" s="197" t="s">
        <v>1010</v>
      </c>
      <c r="E416" s="18" t="s">
        <v>19</v>
      </c>
      <c r="F416" s="198">
        <v>62.91</v>
      </c>
      <c r="H416" s="33"/>
    </row>
    <row r="417" spans="2:8" s="1" customFormat="1" ht="16.9" customHeight="1">
      <c r="B417" s="33"/>
      <c r="C417" s="197" t="s">
        <v>19</v>
      </c>
      <c r="D417" s="197" t="s">
        <v>1011</v>
      </c>
      <c r="E417" s="18" t="s">
        <v>19</v>
      </c>
      <c r="F417" s="198">
        <v>241.5</v>
      </c>
      <c r="H417" s="33"/>
    </row>
    <row r="418" spans="2:8" s="1" customFormat="1" ht="16.9" customHeight="1">
      <c r="B418" s="33"/>
      <c r="C418" s="197" t="s">
        <v>19</v>
      </c>
      <c r="D418" s="197" t="s">
        <v>1012</v>
      </c>
      <c r="E418" s="18" t="s">
        <v>19</v>
      </c>
      <c r="F418" s="198">
        <v>7.986</v>
      </c>
      <c r="H418" s="33"/>
    </row>
    <row r="419" spans="2:8" s="1" customFormat="1" ht="16.9" customHeight="1">
      <c r="B419" s="33"/>
      <c r="C419" s="197" t="s">
        <v>19</v>
      </c>
      <c r="D419" s="197" t="s">
        <v>1013</v>
      </c>
      <c r="E419" s="18" t="s">
        <v>19</v>
      </c>
      <c r="F419" s="198">
        <v>10.197</v>
      </c>
      <c r="H419" s="33"/>
    </row>
    <row r="420" spans="2:8" s="1" customFormat="1" ht="16.9" customHeight="1">
      <c r="B420" s="33"/>
      <c r="C420" s="197" t="s">
        <v>216</v>
      </c>
      <c r="D420" s="197" t="s">
        <v>280</v>
      </c>
      <c r="E420" s="18" t="s">
        <v>19</v>
      </c>
      <c r="F420" s="198">
        <v>322.593</v>
      </c>
      <c r="H420" s="33"/>
    </row>
    <row r="421" spans="2:8" s="1" customFormat="1" ht="16.9" customHeight="1">
      <c r="B421" s="33"/>
      <c r="C421" s="199" t="s">
        <v>7091</v>
      </c>
      <c r="H421" s="33"/>
    </row>
    <row r="422" spans="2:8" s="1" customFormat="1" ht="16.9" customHeight="1">
      <c r="B422" s="33"/>
      <c r="C422" s="197" t="s">
        <v>1005</v>
      </c>
      <c r="D422" s="197" t="s">
        <v>1006</v>
      </c>
      <c r="E422" s="18" t="s">
        <v>104</v>
      </c>
      <c r="F422" s="198">
        <v>322.593</v>
      </c>
      <c r="H422" s="33"/>
    </row>
    <row r="423" spans="2:8" s="1" customFormat="1" ht="16.9" customHeight="1">
      <c r="B423" s="33"/>
      <c r="C423" s="197" t="s">
        <v>1015</v>
      </c>
      <c r="D423" s="197" t="s">
        <v>1016</v>
      </c>
      <c r="E423" s="18" t="s">
        <v>104</v>
      </c>
      <c r="F423" s="198">
        <v>322.593</v>
      </c>
      <c r="H423" s="33"/>
    </row>
    <row r="424" spans="2:8" s="1" customFormat="1" ht="16.9" customHeight="1">
      <c r="B424" s="33"/>
      <c r="C424" s="197" t="s">
        <v>1021</v>
      </c>
      <c r="D424" s="197" t="s">
        <v>1022</v>
      </c>
      <c r="E424" s="18" t="s">
        <v>104</v>
      </c>
      <c r="F424" s="198">
        <v>322.593</v>
      </c>
      <c r="H424" s="33"/>
    </row>
    <row r="425" spans="2:8" s="1" customFormat="1" ht="16.9" customHeight="1">
      <c r="B425" s="33"/>
      <c r="C425" s="193" t="s">
        <v>219</v>
      </c>
      <c r="D425" s="194" t="s">
        <v>220</v>
      </c>
      <c r="E425" s="195" t="s">
        <v>104</v>
      </c>
      <c r="F425" s="196">
        <v>412.644</v>
      </c>
      <c r="H425" s="33"/>
    </row>
    <row r="426" spans="2:8" s="1" customFormat="1" ht="16.9" customHeight="1">
      <c r="B426" s="33"/>
      <c r="C426" s="197" t="s">
        <v>19</v>
      </c>
      <c r="D426" s="197" t="s">
        <v>394</v>
      </c>
      <c r="E426" s="18" t="s">
        <v>19</v>
      </c>
      <c r="F426" s="198">
        <v>0</v>
      </c>
      <c r="H426" s="33"/>
    </row>
    <row r="427" spans="2:8" s="1" customFormat="1" ht="16.9" customHeight="1">
      <c r="B427" s="33"/>
      <c r="C427" s="197" t="s">
        <v>19</v>
      </c>
      <c r="D427" s="197" t="s">
        <v>466</v>
      </c>
      <c r="E427" s="18" t="s">
        <v>19</v>
      </c>
      <c r="F427" s="198">
        <v>0</v>
      </c>
      <c r="H427" s="33"/>
    </row>
    <row r="428" spans="2:8" s="1" customFormat="1" ht="16.9" customHeight="1">
      <c r="B428" s="33"/>
      <c r="C428" s="197" t="s">
        <v>19</v>
      </c>
      <c r="D428" s="197" t="s">
        <v>467</v>
      </c>
      <c r="E428" s="18" t="s">
        <v>19</v>
      </c>
      <c r="F428" s="198">
        <v>412.644</v>
      </c>
      <c r="H428" s="33"/>
    </row>
    <row r="429" spans="2:8" s="1" customFormat="1" ht="16.9" customHeight="1">
      <c r="B429" s="33"/>
      <c r="C429" s="197" t="s">
        <v>219</v>
      </c>
      <c r="D429" s="197" t="s">
        <v>280</v>
      </c>
      <c r="E429" s="18" t="s">
        <v>19</v>
      </c>
      <c r="F429" s="198">
        <v>412.644</v>
      </c>
      <c r="H429" s="33"/>
    </row>
    <row r="430" spans="2:8" s="1" customFormat="1" ht="16.9" customHeight="1">
      <c r="B430" s="33"/>
      <c r="C430" s="199" t="s">
        <v>7091</v>
      </c>
      <c r="H430" s="33"/>
    </row>
    <row r="431" spans="2:8" s="1" customFormat="1" ht="16.9" customHeight="1">
      <c r="B431" s="33"/>
      <c r="C431" s="197" t="s">
        <v>461</v>
      </c>
      <c r="D431" s="197" t="s">
        <v>462</v>
      </c>
      <c r="E431" s="18" t="s">
        <v>104</v>
      </c>
      <c r="F431" s="198">
        <v>412.644</v>
      </c>
      <c r="H431" s="33"/>
    </row>
    <row r="432" spans="2:8" s="1" customFormat="1" ht="16.9" customHeight="1">
      <c r="B432" s="33"/>
      <c r="C432" s="197" t="s">
        <v>510</v>
      </c>
      <c r="D432" s="197" t="s">
        <v>511</v>
      </c>
      <c r="E432" s="18" t="s">
        <v>104</v>
      </c>
      <c r="F432" s="198">
        <v>412.644</v>
      </c>
      <c r="H432" s="33"/>
    </row>
    <row r="433" spans="2:8" s="1" customFormat="1" ht="16.9" customHeight="1">
      <c r="B433" s="33"/>
      <c r="C433" s="197" t="s">
        <v>587</v>
      </c>
      <c r="D433" s="197" t="s">
        <v>588</v>
      </c>
      <c r="E433" s="18" t="s">
        <v>104</v>
      </c>
      <c r="F433" s="198">
        <v>1543.024</v>
      </c>
      <c r="H433" s="33"/>
    </row>
    <row r="434" spans="2:8" s="1" customFormat="1" ht="16.9" customHeight="1">
      <c r="B434" s="33"/>
      <c r="C434" s="197" t="s">
        <v>659</v>
      </c>
      <c r="D434" s="197" t="s">
        <v>660</v>
      </c>
      <c r="E434" s="18" t="s">
        <v>104</v>
      </c>
      <c r="F434" s="198">
        <v>701.474</v>
      </c>
      <c r="H434" s="33"/>
    </row>
    <row r="435" spans="2:8" s="1" customFormat="1" ht="16.9" customHeight="1">
      <c r="B435" s="33"/>
      <c r="C435" s="193" t="s">
        <v>222</v>
      </c>
      <c r="D435" s="194" t="s">
        <v>223</v>
      </c>
      <c r="E435" s="195" t="s">
        <v>104</v>
      </c>
      <c r="F435" s="196">
        <v>44.2</v>
      </c>
      <c r="H435" s="33"/>
    </row>
    <row r="436" spans="2:8" s="1" customFormat="1" ht="16.9" customHeight="1">
      <c r="B436" s="33"/>
      <c r="C436" s="197" t="s">
        <v>19</v>
      </c>
      <c r="D436" s="197" t="s">
        <v>445</v>
      </c>
      <c r="E436" s="18" t="s">
        <v>19</v>
      </c>
      <c r="F436" s="198">
        <v>0</v>
      </c>
      <c r="H436" s="33"/>
    </row>
    <row r="437" spans="2:8" s="1" customFormat="1" ht="16.9" customHeight="1">
      <c r="B437" s="33"/>
      <c r="C437" s="197" t="s">
        <v>19</v>
      </c>
      <c r="D437" s="197" t="s">
        <v>456</v>
      </c>
      <c r="E437" s="18" t="s">
        <v>19</v>
      </c>
      <c r="F437" s="198">
        <v>0</v>
      </c>
      <c r="H437" s="33"/>
    </row>
    <row r="438" spans="2:8" s="1" customFormat="1" ht="16.9" customHeight="1">
      <c r="B438" s="33"/>
      <c r="C438" s="197" t="s">
        <v>19</v>
      </c>
      <c r="D438" s="197" t="s">
        <v>457</v>
      </c>
      <c r="E438" s="18" t="s">
        <v>19</v>
      </c>
      <c r="F438" s="198">
        <v>22.2</v>
      </c>
      <c r="H438" s="33"/>
    </row>
    <row r="439" spans="2:8" s="1" customFormat="1" ht="16.9" customHeight="1">
      <c r="B439" s="33"/>
      <c r="C439" s="197" t="s">
        <v>19</v>
      </c>
      <c r="D439" s="197" t="s">
        <v>458</v>
      </c>
      <c r="E439" s="18" t="s">
        <v>19</v>
      </c>
      <c r="F439" s="198">
        <v>0</v>
      </c>
      <c r="H439" s="33"/>
    </row>
    <row r="440" spans="2:8" s="1" customFormat="1" ht="16.9" customHeight="1">
      <c r="B440" s="33"/>
      <c r="C440" s="197" t="s">
        <v>19</v>
      </c>
      <c r="D440" s="197" t="s">
        <v>459</v>
      </c>
      <c r="E440" s="18" t="s">
        <v>19</v>
      </c>
      <c r="F440" s="198">
        <v>22</v>
      </c>
      <c r="H440" s="33"/>
    </row>
    <row r="441" spans="2:8" s="1" customFormat="1" ht="16.9" customHeight="1">
      <c r="B441" s="33"/>
      <c r="C441" s="197" t="s">
        <v>222</v>
      </c>
      <c r="D441" s="197" t="s">
        <v>280</v>
      </c>
      <c r="E441" s="18" t="s">
        <v>19</v>
      </c>
      <c r="F441" s="198">
        <v>44.2</v>
      </c>
      <c r="H441" s="33"/>
    </row>
    <row r="442" spans="2:8" s="1" customFormat="1" ht="16.9" customHeight="1">
      <c r="B442" s="33"/>
      <c r="C442" s="199" t="s">
        <v>7091</v>
      </c>
      <c r="H442" s="33"/>
    </row>
    <row r="443" spans="2:8" s="1" customFormat="1" ht="16.9" customHeight="1">
      <c r="B443" s="33"/>
      <c r="C443" s="197" t="s">
        <v>451</v>
      </c>
      <c r="D443" s="197" t="s">
        <v>452</v>
      </c>
      <c r="E443" s="18" t="s">
        <v>104</v>
      </c>
      <c r="F443" s="198">
        <v>44.2</v>
      </c>
      <c r="H443" s="33"/>
    </row>
    <row r="444" spans="2:8" s="1" customFormat="1" ht="16.9" customHeight="1">
      <c r="B444" s="33"/>
      <c r="C444" s="197" t="s">
        <v>587</v>
      </c>
      <c r="D444" s="197" t="s">
        <v>588</v>
      </c>
      <c r="E444" s="18" t="s">
        <v>104</v>
      </c>
      <c r="F444" s="198">
        <v>1543.024</v>
      </c>
      <c r="H444" s="33"/>
    </row>
    <row r="445" spans="2:8" s="1" customFormat="1" ht="16.9" customHeight="1">
      <c r="B445" s="33"/>
      <c r="C445" s="197" t="s">
        <v>659</v>
      </c>
      <c r="D445" s="197" t="s">
        <v>660</v>
      </c>
      <c r="E445" s="18" t="s">
        <v>104</v>
      </c>
      <c r="F445" s="198">
        <v>701.474</v>
      </c>
      <c r="H445" s="33"/>
    </row>
    <row r="446" spans="2:8" s="1" customFormat="1" ht="16.9" customHeight="1">
      <c r="B446" s="33"/>
      <c r="C446" s="193" t="s">
        <v>225</v>
      </c>
      <c r="D446" s="194" t="s">
        <v>226</v>
      </c>
      <c r="E446" s="195" t="s">
        <v>104</v>
      </c>
      <c r="F446" s="196">
        <v>185.55</v>
      </c>
      <c r="H446" s="33"/>
    </row>
    <row r="447" spans="2:8" s="1" customFormat="1" ht="16.9" customHeight="1">
      <c r="B447" s="33"/>
      <c r="C447" s="197" t="s">
        <v>19</v>
      </c>
      <c r="D447" s="197" t="s">
        <v>445</v>
      </c>
      <c r="E447" s="18" t="s">
        <v>19</v>
      </c>
      <c r="F447" s="198">
        <v>0</v>
      </c>
      <c r="H447" s="33"/>
    </row>
    <row r="448" spans="2:8" s="1" customFormat="1" ht="16.9" customHeight="1">
      <c r="B448" s="33"/>
      <c r="C448" s="197" t="s">
        <v>19</v>
      </c>
      <c r="D448" s="197" t="s">
        <v>680</v>
      </c>
      <c r="E448" s="18" t="s">
        <v>19</v>
      </c>
      <c r="F448" s="198">
        <v>0</v>
      </c>
      <c r="H448" s="33"/>
    </row>
    <row r="449" spans="2:8" s="1" customFormat="1" ht="16.9" customHeight="1">
      <c r="B449" s="33"/>
      <c r="C449" s="197" t="s">
        <v>19</v>
      </c>
      <c r="D449" s="197" t="s">
        <v>681</v>
      </c>
      <c r="E449" s="18" t="s">
        <v>19</v>
      </c>
      <c r="F449" s="198">
        <v>69.77</v>
      </c>
      <c r="H449" s="33"/>
    </row>
    <row r="450" spans="2:8" s="1" customFormat="1" ht="16.9" customHeight="1">
      <c r="B450" s="33"/>
      <c r="C450" s="197" t="s">
        <v>19</v>
      </c>
      <c r="D450" s="197" t="s">
        <v>682</v>
      </c>
      <c r="E450" s="18" t="s">
        <v>19</v>
      </c>
      <c r="F450" s="198">
        <v>0</v>
      </c>
      <c r="H450" s="33"/>
    </row>
    <row r="451" spans="2:8" s="1" customFormat="1" ht="16.9" customHeight="1">
      <c r="B451" s="33"/>
      <c r="C451" s="197" t="s">
        <v>19</v>
      </c>
      <c r="D451" s="197" t="s">
        <v>683</v>
      </c>
      <c r="E451" s="18" t="s">
        <v>19</v>
      </c>
      <c r="F451" s="198">
        <v>99.12</v>
      </c>
      <c r="H451" s="33"/>
    </row>
    <row r="452" spans="2:8" s="1" customFormat="1" ht="16.9" customHeight="1">
      <c r="B452" s="33"/>
      <c r="C452" s="197" t="s">
        <v>19</v>
      </c>
      <c r="D452" s="197" t="s">
        <v>684</v>
      </c>
      <c r="E452" s="18" t="s">
        <v>19</v>
      </c>
      <c r="F452" s="198">
        <v>0</v>
      </c>
      <c r="H452" s="33"/>
    </row>
    <row r="453" spans="2:8" s="1" customFormat="1" ht="16.9" customHeight="1">
      <c r="B453" s="33"/>
      <c r="C453" s="197" t="s">
        <v>19</v>
      </c>
      <c r="D453" s="197" t="s">
        <v>475</v>
      </c>
      <c r="E453" s="18" t="s">
        <v>19</v>
      </c>
      <c r="F453" s="198">
        <v>0</v>
      </c>
      <c r="H453" s="33"/>
    </row>
    <row r="454" spans="2:8" s="1" customFormat="1" ht="16.9" customHeight="1">
      <c r="B454" s="33"/>
      <c r="C454" s="197" t="s">
        <v>19</v>
      </c>
      <c r="D454" s="197" t="s">
        <v>685</v>
      </c>
      <c r="E454" s="18" t="s">
        <v>19</v>
      </c>
      <c r="F454" s="198">
        <v>0.58</v>
      </c>
      <c r="H454" s="33"/>
    </row>
    <row r="455" spans="2:8" s="1" customFormat="1" ht="16.9" customHeight="1">
      <c r="B455" s="33"/>
      <c r="C455" s="197" t="s">
        <v>19</v>
      </c>
      <c r="D455" s="197" t="s">
        <v>686</v>
      </c>
      <c r="E455" s="18" t="s">
        <v>19</v>
      </c>
      <c r="F455" s="198">
        <v>1.128</v>
      </c>
      <c r="H455" s="33"/>
    </row>
    <row r="456" spans="2:8" s="1" customFormat="1" ht="16.9" customHeight="1">
      <c r="B456" s="33"/>
      <c r="C456" s="197" t="s">
        <v>19</v>
      </c>
      <c r="D456" s="197" t="s">
        <v>687</v>
      </c>
      <c r="E456" s="18" t="s">
        <v>19</v>
      </c>
      <c r="F456" s="198">
        <v>0.92</v>
      </c>
      <c r="H456" s="33"/>
    </row>
    <row r="457" spans="2:8" s="1" customFormat="1" ht="16.9" customHeight="1">
      <c r="B457" s="33"/>
      <c r="C457" s="197" t="s">
        <v>19</v>
      </c>
      <c r="D457" s="197" t="s">
        <v>688</v>
      </c>
      <c r="E457" s="18" t="s">
        <v>19</v>
      </c>
      <c r="F457" s="198">
        <v>0.78</v>
      </c>
      <c r="H457" s="33"/>
    </row>
    <row r="458" spans="2:8" s="1" customFormat="1" ht="16.9" customHeight="1">
      <c r="B458" s="33"/>
      <c r="C458" s="197" t="s">
        <v>19</v>
      </c>
      <c r="D458" s="197" t="s">
        <v>689</v>
      </c>
      <c r="E458" s="18" t="s">
        <v>19</v>
      </c>
      <c r="F458" s="198">
        <v>0.724</v>
      </c>
      <c r="H458" s="33"/>
    </row>
    <row r="459" spans="2:8" s="1" customFormat="1" ht="16.9" customHeight="1">
      <c r="B459" s="33"/>
      <c r="C459" s="197" t="s">
        <v>19</v>
      </c>
      <c r="D459" s="197" t="s">
        <v>690</v>
      </c>
      <c r="E459" s="18" t="s">
        <v>19</v>
      </c>
      <c r="F459" s="198">
        <v>1.008</v>
      </c>
      <c r="H459" s="33"/>
    </row>
    <row r="460" spans="2:8" s="1" customFormat="1" ht="16.9" customHeight="1">
      <c r="B460" s="33"/>
      <c r="C460" s="197" t="s">
        <v>19</v>
      </c>
      <c r="D460" s="197" t="s">
        <v>482</v>
      </c>
      <c r="E460" s="18" t="s">
        <v>19</v>
      </c>
      <c r="F460" s="198">
        <v>0</v>
      </c>
      <c r="H460" s="33"/>
    </row>
    <row r="461" spans="2:8" s="1" customFormat="1" ht="16.9" customHeight="1">
      <c r="B461" s="33"/>
      <c r="C461" s="197" t="s">
        <v>19</v>
      </c>
      <c r="D461" s="197" t="s">
        <v>691</v>
      </c>
      <c r="E461" s="18" t="s">
        <v>19</v>
      </c>
      <c r="F461" s="198">
        <v>0.52</v>
      </c>
      <c r="H461" s="33"/>
    </row>
    <row r="462" spans="2:8" s="1" customFormat="1" ht="16.9" customHeight="1">
      <c r="B462" s="33"/>
      <c r="C462" s="197" t="s">
        <v>19</v>
      </c>
      <c r="D462" s="197" t="s">
        <v>692</v>
      </c>
      <c r="E462" s="18" t="s">
        <v>19</v>
      </c>
      <c r="F462" s="198">
        <v>0.8</v>
      </c>
      <c r="H462" s="33"/>
    </row>
    <row r="463" spans="2:8" s="1" customFormat="1" ht="16.9" customHeight="1">
      <c r="B463" s="33"/>
      <c r="C463" s="197" t="s">
        <v>19</v>
      </c>
      <c r="D463" s="197" t="s">
        <v>693</v>
      </c>
      <c r="E463" s="18" t="s">
        <v>19</v>
      </c>
      <c r="F463" s="198">
        <v>0</v>
      </c>
      <c r="H463" s="33"/>
    </row>
    <row r="464" spans="2:8" s="1" customFormat="1" ht="16.9" customHeight="1">
      <c r="B464" s="33"/>
      <c r="C464" s="197" t="s">
        <v>19</v>
      </c>
      <c r="D464" s="197" t="s">
        <v>694</v>
      </c>
      <c r="E464" s="18" t="s">
        <v>19</v>
      </c>
      <c r="F464" s="198">
        <v>8</v>
      </c>
      <c r="H464" s="33"/>
    </row>
    <row r="465" spans="2:8" s="1" customFormat="1" ht="16.9" customHeight="1">
      <c r="B465" s="33"/>
      <c r="C465" s="197" t="s">
        <v>19</v>
      </c>
      <c r="D465" s="197" t="s">
        <v>695</v>
      </c>
      <c r="E465" s="18" t="s">
        <v>19</v>
      </c>
      <c r="F465" s="198">
        <v>2.2</v>
      </c>
      <c r="H465" s="33"/>
    </row>
    <row r="466" spans="2:8" s="1" customFormat="1" ht="16.9" customHeight="1">
      <c r="B466" s="33"/>
      <c r="C466" s="197" t="s">
        <v>225</v>
      </c>
      <c r="D466" s="197" t="s">
        <v>280</v>
      </c>
      <c r="E466" s="18" t="s">
        <v>19</v>
      </c>
      <c r="F466" s="198">
        <v>185.55</v>
      </c>
      <c r="H466" s="33"/>
    </row>
    <row r="467" spans="2:8" s="1" customFormat="1" ht="16.9" customHeight="1">
      <c r="B467" s="33"/>
      <c r="C467" s="199" t="s">
        <v>7091</v>
      </c>
      <c r="H467" s="33"/>
    </row>
    <row r="468" spans="2:8" s="1" customFormat="1" ht="16.9" customHeight="1">
      <c r="B468" s="33"/>
      <c r="C468" s="197" t="s">
        <v>675</v>
      </c>
      <c r="D468" s="197" t="s">
        <v>676</v>
      </c>
      <c r="E468" s="18" t="s">
        <v>104</v>
      </c>
      <c r="F468" s="198">
        <v>185.55</v>
      </c>
      <c r="H468" s="33"/>
    </row>
    <row r="469" spans="2:8" s="1" customFormat="1" ht="16.9" customHeight="1">
      <c r="B469" s="33"/>
      <c r="C469" s="197" t="s">
        <v>587</v>
      </c>
      <c r="D469" s="197" t="s">
        <v>588</v>
      </c>
      <c r="E469" s="18" t="s">
        <v>104</v>
      </c>
      <c r="F469" s="198">
        <v>1543.024</v>
      </c>
      <c r="H469" s="33"/>
    </row>
    <row r="470" spans="2:8" s="1" customFormat="1" ht="16.9" customHeight="1">
      <c r="B470" s="33"/>
      <c r="C470" s="197" t="s">
        <v>627</v>
      </c>
      <c r="D470" s="197" t="s">
        <v>628</v>
      </c>
      <c r="E470" s="18" t="s">
        <v>104</v>
      </c>
      <c r="F470" s="198">
        <v>841.55</v>
      </c>
      <c r="H470" s="33"/>
    </row>
    <row r="471" spans="2:8" s="1" customFormat="1" ht="16.9" customHeight="1">
      <c r="B471" s="33"/>
      <c r="C471" s="193" t="s">
        <v>228</v>
      </c>
      <c r="D471" s="194" t="s">
        <v>229</v>
      </c>
      <c r="E471" s="195" t="s">
        <v>162</v>
      </c>
      <c r="F471" s="196">
        <v>173</v>
      </c>
      <c r="H471" s="33"/>
    </row>
    <row r="472" spans="2:8" s="1" customFormat="1" ht="16.9" customHeight="1">
      <c r="B472" s="33"/>
      <c r="C472" s="197" t="s">
        <v>19</v>
      </c>
      <c r="D472" s="197" t="s">
        <v>778</v>
      </c>
      <c r="E472" s="18" t="s">
        <v>19</v>
      </c>
      <c r="F472" s="198">
        <v>0</v>
      </c>
      <c r="H472" s="33"/>
    </row>
    <row r="473" spans="2:8" s="1" customFormat="1" ht="16.9" customHeight="1">
      <c r="B473" s="33"/>
      <c r="C473" s="197" t="s">
        <v>228</v>
      </c>
      <c r="D473" s="197" t="s">
        <v>1335</v>
      </c>
      <c r="E473" s="18" t="s">
        <v>19</v>
      </c>
      <c r="F473" s="198">
        <v>173</v>
      </c>
      <c r="H473" s="33"/>
    </row>
    <row r="474" spans="2:8" s="1" customFormat="1" ht="16.9" customHeight="1">
      <c r="B474" s="33"/>
      <c r="C474" s="199" t="s">
        <v>7091</v>
      </c>
      <c r="H474" s="33"/>
    </row>
    <row r="475" spans="2:8" s="1" customFormat="1" ht="16.9" customHeight="1">
      <c r="B475" s="33"/>
      <c r="C475" s="197" t="s">
        <v>1330</v>
      </c>
      <c r="D475" s="197" t="s">
        <v>1331</v>
      </c>
      <c r="E475" s="18" t="s">
        <v>162</v>
      </c>
      <c r="F475" s="198">
        <v>173</v>
      </c>
      <c r="H475" s="33"/>
    </row>
    <row r="476" spans="2:8" s="1" customFormat="1" ht="16.9" customHeight="1">
      <c r="B476" s="33"/>
      <c r="C476" s="197" t="s">
        <v>1337</v>
      </c>
      <c r="D476" s="197" t="s">
        <v>1338</v>
      </c>
      <c r="E476" s="18" t="s">
        <v>162</v>
      </c>
      <c r="F476" s="198">
        <v>176.46</v>
      </c>
      <c r="H476" s="33"/>
    </row>
    <row r="477" spans="2:8" s="1" customFormat="1" ht="16.9" customHeight="1">
      <c r="B477" s="33"/>
      <c r="C477" s="193" t="s">
        <v>231</v>
      </c>
      <c r="D477" s="194" t="s">
        <v>232</v>
      </c>
      <c r="E477" s="195" t="s">
        <v>115</v>
      </c>
      <c r="F477" s="196">
        <v>1353.73</v>
      </c>
      <c r="H477" s="33"/>
    </row>
    <row r="478" spans="2:8" s="1" customFormat="1" ht="16.9" customHeight="1">
      <c r="B478" s="33"/>
      <c r="C478" s="197" t="s">
        <v>19</v>
      </c>
      <c r="D478" s="197" t="s">
        <v>189</v>
      </c>
      <c r="E478" s="18" t="s">
        <v>19</v>
      </c>
      <c r="F478" s="198">
        <v>1087.53</v>
      </c>
      <c r="H478" s="33"/>
    </row>
    <row r="479" spans="2:8" s="1" customFormat="1" ht="16.9" customHeight="1">
      <c r="B479" s="33"/>
      <c r="C479" s="197" t="s">
        <v>19</v>
      </c>
      <c r="D479" s="197" t="s">
        <v>186</v>
      </c>
      <c r="E479" s="18" t="s">
        <v>19</v>
      </c>
      <c r="F479" s="198">
        <v>266.2</v>
      </c>
      <c r="H479" s="33"/>
    </row>
    <row r="480" spans="2:8" s="1" customFormat="1" ht="16.9" customHeight="1">
      <c r="B480" s="33"/>
      <c r="C480" s="197" t="s">
        <v>231</v>
      </c>
      <c r="D480" s="197" t="s">
        <v>280</v>
      </c>
      <c r="E480" s="18" t="s">
        <v>19</v>
      </c>
      <c r="F480" s="198">
        <v>1353.73</v>
      </c>
      <c r="H480" s="33"/>
    </row>
    <row r="481" spans="2:8" s="1" customFormat="1" ht="16.9" customHeight="1">
      <c r="B481" s="33"/>
      <c r="C481" s="199" t="s">
        <v>7091</v>
      </c>
      <c r="H481" s="33"/>
    </row>
    <row r="482" spans="2:8" s="1" customFormat="1" ht="16.9" customHeight="1">
      <c r="B482" s="33"/>
      <c r="C482" s="197" t="s">
        <v>497</v>
      </c>
      <c r="D482" s="197" t="s">
        <v>498</v>
      </c>
      <c r="E482" s="18" t="s">
        <v>115</v>
      </c>
      <c r="F482" s="198">
        <v>1353.73</v>
      </c>
      <c r="H482" s="33"/>
    </row>
    <row r="483" spans="2:8" s="1" customFormat="1" ht="16.9" customHeight="1">
      <c r="B483" s="33"/>
      <c r="C483" s="197" t="s">
        <v>505</v>
      </c>
      <c r="D483" s="197" t="s">
        <v>506</v>
      </c>
      <c r="E483" s="18" t="s">
        <v>115</v>
      </c>
      <c r="F483" s="198">
        <v>1624.476</v>
      </c>
      <c r="H483" s="33"/>
    </row>
    <row r="484" spans="2:8" s="1" customFormat="1" ht="26.45" customHeight="1">
      <c r="B484" s="33"/>
      <c r="C484" s="192" t="s">
        <v>7098</v>
      </c>
      <c r="D484" s="192" t="s">
        <v>88</v>
      </c>
      <c r="H484" s="33"/>
    </row>
    <row r="485" spans="2:8" s="1" customFormat="1" ht="16.9" customHeight="1">
      <c r="B485" s="33"/>
      <c r="C485" s="193" t="s">
        <v>1544</v>
      </c>
      <c r="D485" s="194" t="s">
        <v>1545</v>
      </c>
      <c r="E485" s="195" t="s">
        <v>115</v>
      </c>
      <c r="F485" s="196">
        <v>215.1</v>
      </c>
      <c r="H485" s="33"/>
    </row>
    <row r="486" spans="2:8" s="1" customFormat="1" ht="16.9" customHeight="1">
      <c r="B486" s="33"/>
      <c r="C486" s="197" t="s">
        <v>19</v>
      </c>
      <c r="D486" s="197" t="s">
        <v>3225</v>
      </c>
      <c r="E486" s="18" t="s">
        <v>19</v>
      </c>
      <c r="F486" s="198">
        <v>0</v>
      </c>
      <c r="H486" s="33"/>
    </row>
    <row r="487" spans="2:8" s="1" customFormat="1" ht="16.9" customHeight="1">
      <c r="B487" s="33"/>
      <c r="C487" s="197" t="s">
        <v>19</v>
      </c>
      <c r="D487" s="197" t="s">
        <v>3226</v>
      </c>
      <c r="E487" s="18" t="s">
        <v>19</v>
      </c>
      <c r="F487" s="198">
        <v>102.9</v>
      </c>
      <c r="H487" s="33"/>
    </row>
    <row r="488" spans="2:8" s="1" customFormat="1" ht="16.9" customHeight="1">
      <c r="B488" s="33"/>
      <c r="C488" s="197" t="s">
        <v>19</v>
      </c>
      <c r="D488" s="197" t="s">
        <v>3227</v>
      </c>
      <c r="E488" s="18" t="s">
        <v>19</v>
      </c>
      <c r="F488" s="198">
        <v>112.2</v>
      </c>
      <c r="H488" s="33"/>
    </row>
    <row r="489" spans="2:8" s="1" customFormat="1" ht="16.9" customHeight="1">
      <c r="B489" s="33"/>
      <c r="C489" s="197" t="s">
        <v>1544</v>
      </c>
      <c r="D489" s="197" t="s">
        <v>280</v>
      </c>
      <c r="E489" s="18" t="s">
        <v>19</v>
      </c>
      <c r="F489" s="198">
        <v>215.1</v>
      </c>
      <c r="H489" s="33"/>
    </row>
    <row r="490" spans="2:8" s="1" customFormat="1" ht="16.9" customHeight="1">
      <c r="B490" s="33"/>
      <c r="C490" s="199" t="s">
        <v>7091</v>
      </c>
      <c r="H490" s="33"/>
    </row>
    <row r="491" spans="2:8" s="1" customFormat="1" ht="16.9" customHeight="1">
      <c r="B491" s="33"/>
      <c r="C491" s="197" t="s">
        <v>3220</v>
      </c>
      <c r="D491" s="197" t="s">
        <v>3221</v>
      </c>
      <c r="E491" s="18" t="s">
        <v>115</v>
      </c>
      <c r="F491" s="198">
        <v>215.1</v>
      </c>
      <c r="H491" s="33"/>
    </row>
    <row r="492" spans="2:8" s="1" customFormat="1" ht="16.9" customHeight="1">
      <c r="B492" s="33"/>
      <c r="C492" s="197" t="s">
        <v>3205</v>
      </c>
      <c r="D492" s="197" t="s">
        <v>3206</v>
      </c>
      <c r="E492" s="18" t="s">
        <v>115</v>
      </c>
      <c r="F492" s="198">
        <v>215.1</v>
      </c>
      <c r="H492" s="33"/>
    </row>
    <row r="493" spans="2:8" s="1" customFormat="1" ht="16.9" customHeight="1">
      <c r="B493" s="33"/>
      <c r="C493" s="197" t="s">
        <v>3215</v>
      </c>
      <c r="D493" s="197" t="s">
        <v>3216</v>
      </c>
      <c r="E493" s="18" t="s">
        <v>115</v>
      </c>
      <c r="F493" s="198">
        <v>215.1</v>
      </c>
      <c r="H493" s="33"/>
    </row>
    <row r="494" spans="2:8" s="1" customFormat="1" ht="16.9" customHeight="1">
      <c r="B494" s="33"/>
      <c r="C494" s="193" t="s">
        <v>1547</v>
      </c>
      <c r="D494" s="194" t="s">
        <v>1548</v>
      </c>
      <c r="E494" s="195" t="s">
        <v>115</v>
      </c>
      <c r="F494" s="196">
        <v>208.9</v>
      </c>
      <c r="H494" s="33"/>
    </row>
    <row r="495" spans="2:8" s="1" customFormat="1" ht="16.9" customHeight="1">
      <c r="B495" s="33"/>
      <c r="C495" s="197" t="s">
        <v>19</v>
      </c>
      <c r="D495" s="197" t="s">
        <v>3202</v>
      </c>
      <c r="E495" s="18" t="s">
        <v>19</v>
      </c>
      <c r="F495" s="198">
        <v>0</v>
      </c>
      <c r="H495" s="33"/>
    </row>
    <row r="496" spans="2:8" s="1" customFormat="1" ht="16.9" customHeight="1">
      <c r="B496" s="33"/>
      <c r="C496" s="197" t="s">
        <v>19</v>
      </c>
      <c r="D496" s="197" t="s">
        <v>3203</v>
      </c>
      <c r="E496" s="18" t="s">
        <v>19</v>
      </c>
      <c r="F496" s="198">
        <v>100.8</v>
      </c>
      <c r="H496" s="33"/>
    </row>
    <row r="497" spans="2:8" s="1" customFormat="1" ht="16.9" customHeight="1">
      <c r="B497" s="33"/>
      <c r="C497" s="197" t="s">
        <v>19</v>
      </c>
      <c r="D497" s="197" t="s">
        <v>3204</v>
      </c>
      <c r="E497" s="18" t="s">
        <v>19</v>
      </c>
      <c r="F497" s="198">
        <v>108.1</v>
      </c>
      <c r="H497" s="33"/>
    </row>
    <row r="498" spans="2:8" s="1" customFormat="1" ht="16.9" customHeight="1">
      <c r="B498" s="33"/>
      <c r="C498" s="197" t="s">
        <v>1547</v>
      </c>
      <c r="D498" s="197" t="s">
        <v>280</v>
      </c>
      <c r="E498" s="18" t="s">
        <v>19</v>
      </c>
      <c r="F498" s="198">
        <v>208.9</v>
      </c>
      <c r="H498" s="33"/>
    </row>
    <row r="499" spans="2:8" s="1" customFormat="1" ht="16.9" customHeight="1">
      <c r="B499" s="33"/>
      <c r="C499" s="199" t="s">
        <v>7091</v>
      </c>
      <c r="H499" s="33"/>
    </row>
    <row r="500" spans="2:8" s="1" customFormat="1" ht="16.9" customHeight="1">
      <c r="B500" s="33"/>
      <c r="C500" s="197" t="s">
        <v>3197</v>
      </c>
      <c r="D500" s="197" t="s">
        <v>3198</v>
      </c>
      <c r="E500" s="18" t="s">
        <v>115</v>
      </c>
      <c r="F500" s="198">
        <v>208.9</v>
      </c>
      <c r="H500" s="33"/>
    </row>
    <row r="501" spans="2:8" s="1" customFormat="1" ht="16.9" customHeight="1">
      <c r="B501" s="33"/>
      <c r="C501" s="197" t="s">
        <v>2362</v>
      </c>
      <c r="D501" s="197" t="s">
        <v>2363</v>
      </c>
      <c r="E501" s="18" t="s">
        <v>115</v>
      </c>
      <c r="F501" s="198">
        <v>251.125</v>
      </c>
      <c r="H501" s="33"/>
    </row>
    <row r="502" spans="2:8" s="1" customFormat="1" ht="16.9" customHeight="1">
      <c r="B502" s="33"/>
      <c r="C502" s="197" t="s">
        <v>3210</v>
      </c>
      <c r="D502" s="197" t="s">
        <v>3211</v>
      </c>
      <c r="E502" s="18" t="s">
        <v>115</v>
      </c>
      <c r="F502" s="198">
        <v>208.9</v>
      </c>
      <c r="H502" s="33"/>
    </row>
    <row r="503" spans="2:8" s="1" customFormat="1" ht="16.9" customHeight="1">
      <c r="B503" s="33"/>
      <c r="C503" s="193" t="s">
        <v>1550</v>
      </c>
      <c r="D503" s="194" t="s">
        <v>1551</v>
      </c>
      <c r="E503" s="195" t="s">
        <v>115</v>
      </c>
      <c r="F503" s="196">
        <v>965.417</v>
      </c>
      <c r="H503" s="33"/>
    </row>
    <row r="504" spans="2:8" s="1" customFormat="1" ht="16.9" customHeight="1">
      <c r="B504" s="33"/>
      <c r="C504" s="197" t="s">
        <v>19</v>
      </c>
      <c r="D504" s="197" t="s">
        <v>2735</v>
      </c>
      <c r="E504" s="18" t="s">
        <v>19</v>
      </c>
      <c r="F504" s="198">
        <v>0</v>
      </c>
      <c r="H504" s="33"/>
    </row>
    <row r="505" spans="2:8" s="1" customFormat="1" ht="16.9" customHeight="1">
      <c r="B505" s="33"/>
      <c r="C505" s="197" t="s">
        <v>19</v>
      </c>
      <c r="D505" s="197" t="s">
        <v>2815</v>
      </c>
      <c r="E505" s="18" t="s">
        <v>19</v>
      </c>
      <c r="F505" s="198">
        <v>144.84</v>
      </c>
      <c r="H505" s="33"/>
    </row>
    <row r="506" spans="2:8" s="1" customFormat="1" ht="16.9" customHeight="1">
      <c r="B506" s="33"/>
      <c r="C506" s="197" t="s">
        <v>19</v>
      </c>
      <c r="D506" s="197" t="s">
        <v>2738</v>
      </c>
      <c r="E506" s="18" t="s">
        <v>19</v>
      </c>
      <c r="F506" s="198">
        <v>0</v>
      </c>
      <c r="H506" s="33"/>
    </row>
    <row r="507" spans="2:8" s="1" customFormat="1" ht="16.9" customHeight="1">
      <c r="B507" s="33"/>
      <c r="C507" s="197" t="s">
        <v>19</v>
      </c>
      <c r="D507" s="197" t="s">
        <v>2816</v>
      </c>
      <c r="E507" s="18" t="s">
        <v>19</v>
      </c>
      <c r="F507" s="198">
        <v>119.136</v>
      </c>
      <c r="H507" s="33"/>
    </row>
    <row r="508" spans="2:8" s="1" customFormat="1" ht="16.9" customHeight="1">
      <c r="B508" s="33"/>
      <c r="C508" s="197" t="s">
        <v>19</v>
      </c>
      <c r="D508" s="197" t="s">
        <v>2741</v>
      </c>
      <c r="E508" s="18" t="s">
        <v>19</v>
      </c>
      <c r="F508" s="198">
        <v>0</v>
      </c>
      <c r="H508" s="33"/>
    </row>
    <row r="509" spans="2:8" s="1" customFormat="1" ht="16.9" customHeight="1">
      <c r="B509" s="33"/>
      <c r="C509" s="197" t="s">
        <v>19</v>
      </c>
      <c r="D509" s="197" t="s">
        <v>2817</v>
      </c>
      <c r="E509" s="18" t="s">
        <v>19</v>
      </c>
      <c r="F509" s="198">
        <v>66.199</v>
      </c>
      <c r="H509" s="33"/>
    </row>
    <row r="510" spans="2:8" s="1" customFormat="1" ht="16.9" customHeight="1">
      <c r="B510" s="33"/>
      <c r="C510" s="197" t="s">
        <v>19</v>
      </c>
      <c r="D510" s="197" t="s">
        <v>2818</v>
      </c>
      <c r="E510" s="18" t="s">
        <v>19</v>
      </c>
      <c r="F510" s="198">
        <v>40.935</v>
      </c>
      <c r="H510" s="33"/>
    </row>
    <row r="511" spans="2:8" s="1" customFormat="1" ht="16.9" customHeight="1">
      <c r="B511" s="33"/>
      <c r="C511" s="197" t="s">
        <v>19</v>
      </c>
      <c r="D511" s="197" t="s">
        <v>2819</v>
      </c>
      <c r="E511" s="18" t="s">
        <v>19</v>
      </c>
      <c r="F511" s="198">
        <v>25.58</v>
      </c>
      <c r="H511" s="33"/>
    </row>
    <row r="512" spans="2:8" s="1" customFormat="1" ht="16.9" customHeight="1">
      <c r="B512" s="33"/>
      <c r="C512" s="197" t="s">
        <v>19</v>
      </c>
      <c r="D512" s="197" t="s">
        <v>2820</v>
      </c>
      <c r="E512" s="18" t="s">
        <v>19</v>
      </c>
      <c r="F512" s="198">
        <v>0.3</v>
      </c>
      <c r="H512" s="33"/>
    </row>
    <row r="513" spans="2:8" s="1" customFormat="1" ht="16.9" customHeight="1">
      <c r="B513" s="33"/>
      <c r="C513" s="197" t="s">
        <v>19</v>
      </c>
      <c r="D513" s="197" t="s">
        <v>2747</v>
      </c>
      <c r="E513" s="18" t="s">
        <v>19</v>
      </c>
      <c r="F513" s="198">
        <v>0</v>
      </c>
      <c r="H513" s="33"/>
    </row>
    <row r="514" spans="2:8" s="1" customFormat="1" ht="16.9" customHeight="1">
      <c r="B514" s="33"/>
      <c r="C514" s="197" t="s">
        <v>19</v>
      </c>
      <c r="D514" s="197" t="s">
        <v>2821</v>
      </c>
      <c r="E514" s="18" t="s">
        <v>19</v>
      </c>
      <c r="F514" s="198">
        <v>114.696</v>
      </c>
      <c r="H514" s="33"/>
    </row>
    <row r="515" spans="2:8" s="1" customFormat="1" ht="16.9" customHeight="1">
      <c r="B515" s="33"/>
      <c r="C515" s="197" t="s">
        <v>19</v>
      </c>
      <c r="D515" s="197" t="s">
        <v>2822</v>
      </c>
      <c r="E515" s="18" t="s">
        <v>19</v>
      </c>
      <c r="F515" s="198">
        <v>79.871</v>
      </c>
      <c r="H515" s="33"/>
    </row>
    <row r="516" spans="2:8" s="1" customFormat="1" ht="16.9" customHeight="1">
      <c r="B516" s="33"/>
      <c r="C516" s="197" t="s">
        <v>19</v>
      </c>
      <c r="D516" s="197" t="s">
        <v>2823</v>
      </c>
      <c r="E516" s="18" t="s">
        <v>19</v>
      </c>
      <c r="F516" s="198">
        <v>30.6</v>
      </c>
      <c r="H516" s="33"/>
    </row>
    <row r="517" spans="2:8" s="1" customFormat="1" ht="16.9" customHeight="1">
      <c r="B517" s="33"/>
      <c r="C517" s="197" t="s">
        <v>19</v>
      </c>
      <c r="D517" s="197" t="s">
        <v>2750</v>
      </c>
      <c r="E517" s="18" t="s">
        <v>19</v>
      </c>
      <c r="F517" s="198">
        <v>0</v>
      </c>
      <c r="H517" s="33"/>
    </row>
    <row r="518" spans="2:8" s="1" customFormat="1" ht="16.9" customHeight="1">
      <c r="B518" s="33"/>
      <c r="C518" s="197" t="s">
        <v>19</v>
      </c>
      <c r="D518" s="197" t="s">
        <v>2824</v>
      </c>
      <c r="E518" s="18" t="s">
        <v>19</v>
      </c>
      <c r="F518" s="198">
        <v>130.205</v>
      </c>
      <c r="H518" s="33"/>
    </row>
    <row r="519" spans="2:8" s="1" customFormat="1" ht="16.9" customHeight="1">
      <c r="B519" s="33"/>
      <c r="C519" s="197" t="s">
        <v>19</v>
      </c>
      <c r="D519" s="197" t="s">
        <v>2823</v>
      </c>
      <c r="E519" s="18" t="s">
        <v>19</v>
      </c>
      <c r="F519" s="198">
        <v>30.6</v>
      </c>
      <c r="H519" s="33"/>
    </row>
    <row r="520" spans="2:8" s="1" customFormat="1" ht="16.9" customHeight="1">
      <c r="B520" s="33"/>
      <c r="C520" s="197" t="s">
        <v>19</v>
      </c>
      <c r="D520" s="197" t="s">
        <v>2753</v>
      </c>
      <c r="E520" s="18" t="s">
        <v>19</v>
      </c>
      <c r="F520" s="198">
        <v>0</v>
      </c>
      <c r="H520" s="33"/>
    </row>
    <row r="521" spans="2:8" s="1" customFormat="1" ht="16.9" customHeight="1">
      <c r="B521" s="33"/>
      <c r="C521" s="197" t="s">
        <v>19</v>
      </c>
      <c r="D521" s="197" t="s">
        <v>2825</v>
      </c>
      <c r="E521" s="18" t="s">
        <v>19</v>
      </c>
      <c r="F521" s="198">
        <v>6.696</v>
      </c>
      <c r="H521" s="33"/>
    </row>
    <row r="522" spans="2:8" s="1" customFormat="1" ht="16.9" customHeight="1">
      <c r="B522" s="33"/>
      <c r="C522" s="197" t="s">
        <v>19</v>
      </c>
      <c r="D522" s="197" t="s">
        <v>2826</v>
      </c>
      <c r="E522" s="18" t="s">
        <v>19</v>
      </c>
      <c r="F522" s="198">
        <v>0.2</v>
      </c>
      <c r="H522" s="33"/>
    </row>
    <row r="523" spans="2:8" s="1" customFormat="1" ht="16.9" customHeight="1">
      <c r="B523" s="33"/>
      <c r="C523" s="197" t="s">
        <v>19</v>
      </c>
      <c r="D523" s="197" t="s">
        <v>2757</v>
      </c>
      <c r="E523" s="18" t="s">
        <v>19</v>
      </c>
      <c r="F523" s="198">
        <v>0</v>
      </c>
      <c r="H523" s="33"/>
    </row>
    <row r="524" spans="2:8" s="1" customFormat="1" ht="16.9" customHeight="1">
      <c r="B524" s="33"/>
      <c r="C524" s="197" t="s">
        <v>19</v>
      </c>
      <c r="D524" s="197" t="s">
        <v>2827</v>
      </c>
      <c r="E524" s="18" t="s">
        <v>19</v>
      </c>
      <c r="F524" s="198">
        <v>1.6</v>
      </c>
      <c r="H524" s="33"/>
    </row>
    <row r="525" spans="2:8" s="1" customFormat="1" ht="16.9" customHeight="1">
      <c r="B525" s="33"/>
      <c r="C525" s="197" t="s">
        <v>19</v>
      </c>
      <c r="D525" s="197" t="s">
        <v>2762</v>
      </c>
      <c r="E525" s="18" t="s">
        <v>19</v>
      </c>
      <c r="F525" s="198">
        <v>0</v>
      </c>
      <c r="H525" s="33"/>
    </row>
    <row r="526" spans="2:8" s="1" customFormat="1" ht="16.9" customHeight="1">
      <c r="B526" s="33"/>
      <c r="C526" s="197" t="s">
        <v>19</v>
      </c>
      <c r="D526" s="197" t="s">
        <v>2828</v>
      </c>
      <c r="E526" s="18" t="s">
        <v>19</v>
      </c>
      <c r="F526" s="198">
        <v>1.4</v>
      </c>
      <c r="H526" s="33"/>
    </row>
    <row r="527" spans="2:8" s="1" customFormat="1" ht="16.9" customHeight="1">
      <c r="B527" s="33"/>
      <c r="C527" s="197" t="s">
        <v>19</v>
      </c>
      <c r="D527" s="197" t="s">
        <v>2765</v>
      </c>
      <c r="E527" s="18" t="s">
        <v>19</v>
      </c>
      <c r="F527" s="198">
        <v>0</v>
      </c>
      <c r="H527" s="33"/>
    </row>
    <row r="528" spans="2:8" s="1" customFormat="1" ht="16.9" customHeight="1">
      <c r="B528" s="33"/>
      <c r="C528" s="197" t="s">
        <v>19</v>
      </c>
      <c r="D528" s="197" t="s">
        <v>2827</v>
      </c>
      <c r="E528" s="18" t="s">
        <v>19</v>
      </c>
      <c r="F528" s="198">
        <v>1.6</v>
      </c>
      <c r="H528" s="33"/>
    </row>
    <row r="529" spans="2:8" s="1" customFormat="1" ht="16.9" customHeight="1">
      <c r="B529" s="33"/>
      <c r="C529" s="197" t="s">
        <v>19</v>
      </c>
      <c r="D529" s="197" t="s">
        <v>2768</v>
      </c>
      <c r="E529" s="18" t="s">
        <v>19</v>
      </c>
      <c r="F529" s="198">
        <v>0</v>
      </c>
      <c r="H529" s="33"/>
    </row>
    <row r="530" spans="2:8" s="1" customFormat="1" ht="16.9" customHeight="1">
      <c r="B530" s="33"/>
      <c r="C530" s="197" t="s">
        <v>19</v>
      </c>
      <c r="D530" s="197" t="s">
        <v>2829</v>
      </c>
      <c r="E530" s="18" t="s">
        <v>19</v>
      </c>
      <c r="F530" s="198">
        <v>132.104</v>
      </c>
      <c r="H530" s="33"/>
    </row>
    <row r="531" spans="2:8" s="1" customFormat="1" ht="16.9" customHeight="1">
      <c r="B531" s="33"/>
      <c r="C531" s="197" t="s">
        <v>19</v>
      </c>
      <c r="D531" s="197" t="s">
        <v>2830</v>
      </c>
      <c r="E531" s="18" t="s">
        <v>19</v>
      </c>
      <c r="F531" s="198">
        <v>3.3</v>
      </c>
      <c r="H531" s="33"/>
    </row>
    <row r="532" spans="2:8" s="1" customFormat="1" ht="16.9" customHeight="1">
      <c r="B532" s="33"/>
      <c r="C532" s="197" t="s">
        <v>19</v>
      </c>
      <c r="D532" s="197" t="s">
        <v>2831</v>
      </c>
      <c r="E532" s="18" t="s">
        <v>19</v>
      </c>
      <c r="F532" s="198">
        <v>0</v>
      </c>
      <c r="H532" s="33"/>
    </row>
    <row r="533" spans="2:8" s="1" customFormat="1" ht="16.9" customHeight="1">
      <c r="B533" s="33"/>
      <c r="C533" s="197" t="s">
        <v>19</v>
      </c>
      <c r="D533" s="197" t="s">
        <v>2832</v>
      </c>
      <c r="E533" s="18" t="s">
        <v>19</v>
      </c>
      <c r="F533" s="198">
        <v>5.7</v>
      </c>
      <c r="H533" s="33"/>
    </row>
    <row r="534" spans="2:8" s="1" customFormat="1" ht="16.9" customHeight="1">
      <c r="B534" s="33"/>
      <c r="C534" s="197" t="s">
        <v>19</v>
      </c>
      <c r="D534" s="197" t="s">
        <v>2833</v>
      </c>
      <c r="E534" s="18" t="s">
        <v>19</v>
      </c>
      <c r="F534" s="198">
        <v>4.9</v>
      </c>
      <c r="H534" s="33"/>
    </row>
    <row r="535" spans="2:8" s="1" customFormat="1" ht="16.9" customHeight="1">
      <c r="B535" s="33"/>
      <c r="C535" s="197" t="s">
        <v>19</v>
      </c>
      <c r="D535" s="197" t="s">
        <v>2834</v>
      </c>
      <c r="E535" s="18" t="s">
        <v>19</v>
      </c>
      <c r="F535" s="198">
        <v>0</v>
      </c>
      <c r="H535" s="33"/>
    </row>
    <row r="536" spans="2:8" s="1" customFormat="1" ht="16.9" customHeight="1">
      <c r="B536" s="33"/>
      <c r="C536" s="197" t="s">
        <v>19</v>
      </c>
      <c r="D536" s="197" t="s">
        <v>2835</v>
      </c>
      <c r="E536" s="18" t="s">
        <v>19</v>
      </c>
      <c r="F536" s="198">
        <v>3.835</v>
      </c>
      <c r="H536" s="33"/>
    </row>
    <row r="537" spans="2:8" s="1" customFormat="1" ht="16.9" customHeight="1">
      <c r="B537" s="33"/>
      <c r="C537" s="197" t="s">
        <v>19</v>
      </c>
      <c r="D537" s="197" t="s">
        <v>2225</v>
      </c>
      <c r="E537" s="18" t="s">
        <v>19</v>
      </c>
      <c r="F537" s="198">
        <v>3.84</v>
      </c>
      <c r="H537" s="33"/>
    </row>
    <row r="538" spans="2:8" s="1" customFormat="1" ht="16.9" customHeight="1">
      <c r="B538" s="33"/>
      <c r="C538" s="197" t="s">
        <v>19</v>
      </c>
      <c r="D538" s="197" t="s">
        <v>2836</v>
      </c>
      <c r="E538" s="18" t="s">
        <v>19</v>
      </c>
      <c r="F538" s="198">
        <v>12.48</v>
      </c>
      <c r="H538" s="33"/>
    </row>
    <row r="539" spans="2:8" s="1" customFormat="1" ht="16.9" customHeight="1">
      <c r="B539" s="33"/>
      <c r="C539" s="197" t="s">
        <v>19</v>
      </c>
      <c r="D539" s="197" t="s">
        <v>2837</v>
      </c>
      <c r="E539" s="18" t="s">
        <v>19</v>
      </c>
      <c r="F539" s="198">
        <v>0</v>
      </c>
      <c r="H539" s="33"/>
    </row>
    <row r="540" spans="2:8" s="1" customFormat="1" ht="16.9" customHeight="1">
      <c r="B540" s="33"/>
      <c r="C540" s="197" t="s">
        <v>19</v>
      </c>
      <c r="D540" s="197" t="s">
        <v>2838</v>
      </c>
      <c r="E540" s="18" t="s">
        <v>19</v>
      </c>
      <c r="F540" s="198">
        <v>4.8</v>
      </c>
      <c r="H540" s="33"/>
    </row>
    <row r="541" spans="2:8" s="1" customFormat="1" ht="16.9" customHeight="1">
      <c r="B541" s="33"/>
      <c r="C541" s="197" t="s">
        <v>1550</v>
      </c>
      <c r="D541" s="197" t="s">
        <v>280</v>
      </c>
      <c r="E541" s="18" t="s">
        <v>19</v>
      </c>
      <c r="F541" s="198">
        <v>965.417</v>
      </c>
      <c r="H541" s="33"/>
    </row>
    <row r="542" spans="2:8" s="1" customFormat="1" ht="16.9" customHeight="1">
      <c r="B542" s="33"/>
      <c r="C542" s="199" t="s">
        <v>7091</v>
      </c>
      <c r="H542" s="33"/>
    </row>
    <row r="543" spans="2:8" s="1" customFormat="1" ht="16.9" customHeight="1">
      <c r="B543" s="33"/>
      <c r="C543" s="197" t="s">
        <v>2812</v>
      </c>
      <c r="D543" s="197" t="s">
        <v>2813</v>
      </c>
      <c r="E543" s="18" t="s">
        <v>115</v>
      </c>
      <c r="F543" s="198">
        <v>965.417</v>
      </c>
      <c r="H543" s="33"/>
    </row>
    <row r="544" spans="2:8" s="1" customFormat="1" ht="16.9" customHeight="1">
      <c r="B544" s="33"/>
      <c r="C544" s="197" t="s">
        <v>2839</v>
      </c>
      <c r="D544" s="197" t="s">
        <v>2840</v>
      </c>
      <c r="E544" s="18" t="s">
        <v>115</v>
      </c>
      <c r="F544" s="198">
        <v>965.417</v>
      </c>
      <c r="H544" s="33"/>
    </row>
    <row r="545" spans="2:8" s="1" customFormat="1" ht="16.9" customHeight="1">
      <c r="B545" s="33"/>
      <c r="C545" s="193" t="s">
        <v>1553</v>
      </c>
      <c r="D545" s="194" t="s">
        <v>1554</v>
      </c>
      <c r="E545" s="195" t="s">
        <v>115</v>
      </c>
      <c r="F545" s="196">
        <v>67.826</v>
      </c>
      <c r="H545" s="33"/>
    </row>
    <row r="546" spans="2:8" s="1" customFormat="1" ht="16.9" customHeight="1">
      <c r="B546" s="33"/>
      <c r="C546" s="197" t="s">
        <v>19</v>
      </c>
      <c r="D546" s="197" t="s">
        <v>2847</v>
      </c>
      <c r="E546" s="18" t="s">
        <v>19</v>
      </c>
      <c r="F546" s="198">
        <v>0</v>
      </c>
      <c r="H546" s="33"/>
    </row>
    <row r="547" spans="2:8" s="1" customFormat="1" ht="16.9" customHeight="1">
      <c r="B547" s="33"/>
      <c r="C547" s="197" t="s">
        <v>19</v>
      </c>
      <c r="D547" s="197" t="s">
        <v>2735</v>
      </c>
      <c r="E547" s="18" t="s">
        <v>19</v>
      </c>
      <c r="F547" s="198">
        <v>0</v>
      </c>
      <c r="H547" s="33"/>
    </row>
    <row r="548" spans="2:8" s="1" customFormat="1" ht="16.9" customHeight="1">
      <c r="B548" s="33"/>
      <c r="C548" s="197" t="s">
        <v>19</v>
      </c>
      <c r="D548" s="197" t="s">
        <v>2848</v>
      </c>
      <c r="E548" s="18" t="s">
        <v>19</v>
      </c>
      <c r="F548" s="198">
        <v>20.586</v>
      </c>
      <c r="H548" s="33"/>
    </row>
    <row r="549" spans="2:8" s="1" customFormat="1" ht="16.9" customHeight="1">
      <c r="B549" s="33"/>
      <c r="C549" s="197" t="s">
        <v>19</v>
      </c>
      <c r="D549" s="197" t="s">
        <v>2738</v>
      </c>
      <c r="E549" s="18" t="s">
        <v>19</v>
      </c>
      <c r="F549" s="198">
        <v>0</v>
      </c>
      <c r="H549" s="33"/>
    </row>
    <row r="550" spans="2:8" s="1" customFormat="1" ht="16.9" customHeight="1">
      <c r="B550" s="33"/>
      <c r="C550" s="197" t="s">
        <v>19</v>
      </c>
      <c r="D550" s="197" t="s">
        <v>2849</v>
      </c>
      <c r="E550" s="18" t="s">
        <v>19</v>
      </c>
      <c r="F550" s="198">
        <v>19.74</v>
      </c>
      <c r="H550" s="33"/>
    </row>
    <row r="551" spans="2:8" s="1" customFormat="1" ht="16.9" customHeight="1">
      <c r="B551" s="33"/>
      <c r="C551" s="197" t="s">
        <v>19</v>
      </c>
      <c r="D551" s="197" t="s">
        <v>2741</v>
      </c>
      <c r="E551" s="18" t="s">
        <v>19</v>
      </c>
      <c r="F551" s="198">
        <v>0</v>
      </c>
      <c r="H551" s="33"/>
    </row>
    <row r="552" spans="2:8" s="1" customFormat="1" ht="16.9" customHeight="1">
      <c r="B552" s="33"/>
      <c r="C552" s="197" t="s">
        <v>19</v>
      </c>
      <c r="D552" s="197" t="s">
        <v>2850</v>
      </c>
      <c r="E552" s="18" t="s">
        <v>19</v>
      </c>
      <c r="F552" s="198">
        <v>20.962</v>
      </c>
      <c r="H552" s="33"/>
    </row>
    <row r="553" spans="2:8" s="1" customFormat="1" ht="16.9" customHeight="1">
      <c r="B553" s="33"/>
      <c r="C553" s="197" t="s">
        <v>19</v>
      </c>
      <c r="D553" s="197" t="s">
        <v>2851</v>
      </c>
      <c r="E553" s="18" t="s">
        <v>19</v>
      </c>
      <c r="F553" s="198">
        <v>5.85</v>
      </c>
      <c r="H553" s="33"/>
    </row>
    <row r="554" spans="2:8" s="1" customFormat="1" ht="16.9" customHeight="1">
      <c r="B554" s="33"/>
      <c r="C554" s="197" t="s">
        <v>19</v>
      </c>
      <c r="D554" s="197" t="s">
        <v>2852</v>
      </c>
      <c r="E554" s="18" t="s">
        <v>19</v>
      </c>
      <c r="F554" s="198">
        <v>0.688</v>
      </c>
      <c r="H554" s="33"/>
    </row>
    <row r="555" spans="2:8" s="1" customFormat="1" ht="16.9" customHeight="1">
      <c r="B555" s="33"/>
      <c r="C555" s="197" t="s">
        <v>1553</v>
      </c>
      <c r="D555" s="197" t="s">
        <v>280</v>
      </c>
      <c r="E555" s="18" t="s">
        <v>19</v>
      </c>
      <c r="F555" s="198">
        <v>67.826</v>
      </c>
      <c r="H555" s="33"/>
    </row>
    <row r="556" spans="2:8" s="1" customFormat="1" ht="16.9" customHeight="1">
      <c r="B556" s="33"/>
      <c r="C556" s="199" t="s">
        <v>7091</v>
      </c>
      <c r="H556" s="33"/>
    </row>
    <row r="557" spans="2:8" s="1" customFormat="1" ht="16.9" customHeight="1">
      <c r="B557" s="33"/>
      <c r="C557" s="197" t="s">
        <v>2842</v>
      </c>
      <c r="D557" s="197" t="s">
        <v>2843</v>
      </c>
      <c r="E557" s="18" t="s">
        <v>115</v>
      </c>
      <c r="F557" s="198">
        <v>67.826</v>
      </c>
      <c r="H557" s="33"/>
    </row>
    <row r="558" spans="2:8" s="1" customFormat="1" ht="16.9" customHeight="1">
      <c r="B558" s="33"/>
      <c r="C558" s="197" t="s">
        <v>2853</v>
      </c>
      <c r="D558" s="197" t="s">
        <v>2854</v>
      </c>
      <c r="E558" s="18" t="s">
        <v>115</v>
      </c>
      <c r="F558" s="198">
        <v>67.826</v>
      </c>
      <c r="H558" s="33"/>
    </row>
    <row r="559" spans="2:8" s="1" customFormat="1" ht="16.9" customHeight="1">
      <c r="B559" s="33"/>
      <c r="C559" s="197" t="s">
        <v>3246</v>
      </c>
      <c r="D559" s="197" t="s">
        <v>3247</v>
      </c>
      <c r="E559" s="18" t="s">
        <v>115</v>
      </c>
      <c r="F559" s="198">
        <v>67.826</v>
      </c>
      <c r="H559" s="33"/>
    </row>
    <row r="560" spans="2:8" s="1" customFormat="1" ht="16.9" customHeight="1">
      <c r="B560" s="33"/>
      <c r="C560" s="193" t="s">
        <v>1556</v>
      </c>
      <c r="D560" s="194" t="s">
        <v>1557</v>
      </c>
      <c r="E560" s="195" t="s">
        <v>104</v>
      </c>
      <c r="F560" s="196">
        <v>37.525</v>
      </c>
      <c r="H560" s="33"/>
    </row>
    <row r="561" spans="2:8" s="1" customFormat="1" ht="16.9" customHeight="1">
      <c r="B561" s="33"/>
      <c r="C561" s="197" t="s">
        <v>19</v>
      </c>
      <c r="D561" s="197" t="s">
        <v>2562</v>
      </c>
      <c r="E561" s="18" t="s">
        <v>19</v>
      </c>
      <c r="F561" s="198">
        <v>0</v>
      </c>
      <c r="H561" s="33"/>
    </row>
    <row r="562" spans="2:8" s="1" customFormat="1" ht="16.9" customHeight="1">
      <c r="B562" s="33"/>
      <c r="C562" s="197" t="s">
        <v>19</v>
      </c>
      <c r="D562" s="197" t="s">
        <v>1948</v>
      </c>
      <c r="E562" s="18" t="s">
        <v>19</v>
      </c>
      <c r="F562" s="198">
        <v>0</v>
      </c>
      <c r="H562" s="33"/>
    </row>
    <row r="563" spans="2:8" s="1" customFormat="1" ht="16.9" customHeight="1">
      <c r="B563" s="33"/>
      <c r="C563" s="197" t="s">
        <v>19</v>
      </c>
      <c r="D563" s="197" t="s">
        <v>2563</v>
      </c>
      <c r="E563" s="18" t="s">
        <v>19</v>
      </c>
      <c r="F563" s="198">
        <v>27.325</v>
      </c>
      <c r="H563" s="33"/>
    </row>
    <row r="564" spans="2:8" s="1" customFormat="1" ht="16.9" customHeight="1">
      <c r="B564" s="33"/>
      <c r="C564" s="197" t="s">
        <v>19</v>
      </c>
      <c r="D564" s="197" t="s">
        <v>1950</v>
      </c>
      <c r="E564" s="18" t="s">
        <v>19</v>
      </c>
      <c r="F564" s="198">
        <v>0</v>
      </c>
      <c r="H564" s="33"/>
    </row>
    <row r="565" spans="2:8" s="1" customFormat="1" ht="16.9" customHeight="1">
      <c r="B565" s="33"/>
      <c r="C565" s="197" t="s">
        <v>19</v>
      </c>
      <c r="D565" s="197" t="s">
        <v>2564</v>
      </c>
      <c r="E565" s="18" t="s">
        <v>19</v>
      </c>
      <c r="F565" s="198">
        <v>4.8</v>
      </c>
      <c r="H565" s="33"/>
    </row>
    <row r="566" spans="2:8" s="1" customFormat="1" ht="16.9" customHeight="1">
      <c r="B566" s="33"/>
      <c r="C566" s="197" t="s">
        <v>19</v>
      </c>
      <c r="D566" s="197" t="s">
        <v>2565</v>
      </c>
      <c r="E566" s="18" t="s">
        <v>19</v>
      </c>
      <c r="F566" s="198">
        <v>0</v>
      </c>
      <c r="H566" s="33"/>
    </row>
    <row r="567" spans="2:8" s="1" customFormat="1" ht="16.9" customHeight="1">
      <c r="B567" s="33"/>
      <c r="C567" s="197" t="s">
        <v>19</v>
      </c>
      <c r="D567" s="197" t="s">
        <v>2566</v>
      </c>
      <c r="E567" s="18" t="s">
        <v>19</v>
      </c>
      <c r="F567" s="198">
        <v>5.4</v>
      </c>
      <c r="H567" s="33"/>
    </row>
    <row r="568" spans="2:8" s="1" customFormat="1" ht="16.9" customHeight="1">
      <c r="B568" s="33"/>
      <c r="C568" s="197" t="s">
        <v>1556</v>
      </c>
      <c r="D568" s="197" t="s">
        <v>280</v>
      </c>
      <c r="E568" s="18" t="s">
        <v>19</v>
      </c>
      <c r="F568" s="198">
        <v>37.525</v>
      </c>
      <c r="H568" s="33"/>
    </row>
    <row r="569" spans="2:8" s="1" customFormat="1" ht="16.9" customHeight="1">
      <c r="B569" s="33"/>
      <c r="C569" s="199" t="s">
        <v>7091</v>
      </c>
      <c r="H569" s="33"/>
    </row>
    <row r="570" spans="2:8" s="1" customFormat="1" ht="16.9" customHeight="1">
      <c r="B570" s="33"/>
      <c r="C570" s="197" t="s">
        <v>2557</v>
      </c>
      <c r="D570" s="197" t="s">
        <v>2558</v>
      </c>
      <c r="E570" s="18" t="s">
        <v>115</v>
      </c>
      <c r="F570" s="198">
        <v>37.525</v>
      </c>
      <c r="H570" s="33"/>
    </row>
    <row r="571" spans="2:8" s="1" customFormat="1" ht="16.9" customHeight="1">
      <c r="B571" s="33"/>
      <c r="C571" s="197" t="s">
        <v>2567</v>
      </c>
      <c r="D571" s="197" t="s">
        <v>2568</v>
      </c>
      <c r="E571" s="18" t="s">
        <v>115</v>
      </c>
      <c r="F571" s="198">
        <v>37.525</v>
      </c>
      <c r="H571" s="33"/>
    </row>
    <row r="572" spans="2:8" s="1" customFormat="1" ht="16.9" customHeight="1">
      <c r="B572" s="33"/>
      <c r="C572" s="193" t="s">
        <v>1559</v>
      </c>
      <c r="D572" s="194" t="s">
        <v>1560</v>
      </c>
      <c r="E572" s="195" t="s">
        <v>115</v>
      </c>
      <c r="F572" s="196">
        <v>2070.204</v>
      </c>
      <c r="H572" s="33"/>
    </row>
    <row r="573" spans="2:8" s="1" customFormat="1" ht="16.9" customHeight="1">
      <c r="B573" s="33"/>
      <c r="C573" s="197" t="s">
        <v>19</v>
      </c>
      <c r="D573" s="197" t="s">
        <v>2735</v>
      </c>
      <c r="E573" s="18" t="s">
        <v>19</v>
      </c>
      <c r="F573" s="198">
        <v>0</v>
      </c>
      <c r="H573" s="33"/>
    </row>
    <row r="574" spans="2:8" s="1" customFormat="1" ht="16.9" customHeight="1">
      <c r="B574" s="33"/>
      <c r="C574" s="197" t="s">
        <v>19</v>
      </c>
      <c r="D574" s="197" t="s">
        <v>2736</v>
      </c>
      <c r="E574" s="18" t="s">
        <v>19</v>
      </c>
      <c r="F574" s="198">
        <v>24.9</v>
      </c>
      <c r="H574" s="33"/>
    </row>
    <row r="575" spans="2:8" s="1" customFormat="1" ht="16.9" customHeight="1">
      <c r="B575" s="33"/>
      <c r="C575" s="197" t="s">
        <v>19</v>
      </c>
      <c r="D575" s="197" t="s">
        <v>2737</v>
      </c>
      <c r="E575" s="18" t="s">
        <v>19</v>
      </c>
      <c r="F575" s="198">
        <v>192.1</v>
      </c>
      <c r="H575" s="33"/>
    </row>
    <row r="576" spans="2:8" s="1" customFormat="1" ht="16.9" customHeight="1">
      <c r="B576" s="33"/>
      <c r="C576" s="197" t="s">
        <v>19</v>
      </c>
      <c r="D576" s="197" t="s">
        <v>2738</v>
      </c>
      <c r="E576" s="18" t="s">
        <v>19</v>
      </c>
      <c r="F576" s="198">
        <v>0</v>
      </c>
      <c r="H576" s="33"/>
    </row>
    <row r="577" spans="2:8" s="1" customFormat="1" ht="16.9" customHeight="1">
      <c r="B577" s="33"/>
      <c r="C577" s="197" t="s">
        <v>19</v>
      </c>
      <c r="D577" s="197" t="s">
        <v>2739</v>
      </c>
      <c r="E577" s="18" t="s">
        <v>19</v>
      </c>
      <c r="F577" s="198">
        <v>25.3</v>
      </c>
      <c r="H577" s="33"/>
    </row>
    <row r="578" spans="2:8" s="1" customFormat="1" ht="16.9" customHeight="1">
      <c r="B578" s="33"/>
      <c r="C578" s="197" t="s">
        <v>19</v>
      </c>
      <c r="D578" s="197" t="s">
        <v>2740</v>
      </c>
      <c r="E578" s="18" t="s">
        <v>19</v>
      </c>
      <c r="F578" s="198">
        <v>209</v>
      </c>
      <c r="H578" s="33"/>
    </row>
    <row r="579" spans="2:8" s="1" customFormat="1" ht="16.9" customHeight="1">
      <c r="B579" s="33"/>
      <c r="C579" s="197" t="s">
        <v>19</v>
      </c>
      <c r="D579" s="197" t="s">
        <v>2741</v>
      </c>
      <c r="E579" s="18" t="s">
        <v>19</v>
      </c>
      <c r="F579" s="198">
        <v>0</v>
      </c>
      <c r="H579" s="33"/>
    </row>
    <row r="580" spans="2:8" s="1" customFormat="1" ht="16.9" customHeight="1">
      <c r="B580" s="33"/>
      <c r="C580" s="197" t="s">
        <v>19</v>
      </c>
      <c r="D580" s="197" t="s">
        <v>2742</v>
      </c>
      <c r="E580" s="18" t="s">
        <v>19</v>
      </c>
      <c r="F580" s="198">
        <v>25.9</v>
      </c>
      <c r="H580" s="33"/>
    </row>
    <row r="581" spans="2:8" s="1" customFormat="1" ht="16.9" customHeight="1">
      <c r="B581" s="33"/>
      <c r="C581" s="197" t="s">
        <v>19</v>
      </c>
      <c r="D581" s="197" t="s">
        <v>2743</v>
      </c>
      <c r="E581" s="18" t="s">
        <v>19</v>
      </c>
      <c r="F581" s="198">
        <v>15.7</v>
      </c>
      <c r="H581" s="33"/>
    </row>
    <row r="582" spans="2:8" s="1" customFormat="1" ht="16.9" customHeight="1">
      <c r="B582" s="33"/>
      <c r="C582" s="197" t="s">
        <v>19</v>
      </c>
      <c r="D582" s="197" t="s">
        <v>2744</v>
      </c>
      <c r="E582" s="18" t="s">
        <v>19</v>
      </c>
      <c r="F582" s="198">
        <v>147.6</v>
      </c>
      <c r="H582" s="33"/>
    </row>
    <row r="583" spans="2:8" s="1" customFormat="1" ht="16.9" customHeight="1">
      <c r="B583" s="33"/>
      <c r="C583" s="197" t="s">
        <v>19</v>
      </c>
      <c r="D583" s="197" t="s">
        <v>2745</v>
      </c>
      <c r="E583" s="18" t="s">
        <v>19</v>
      </c>
      <c r="F583" s="198">
        <v>58.1</v>
      </c>
      <c r="H583" s="33"/>
    </row>
    <row r="584" spans="2:8" s="1" customFormat="1" ht="16.9" customHeight="1">
      <c r="B584" s="33"/>
      <c r="C584" s="197" t="s">
        <v>19</v>
      </c>
      <c r="D584" s="197" t="s">
        <v>2746</v>
      </c>
      <c r="E584" s="18" t="s">
        <v>19</v>
      </c>
      <c r="F584" s="198">
        <v>1.274</v>
      </c>
      <c r="H584" s="33"/>
    </row>
    <row r="585" spans="2:8" s="1" customFormat="1" ht="16.9" customHeight="1">
      <c r="B585" s="33"/>
      <c r="C585" s="197" t="s">
        <v>19</v>
      </c>
      <c r="D585" s="197" t="s">
        <v>2747</v>
      </c>
      <c r="E585" s="18" t="s">
        <v>19</v>
      </c>
      <c r="F585" s="198">
        <v>0</v>
      </c>
      <c r="H585" s="33"/>
    </row>
    <row r="586" spans="2:8" s="1" customFormat="1" ht="16.9" customHeight="1">
      <c r="B586" s="33"/>
      <c r="C586" s="197" t="s">
        <v>19</v>
      </c>
      <c r="D586" s="197" t="s">
        <v>2748</v>
      </c>
      <c r="E586" s="18" t="s">
        <v>19</v>
      </c>
      <c r="F586" s="198">
        <v>21.9</v>
      </c>
      <c r="H586" s="33"/>
    </row>
    <row r="587" spans="2:8" s="1" customFormat="1" ht="16.9" customHeight="1">
      <c r="B587" s="33"/>
      <c r="C587" s="197" t="s">
        <v>19</v>
      </c>
      <c r="D587" s="197" t="s">
        <v>2749</v>
      </c>
      <c r="E587" s="18" t="s">
        <v>19</v>
      </c>
      <c r="F587" s="198">
        <v>71.2</v>
      </c>
      <c r="H587" s="33"/>
    </row>
    <row r="588" spans="2:8" s="1" customFormat="1" ht="16.9" customHeight="1">
      <c r="B588" s="33"/>
      <c r="C588" s="197" t="s">
        <v>19</v>
      </c>
      <c r="D588" s="197" t="s">
        <v>2750</v>
      </c>
      <c r="E588" s="18" t="s">
        <v>19</v>
      </c>
      <c r="F588" s="198">
        <v>0</v>
      </c>
      <c r="H588" s="33"/>
    </row>
    <row r="589" spans="2:8" s="1" customFormat="1" ht="16.9" customHeight="1">
      <c r="B589" s="33"/>
      <c r="C589" s="197" t="s">
        <v>19</v>
      </c>
      <c r="D589" s="197" t="s">
        <v>2751</v>
      </c>
      <c r="E589" s="18" t="s">
        <v>19</v>
      </c>
      <c r="F589" s="198">
        <v>24.5</v>
      </c>
      <c r="H589" s="33"/>
    </row>
    <row r="590" spans="2:8" s="1" customFormat="1" ht="16.9" customHeight="1">
      <c r="B590" s="33"/>
      <c r="C590" s="197" t="s">
        <v>19</v>
      </c>
      <c r="D590" s="197" t="s">
        <v>2749</v>
      </c>
      <c r="E590" s="18" t="s">
        <v>19</v>
      </c>
      <c r="F590" s="198">
        <v>71.2</v>
      </c>
      <c r="H590" s="33"/>
    </row>
    <row r="591" spans="2:8" s="1" customFormat="1" ht="16.9" customHeight="1">
      <c r="B591" s="33"/>
      <c r="C591" s="197" t="s">
        <v>19</v>
      </c>
      <c r="D591" s="197" t="s">
        <v>2752</v>
      </c>
      <c r="E591" s="18" t="s">
        <v>19</v>
      </c>
      <c r="F591" s="198">
        <v>3.5</v>
      </c>
      <c r="H591" s="33"/>
    </row>
    <row r="592" spans="2:8" s="1" customFormat="1" ht="16.9" customHeight="1">
      <c r="B592" s="33"/>
      <c r="C592" s="197" t="s">
        <v>19</v>
      </c>
      <c r="D592" s="197" t="s">
        <v>2753</v>
      </c>
      <c r="E592" s="18" t="s">
        <v>19</v>
      </c>
      <c r="F592" s="198">
        <v>0</v>
      </c>
      <c r="H592" s="33"/>
    </row>
    <row r="593" spans="2:8" s="1" customFormat="1" ht="16.9" customHeight="1">
      <c r="B593" s="33"/>
      <c r="C593" s="197" t="s">
        <v>19</v>
      </c>
      <c r="D593" s="197" t="s">
        <v>2754</v>
      </c>
      <c r="E593" s="18" t="s">
        <v>19</v>
      </c>
      <c r="F593" s="198">
        <v>36.646</v>
      </c>
      <c r="H593" s="33"/>
    </row>
    <row r="594" spans="2:8" s="1" customFormat="1" ht="16.9" customHeight="1">
      <c r="B594" s="33"/>
      <c r="C594" s="197" t="s">
        <v>19</v>
      </c>
      <c r="D594" s="197" t="s">
        <v>2755</v>
      </c>
      <c r="E594" s="18" t="s">
        <v>19</v>
      </c>
      <c r="F594" s="198">
        <v>45.35</v>
      </c>
      <c r="H594" s="33"/>
    </row>
    <row r="595" spans="2:8" s="1" customFormat="1" ht="16.9" customHeight="1">
      <c r="B595" s="33"/>
      <c r="C595" s="197" t="s">
        <v>19</v>
      </c>
      <c r="D595" s="197" t="s">
        <v>2756</v>
      </c>
      <c r="E595" s="18" t="s">
        <v>19</v>
      </c>
      <c r="F595" s="198">
        <v>2.2</v>
      </c>
      <c r="H595" s="33"/>
    </row>
    <row r="596" spans="2:8" s="1" customFormat="1" ht="16.9" customHeight="1">
      <c r="B596" s="33"/>
      <c r="C596" s="197" t="s">
        <v>19</v>
      </c>
      <c r="D596" s="197" t="s">
        <v>2757</v>
      </c>
      <c r="E596" s="18" t="s">
        <v>19</v>
      </c>
      <c r="F596" s="198">
        <v>0</v>
      </c>
      <c r="H596" s="33"/>
    </row>
    <row r="597" spans="2:8" s="1" customFormat="1" ht="16.9" customHeight="1">
      <c r="B597" s="33"/>
      <c r="C597" s="197" t="s">
        <v>19</v>
      </c>
      <c r="D597" s="197" t="s">
        <v>2758</v>
      </c>
      <c r="E597" s="18" t="s">
        <v>19</v>
      </c>
      <c r="F597" s="198">
        <v>38.3</v>
      </c>
      <c r="H597" s="33"/>
    </row>
    <row r="598" spans="2:8" s="1" customFormat="1" ht="16.9" customHeight="1">
      <c r="B598" s="33"/>
      <c r="C598" s="197" t="s">
        <v>19</v>
      </c>
      <c r="D598" s="197" t="s">
        <v>2759</v>
      </c>
      <c r="E598" s="18" t="s">
        <v>19</v>
      </c>
      <c r="F598" s="198">
        <v>19.6</v>
      </c>
      <c r="H598" s="33"/>
    </row>
    <row r="599" spans="2:8" s="1" customFormat="1" ht="16.9" customHeight="1">
      <c r="B599" s="33"/>
      <c r="C599" s="197" t="s">
        <v>19</v>
      </c>
      <c r="D599" s="197" t="s">
        <v>2760</v>
      </c>
      <c r="E599" s="18" t="s">
        <v>19</v>
      </c>
      <c r="F599" s="198">
        <v>109.7</v>
      </c>
      <c r="H599" s="33"/>
    </row>
    <row r="600" spans="2:8" s="1" customFormat="1" ht="16.9" customHeight="1">
      <c r="B600" s="33"/>
      <c r="C600" s="197" t="s">
        <v>19</v>
      </c>
      <c r="D600" s="197" t="s">
        <v>2761</v>
      </c>
      <c r="E600" s="18" t="s">
        <v>19</v>
      </c>
      <c r="F600" s="198">
        <v>113.6</v>
      </c>
      <c r="H600" s="33"/>
    </row>
    <row r="601" spans="2:8" s="1" customFormat="1" ht="16.9" customHeight="1">
      <c r="B601" s="33"/>
      <c r="C601" s="197" t="s">
        <v>19</v>
      </c>
      <c r="D601" s="197" t="s">
        <v>2762</v>
      </c>
      <c r="E601" s="18" t="s">
        <v>19</v>
      </c>
      <c r="F601" s="198">
        <v>0</v>
      </c>
      <c r="H601" s="33"/>
    </row>
    <row r="602" spans="2:8" s="1" customFormat="1" ht="16.9" customHeight="1">
      <c r="B602" s="33"/>
      <c r="C602" s="197" t="s">
        <v>19</v>
      </c>
      <c r="D602" s="197" t="s">
        <v>2763</v>
      </c>
      <c r="E602" s="18" t="s">
        <v>19</v>
      </c>
      <c r="F602" s="198">
        <v>16.1</v>
      </c>
      <c r="H602" s="33"/>
    </row>
    <row r="603" spans="2:8" s="1" customFormat="1" ht="16.9" customHeight="1">
      <c r="B603" s="33"/>
      <c r="C603" s="197" t="s">
        <v>19</v>
      </c>
      <c r="D603" s="197" t="s">
        <v>2764</v>
      </c>
      <c r="E603" s="18" t="s">
        <v>19</v>
      </c>
      <c r="F603" s="198">
        <v>160.4</v>
      </c>
      <c r="H603" s="33"/>
    </row>
    <row r="604" spans="2:8" s="1" customFormat="1" ht="16.9" customHeight="1">
      <c r="B604" s="33"/>
      <c r="C604" s="197" t="s">
        <v>19</v>
      </c>
      <c r="D604" s="197" t="s">
        <v>2765</v>
      </c>
      <c r="E604" s="18" t="s">
        <v>19</v>
      </c>
      <c r="F604" s="198">
        <v>0</v>
      </c>
      <c r="H604" s="33"/>
    </row>
    <row r="605" spans="2:8" s="1" customFormat="1" ht="16.9" customHeight="1">
      <c r="B605" s="33"/>
      <c r="C605" s="197" t="s">
        <v>19</v>
      </c>
      <c r="D605" s="197" t="s">
        <v>2766</v>
      </c>
      <c r="E605" s="18" t="s">
        <v>19</v>
      </c>
      <c r="F605" s="198">
        <v>72.9</v>
      </c>
      <c r="H605" s="33"/>
    </row>
    <row r="606" spans="2:8" s="1" customFormat="1" ht="16.9" customHeight="1">
      <c r="B606" s="33"/>
      <c r="C606" s="197" t="s">
        <v>19</v>
      </c>
      <c r="D606" s="197" t="s">
        <v>2767</v>
      </c>
      <c r="E606" s="18" t="s">
        <v>19</v>
      </c>
      <c r="F606" s="198">
        <v>95.9</v>
      </c>
      <c r="H606" s="33"/>
    </row>
    <row r="607" spans="2:8" s="1" customFormat="1" ht="16.9" customHeight="1">
      <c r="B607" s="33"/>
      <c r="C607" s="197" t="s">
        <v>19</v>
      </c>
      <c r="D607" s="197" t="s">
        <v>2768</v>
      </c>
      <c r="E607" s="18" t="s">
        <v>19</v>
      </c>
      <c r="F607" s="198">
        <v>0</v>
      </c>
      <c r="H607" s="33"/>
    </row>
    <row r="608" spans="2:8" s="1" customFormat="1" ht="16.9" customHeight="1">
      <c r="B608" s="33"/>
      <c r="C608" s="197" t="s">
        <v>19</v>
      </c>
      <c r="D608" s="197" t="s">
        <v>2769</v>
      </c>
      <c r="E608" s="18" t="s">
        <v>19</v>
      </c>
      <c r="F608" s="198">
        <v>56.8</v>
      </c>
      <c r="H608" s="33"/>
    </row>
    <row r="609" spans="2:8" s="1" customFormat="1" ht="16.9" customHeight="1">
      <c r="B609" s="33"/>
      <c r="C609" s="197" t="s">
        <v>19</v>
      </c>
      <c r="D609" s="197" t="s">
        <v>2770</v>
      </c>
      <c r="E609" s="18" t="s">
        <v>19</v>
      </c>
      <c r="F609" s="198">
        <v>56.2</v>
      </c>
      <c r="H609" s="33"/>
    </row>
    <row r="610" spans="2:8" s="1" customFormat="1" ht="16.9" customHeight="1">
      <c r="B610" s="33"/>
      <c r="C610" s="197" t="s">
        <v>19</v>
      </c>
      <c r="D610" s="197" t="s">
        <v>2771</v>
      </c>
      <c r="E610" s="18" t="s">
        <v>19</v>
      </c>
      <c r="F610" s="198">
        <v>55.5</v>
      </c>
      <c r="H610" s="33"/>
    </row>
    <row r="611" spans="2:8" s="1" customFormat="1" ht="16.9" customHeight="1">
      <c r="B611" s="33"/>
      <c r="C611" s="197" t="s">
        <v>19</v>
      </c>
      <c r="D611" s="197" t="s">
        <v>2772</v>
      </c>
      <c r="E611" s="18" t="s">
        <v>19</v>
      </c>
      <c r="F611" s="198">
        <v>5</v>
      </c>
      <c r="H611" s="33"/>
    </row>
    <row r="612" spans="2:8" s="1" customFormat="1" ht="16.9" customHeight="1">
      <c r="B612" s="33"/>
      <c r="C612" s="197" t="s">
        <v>19</v>
      </c>
      <c r="D612" s="197" t="s">
        <v>2773</v>
      </c>
      <c r="E612" s="18" t="s">
        <v>19</v>
      </c>
      <c r="F612" s="198">
        <v>61.5</v>
      </c>
      <c r="H612" s="33"/>
    </row>
    <row r="613" spans="2:8" s="1" customFormat="1" ht="16.9" customHeight="1">
      <c r="B613" s="33"/>
      <c r="C613" s="197" t="s">
        <v>19</v>
      </c>
      <c r="D613" s="197" t="s">
        <v>2774</v>
      </c>
      <c r="E613" s="18" t="s">
        <v>19</v>
      </c>
      <c r="F613" s="198">
        <v>2.048</v>
      </c>
      <c r="H613" s="33"/>
    </row>
    <row r="614" spans="2:8" s="1" customFormat="1" ht="16.9" customHeight="1">
      <c r="B614" s="33"/>
      <c r="C614" s="197" t="s">
        <v>19</v>
      </c>
      <c r="D614" s="197" t="s">
        <v>2775</v>
      </c>
      <c r="E614" s="18" t="s">
        <v>19</v>
      </c>
      <c r="F614" s="198">
        <v>53.3</v>
      </c>
      <c r="H614" s="33"/>
    </row>
    <row r="615" spans="2:8" s="1" customFormat="1" ht="16.9" customHeight="1">
      <c r="B615" s="33"/>
      <c r="C615" s="197" t="s">
        <v>19</v>
      </c>
      <c r="D615" s="197" t="s">
        <v>2776</v>
      </c>
      <c r="E615" s="18" t="s">
        <v>19</v>
      </c>
      <c r="F615" s="198">
        <v>40.5</v>
      </c>
      <c r="H615" s="33"/>
    </row>
    <row r="616" spans="2:8" s="1" customFormat="1" ht="16.9" customHeight="1">
      <c r="B616" s="33"/>
      <c r="C616" s="197" t="s">
        <v>19</v>
      </c>
      <c r="D616" s="197" t="s">
        <v>2777</v>
      </c>
      <c r="E616" s="18" t="s">
        <v>19</v>
      </c>
      <c r="F616" s="198">
        <v>0</v>
      </c>
      <c r="H616" s="33"/>
    </row>
    <row r="617" spans="2:8" s="1" customFormat="1" ht="16.9" customHeight="1">
      <c r="B617" s="33"/>
      <c r="C617" s="197" t="s">
        <v>19</v>
      </c>
      <c r="D617" s="197" t="s">
        <v>2778</v>
      </c>
      <c r="E617" s="18" t="s">
        <v>19</v>
      </c>
      <c r="F617" s="198">
        <v>4.15</v>
      </c>
      <c r="H617" s="33"/>
    </row>
    <row r="618" spans="2:8" s="1" customFormat="1" ht="16.9" customHeight="1">
      <c r="B618" s="33"/>
      <c r="C618" s="197" t="s">
        <v>19</v>
      </c>
      <c r="D618" s="197" t="s">
        <v>2726</v>
      </c>
      <c r="E618" s="18" t="s">
        <v>19</v>
      </c>
      <c r="F618" s="198">
        <v>0</v>
      </c>
      <c r="H618" s="33"/>
    </row>
    <row r="619" spans="2:8" s="1" customFormat="1" ht="16.9" customHeight="1">
      <c r="B619" s="33"/>
      <c r="C619" s="197" t="s">
        <v>19</v>
      </c>
      <c r="D619" s="197" t="s">
        <v>2779</v>
      </c>
      <c r="E619" s="18" t="s">
        <v>19</v>
      </c>
      <c r="F619" s="198">
        <v>8.42</v>
      </c>
      <c r="H619" s="33"/>
    </row>
    <row r="620" spans="2:8" s="1" customFormat="1" ht="16.9" customHeight="1">
      <c r="B620" s="33"/>
      <c r="C620" s="197" t="s">
        <v>19</v>
      </c>
      <c r="D620" s="197" t="s">
        <v>2780</v>
      </c>
      <c r="E620" s="18" t="s">
        <v>19</v>
      </c>
      <c r="F620" s="198">
        <v>0</v>
      </c>
      <c r="H620" s="33"/>
    </row>
    <row r="621" spans="2:8" s="1" customFormat="1" ht="16.9" customHeight="1">
      <c r="B621" s="33"/>
      <c r="C621" s="197" t="s">
        <v>19</v>
      </c>
      <c r="D621" s="197" t="s">
        <v>2781</v>
      </c>
      <c r="E621" s="18" t="s">
        <v>19</v>
      </c>
      <c r="F621" s="198">
        <v>22.767</v>
      </c>
      <c r="H621" s="33"/>
    </row>
    <row r="622" spans="2:8" s="1" customFormat="1" ht="16.9" customHeight="1">
      <c r="B622" s="33"/>
      <c r="C622" s="197" t="s">
        <v>19</v>
      </c>
      <c r="D622" s="197" t="s">
        <v>2782</v>
      </c>
      <c r="E622" s="18" t="s">
        <v>19</v>
      </c>
      <c r="F622" s="198">
        <v>9.45</v>
      </c>
      <c r="H622" s="33"/>
    </row>
    <row r="623" spans="2:8" s="1" customFormat="1" ht="16.9" customHeight="1">
      <c r="B623" s="33"/>
      <c r="C623" s="197" t="s">
        <v>19</v>
      </c>
      <c r="D623" s="197" t="s">
        <v>2783</v>
      </c>
      <c r="E623" s="18" t="s">
        <v>19</v>
      </c>
      <c r="F623" s="198">
        <v>5.27</v>
      </c>
      <c r="H623" s="33"/>
    </row>
    <row r="624" spans="2:8" s="1" customFormat="1" ht="16.9" customHeight="1">
      <c r="B624" s="33"/>
      <c r="C624" s="197" t="s">
        <v>19</v>
      </c>
      <c r="D624" s="197" t="s">
        <v>2784</v>
      </c>
      <c r="E624" s="18" t="s">
        <v>19</v>
      </c>
      <c r="F624" s="198">
        <v>0</v>
      </c>
      <c r="H624" s="33"/>
    </row>
    <row r="625" spans="2:8" s="1" customFormat="1" ht="16.9" customHeight="1">
      <c r="B625" s="33"/>
      <c r="C625" s="197" t="s">
        <v>19</v>
      </c>
      <c r="D625" s="197" t="s">
        <v>2785</v>
      </c>
      <c r="E625" s="18" t="s">
        <v>19</v>
      </c>
      <c r="F625" s="198">
        <v>8.484</v>
      </c>
      <c r="H625" s="33"/>
    </row>
    <row r="626" spans="2:8" s="1" customFormat="1" ht="16.9" customHeight="1">
      <c r="B626" s="33"/>
      <c r="C626" s="197" t="s">
        <v>19</v>
      </c>
      <c r="D626" s="197" t="s">
        <v>2786</v>
      </c>
      <c r="E626" s="18" t="s">
        <v>19</v>
      </c>
      <c r="F626" s="198">
        <v>32.8</v>
      </c>
      <c r="H626" s="33"/>
    </row>
    <row r="627" spans="2:8" s="1" customFormat="1" ht="16.9" customHeight="1">
      <c r="B627" s="33"/>
      <c r="C627" s="197" t="s">
        <v>19</v>
      </c>
      <c r="D627" s="197" t="s">
        <v>2451</v>
      </c>
      <c r="E627" s="18" t="s">
        <v>19</v>
      </c>
      <c r="F627" s="198">
        <v>0</v>
      </c>
      <c r="H627" s="33"/>
    </row>
    <row r="628" spans="2:8" s="1" customFormat="1" ht="16.9" customHeight="1">
      <c r="B628" s="33"/>
      <c r="C628" s="197" t="s">
        <v>19</v>
      </c>
      <c r="D628" s="197" t="s">
        <v>2787</v>
      </c>
      <c r="E628" s="18" t="s">
        <v>19</v>
      </c>
      <c r="F628" s="198">
        <v>8.88</v>
      </c>
      <c r="H628" s="33"/>
    </row>
    <row r="629" spans="2:8" s="1" customFormat="1" ht="16.9" customHeight="1">
      <c r="B629" s="33"/>
      <c r="C629" s="197" t="s">
        <v>19</v>
      </c>
      <c r="D629" s="197" t="s">
        <v>1961</v>
      </c>
      <c r="E629" s="18" t="s">
        <v>19</v>
      </c>
      <c r="F629" s="198">
        <v>0</v>
      </c>
      <c r="H629" s="33"/>
    </row>
    <row r="630" spans="2:8" s="1" customFormat="1" ht="16.9" customHeight="1">
      <c r="B630" s="33"/>
      <c r="C630" s="197" t="s">
        <v>19</v>
      </c>
      <c r="D630" s="197" t="s">
        <v>2788</v>
      </c>
      <c r="E630" s="18" t="s">
        <v>19</v>
      </c>
      <c r="F630" s="198">
        <v>17.288</v>
      </c>
      <c r="H630" s="33"/>
    </row>
    <row r="631" spans="2:8" s="1" customFormat="1" ht="16.9" customHeight="1">
      <c r="B631" s="33"/>
      <c r="C631" s="197" t="s">
        <v>19</v>
      </c>
      <c r="D631" s="197" t="s">
        <v>2299</v>
      </c>
      <c r="E631" s="18" t="s">
        <v>19</v>
      </c>
      <c r="F631" s="198">
        <v>0</v>
      </c>
      <c r="H631" s="33"/>
    </row>
    <row r="632" spans="2:8" s="1" customFormat="1" ht="16.9" customHeight="1">
      <c r="B632" s="33"/>
      <c r="C632" s="197" t="s">
        <v>19</v>
      </c>
      <c r="D632" s="197" t="s">
        <v>2789</v>
      </c>
      <c r="E632" s="18" t="s">
        <v>19</v>
      </c>
      <c r="F632" s="198">
        <v>4.777</v>
      </c>
      <c r="H632" s="33"/>
    </row>
    <row r="633" spans="2:8" s="1" customFormat="1" ht="16.9" customHeight="1">
      <c r="B633" s="33"/>
      <c r="C633" s="197" t="s">
        <v>19</v>
      </c>
      <c r="D633" s="197" t="s">
        <v>1965</v>
      </c>
      <c r="E633" s="18" t="s">
        <v>19</v>
      </c>
      <c r="F633" s="198">
        <v>0</v>
      </c>
      <c r="H633" s="33"/>
    </row>
    <row r="634" spans="2:8" s="1" customFormat="1" ht="16.9" customHeight="1">
      <c r="B634" s="33"/>
      <c r="C634" s="197" t="s">
        <v>19</v>
      </c>
      <c r="D634" s="197" t="s">
        <v>2790</v>
      </c>
      <c r="E634" s="18" t="s">
        <v>19</v>
      </c>
      <c r="F634" s="198">
        <v>8.64</v>
      </c>
      <c r="H634" s="33"/>
    </row>
    <row r="635" spans="2:8" s="1" customFormat="1" ht="16.9" customHeight="1">
      <c r="B635" s="33"/>
      <c r="C635" s="197" t="s">
        <v>19</v>
      </c>
      <c r="D635" s="197" t="s">
        <v>1967</v>
      </c>
      <c r="E635" s="18" t="s">
        <v>19</v>
      </c>
      <c r="F635" s="198">
        <v>0</v>
      </c>
      <c r="H635" s="33"/>
    </row>
    <row r="636" spans="2:8" s="1" customFormat="1" ht="16.9" customHeight="1">
      <c r="B636" s="33"/>
      <c r="C636" s="197" t="s">
        <v>19</v>
      </c>
      <c r="D636" s="197" t="s">
        <v>2791</v>
      </c>
      <c r="E636" s="18" t="s">
        <v>19</v>
      </c>
      <c r="F636" s="198">
        <v>2.96</v>
      </c>
      <c r="H636" s="33"/>
    </row>
    <row r="637" spans="2:8" s="1" customFormat="1" ht="16.9" customHeight="1">
      <c r="B637" s="33"/>
      <c r="C637" s="197" t="s">
        <v>19</v>
      </c>
      <c r="D637" s="197" t="s">
        <v>1969</v>
      </c>
      <c r="E637" s="18" t="s">
        <v>19</v>
      </c>
      <c r="F637" s="198">
        <v>0</v>
      </c>
      <c r="H637" s="33"/>
    </row>
    <row r="638" spans="2:8" s="1" customFormat="1" ht="16.9" customHeight="1">
      <c r="B638" s="33"/>
      <c r="C638" s="197" t="s">
        <v>19</v>
      </c>
      <c r="D638" s="197" t="s">
        <v>2792</v>
      </c>
      <c r="E638" s="18" t="s">
        <v>19</v>
      </c>
      <c r="F638" s="198">
        <v>2.6</v>
      </c>
      <c r="H638" s="33"/>
    </row>
    <row r="639" spans="2:8" s="1" customFormat="1" ht="16.9" customHeight="1">
      <c r="B639" s="33"/>
      <c r="C639" s="197" t="s">
        <v>1559</v>
      </c>
      <c r="D639" s="197" t="s">
        <v>280</v>
      </c>
      <c r="E639" s="18" t="s">
        <v>19</v>
      </c>
      <c r="F639" s="198">
        <v>2070.204</v>
      </c>
      <c r="H639" s="33"/>
    </row>
    <row r="640" spans="2:8" s="1" customFormat="1" ht="16.9" customHeight="1">
      <c r="B640" s="33"/>
      <c r="C640" s="199" t="s">
        <v>7091</v>
      </c>
      <c r="H640" s="33"/>
    </row>
    <row r="641" spans="2:8" s="1" customFormat="1" ht="16.9" customHeight="1">
      <c r="B641" s="33"/>
      <c r="C641" s="197" t="s">
        <v>2729</v>
      </c>
      <c r="D641" s="197" t="s">
        <v>2730</v>
      </c>
      <c r="E641" s="18" t="s">
        <v>115</v>
      </c>
      <c r="F641" s="198">
        <v>2070.204</v>
      </c>
      <c r="H641" s="33"/>
    </row>
    <row r="642" spans="2:8" s="1" customFormat="1" ht="16.9" customHeight="1">
      <c r="B642" s="33"/>
      <c r="C642" s="197" t="s">
        <v>2802</v>
      </c>
      <c r="D642" s="197" t="s">
        <v>2803</v>
      </c>
      <c r="E642" s="18" t="s">
        <v>115</v>
      </c>
      <c r="F642" s="198">
        <v>2070.204</v>
      </c>
      <c r="H642" s="33"/>
    </row>
    <row r="643" spans="2:8" s="1" customFormat="1" ht="16.9" customHeight="1">
      <c r="B643" s="33"/>
      <c r="C643" s="193" t="s">
        <v>1562</v>
      </c>
      <c r="D643" s="194" t="s">
        <v>1563</v>
      </c>
      <c r="E643" s="195" t="s">
        <v>115</v>
      </c>
      <c r="F643" s="196">
        <v>11.842</v>
      </c>
      <c r="H643" s="33"/>
    </row>
    <row r="644" spans="2:8" s="1" customFormat="1" ht="16.9" customHeight="1">
      <c r="B644" s="33"/>
      <c r="C644" s="197" t="s">
        <v>19</v>
      </c>
      <c r="D644" s="197" t="s">
        <v>2735</v>
      </c>
      <c r="E644" s="18" t="s">
        <v>19</v>
      </c>
      <c r="F644" s="198">
        <v>0</v>
      </c>
      <c r="H644" s="33"/>
    </row>
    <row r="645" spans="2:8" s="1" customFormat="1" ht="16.9" customHeight="1">
      <c r="B645" s="33"/>
      <c r="C645" s="197" t="s">
        <v>19</v>
      </c>
      <c r="D645" s="197" t="s">
        <v>2798</v>
      </c>
      <c r="E645" s="18" t="s">
        <v>19</v>
      </c>
      <c r="F645" s="198">
        <v>6.88</v>
      </c>
      <c r="H645" s="33"/>
    </row>
    <row r="646" spans="2:8" s="1" customFormat="1" ht="16.9" customHeight="1">
      <c r="B646" s="33"/>
      <c r="C646" s="197" t="s">
        <v>19</v>
      </c>
      <c r="D646" s="197" t="s">
        <v>2741</v>
      </c>
      <c r="E646" s="18" t="s">
        <v>19</v>
      </c>
      <c r="F646" s="198">
        <v>0</v>
      </c>
      <c r="H646" s="33"/>
    </row>
    <row r="647" spans="2:8" s="1" customFormat="1" ht="16.9" customHeight="1">
      <c r="B647" s="33"/>
      <c r="C647" s="197" t="s">
        <v>19</v>
      </c>
      <c r="D647" s="197" t="s">
        <v>2799</v>
      </c>
      <c r="E647" s="18" t="s">
        <v>19</v>
      </c>
      <c r="F647" s="198">
        <v>3.232</v>
      </c>
      <c r="H647" s="33"/>
    </row>
    <row r="648" spans="2:8" s="1" customFormat="1" ht="16.9" customHeight="1">
      <c r="B648" s="33"/>
      <c r="C648" s="197" t="s">
        <v>19</v>
      </c>
      <c r="D648" s="197" t="s">
        <v>2800</v>
      </c>
      <c r="E648" s="18" t="s">
        <v>19</v>
      </c>
      <c r="F648" s="198">
        <v>1.506</v>
      </c>
      <c r="H648" s="33"/>
    </row>
    <row r="649" spans="2:8" s="1" customFormat="1" ht="16.9" customHeight="1">
      <c r="B649" s="33"/>
      <c r="C649" s="197" t="s">
        <v>19</v>
      </c>
      <c r="D649" s="197" t="s">
        <v>2801</v>
      </c>
      <c r="E649" s="18" t="s">
        <v>19</v>
      </c>
      <c r="F649" s="198">
        <v>0.224</v>
      </c>
      <c r="H649" s="33"/>
    </row>
    <row r="650" spans="2:8" s="1" customFormat="1" ht="16.9" customHeight="1">
      <c r="B650" s="33"/>
      <c r="C650" s="197" t="s">
        <v>1562</v>
      </c>
      <c r="D650" s="197" t="s">
        <v>280</v>
      </c>
      <c r="E650" s="18" t="s">
        <v>19</v>
      </c>
      <c r="F650" s="198">
        <v>11.842</v>
      </c>
      <c r="H650" s="33"/>
    </row>
    <row r="651" spans="2:8" s="1" customFormat="1" ht="16.9" customHeight="1">
      <c r="B651" s="33"/>
      <c r="C651" s="199" t="s">
        <v>7091</v>
      </c>
      <c r="H651" s="33"/>
    </row>
    <row r="652" spans="2:8" s="1" customFormat="1" ht="16.9" customHeight="1">
      <c r="B652" s="33"/>
      <c r="C652" s="197" t="s">
        <v>2793</v>
      </c>
      <c r="D652" s="197" t="s">
        <v>2794</v>
      </c>
      <c r="E652" s="18" t="s">
        <v>115</v>
      </c>
      <c r="F652" s="198">
        <v>11.842</v>
      </c>
      <c r="H652" s="33"/>
    </row>
    <row r="653" spans="2:8" s="1" customFormat="1" ht="16.9" customHeight="1">
      <c r="B653" s="33"/>
      <c r="C653" s="197" t="s">
        <v>2807</v>
      </c>
      <c r="D653" s="197" t="s">
        <v>2808</v>
      </c>
      <c r="E653" s="18" t="s">
        <v>115</v>
      </c>
      <c r="F653" s="198">
        <v>11.842</v>
      </c>
      <c r="H653" s="33"/>
    </row>
    <row r="654" spans="2:8" s="1" customFormat="1" ht="16.9" customHeight="1">
      <c r="B654" s="33"/>
      <c r="C654" s="193" t="s">
        <v>1566</v>
      </c>
      <c r="D654" s="194" t="s">
        <v>1567</v>
      </c>
      <c r="E654" s="195" t="s">
        <v>115</v>
      </c>
      <c r="F654" s="196">
        <v>46.8</v>
      </c>
      <c r="H654" s="33"/>
    </row>
    <row r="655" spans="2:8" s="1" customFormat="1" ht="16.9" customHeight="1">
      <c r="B655" s="33"/>
      <c r="C655" s="197" t="s">
        <v>19</v>
      </c>
      <c r="D655" s="197" t="s">
        <v>4130</v>
      </c>
      <c r="E655" s="18" t="s">
        <v>19</v>
      </c>
      <c r="F655" s="198">
        <v>46.8</v>
      </c>
      <c r="H655" s="33"/>
    </row>
    <row r="656" spans="2:8" s="1" customFormat="1" ht="16.9" customHeight="1">
      <c r="B656" s="33"/>
      <c r="C656" s="197" t="s">
        <v>1566</v>
      </c>
      <c r="D656" s="197" t="s">
        <v>280</v>
      </c>
      <c r="E656" s="18" t="s">
        <v>19</v>
      </c>
      <c r="F656" s="198">
        <v>46.8</v>
      </c>
      <c r="H656" s="33"/>
    </row>
    <row r="657" spans="2:8" s="1" customFormat="1" ht="16.9" customHeight="1">
      <c r="B657" s="33"/>
      <c r="C657" s="199" t="s">
        <v>7091</v>
      </c>
      <c r="H657" s="33"/>
    </row>
    <row r="658" spans="2:8" s="1" customFormat="1" ht="16.9" customHeight="1">
      <c r="B658" s="33"/>
      <c r="C658" s="197" t="s">
        <v>4124</v>
      </c>
      <c r="D658" s="197" t="s">
        <v>4125</v>
      </c>
      <c r="E658" s="18" t="s">
        <v>115</v>
      </c>
      <c r="F658" s="198">
        <v>46.8</v>
      </c>
      <c r="H658" s="33"/>
    </row>
    <row r="659" spans="2:8" s="1" customFormat="1" ht="16.9" customHeight="1">
      <c r="B659" s="33"/>
      <c r="C659" s="197" t="s">
        <v>4087</v>
      </c>
      <c r="D659" s="197" t="s">
        <v>4088</v>
      </c>
      <c r="E659" s="18" t="s">
        <v>104</v>
      </c>
      <c r="F659" s="198">
        <v>2.265</v>
      </c>
      <c r="H659" s="33"/>
    </row>
    <row r="660" spans="2:8" s="1" customFormat="1" ht="16.9" customHeight="1">
      <c r="B660" s="33"/>
      <c r="C660" s="197" t="s">
        <v>4154</v>
      </c>
      <c r="D660" s="197" t="s">
        <v>4155</v>
      </c>
      <c r="E660" s="18" t="s">
        <v>104</v>
      </c>
      <c r="F660" s="198">
        <v>2.265</v>
      </c>
      <c r="H660" s="33"/>
    </row>
    <row r="661" spans="2:8" s="1" customFormat="1" ht="16.9" customHeight="1">
      <c r="B661" s="33"/>
      <c r="C661" s="197" t="s">
        <v>4516</v>
      </c>
      <c r="D661" s="197" t="s">
        <v>4517</v>
      </c>
      <c r="E661" s="18" t="s">
        <v>115</v>
      </c>
      <c r="F661" s="198">
        <v>185.62</v>
      </c>
      <c r="H661" s="33"/>
    </row>
    <row r="662" spans="2:8" s="1" customFormat="1" ht="16.9" customHeight="1">
      <c r="B662" s="33"/>
      <c r="C662" s="197" t="s">
        <v>4132</v>
      </c>
      <c r="D662" s="197" t="s">
        <v>4133</v>
      </c>
      <c r="E662" s="18" t="s">
        <v>115</v>
      </c>
      <c r="F662" s="198">
        <v>49.14</v>
      </c>
      <c r="H662" s="33"/>
    </row>
    <row r="663" spans="2:8" s="1" customFormat="1" ht="16.9" customHeight="1">
      <c r="B663" s="33"/>
      <c r="C663" s="193" t="s">
        <v>102</v>
      </c>
      <c r="D663" s="194" t="s">
        <v>1569</v>
      </c>
      <c r="E663" s="195" t="s">
        <v>104</v>
      </c>
      <c r="F663" s="196">
        <v>317.54</v>
      </c>
      <c r="H663" s="33"/>
    </row>
    <row r="664" spans="2:8" s="1" customFormat="1" ht="16.9" customHeight="1">
      <c r="B664" s="33"/>
      <c r="C664" s="197" t="s">
        <v>19</v>
      </c>
      <c r="D664" s="197" t="s">
        <v>3785</v>
      </c>
      <c r="E664" s="18" t="s">
        <v>19</v>
      </c>
      <c r="F664" s="198">
        <v>22.712</v>
      </c>
      <c r="H664" s="33"/>
    </row>
    <row r="665" spans="2:8" s="1" customFormat="1" ht="16.9" customHeight="1">
      <c r="B665" s="33"/>
      <c r="C665" s="197" t="s">
        <v>19</v>
      </c>
      <c r="D665" s="197" t="s">
        <v>3786</v>
      </c>
      <c r="E665" s="18" t="s">
        <v>19</v>
      </c>
      <c r="F665" s="198">
        <v>0</v>
      </c>
      <c r="H665" s="33"/>
    </row>
    <row r="666" spans="2:8" s="1" customFormat="1" ht="16.9" customHeight="1">
      <c r="B666" s="33"/>
      <c r="C666" s="197" t="s">
        <v>19</v>
      </c>
      <c r="D666" s="197" t="s">
        <v>3787</v>
      </c>
      <c r="E666" s="18" t="s">
        <v>19</v>
      </c>
      <c r="F666" s="198">
        <v>15.2</v>
      </c>
      <c r="H666" s="33"/>
    </row>
    <row r="667" spans="2:8" s="1" customFormat="1" ht="16.9" customHeight="1">
      <c r="B667" s="33"/>
      <c r="C667" s="197" t="s">
        <v>19</v>
      </c>
      <c r="D667" s="197" t="s">
        <v>3788</v>
      </c>
      <c r="E667" s="18" t="s">
        <v>19</v>
      </c>
      <c r="F667" s="198">
        <v>0</v>
      </c>
      <c r="H667" s="33"/>
    </row>
    <row r="668" spans="2:8" s="1" customFormat="1" ht="16.9" customHeight="1">
      <c r="B668" s="33"/>
      <c r="C668" s="197" t="s">
        <v>19</v>
      </c>
      <c r="D668" s="197" t="s">
        <v>3789</v>
      </c>
      <c r="E668" s="18" t="s">
        <v>19</v>
      </c>
      <c r="F668" s="198">
        <v>6.45</v>
      </c>
      <c r="H668" s="33"/>
    </row>
    <row r="669" spans="2:8" s="1" customFormat="1" ht="16.9" customHeight="1">
      <c r="B669" s="33"/>
      <c r="C669" s="197" t="s">
        <v>19</v>
      </c>
      <c r="D669" s="197" t="s">
        <v>3790</v>
      </c>
      <c r="E669" s="18" t="s">
        <v>19</v>
      </c>
      <c r="F669" s="198">
        <v>5.3</v>
      </c>
      <c r="H669" s="33"/>
    </row>
    <row r="670" spans="2:8" s="1" customFormat="1" ht="16.9" customHeight="1">
      <c r="B670" s="33"/>
      <c r="C670" s="197" t="s">
        <v>19</v>
      </c>
      <c r="D670" s="197" t="s">
        <v>3791</v>
      </c>
      <c r="E670" s="18" t="s">
        <v>19</v>
      </c>
      <c r="F670" s="198">
        <v>8.127</v>
      </c>
      <c r="H670" s="33"/>
    </row>
    <row r="671" spans="2:8" s="1" customFormat="1" ht="16.9" customHeight="1">
      <c r="B671" s="33"/>
      <c r="C671" s="197" t="s">
        <v>19</v>
      </c>
      <c r="D671" s="197" t="s">
        <v>3792</v>
      </c>
      <c r="E671" s="18" t="s">
        <v>19</v>
      </c>
      <c r="F671" s="198">
        <v>0</v>
      </c>
      <c r="H671" s="33"/>
    </row>
    <row r="672" spans="2:8" s="1" customFormat="1" ht="16.9" customHeight="1">
      <c r="B672" s="33"/>
      <c r="C672" s="197" t="s">
        <v>19</v>
      </c>
      <c r="D672" s="197" t="s">
        <v>3793</v>
      </c>
      <c r="E672" s="18" t="s">
        <v>19</v>
      </c>
      <c r="F672" s="198">
        <v>1.011</v>
      </c>
      <c r="H672" s="33"/>
    </row>
    <row r="673" spans="2:8" s="1" customFormat="1" ht="16.9" customHeight="1">
      <c r="B673" s="33"/>
      <c r="C673" s="197" t="s">
        <v>19</v>
      </c>
      <c r="D673" s="197" t="s">
        <v>3794</v>
      </c>
      <c r="E673" s="18" t="s">
        <v>19</v>
      </c>
      <c r="F673" s="198">
        <v>20</v>
      </c>
      <c r="H673" s="33"/>
    </row>
    <row r="674" spans="2:8" s="1" customFormat="1" ht="16.9" customHeight="1">
      <c r="B674" s="33"/>
      <c r="C674" s="197" t="s">
        <v>19</v>
      </c>
      <c r="D674" s="197" t="s">
        <v>3795</v>
      </c>
      <c r="E674" s="18" t="s">
        <v>19</v>
      </c>
      <c r="F674" s="198">
        <v>0</v>
      </c>
      <c r="H674" s="33"/>
    </row>
    <row r="675" spans="2:8" s="1" customFormat="1" ht="16.9" customHeight="1">
      <c r="B675" s="33"/>
      <c r="C675" s="197" t="s">
        <v>19</v>
      </c>
      <c r="D675" s="197" t="s">
        <v>3796</v>
      </c>
      <c r="E675" s="18" t="s">
        <v>19</v>
      </c>
      <c r="F675" s="198">
        <v>0.702</v>
      </c>
      <c r="H675" s="33"/>
    </row>
    <row r="676" spans="2:8" s="1" customFormat="1" ht="16.9" customHeight="1">
      <c r="B676" s="33"/>
      <c r="C676" s="197" t="s">
        <v>19</v>
      </c>
      <c r="D676" s="197" t="s">
        <v>3797</v>
      </c>
      <c r="E676" s="18" t="s">
        <v>19</v>
      </c>
      <c r="F676" s="198">
        <v>0</v>
      </c>
      <c r="H676" s="33"/>
    </row>
    <row r="677" spans="2:8" s="1" customFormat="1" ht="16.9" customHeight="1">
      <c r="B677" s="33"/>
      <c r="C677" s="197" t="s">
        <v>19</v>
      </c>
      <c r="D677" s="197" t="s">
        <v>3798</v>
      </c>
      <c r="E677" s="18" t="s">
        <v>19</v>
      </c>
      <c r="F677" s="198">
        <v>9</v>
      </c>
      <c r="H677" s="33"/>
    </row>
    <row r="678" spans="2:8" s="1" customFormat="1" ht="16.9" customHeight="1">
      <c r="B678" s="33"/>
      <c r="C678" s="197" t="s">
        <v>19</v>
      </c>
      <c r="D678" s="197" t="s">
        <v>3799</v>
      </c>
      <c r="E678" s="18" t="s">
        <v>19</v>
      </c>
      <c r="F678" s="198">
        <v>10.458</v>
      </c>
      <c r="H678" s="33"/>
    </row>
    <row r="679" spans="2:8" s="1" customFormat="1" ht="16.9" customHeight="1">
      <c r="B679" s="33"/>
      <c r="C679" s="197" t="s">
        <v>19</v>
      </c>
      <c r="D679" s="197" t="s">
        <v>3800</v>
      </c>
      <c r="E679" s="18" t="s">
        <v>19</v>
      </c>
      <c r="F679" s="198">
        <v>18.84</v>
      </c>
      <c r="H679" s="33"/>
    </row>
    <row r="680" spans="2:8" s="1" customFormat="1" ht="16.9" customHeight="1">
      <c r="B680" s="33"/>
      <c r="C680" s="197" t="s">
        <v>19</v>
      </c>
      <c r="D680" s="197" t="s">
        <v>3801</v>
      </c>
      <c r="E680" s="18" t="s">
        <v>19</v>
      </c>
      <c r="F680" s="198">
        <v>4.76</v>
      </c>
      <c r="H680" s="33"/>
    </row>
    <row r="681" spans="2:8" s="1" customFormat="1" ht="16.9" customHeight="1">
      <c r="B681" s="33"/>
      <c r="C681" s="197" t="s">
        <v>19</v>
      </c>
      <c r="D681" s="197" t="s">
        <v>3802</v>
      </c>
      <c r="E681" s="18" t="s">
        <v>19</v>
      </c>
      <c r="F681" s="198">
        <v>46.08</v>
      </c>
      <c r="H681" s="33"/>
    </row>
    <row r="682" spans="2:8" s="1" customFormat="1" ht="16.9" customHeight="1">
      <c r="B682" s="33"/>
      <c r="C682" s="197" t="s">
        <v>19</v>
      </c>
      <c r="D682" s="197" t="s">
        <v>3803</v>
      </c>
      <c r="E682" s="18" t="s">
        <v>19</v>
      </c>
      <c r="F682" s="198">
        <v>17.08</v>
      </c>
      <c r="H682" s="33"/>
    </row>
    <row r="683" spans="2:8" s="1" customFormat="1" ht="16.9" customHeight="1">
      <c r="B683" s="33"/>
      <c r="C683" s="197" t="s">
        <v>19</v>
      </c>
      <c r="D683" s="197" t="s">
        <v>3804</v>
      </c>
      <c r="E683" s="18" t="s">
        <v>19</v>
      </c>
      <c r="F683" s="198">
        <v>74.5</v>
      </c>
      <c r="H683" s="33"/>
    </row>
    <row r="684" spans="2:8" s="1" customFormat="1" ht="16.9" customHeight="1">
      <c r="B684" s="33"/>
      <c r="C684" s="197" t="s">
        <v>19</v>
      </c>
      <c r="D684" s="197" t="s">
        <v>3805</v>
      </c>
      <c r="E684" s="18" t="s">
        <v>19</v>
      </c>
      <c r="F684" s="198">
        <v>34.72</v>
      </c>
      <c r="H684" s="33"/>
    </row>
    <row r="685" spans="2:8" s="1" customFormat="1" ht="16.9" customHeight="1">
      <c r="B685" s="33"/>
      <c r="C685" s="197" t="s">
        <v>19</v>
      </c>
      <c r="D685" s="197" t="s">
        <v>3806</v>
      </c>
      <c r="E685" s="18" t="s">
        <v>19</v>
      </c>
      <c r="F685" s="198">
        <v>22.6</v>
      </c>
      <c r="H685" s="33"/>
    </row>
    <row r="686" spans="2:8" s="1" customFormat="1" ht="16.9" customHeight="1">
      <c r="B686" s="33"/>
      <c r="C686" s="197" t="s">
        <v>102</v>
      </c>
      <c r="D686" s="197" t="s">
        <v>280</v>
      </c>
      <c r="E686" s="18" t="s">
        <v>19</v>
      </c>
      <c r="F686" s="198">
        <v>317.54</v>
      </c>
      <c r="H686" s="33"/>
    </row>
    <row r="687" spans="2:8" s="1" customFormat="1" ht="16.9" customHeight="1">
      <c r="B687" s="33"/>
      <c r="C687" s="199" t="s">
        <v>7091</v>
      </c>
      <c r="H687" s="33"/>
    </row>
    <row r="688" spans="2:8" s="1" customFormat="1" ht="16.9" customHeight="1">
      <c r="B688" s="33"/>
      <c r="C688" s="197" t="s">
        <v>1357</v>
      </c>
      <c r="D688" s="197" t="s">
        <v>1358</v>
      </c>
      <c r="E688" s="18" t="s">
        <v>104</v>
      </c>
      <c r="F688" s="198">
        <v>317.54</v>
      </c>
      <c r="H688" s="33"/>
    </row>
    <row r="689" spans="2:8" s="1" customFormat="1" ht="16.9" customHeight="1">
      <c r="B689" s="33"/>
      <c r="C689" s="197" t="s">
        <v>1449</v>
      </c>
      <c r="D689" s="197" t="s">
        <v>1450</v>
      </c>
      <c r="E689" s="18" t="s">
        <v>130</v>
      </c>
      <c r="F689" s="198">
        <v>837.033</v>
      </c>
      <c r="H689" s="33"/>
    </row>
    <row r="690" spans="2:8" s="1" customFormat="1" ht="16.9" customHeight="1">
      <c r="B690" s="33"/>
      <c r="C690" s="197" t="s">
        <v>1471</v>
      </c>
      <c r="D690" s="197" t="s">
        <v>1472</v>
      </c>
      <c r="E690" s="18" t="s">
        <v>130</v>
      </c>
      <c r="F690" s="198">
        <v>2692.472</v>
      </c>
      <c r="H690" s="33"/>
    </row>
    <row r="691" spans="2:8" s="1" customFormat="1" ht="16.9" customHeight="1">
      <c r="B691" s="33"/>
      <c r="C691" s="197" t="s">
        <v>1481</v>
      </c>
      <c r="D691" s="197" t="s">
        <v>1482</v>
      </c>
      <c r="E691" s="18" t="s">
        <v>130</v>
      </c>
      <c r="F691" s="198">
        <v>34932.609</v>
      </c>
      <c r="H691" s="33"/>
    </row>
    <row r="692" spans="2:8" s="1" customFormat="1" ht="16.9" customHeight="1">
      <c r="B692" s="33"/>
      <c r="C692" s="197" t="s">
        <v>1493</v>
      </c>
      <c r="D692" s="197" t="s">
        <v>1494</v>
      </c>
      <c r="E692" s="18" t="s">
        <v>130</v>
      </c>
      <c r="F692" s="198">
        <v>1964.781</v>
      </c>
      <c r="H692" s="33"/>
    </row>
    <row r="693" spans="2:8" s="1" customFormat="1" ht="16.9" customHeight="1">
      <c r="B693" s="33"/>
      <c r="C693" s="193" t="s">
        <v>1571</v>
      </c>
      <c r="D693" s="194" t="s">
        <v>1572</v>
      </c>
      <c r="E693" s="195" t="s">
        <v>104</v>
      </c>
      <c r="F693" s="196">
        <v>30.72</v>
      </c>
      <c r="H693" s="33"/>
    </row>
    <row r="694" spans="2:8" s="1" customFormat="1" ht="16.9" customHeight="1">
      <c r="B694" s="33"/>
      <c r="C694" s="197" t="s">
        <v>19</v>
      </c>
      <c r="D694" s="197" t="s">
        <v>3812</v>
      </c>
      <c r="E694" s="18" t="s">
        <v>19</v>
      </c>
      <c r="F694" s="198">
        <v>0</v>
      </c>
      <c r="H694" s="33"/>
    </row>
    <row r="695" spans="2:8" s="1" customFormat="1" ht="16.9" customHeight="1">
      <c r="B695" s="33"/>
      <c r="C695" s="197" t="s">
        <v>19</v>
      </c>
      <c r="D695" s="197" t="s">
        <v>3813</v>
      </c>
      <c r="E695" s="18" t="s">
        <v>19</v>
      </c>
      <c r="F695" s="198">
        <v>30.72</v>
      </c>
      <c r="H695" s="33"/>
    </row>
    <row r="696" spans="2:8" s="1" customFormat="1" ht="16.9" customHeight="1">
      <c r="B696" s="33"/>
      <c r="C696" s="197" t="s">
        <v>1571</v>
      </c>
      <c r="D696" s="197" t="s">
        <v>280</v>
      </c>
      <c r="E696" s="18" t="s">
        <v>19</v>
      </c>
      <c r="F696" s="198">
        <v>30.72</v>
      </c>
      <c r="H696" s="33"/>
    </row>
    <row r="697" spans="2:8" s="1" customFormat="1" ht="16.9" customHeight="1">
      <c r="B697" s="33"/>
      <c r="C697" s="199" t="s">
        <v>7091</v>
      </c>
      <c r="H697" s="33"/>
    </row>
    <row r="698" spans="2:8" s="1" customFormat="1" ht="16.9" customHeight="1">
      <c r="B698" s="33"/>
      <c r="C698" s="197" t="s">
        <v>3808</v>
      </c>
      <c r="D698" s="197" t="s">
        <v>3809</v>
      </c>
      <c r="E698" s="18" t="s">
        <v>104</v>
      </c>
      <c r="F698" s="198">
        <v>30.72</v>
      </c>
      <c r="H698" s="33"/>
    </row>
    <row r="699" spans="2:8" s="1" customFormat="1" ht="16.9" customHeight="1">
      <c r="B699" s="33"/>
      <c r="C699" s="197" t="s">
        <v>1465</v>
      </c>
      <c r="D699" s="197" t="s">
        <v>1466</v>
      </c>
      <c r="E699" s="18" t="s">
        <v>130</v>
      </c>
      <c r="F699" s="198">
        <v>361.965</v>
      </c>
      <c r="H699" s="33"/>
    </row>
    <row r="700" spans="2:8" s="1" customFormat="1" ht="16.9" customHeight="1">
      <c r="B700" s="33"/>
      <c r="C700" s="197" t="s">
        <v>1471</v>
      </c>
      <c r="D700" s="197" t="s">
        <v>1472</v>
      </c>
      <c r="E700" s="18" t="s">
        <v>130</v>
      </c>
      <c r="F700" s="198">
        <v>2692.472</v>
      </c>
      <c r="H700" s="33"/>
    </row>
    <row r="701" spans="2:8" s="1" customFormat="1" ht="16.9" customHeight="1">
      <c r="B701" s="33"/>
      <c r="C701" s="197" t="s">
        <v>1481</v>
      </c>
      <c r="D701" s="197" t="s">
        <v>1482</v>
      </c>
      <c r="E701" s="18" t="s">
        <v>130</v>
      </c>
      <c r="F701" s="198">
        <v>34932.609</v>
      </c>
      <c r="H701" s="33"/>
    </row>
    <row r="702" spans="2:8" s="1" customFormat="1" ht="16.9" customHeight="1">
      <c r="B702" s="33"/>
      <c r="C702" s="197" t="s">
        <v>1493</v>
      </c>
      <c r="D702" s="197" t="s">
        <v>1494</v>
      </c>
      <c r="E702" s="18" t="s">
        <v>130</v>
      </c>
      <c r="F702" s="198">
        <v>1964.781</v>
      </c>
      <c r="H702" s="33"/>
    </row>
    <row r="703" spans="2:8" s="1" customFormat="1" ht="16.9" customHeight="1">
      <c r="B703" s="33"/>
      <c r="C703" s="193" t="s">
        <v>1574</v>
      </c>
      <c r="D703" s="194" t="s">
        <v>1575</v>
      </c>
      <c r="E703" s="195" t="s">
        <v>104</v>
      </c>
      <c r="F703" s="196">
        <v>273.153</v>
      </c>
      <c r="H703" s="33"/>
    </row>
    <row r="704" spans="2:8" s="1" customFormat="1" ht="16.9" customHeight="1">
      <c r="B704" s="33"/>
      <c r="C704" s="197" t="s">
        <v>19</v>
      </c>
      <c r="D704" s="197" t="s">
        <v>3797</v>
      </c>
      <c r="E704" s="18" t="s">
        <v>19</v>
      </c>
      <c r="F704" s="198">
        <v>0</v>
      </c>
      <c r="H704" s="33"/>
    </row>
    <row r="705" spans="2:8" s="1" customFormat="1" ht="16.9" customHeight="1">
      <c r="B705" s="33"/>
      <c r="C705" s="197" t="s">
        <v>19</v>
      </c>
      <c r="D705" s="197" t="s">
        <v>3816</v>
      </c>
      <c r="E705" s="18" t="s">
        <v>19</v>
      </c>
      <c r="F705" s="198">
        <v>7.075</v>
      </c>
      <c r="H705" s="33"/>
    </row>
    <row r="706" spans="2:8" s="1" customFormat="1" ht="16.9" customHeight="1">
      <c r="B706" s="33"/>
      <c r="C706" s="197" t="s">
        <v>19</v>
      </c>
      <c r="D706" s="197" t="s">
        <v>3817</v>
      </c>
      <c r="E706" s="18" t="s">
        <v>19</v>
      </c>
      <c r="F706" s="198">
        <v>28.7</v>
      </c>
      <c r="H706" s="33"/>
    </row>
    <row r="707" spans="2:8" s="1" customFormat="1" ht="16.9" customHeight="1">
      <c r="B707" s="33"/>
      <c r="C707" s="197" t="s">
        <v>19</v>
      </c>
      <c r="D707" s="197" t="s">
        <v>3818</v>
      </c>
      <c r="E707" s="18" t="s">
        <v>19</v>
      </c>
      <c r="F707" s="198">
        <v>24.28</v>
      </c>
      <c r="H707" s="33"/>
    </row>
    <row r="708" spans="2:8" s="1" customFormat="1" ht="16.9" customHeight="1">
      <c r="B708" s="33"/>
      <c r="C708" s="197" t="s">
        <v>19</v>
      </c>
      <c r="D708" s="197" t="s">
        <v>3819</v>
      </c>
      <c r="E708" s="18" t="s">
        <v>19</v>
      </c>
      <c r="F708" s="198">
        <v>82.628</v>
      </c>
      <c r="H708" s="33"/>
    </row>
    <row r="709" spans="2:8" s="1" customFormat="1" ht="16.9" customHeight="1">
      <c r="B709" s="33"/>
      <c r="C709" s="197" t="s">
        <v>19</v>
      </c>
      <c r="D709" s="197" t="s">
        <v>3820</v>
      </c>
      <c r="E709" s="18" t="s">
        <v>19</v>
      </c>
      <c r="F709" s="198">
        <v>1.35</v>
      </c>
      <c r="H709" s="33"/>
    </row>
    <row r="710" spans="2:8" s="1" customFormat="1" ht="16.9" customHeight="1">
      <c r="B710" s="33"/>
      <c r="C710" s="197" t="s">
        <v>19</v>
      </c>
      <c r="D710" s="197" t="s">
        <v>3821</v>
      </c>
      <c r="E710" s="18" t="s">
        <v>19</v>
      </c>
      <c r="F710" s="198">
        <v>80.57</v>
      </c>
      <c r="H710" s="33"/>
    </row>
    <row r="711" spans="2:8" s="1" customFormat="1" ht="16.9" customHeight="1">
      <c r="B711" s="33"/>
      <c r="C711" s="197" t="s">
        <v>19</v>
      </c>
      <c r="D711" s="197" t="s">
        <v>3822</v>
      </c>
      <c r="E711" s="18" t="s">
        <v>19</v>
      </c>
      <c r="F711" s="198">
        <v>9.8</v>
      </c>
      <c r="H711" s="33"/>
    </row>
    <row r="712" spans="2:8" s="1" customFormat="1" ht="16.9" customHeight="1">
      <c r="B712" s="33"/>
      <c r="C712" s="197" t="s">
        <v>19</v>
      </c>
      <c r="D712" s="197" t="s">
        <v>3823</v>
      </c>
      <c r="E712" s="18" t="s">
        <v>19</v>
      </c>
      <c r="F712" s="198">
        <v>38.75</v>
      </c>
      <c r="H712" s="33"/>
    </row>
    <row r="713" spans="2:8" s="1" customFormat="1" ht="16.9" customHeight="1">
      <c r="B713" s="33"/>
      <c r="C713" s="197" t="s">
        <v>1574</v>
      </c>
      <c r="D713" s="197" t="s">
        <v>280</v>
      </c>
      <c r="E713" s="18" t="s">
        <v>19</v>
      </c>
      <c r="F713" s="198">
        <v>273.153</v>
      </c>
      <c r="H713" s="33"/>
    </row>
    <row r="714" spans="2:8" s="1" customFormat="1" ht="16.9" customHeight="1">
      <c r="B714" s="33"/>
      <c r="C714" s="199" t="s">
        <v>7091</v>
      </c>
      <c r="H714" s="33"/>
    </row>
    <row r="715" spans="2:8" s="1" customFormat="1" ht="16.9" customHeight="1">
      <c r="B715" s="33"/>
      <c r="C715" s="197" t="s">
        <v>1366</v>
      </c>
      <c r="D715" s="197" t="s">
        <v>1367</v>
      </c>
      <c r="E715" s="18" t="s">
        <v>104</v>
      </c>
      <c r="F715" s="198">
        <v>273.153</v>
      </c>
      <c r="H715" s="33"/>
    </row>
    <row r="716" spans="2:8" s="1" customFormat="1" ht="16.9" customHeight="1">
      <c r="B716" s="33"/>
      <c r="C716" s="197" t="s">
        <v>1456</v>
      </c>
      <c r="D716" s="197" t="s">
        <v>1457</v>
      </c>
      <c r="E716" s="18" t="s">
        <v>130</v>
      </c>
      <c r="F716" s="198">
        <v>776.708</v>
      </c>
      <c r="H716" s="33"/>
    </row>
    <row r="717" spans="2:8" s="1" customFormat="1" ht="16.9" customHeight="1">
      <c r="B717" s="33"/>
      <c r="C717" s="197" t="s">
        <v>1471</v>
      </c>
      <c r="D717" s="197" t="s">
        <v>1472</v>
      </c>
      <c r="E717" s="18" t="s">
        <v>130</v>
      </c>
      <c r="F717" s="198">
        <v>2692.472</v>
      </c>
      <c r="H717" s="33"/>
    </row>
    <row r="718" spans="2:8" s="1" customFormat="1" ht="16.9" customHeight="1">
      <c r="B718" s="33"/>
      <c r="C718" s="197" t="s">
        <v>1481</v>
      </c>
      <c r="D718" s="197" t="s">
        <v>1482</v>
      </c>
      <c r="E718" s="18" t="s">
        <v>130</v>
      </c>
      <c r="F718" s="198">
        <v>34932.609</v>
      </c>
      <c r="H718" s="33"/>
    </row>
    <row r="719" spans="2:8" s="1" customFormat="1" ht="16.9" customHeight="1">
      <c r="B719" s="33"/>
      <c r="C719" s="197" t="s">
        <v>1493</v>
      </c>
      <c r="D719" s="197" t="s">
        <v>1494</v>
      </c>
      <c r="E719" s="18" t="s">
        <v>130</v>
      </c>
      <c r="F719" s="198">
        <v>1964.781</v>
      </c>
      <c r="H719" s="33"/>
    </row>
    <row r="720" spans="2:8" s="1" customFormat="1" ht="16.9" customHeight="1">
      <c r="B720" s="33"/>
      <c r="C720" s="193" t="s">
        <v>1577</v>
      </c>
      <c r="D720" s="194" t="s">
        <v>1578</v>
      </c>
      <c r="E720" s="195" t="s">
        <v>130</v>
      </c>
      <c r="F720" s="196">
        <v>4.071</v>
      </c>
      <c r="H720" s="33"/>
    </row>
    <row r="721" spans="2:8" s="1" customFormat="1" ht="16.9" customHeight="1">
      <c r="B721" s="33"/>
      <c r="C721" s="197" t="s">
        <v>19</v>
      </c>
      <c r="D721" s="197" t="s">
        <v>2579</v>
      </c>
      <c r="E721" s="18" t="s">
        <v>19</v>
      </c>
      <c r="F721" s="198">
        <v>0</v>
      </c>
      <c r="H721" s="33"/>
    </row>
    <row r="722" spans="2:8" s="1" customFormat="1" ht="16.9" customHeight="1">
      <c r="B722" s="33"/>
      <c r="C722" s="197" t="s">
        <v>19</v>
      </c>
      <c r="D722" s="197" t="s">
        <v>2580</v>
      </c>
      <c r="E722" s="18" t="s">
        <v>19</v>
      </c>
      <c r="F722" s="198">
        <v>3.036</v>
      </c>
      <c r="H722" s="33"/>
    </row>
    <row r="723" spans="2:8" s="1" customFormat="1" ht="16.9" customHeight="1">
      <c r="B723" s="33"/>
      <c r="C723" s="197" t="s">
        <v>19</v>
      </c>
      <c r="D723" s="197" t="s">
        <v>2581</v>
      </c>
      <c r="E723" s="18" t="s">
        <v>19</v>
      </c>
      <c r="F723" s="198">
        <v>1.035</v>
      </c>
      <c r="H723" s="33"/>
    </row>
    <row r="724" spans="2:8" s="1" customFormat="1" ht="16.9" customHeight="1">
      <c r="B724" s="33"/>
      <c r="C724" s="197" t="s">
        <v>1577</v>
      </c>
      <c r="D724" s="197" t="s">
        <v>397</v>
      </c>
      <c r="E724" s="18" t="s">
        <v>19</v>
      </c>
      <c r="F724" s="198">
        <v>4.071</v>
      </c>
      <c r="H724" s="33"/>
    </row>
    <row r="725" spans="2:8" s="1" customFormat="1" ht="16.9" customHeight="1">
      <c r="B725" s="33"/>
      <c r="C725" s="199" t="s">
        <v>7091</v>
      </c>
      <c r="H725" s="33"/>
    </row>
    <row r="726" spans="2:8" s="1" customFormat="1" ht="16.9" customHeight="1">
      <c r="B726" s="33"/>
      <c r="C726" s="197" t="s">
        <v>2572</v>
      </c>
      <c r="D726" s="197" t="s">
        <v>2573</v>
      </c>
      <c r="E726" s="18" t="s">
        <v>130</v>
      </c>
      <c r="F726" s="198">
        <v>8.909</v>
      </c>
      <c r="H726" s="33"/>
    </row>
    <row r="727" spans="2:8" s="1" customFormat="1" ht="16.9" customHeight="1">
      <c r="B727" s="33"/>
      <c r="C727" s="197" t="s">
        <v>2587</v>
      </c>
      <c r="D727" s="197" t="s">
        <v>2588</v>
      </c>
      <c r="E727" s="18" t="s">
        <v>130</v>
      </c>
      <c r="F727" s="198">
        <v>8.909</v>
      </c>
      <c r="H727" s="33"/>
    </row>
    <row r="728" spans="2:8" s="1" customFormat="1" ht="16.9" customHeight="1">
      <c r="B728" s="33"/>
      <c r="C728" s="197" t="s">
        <v>2095</v>
      </c>
      <c r="D728" s="197" t="s">
        <v>2096</v>
      </c>
      <c r="E728" s="18" t="s">
        <v>130</v>
      </c>
      <c r="F728" s="198">
        <v>4.071</v>
      </c>
      <c r="H728" s="33"/>
    </row>
    <row r="729" spans="2:8" s="1" customFormat="1" ht="16.9" customHeight="1">
      <c r="B729" s="33"/>
      <c r="C729" s="193" t="s">
        <v>1580</v>
      </c>
      <c r="D729" s="194" t="s">
        <v>1581</v>
      </c>
      <c r="E729" s="195" t="s">
        <v>794</v>
      </c>
      <c r="F729" s="196">
        <v>495.62</v>
      </c>
      <c r="H729" s="33"/>
    </row>
    <row r="730" spans="2:8" s="1" customFormat="1" ht="16.9" customHeight="1">
      <c r="B730" s="33"/>
      <c r="C730" s="197" t="s">
        <v>19</v>
      </c>
      <c r="D730" s="197" t="s">
        <v>4413</v>
      </c>
      <c r="E730" s="18" t="s">
        <v>19</v>
      </c>
      <c r="F730" s="198">
        <v>495.62</v>
      </c>
      <c r="H730" s="33"/>
    </row>
    <row r="731" spans="2:8" s="1" customFormat="1" ht="16.9" customHeight="1">
      <c r="B731" s="33"/>
      <c r="C731" s="197" t="s">
        <v>1580</v>
      </c>
      <c r="D731" s="197" t="s">
        <v>280</v>
      </c>
      <c r="E731" s="18" t="s">
        <v>19</v>
      </c>
      <c r="F731" s="198">
        <v>495.62</v>
      </c>
      <c r="H731" s="33"/>
    </row>
    <row r="732" spans="2:8" s="1" customFormat="1" ht="16.9" customHeight="1">
      <c r="B732" s="33"/>
      <c r="C732" s="199" t="s">
        <v>7091</v>
      </c>
      <c r="H732" s="33"/>
    </row>
    <row r="733" spans="2:8" s="1" customFormat="1" ht="16.9" customHeight="1">
      <c r="B733" s="33"/>
      <c r="C733" s="197" t="s">
        <v>4409</v>
      </c>
      <c r="D733" s="197" t="s">
        <v>4410</v>
      </c>
      <c r="E733" s="18" t="s">
        <v>794</v>
      </c>
      <c r="F733" s="198">
        <v>495.62</v>
      </c>
      <c r="H733" s="33"/>
    </row>
    <row r="734" spans="2:8" s="1" customFormat="1" ht="16.9" customHeight="1">
      <c r="B734" s="33"/>
      <c r="C734" s="197" t="s">
        <v>4390</v>
      </c>
      <c r="D734" s="197" t="s">
        <v>4391</v>
      </c>
      <c r="E734" s="18" t="s">
        <v>794</v>
      </c>
      <c r="F734" s="198">
        <v>10151.633</v>
      </c>
      <c r="H734" s="33"/>
    </row>
    <row r="735" spans="2:8" s="1" customFormat="1" ht="16.9" customHeight="1">
      <c r="B735" s="33"/>
      <c r="C735" s="193" t="s">
        <v>1583</v>
      </c>
      <c r="D735" s="194" t="s">
        <v>1584</v>
      </c>
      <c r="E735" s="195" t="s">
        <v>794</v>
      </c>
      <c r="F735" s="196">
        <v>138.97</v>
      </c>
      <c r="H735" s="33"/>
    </row>
    <row r="736" spans="2:8" s="1" customFormat="1" ht="16.9" customHeight="1">
      <c r="B736" s="33"/>
      <c r="C736" s="197" t="s">
        <v>19</v>
      </c>
      <c r="D736" s="197" t="s">
        <v>4418</v>
      </c>
      <c r="E736" s="18" t="s">
        <v>19</v>
      </c>
      <c r="F736" s="198">
        <v>138.97</v>
      </c>
      <c r="H736" s="33"/>
    </row>
    <row r="737" spans="2:8" s="1" customFormat="1" ht="16.9" customHeight="1">
      <c r="B737" s="33"/>
      <c r="C737" s="197" t="s">
        <v>1583</v>
      </c>
      <c r="D737" s="197" t="s">
        <v>280</v>
      </c>
      <c r="E737" s="18" t="s">
        <v>19</v>
      </c>
      <c r="F737" s="198">
        <v>138.97</v>
      </c>
      <c r="H737" s="33"/>
    </row>
    <row r="738" spans="2:8" s="1" customFormat="1" ht="16.9" customHeight="1">
      <c r="B738" s="33"/>
      <c r="C738" s="199" t="s">
        <v>7091</v>
      </c>
      <c r="H738" s="33"/>
    </row>
    <row r="739" spans="2:8" s="1" customFormat="1" ht="16.9" customHeight="1">
      <c r="B739" s="33"/>
      <c r="C739" s="197" t="s">
        <v>4415</v>
      </c>
      <c r="D739" s="197" t="s">
        <v>4416</v>
      </c>
      <c r="E739" s="18" t="s">
        <v>794</v>
      </c>
      <c r="F739" s="198">
        <v>138.97</v>
      </c>
      <c r="H739" s="33"/>
    </row>
    <row r="740" spans="2:8" s="1" customFormat="1" ht="16.9" customHeight="1">
      <c r="B740" s="33"/>
      <c r="C740" s="197" t="s">
        <v>4390</v>
      </c>
      <c r="D740" s="197" t="s">
        <v>4391</v>
      </c>
      <c r="E740" s="18" t="s">
        <v>794</v>
      </c>
      <c r="F740" s="198">
        <v>10151.633</v>
      </c>
      <c r="H740" s="33"/>
    </row>
    <row r="741" spans="2:8" s="1" customFormat="1" ht="16.9" customHeight="1">
      <c r="B741" s="33"/>
      <c r="C741" s="193" t="s">
        <v>1586</v>
      </c>
      <c r="D741" s="194" t="s">
        <v>1587</v>
      </c>
      <c r="E741" s="195" t="s">
        <v>794</v>
      </c>
      <c r="F741" s="196">
        <v>61.722</v>
      </c>
      <c r="H741" s="33"/>
    </row>
    <row r="742" spans="2:8" s="1" customFormat="1" ht="16.9" customHeight="1">
      <c r="B742" s="33"/>
      <c r="C742" s="197" t="s">
        <v>19</v>
      </c>
      <c r="D742" s="197" t="s">
        <v>4372</v>
      </c>
      <c r="E742" s="18" t="s">
        <v>19</v>
      </c>
      <c r="F742" s="198">
        <v>61.722</v>
      </c>
      <c r="H742" s="33"/>
    </row>
    <row r="743" spans="2:8" s="1" customFormat="1" ht="16.9" customHeight="1">
      <c r="B743" s="33"/>
      <c r="C743" s="197" t="s">
        <v>1586</v>
      </c>
      <c r="D743" s="197" t="s">
        <v>280</v>
      </c>
      <c r="E743" s="18" t="s">
        <v>19</v>
      </c>
      <c r="F743" s="198">
        <v>61.722</v>
      </c>
      <c r="H743" s="33"/>
    </row>
    <row r="744" spans="2:8" s="1" customFormat="1" ht="16.9" customHeight="1">
      <c r="B744" s="33"/>
      <c r="C744" s="199" t="s">
        <v>7091</v>
      </c>
      <c r="H744" s="33"/>
    </row>
    <row r="745" spans="2:8" s="1" customFormat="1" ht="16.9" customHeight="1">
      <c r="B745" s="33"/>
      <c r="C745" s="197" t="s">
        <v>4368</v>
      </c>
      <c r="D745" s="197" t="s">
        <v>4369</v>
      </c>
      <c r="E745" s="18" t="s">
        <v>794</v>
      </c>
      <c r="F745" s="198">
        <v>61.722</v>
      </c>
      <c r="H745" s="33"/>
    </row>
    <row r="746" spans="2:8" s="1" customFormat="1" ht="16.9" customHeight="1">
      <c r="B746" s="33"/>
      <c r="C746" s="197" t="s">
        <v>4356</v>
      </c>
      <c r="D746" s="197" t="s">
        <v>4357</v>
      </c>
      <c r="E746" s="18" t="s">
        <v>794</v>
      </c>
      <c r="F746" s="198">
        <v>3015.623</v>
      </c>
      <c r="H746" s="33"/>
    </row>
    <row r="747" spans="2:8" s="1" customFormat="1" ht="16.9" customHeight="1">
      <c r="B747" s="33"/>
      <c r="C747" s="193" t="s">
        <v>1589</v>
      </c>
      <c r="D747" s="194" t="s">
        <v>1590</v>
      </c>
      <c r="E747" s="195" t="s">
        <v>794</v>
      </c>
      <c r="F747" s="196">
        <v>289.243</v>
      </c>
      <c r="H747" s="33"/>
    </row>
    <row r="748" spans="2:8" s="1" customFormat="1" ht="16.9" customHeight="1">
      <c r="B748" s="33"/>
      <c r="C748" s="197" t="s">
        <v>19</v>
      </c>
      <c r="D748" s="197" t="s">
        <v>4378</v>
      </c>
      <c r="E748" s="18" t="s">
        <v>19</v>
      </c>
      <c r="F748" s="198">
        <v>289.243</v>
      </c>
      <c r="H748" s="33"/>
    </row>
    <row r="749" spans="2:8" s="1" customFormat="1" ht="16.9" customHeight="1">
      <c r="B749" s="33"/>
      <c r="C749" s="197" t="s">
        <v>1589</v>
      </c>
      <c r="D749" s="197" t="s">
        <v>280</v>
      </c>
      <c r="E749" s="18" t="s">
        <v>19</v>
      </c>
      <c r="F749" s="198">
        <v>289.243</v>
      </c>
      <c r="H749" s="33"/>
    </row>
    <row r="750" spans="2:8" s="1" customFormat="1" ht="16.9" customHeight="1">
      <c r="B750" s="33"/>
      <c r="C750" s="199" t="s">
        <v>7091</v>
      </c>
      <c r="H750" s="33"/>
    </row>
    <row r="751" spans="2:8" s="1" customFormat="1" ht="16.9" customHeight="1">
      <c r="B751" s="33"/>
      <c r="C751" s="197" t="s">
        <v>4374</v>
      </c>
      <c r="D751" s="197" t="s">
        <v>4375</v>
      </c>
      <c r="E751" s="18" t="s">
        <v>794</v>
      </c>
      <c r="F751" s="198">
        <v>289.243</v>
      </c>
      <c r="H751" s="33"/>
    </row>
    <row r="752" spans="2:8" s="1" customFormat="1" ht="16.9" customHeight="1">
      <c r="B752" s="33"/>
      <c r="C752" s="197" t="s">
        <v>4356</v>
      </c>
      <c r="D752" s="197" t="s">
        <v>4357</v>
      </c>
      <c r="E752" s="18" t="s">
        <v>794</v>
      </c>
      <c r="F752" s="198">
        <v>3015.623</v>
      </c>
      <c r="H752" s="33"/>
    </row>
    <row r="753" spans="2:8" s="1" customFormat="1" ht="16.9" customHeight="1">
      <c r="B753" s="33"/>
      <c r="C753" s="193" t="s">
        <v>7099</v>
      </c>
      <c r="D753" s="194" t="s">
        <v>7100</v>
      </c>
      <c r="E753" s="195" t="s">
        <v>794</v>
      </c>
      <c r="F753" s="196">
        <v>180</v>
      </c>
      <c r="H753" s="33"/>
    </row>
    <row r="754" spans="2:8" s="1" customFormat="1" ht="16.9" customHeight="1">
      <c r="B754" s="33"/>
      <c r="C754" s="193" t="s">
        <v>113</v>
      </c>
      <c r="D754" s="194" t="s">
        <v>1592</v>
      </c>
      <c r="E754" s="195" t="s">
        <v>115</v>
      </c>
      <c r="F754" s="196">
        <v>12.1</v>
      </c>
      <c r="H754" s="33"/>
    </row>
    <row r="755" spans="2:8" s="1" customFormat="1" ht="16.9" customHeight="1">
      <c r="B755" s="33"/>
      <c r="C755" s="197" t="s">
        <v>19</v>
      </c>
      <c r="D755" s="197" t="s">
        <v>3154</v>
      </c>
      <c r="E755" s="18" t="s">
        <v>19</v>
      </c>
      <c r="F755" s="198">
        <v>0</v>
      </c>
      <c r="H755" s="33"/>
    </row>
    <row r="756" spans="2:8" s="1" customFormat="1" ht="16.9" customHeight="1">
      <c r="B756" s="33"/>
      <c r="C756" s="197" t="s">
        <v>19</v>
      </c>
      <c r="D756" s="197" t="s">
        <v>3155</v>
      </c>
      <c r="E756" s="18" t="s">
        <v>19</v>
      </c>
      <c r="F756" s="198">
        <v>10.1</v>
      </c>
      <c r="H756" s="33"/>
    </row>
    <row r="757" spans="2:8" s="1" customFormat="1" ht="16.9" customHeight="1">
      <c r="B757" s="33"/>
      <c r="C757" s="197" t="s">
        <v>19</v>
      </c>
      <c r="D757" s="197" t="s">
        <v>3156</v>
      </c>
      <c r="E757" s="18" t="s">
        <v>19</v>
      </c>
      <c r="F757" s="198">
        <v>1</v>
      </c>
      <c r="H757" s="33"/>
    </row>
    <row r="758" spans="2:8" s="1" customFormat="1" ht="16.9" customHeight="1">
      <c r="B758" s="33"/>
      <c r="C758" s="197" t="s">
        <v>19</v>
      </c>
      <c r="D758" s="197" t="s">
        <v>3157</v>
      </c>
      <c r="E758" s="18" t="s">
        <v>19</v>
      </c>
      <c r="F758" s="198">
        <v>1</v>
      </c>
      <c r="H758" s="33"/>
    </row>
    <row r="759" spans="2:8" s="1" customFormat="1" ht="16.9" customHeight="1">
      <c r="B759" s="33"/>
      <c r="C759" s="197" t="s">
        <v>113</v>
      </c>
      <c r="D759" s="197" t="s">
        <v>280</v>
      </c>
      <c r="E759" s="18" t="s">
        <v>19</v>
      </c>
      <c r="F759" s="198">
        <v>12.1</v>
      </c>
      <c r="H759" s="33"/>
    </row>
    <row r="760" spans="2:8" s="1" customFormat="1" ht="16.9" customHeight="1">
      <c r="B760" s="33"/>
      <c r="C760" s="199" t="s">
        <v>7091</v>
      </c>
      <c r="H760" s="33"/>
    </row>
    <row r="761" spans="2:8" s="1" customFormat="1" ht="16.9" customHeight="1">
      <c r="B761" s="33"/>
      <c r="C761" s="197" t="s">
        <v>1180</v>
      </c>
      <c r="D761" s="197" t="s">
        <v>1181</v>
      </c>
      <c r="E761" s="18" t="s">
        <v>115</v>
      </c>
      <c r="F761" s="198">
        <v>12.1</v>
      </c>
      <c r="H761" s="33"/>
    </row>
    <row r="762" spans="2:8" s="1" customFormat="1" ht="16.9" customHeight="1">
      <c r="B762" s="33"/>
      <c r="C762" s="197" t="s">
        <v>2362</v>
      </c>
      <c r="D762" s="197" t="s">
        <v>2363</v>
      </c>
      <c r="E762" s="18" t="s">
        <v>115</v>
      </c>
      <c r="F762" s="198">
        <v>251.125</v>
      </c>
      <c r="H762" s="33"/>
    </row>
    <row r="763" spans="2:8" s="1" customFormat="1" ht="16.9" customHeight="1">
      <c r="B763" s="33"/>
      <c r="C763" s="197" t="s">
        <v>1072</v>
      </c>
      <c r="D763" s="197" t="s">
        <v>1073</v>
      </c>
      <c r="E763" s="18" t="s">
        <v>115</v>
      </c>
      <c r="F763" s="198">
        <v>116.973</v>
      </c>
      <c r="H763" s="33"/>
    </row>
    <row r="764" spans="2:8" s="1" customFormat="1" ht="16.9" customHeight="1">
      <c r="B764" s="33"/>
      <c r="C764" s="193" t="s">
        <v>117</v>
      </c>
      <c r="D764" s="194" t="s">
        <v>118</v>
      </c>
      <c r="E764" s="195" t="s">
        <v>115</v>
      </c>
      <c r="F764" s="196">
        <v>78.373</v>
      </c>
      <c r="H764" s="33"/>
    </row>
    <row r="765" spans="2:8" s="1" customFormat="1" ht="16.9" customHeight="1">
      <c r="B765" s="33"/>
      <c r="C765" s="197" t="s">
        <v>19</v>
      </c>
      <c r="D765" s="197" t="s">
        <v>3159</v>
      </c>
      <c r="E765" s="18" t="s">
        <v>19</v>
      </c>
      <c r="F765" s="198">
        <v>0</v>
      </c>
      <c r="H765" s="33"/>
    </row>
    <row r="766" spans="2:8" s="1" customFormat="1" ht="16.9" customHeight="1">
      <c r="B766" s="33"/>
      <c r="C766" s="197" t="s">
        <v>19</v>
      </c>
      <c r="D766" s="197" t="s">
        <v>3160</v>
      </c>
      <c r="E766" s="18" t="s">
        <v>19</v>
      </c>
      <c r="F766" s="198">
        <v>0</v>
      </c>
      <c r="H766" s="33"/>
    </row>
    <row r="767" spans="2:8" s="1" customFormat="1" ht="16.9" customHeight="1">
      <c r="B767" s="33"/>
      <c r="C767" s="197" t="s">
        <v>19</v>
      </c>
      <c r="D767" s="197" t="s">
        <v>3161</v>
      </c>
      <c r="E767" s="18" t="s">
        <v>19</v>
      </c>
      <c r="F767" s="198">
        <v>54.212</v>
      </c>
      <c r="H767" s="33"/>
    </row>
    <row r="768" spans="2:8" s="1" customFormat="1" ht="16.9" customHeight="1">
      <c r="B768" s="33"/>
      <c r="C768" s="197" t="s">
        <v>19</v>
      </c>
      <c r="D768" s="197" t="s">
        <v>3162</v>
      </c>
      <c r="E768" s="18" t="s">
        <v>19</v>
      </c>
      <c r="F768" s="198">
        <v>24.161</v>
      </c>
      <c r="H768" s="33"/>
    </row>
    <row r="769" spans="2:8" s="1" customFormat="1" ht="16.9" customHeight="1">
      <c r="B769" s="33"/>
      <c r="C769" s="197" t="s">
        <v>117</v>
      </c>
      <c r="D769" s="197" t="s">
        <v>280</v>
      </c>
      <c r="E769" s="18" t="s">
        <v>19</v>
      </c>
      <c r="F769" s="198">
        <v>78.373</v>
      </c>
      <c r="H769" s="33"/>
    </row>
    <row r="770" spans="2:8" s="1" customFormat="1" ht="16.9" customHeight="1">
      <c r="B770" s="33"/>
      <c r="C770" s="199" t="s">
        <v>7091</v>
      </c>
      <c r="H770" s="33"/>
    </row>
    <row r="771" spans="2:8" s="1" customFormat="1" ht="16.9" customHeight="1">
      <c r="B771" s="33"/>
      <c r="C771" s="197" t="s">
        <v>1188</v>
      </c>
      <c r="D771" s="197" t="s">
        <v>1189</v>
      </c>
      <c r="E771" s="18" t="s">
        <v>115</v>
      </c>
      <c r="F771" s="198">
        <v>78.373</v>
      </c>
      <c r="H771" s="33"/>
    </row>
    <row r="772" spans="2:8" s="1" customFormat="1" ht="16.9" customHeight="1">
      <c r="B772" s="33"/>
      <c r="C772" s="197" t="s">
        <v>2376</v>
      </c>
      <c r="D772" s="197" t="s">
        <v>2377</v>
      </c>
      <c r="E772" s="18" t="s">
        <v>115</v>
      </c>
      <c r="F772" s="198">
        <v>1092.803</v>
      </c>
      <c r="H772" s="33"/>
    </row>
    <row r="773" spans="2:8" s="1" customFormat="1" ht="16.9" customHeight="1">
      <c r="B773" s="33"/>
      <c r="C773" s="197" t="s">
        <v>1072</v>
      </c>
      <c r="D773" s="197" t="s">
        <v>1073</v>
      </c>
      <c r="E773" s="18" t="s">
        <v>115</v>
      </c>
      <c r="F773" s="198">
        <v>116.973</v>
      </c>
      <c r="H773" s="33"/>
    </row>
    <row r="774" spans="2:8" s="1" customFormat="1" ht="16.9" customHeight="1">
      <c r="B774" s="33"/>
      <c r="C774" s="193" t="s">
        <v>1595</v>
      </c>
      <c r="D774" s="194" t="s">
        <v>1596</v>
      </c>
      <c r="E774" s="195" t="s">
        <v>115</v>
      </c>
      <c r="F774" s="196">
        <v>290.6</v>
      </c>
      <c r="H774" s="33"/>
    </row>
    <row r="775" spans="2:8" s="1" customFormat="1" ht="16.9" customHeight="1">
      <c r="B775" s="33"/>
      <c r="C775" s="197" t="s">
        <v>19</v>
      </c>
      <c r="D775" s="197" t="s">
        <v>3174</v>
      </c>
      <c r="E775" s="18" t="s">
        <v>19</v>
      </c>
      <c r="F775" s="198">
        <v>0</v>
      </c>
      <c r="H775" s="33"/>
    </row>
    <row r="776" spans="2:8" s="1" customFormat="1" ht="16.9" customHeight="1">
      <c r="B776" s="33"/>
      <c r="C776" s="197" t="s">
        <v>19</v>
      </c>
      <c r="D776" s="197" t="s">
        <v>3175</v>
      </c>
      <c r="E776" s="18" t="s">
        <v>19</v>
      </c>
      <c r="F776" s="198">
        <v>290.6</v>
      </c>
      <c r="H776" s="33"/>
    </row>
    <row r="777" spans="2:8" s="1" customFormat="1" ht="16.9" customHeight="1">
      <c r="B777" s="33"/>
      <c r="C777" s="197" t="s">
        <v>1595</v>
      </c>
      <c r="D777" s="197" t="s">
        <v>280</v>
      </c>
      <c r="E777" s="18" t="s">
        <v>19</v>
      </c>
      <c r="F777" s="198">
        <v>290.6</v>
      </c>
      <c r="H777" s="33"/>
    </row>
    <row r="778" spans="2:8" s="1" customFormat="1" ht="16.9" customHeight="1">
      <c r="B778" s="33"/>
      <c r="C778" s="199" t="s">
        <v>7091</v>
      </c>
      <c r="H778" s="33"/>
    </row>
    <row r="779" spans="2:8" s="1" customFormat="1" ht="16.9" customHeight="1">
      <c r="B779" s="33"/>
      <c r="C779" s="197" t="s">
        <v>1195</v>
      </c>
      <c r="D779" s="197" t="s">
        <v>1196</v>
      </c>
      <c r="E779" s="18" t="s">
        <v>115</v>
      </c>
      <c r="F779" s="198">
        <v>290.6</v>
      </c>
      <c r="H779" s="33"/>
    </row>
    <row r="780" spans="2:8" s="1" customFormat="1" ht="16.9" customHeight="1">
      <c r="B780" s="33"/>
      <c r="C780" s="197" t="s">
        <v>2376</v>
      </c>
      <c r="D780" s="197" t="s">
        <v>2377</v>
      </c>
      <c r="E780" s="18" t="s">
        <v>115</v>
      </c>
      <c r="F780" s="198">
        <v>1092.803</v>
      </c>
      <c r="H780" s="33"/>
    </row>
    <row r="781" spans="2:8" s="1" customFormat="1" ht="16.9" customHeight="1">
      <c r="B781" s="33"/>
      <c r="C781" s="197" t="s">
        <v>2946</v>
      </c>
      <c r="D781" s="197" t="s">
        <v>2947</v>
      </c>
      <c r="E781" s="18" t="s">
        <v>115</v>
      </c>
      <c r="F781" s="198">
        <v>290.6</v>
      </c>
      <c r="H781" s="33"/>
    </row>
    <row r="782" spans="2:8" s="1" customFormat="1" ht="16.9" customHeight="1">
      <c r="B782" s="33"/>
      <c r="C782" s="197" t="s">
        <v>3169</v>
      </c>
      <c r="D782" s="197" t="s">
        <v>3170</v>
      </c>
      <c r="E782" s="18" t="s">
        <v>115</v>
      </c>
      <c r="F782" s="198">
        <v>145.3</v>
      </c>
      <c r="H782" s="33"/>
    </row>
    <row r="783" spans="2:8" s="1" customFormat="1" ht="16.9" customHeight="1">
      <c r="B783" s="33"/>
      <c r="C783" s="193" t="s">
        <v>1598</v>
      </c>
      <c r="D783" s="194" t="s">
        <v>1599</v>
      </c>
      <c r="E783" s="195" t="s">
        <v>115</v>
      </c>
      <c r="F783" s="196">
        <v>10</v>
      </c>
      <c r="H783" s="33"/>
    </row>
    <row r="784" spans="2:8" s="1" customFormat="1" ht="16.9" customHeight="1">
      <c r="B784" s="33"/>
      <c r="C784" s="197" t="s">
        <v>19</v>
      </c>
      <c r="D784" s="197" t="s">
        <v>1599</v>
      </c>
      <c r="E784" s="18" t="s">
        <v>19</v>
      </c>
      <c r="F784" s="198">
        <v>0</v>
      </c>
      <c r="H784" s="33"/>
    </row>
    <row r="785" spans="2:8" s="1" customFormat="1" ht="16.9" customHeight="1">
      <c r="B785" s="33"/>
      <c r="C785" s="197" t="s">
        <v>19</v>
      </c>
      <c r="D785" s="197" t="s">
        <v>3168</v>
      </c>
      <c r="E785" s="18" t="s">
        <v>19</v>
      </c>
      <c r="F785" s="198">
        <v>10</v>
      </c>
      <c r="H785" s="33"/>
    </row>
    <row r="786" spans="2:8" s="1" customFormat="1" ht="16.9" customHeight="1">
      <c r="B786" s="33"/>
      <c r="C786" s="197" t="s">
        <v>1598</v>
      </c>
      <c r="D786" s="197" t="s">
        <v>280</v>
      </c>
      <c r="E786" s="18" t="s">
        <v>19</v>
      </c>
      <c r="F786" s="198">
        <v>10</v>
      </c>
      <c r="H786" s="33"/>
    </row>
    <row r="787" spans="2:8" s="1" customFormat="1" ht="16.9" customHeight="1">
      <c r="B787" s="33"/>
      <c r="C787" s="199" t="s">
        <v>7091</v>
      </c>
      <c r="H787" s="33"/>
    </row>
    <row r="788" spans="2:8" s="1" customFormat="1" ht="16.9" customHeight="1">
      <c r="B788" s="33"/>
      <c r="C788" s="197" t="s">
        <v>3163</v>
      </c>
      <c r="D788" s="197" t="s">
        <v>3164</v>
      </c>
      <c r="E788" s="18" t="s">
        <v>115</v>
      </c>
      <c r="F788" s="198">
        <v>10</v>
      </c>
      <c r="H788" s="33"/>
    </row>
    <row r="789" spans="2:8" s="1" customFormat="1" ht="16.9" customHeight="1">
      <c r="B789" s="33"/>
      <c r="C789" s="197" t="s">
        <v>389</v>
      </c>
      <c r="D789" s="197" t="s">
        <v>390</v>
      </c>
      <c r="E789" s="18" t="s">
        <v>104</v>
      </c>
      <c r="F789" s="198">
        <v>45.09</v>
      </c>
      <c r="H789" s="33"/>
    </row>
    <row r="790" spans="2:8" s="1" customFormat="1" ht="16.9" customHeight="1">
      <c r="B790" s="33"/>
      <c r="C790" s="197" t="s">
        <v>1449</v>
      </c>
      <c r="D790" s="197" t="s">
        <v>1450</v>
      </c>
      <c r="E790" s="18" t="s">
        <v>130</v>
      </c>
      <c r="F790" s="198">
        <v>837.033</v>
      </c>
      <c r="H790" s="33"/>
    </row>
    <row r="791" spans="2:8" s="1" customFormat="1" ht="16.9" customHeight="1">
      <c r="B791" s="33"/>
      <c r="C791" s="197" t="s">
        <v>1471</v>
      </c>
      <c r="D791" s="197" t="s">
        <v>1472</v>
      </c>
      <c r="E791" s="18" t="s">
        <v>130</v>
      </c>
      <c r="F791" s="198">
        <v>2692.472</v>
      </c>
      <c r="H791" s="33"/>
    </row>
    <row r="792" spans="2:8" s="1" customFormat="1" ht="16.9" customHeight="1">
      <c r="B792" s="33"/>
      <c r="C792" s="197" t="s">
        <v>1481</v>
      </c>
      <c r="D792" s="197" t="s">
        <v>1482</v>
      </c>
      <c r="E792" s="18" t="s">
        <v>130</v>
      </c>
      <c r="F792" s="198">
        <v>34932.609</v>
      </c>
      <c r="H792" s="33"/>
    </row>
    <row r="793" spans="2:8" s="1" customFormat="1" ht="16.9" customHeight="1">
      <c r="B793" s="33"/>
      <c r="C793" s="197" t="s">
        <v>3169</v>
      </c>
      <c r="D793" s="197" t="s">
        <v>3170</v>
      </c>
      <c r="E793" s="18" t="s">
        <v>115</v>
      </c>
      <c r="F793" s="198">
        <v>10</v>
      </c>
      <c r="H793" s="33"/>
    </row>
    <row r="794" spans="2:8" s="1" customFormat="1" ht="16.9" customHeight="1">
      <c r="B794" s="33"/>
      <c r="C794" s="193" t="s">
        <v>1600</v>
      </c>
      <c r="D794" s="194" t="s">
        <v>1601</v>
      </c>
      <c r="E794" s="195" t="s">
        <v>115</v>
      </c>
      <c r="F794" s="196">
        <v>26.5</v>
      </c>
      <c r="H794" s="33"/>
    </row>
    <row r="795" spans="2:8" s="1" customFormat="1" ht="16.9" customHeight="1">
      <c r="B795" s="33"/>
      <c r="C795" s="197" t="s">
        <v>19</v>
      </c>
      <c r="D795" s="197" t="s">
        <v>3182</v>
      </c>
      <c r="E795" s="18" t="s">
        <v>19</v>
      </c>
      <c r="F795" s="198">
        <v>0</v>
      </c>
      <c r="H795" s="33"/>
    </row>
    <row r="796" spans="2:8" s="1" customFormat="1" ht="16.9" customHeight="1">
      <c r="B796" s="33"/>
      <c r="C796" s="197" t="s">
        <v>19</v>
      </c>
      <c r="D796" s="197" t="s">
        <v>3183</v>
      </c>
      <c r="E796" s="18" t="s">
        <v>19</v>
      </c>
      <c r="F796" s="198">
        <v>26.5</v>
      </c>
      <c r="H796" s="33"/>
    </row>
    <row r="797" spans="2:8" s="1" customFormat="1" ht="16.9" customHeight="1">
      <c r="B797" s="33"/>
      <c r="C797" s="197" t="s">
        <v>1600</v>
      </c>
      <c r="D797" s="197" t="s">
        <v>280</v>
      </c>
      <c r="E797" s="18" t="s">
        <v>19</v>
      </c>
      <c r="F797" s="198">
        <v>26.5</v>
      </c>
      <c r="H797" s="33"/>
    </row>
    <row r="798" spans="2:8" s="1" customFormat="1" ht="16.9" customHeight="1">
      <c r="B798" s="33"/>
      <c r="C798" s="199" t="s">
        <v>7091</v>
      </c>
      <c r="H798" s="33"/>
    </row>
    <row r="799" spans="2:8" s="1" customFormat="1" ht="16.9" customHeight="1">
      <c r="B799" s="33"/>
      <c r="C799" s="197" t="s">
        <v>3178</v>
      </c>
      <c r="D799" s="197" t="s">
        <v>3179</v>
      </c>
      <c r="E799" s="18" t="s">
        <v>115</v>
      </c>
      <c r="F799" s="198">
        <v>26.5</v>
      </c>
      <c r="H799" s="33"/>
    </row>
    <row r="800" spans="2:8" s="1" customFormat="1" ht="16.9" customHeight="1">
      <c r="B800" s="33"/>
      <c r="C800" s="197" t="s">
        <v>2376</v>
      </c>
      <c r="D800" s="197" t="s">
        <v>2377</v>
      </c>
      <c r="E800" s="18" t="s">
        <v>115</v>
      </c>
      <c r="F800" s="198">
        <v>1092.803</v>
      </c>
      <c r="H800" s="33"/>
    </row>
    <row r="801" spans="2:8" s="1" customFormat="1" ht="16.9" customHeight="1">
      <c r="B801" s="33"/>
      <c r="C801" s="197" t="s">
        <v>1072</v>
      </c>
      <c r="D801" s="197" t="s">
        <v>1073</v>
      </c>
      <c r="E801" s="18" t="s">
        <v>115</v>
      </c>
      <c r="F801" s="198">
        <v>116.973</v>
      </c>
      <c r="H801" s="33"/>
    </row>
    <row r="802" spans="2:8" s="1" customFormat="1" ht="16.9" customHeight="1">
      <c r="B802" s="33"/>
      <c r="C802" s="197" t="s">
        <v>3169</v>
      </c>
      <c r="D802" s="197" t="s">
        <v>3170</v>
      </c>
      <c r="E802" s="18" t="s">
        <v>115</v>
      </c>
      <c r="F802" s="198">
        <v>26.5</v>
      </c>
      <c r="H802" s="33"/>
    </row>
    <row r="803" spans="2:8" s="1" customFormat="1" ht="16.9" customHeight="1">
      <c r="B803" s="33"/>
      <c r="C803" s="193" t="s">
        <v>1603</v>
      </c>
      <c r="D803" s="194" t="s">
        <v>1604</v>
      </c>
      <c r="E803" s="195" t="s">
        <v>162</v>
      </c>
      <c r="F803" s="196">
        <v>83</v>
      </c>
      <c r="H803" s="33"/>
    </row>
    <row r="804" spans="2:8" s="1" customFormat="1" ht="16.9" customHeight="1">
      <c r="B804" s="33"/>
      <c r="C804" s="197" t="s">
        <v>1603</v>
      </c>
      <c r="D804" s="197" t="s">
        <v>2424</v>
      </c>
      <c r="E804" s="18" t="s">
        <v>19</v>
      </c>
      <c r="F804" s="198">
        <v>83</v>
      </c>
      <c r="H804" s="33"/>
    </row>
    <row r="805" spans="2:8" s="1" customFormat="1" ht="16.9" customHeight="1">
      <c r="B805" s="33"/>
      <c r="C805" s="199" t="s">
        <v>7091</v>
      </c>
      <c r="H805" s="33"/>
    </row>
    <row r="806" spans="2:8" s="1" customFormat="1" ht="16.9" customHeight="1">
      <c r="B806" s="33"/>
      <c r="C806" s="197" t="s">
        <v>2418</v>
      </c>
      <c r="D806" s="197" t="s">
        <v>2419</v>
      </c>
      <c r="E806" s="18" t="s">
        <v>162</v>
      </c>
      <c r="F806" s="198">
        <v>83</v>
      </c>
      <c r="H806" s="33"/>
    </row>
    <row r="807" spans="2:8" s="1" customFormat="1" ht="16.9" customHeight="1">
      <c r="B807" s="33"/>
      <c r="C807" s="197" t="s">
        <v>3287</v>
      </c>
      <c r="D807" s="197" t="s">
        <v>3288</v>
      </c>
      <c r="E807" s="18" t="s">
        <v>162</v>
      </c>
      <c r="F807" s="198">
        <v>83</v>
      </c>
      <c r="H807" s="33"/>
    </row>
    <row r="808" spans="2:8" s="1" customFormat="1" ht="16.9" customHeight="1">
      <c r="B808" s="33"/>
      <c r="C808" s="197" t="s">
        <v>3980</v>
      </c>
      <c r="D808" s="197" t="s">
        <v>3981</v>
      </c>
      <c r="E808" s="18" t="s">
        <v>130</v>
      </c>
      <c r="F808" s="198">
        <v>1.245</v>
      </c>
      <c r="H808" s="33"/>
    </row>
    <row r="809" spans="2:8" s="1" customFormat="1" ht="16.9" customHeight="1">
      <c r="B809" s="33"/>
      <c r="C809" s="197" t="s">
        <v>1471</v>
      </c>
      <c r="D809" s="197" t="s">
        <v>1472</v>
      </c>
      <c r="E809" s="18" t="s">
        <v>130</v>
      </c>
      <c r="F809" s="198">
        <v>2692.472</v>
      </c>
      <c r="H809" s="33"/>
    </row>
    <row r="810" spans="2:8" s="1" customFormat="1" ht="16.9" customHeight="1">
      <c r="B810" s="33"/>
      <c r="C810" s="197" t="s">
        <v>1481</v>
      </c>
      <c r="D810" s="197" t="s">
        <v>1482</v>
      </c>
      <c r="E810" s="18" t="s">
        <v>130</v>
      </c>
      <c r="F810" s="198">
        <v>34932.609</v>
      </c>
      <c r="H810" s="33"/>
    </row>
    <row r="811" spans="2:8" s="1" customFormat="1" ht="16.9" customHeight="1">
      <c r="B811" s="33"/>
      <c r="C811" s="197" t="s">
        <v>1493</v>
      </c>
      <c r="D811" s="197" t="s">
        <v>1494</v>
      </c>
      <c r="E811" s="18" t="s">
        <v>130</v>
      </c>
      <c r="F811" s="198">
        <v>1964.781</v>
      </c>
      <c r="H811" s="33"/>
    </row>
    <row r="812" spans="2:8" s="1" customFormat="1" ht="16.9" customHeight="1">
      <c r="B812" s="33"/>
      <c r="C812" s="193" t="s">
        <v>1605</v>
      </c>
      <c r="D812" s="194" t="s">
        <v>1606</v>
      </c>
      <c r="E812" s="195" t="s">
        <v>115</v>
      </c>
      <c r="F812" s="196">
        <v>20.592</v>
      </c>
      <c r="H812" s="33"/>
    </row>
    <row r="813" spans="2:8" s="1" customFormat="1" ht="16.9" customHeight="1">
      <c r="B813" s="33"/>
      <c r="C813" s="197" t="s">
        <v>19</v>
      </c>
      <c r="D813" s="197" t="s">
        <v>2410</v>
      </c>
      <c r="E813" s="18" t="s">
        <v>19</v>
      </c>
      <c r="F813" s="198">
        <v>0</v>
      </c>
      <c r="H813" s="33"/>
    </row>
    <row r="814" spans="2:8" s="1" customFormat="1" ht="16.9" customHeight="1">
      <c r="B814" s="33"/>
      <c r="C814" s="197" t="s">
        <v>19</v>
      </c>
      <c r="D814" s="197" t="s">
        <v>2411</v>
      </c>
      <c r="E814" s="18" t="s">
        <v>19</v>
      </c>
      <c r="F814" s="198">
        <v>0</v>
      </c>
      <c r="H814" s="33"/>
    </row>
    <row r="815" spans="2:8" s="1" customFormat="1" ht="16.9" customHeight="1">
      <c r="B815" s="33"/>
      <c r="C815" s="197" t="s">
        <v>19</v>
      </c>
      <c r="D815" s="197" t="s">
        <v>2412</v>
      </c>
      <c r="E815" s="18" t="s">
        <v>19</v>
      </c>
      <c r="F815" s="198">
        <v>10.296</v>
      </c>
      <c r="H815" s="33"/>
    </row>
    <row r="816" spans="2:8" s="1" customFormat="1" ht="16.9" customHeight="1">
      <c r="B816" s="33"/>
      <c r="C816" s="197" t="s">
        <v>19</v>
      </c>
      <c r="D816" s="197" t="s">
        <v>2413</v>
      </c>
      <c r="E816" s="18" t="s">
        <v>19</v>
      </c>
      <c r="F816" s="198">
        <v>0</v>
      </c>
      <c r="H816" s="33"/>
    </row>
    <row r="817" spans="2:8" s="1" customFormat="1" ht="16.9" customHeight="1">
      <c r="B817" s="33"/>
      <c r="C817" s="197" t="s">
        <v>19</v>
      </c>
      <c r="D817" s="197" t="s">
        <v>2412</v>
      </c>
      <c r="E817" s="18" t="s">
        <v>19</v>
      </c>
      <c r="F817" s="198">
        <v>10.296</v>
      </c>
      <c r="H817" s="33"/>
    </row>
    <row r="818" spans="2:8" s="1" customFormat="1" ht="16.9" customHeight="1">
      <c r="B818" s="33"/>
      <c r="C818" s="197" t="s">
        <v>1605</v>
      </c>
      <c r="D818" s="197" t="s">
        <v>280</v>
      </c>
      <c r="E818" s="18" t="s">
        <v>19</v>
      </c>
      <c r="F818" s="198">
        <v>20.592</v>
      </c>
      <c r="H818" s="33"/>
    </row>
    <row r="819" spans="2:8" s="1" customFormat="1" ht="16.9" customHeight="1">
      <c r="B819" s="33"/>
      <c r="C819" s="199" t="s">
        <v>7091</v>
      </c>
      <c r="H819" s="33"/>
    </row>
    <row r="820" spans="2:8" s="1" customFormat="1" ht="16.9" customHeight="1">
      <c r="B820" s="33"/>
      <c r="C820" s="197" t="s">
        <v>2405</v>
      </c>
      <c r="D820" s="197" t="s">
        <v>2406</v>
      </c>
      <c r="E820" s="18" t="s">
        <v>115</v>
      </c>
      <c r="F820" s="198">
        <v>20.592</v>
      </c>
      <c r="H820" s="33"/>
    </row>
    <row r="821" spans="2:8" s="1" customFormat="1" ht="16.9" customHeight="1">
      <c r="B821" s="33"/>
      <c r="C821" s="197" t="s">
        <v>2414</v>
      </c>
      <c r="D821" s="197" t="s">
        <v>2415</v>
      </c>
      <c r="E821" s="18" t="s">
        <v>115</v>
      </c>
      <c r="F821" s="198">
        <v>24.391</v>
      </c>
      <c r="H821" s="33"/>
    </row>
    <row r="822" spans="2:8" s="1" customFormat="1" ht="16.9" customHeight="1">
      <c r="B822" s="33"/>
      <c r="C822" s="193" t="s">
        <v>1608</v>
      </c>
      <c r="D822" s="194" t="s">
        <v>1609</v>
      </c>
      <c r="E822" s="195" t="s">
        <v>115</v>
      </c>
      <c r="F822" s="196">
        <v>52.62</v>
      </c>
      <c r="H822" s="33"/>
    </row>
    <row r="823" spans="2:8" s="1" customFormat="1" ht="16.9" customHeight="1">
      <c r="B823" s="33"/>
      <c r="C823" s="197" t="s">
        <v>19</v>
      </c>
      <c r="D823" s="197" t="s">
        <v>2430</v>
      </c>
      <c r="E823" s="18" t="s">
        <v>19</v>
      </c>
      <c r="F823" s="198">
        <v>0</v>
      </c>
      <c r="H823" s="33"/>
    </row>
    <row r="824" spans="2:8" s="1" customFormat="1" ht="16.9" customHeight="1">
      <c r="B824" s="33"/>
      <c r="C824" s="197" t="s">
        <v>19</v>
      </c>
      <c r="D824" s="197" t="s">
        <v>1961</v>
      </c>
      <c r="E824" s="18" t="s">
        <v>19</v>
      </c>
      <c r="F824" s="198">
        <v>0</v>
      </c>
      <c r="H824" s="33"/>
    </row>
    <row r="825" spans="2:8" s="1" customFormat="1" ht="16.9" customHeight="1">
      <c r="B825" s="33"/>
      <c r="C825" s="197" t="s">
        <v>19</v>
      </c>
      <c r="D825" s="197" t="s">
        <v>2431</v>
      </c>
      <c r="E825" s="18" t="s">
        <v>19</v>
      </c>
      <c r="F825" s="198">
        <v>16.5</v>
      </c>
      <c r="H825" s="33"/>
    </row>
    <row r="826" spans="2:8" s="1" customFormat="1" ht="16.9" customHeight="1">
      <c r="B826" s="33"/>
      <c r="C826" s="197" t="s">
        <v>19</v>
      </c>
      <c r="D826" s="197" t="s">
        <v>2299</v>
      </c>
      <c r="E826" s="18" t="s">
        <v>19</v>
      </c>
      <c r="F826" s="198">
        <v>0</v>
      </c>
      <c r="H826" s="33"/>
    </row>
    <row r="827" spans="2:8" s="1" customFormat="1" ht="16.9" customHeight="1">
      <c r="B827" s="33"/>
      <c r="C827" s="197" t="s">
        <v>19</v>
      </c>
      <c r="D827" s="197" t="s">
        <v>2432</v>
      </c>
      <c r="E827" s="18" t="s">
        <v>19</v>
      </c>
      <c r="F827" s="198">
        <v>8.576</v>
      </c>
      <c r="H827" s="33"/>
    </row>
    <row r="828" spans="2:8" s="1" customFormat="1" ht="16.9" customHeight="1">
      <c r="B828" s="33"/>
      <c r="C828" s="197" t="s">
        <v>19</v>
      </c>
      <c r="D828" s="197" t="s">
        <v>1965</v>
      </c>
      <c r="E828" s="18" t="s">
        <v>19</v>
      </c>
      <c r="F828" s="198">
        <v>0</v>
      </c>
      <c r="H828" s="33"/>
    </row>
    <row r="829" spans="2:8" s="1" customFormat="1" ht="16.9" customHeight="1">
      <c r="B829" s="33"/>
      <c r="C829" s="197" t="s">
        <v>19</v>
      </c>
      <c r="D829" s="197" t="s">
        <v>2433</v>
      </c>
      <c r="E829" s="18" t="s">
        <v>19</v>
      </c>
      <c r="F829" s="198">
        <v>14.124</v>
      </c>
      <c r="H829" s="33"/>
    </row>
    <row r="830" spans="2:8" s="1" customFormat="1" ht="16.9" customHeight="1">
      <c r="B830" s="33"/>
      <c r="C830" s="197" t="s">
        <v>19</v>
      </c>
      <c r="D830" s="197" t="s">
        <v>1967</v>
      </c>
      <c r="E830" s="18" t="s">
        <v>19</v>
      </c>
      <c r="F830" s="198">
        <v>0</v>
      </c>
      <c r="H830" s="33"/>
    </row>
    <row r="831" spans="2:8" s="1" customFormat="1" ht="16.9" customHeight="1">
      <c r="B831" s="33"/>
      <c r="C831" s="197" t="s">
        <v>19</v>
      </c>
      <c r="D831" s="197" t="s">
        <v>2434</v>
      </c>
      <c r="E831" s="18" t="s">
        <v>19</v>
      </c>
      <c r="F831" s="198">
        <v>6.82</v>
      </c>
      <c r="H831" s="33"/>
    </row>
    <row r="832" spans="2:8" s="1" customFormat="1" ht="16.9" customHeight="1">
      <c r="B832" s="33"/>
      <c r="C832" s="197" t="s">
        <v>19</v>
      </c>
      <c r="D832" s="197" t="s">
        <v>1969</v>
      </c>
      <c r="E832" s="18" t="s">
        <v>19</v>
      </c>
      <c r="F832" s="198">
        <v>0</v>
      </c>
      <c r="H832" s="33"/>
    </row>
    <row r="833" spans="2:8" s="1" customFormat="1" ht="16.9" customHeight="1">
      <c r="B833" s="33"/>
      <c r="C833" s="197" t="s">
        <v>19</v>
      </c>
      <c r="D833" s="197" t="s">
        <v>2435</v>
      </c>
      <c r="E833" s="18" t="s">
        <v>19</v>
      </c>
      <c r="F833" s="198">
        <v>6.6</v>
      </c>
      <c r="H833" s="33"/>
    </row>
    <row r="834" spans="2:8" s="1" customFormat="1" ht="16.9" customHeight="1">
      <c r="B834" s="33"/>
      <c r="C834" s="197" t="s">
        <v>1608</v>
      </c>
      <c r="D834" s="197" t="s">
        <v>280</v>
      </c>
      <c r="E834" s="18" t="s">
        <v>19</v>
      </c>
      <c r="F834" s="198">
        <v>52.62</v>
      </c>
      <c r="H834" s="33"/>
    </row>
    <row r="835" spans="2:8" s="1" customFormat="1" ht="16.9" customHeight="1">
      <c r="B835" s="33"/>
      <c r="C835" s="199" t="s">
        <v>7091</v>
      </c>
      <c r="H835" s="33"/>
    </row>
    <row r="836" spans="2:8" s="1" customFormat="1" ht="16.9" customHeight="1">
      <c r="B836" s="33"/>
      <c r="C836" s="197" t="s">
        <v>2425</v>
      </c>
      <c r="D836" s="197" t="s">
        <v>2426</v>
      </c>
      <c r="E836" s="18" t="s">
        <v>115</v>
      </c>
      <c r="F836" s="198">
        <v>52.62</v>
      </c>
      <c r="H836" s="33"/>
    </row>
    <row r="837" spans="2:8" s="1" customFormat="1" ht="16.9" customHeight="1">
      <c r="B837" s="33"/>
      <c r="C837" s="197" t="s">
        <v>2414</v>
      </c>
      <c r="D837" s="197" t="s">
        <v>2415</v>
      </c>
      <c r="E837" s="18" t="s">
        <v>115</v>
      </c>
      <c r="F837" s="198">
        <v>60.513</v>
      </c>
      <c r="H837" s="33"/>
    </row>
    <row r="838" spans="2:8" s="1" customFormat="1" ht="16.9" customHeight="1">
      <c r="B838" s="33"/>
      <c r="C838" s="193" t="s">
        <v>1611</v>
      </c>
      <c r="D838" s="194" t="s">
        <v>1612</v>
      </c>
      <c r="E838" s="195" t="s">
        <v>162</v>
      </c>
      <c r="F838" s="196">
        <v>31</v>
      </c>
      <c r="H838" s="33"/>
    </row>
    <row r="839" spans="2:8" s="1" customFormat="1" ht="16.9" customHeight="1">
      <c r="B839" s="33"/>
      <c r="C839" s="197" t="s">
        <v>19</v>
      </c>
      <c r="D839" s="197" t="s">
        <v>2463</v>
      </c>
      <c r="E839" s="18" t="s">
        <v>19</v>
      </c>
      <c r="F839" s="198">
        <v>0</v>
      </c>
      <c r="H839" s="33"/>
    </row>
    <row r="840" spans="2:8" s="1" customFormat="1" ht="16.9" customHeight="1">
      <c r="B840" s="33"/>
      <c r="C840" s="197" t="s">
        <v>19</v>
      </c>
      <c r="D840" s="197" t="s">
        <v>2464</v>
      </c>
      <c r="E840" s="18" t="s">
        <v>19</v>
      </c>
      <c r="F840" s="198">
        <v>31</v>
      </c>
      <c r="H840" s="33"/>
    </row>
    <row r="841" spans="2:8" s="1" customFormat="1" ht="16.9" customHeight="1">
      <c r="B841" s="33"/>
      <c r="C841" s="197" t="s">
        <v>1611</v>
      </c>
      <c r="D841" s="197" t="s">
        <v>280</v>
      </c>
      <c r="E841" s="18" t="s">
        <v>19</v>
      </c>
      <c r="F841" s="198">
        <v>31</v>
      </c>
      <c r="H841" s="33"/>
    </row>
    <row r="842" spans="2:8" s="1" customFormat="1" ht="16.9" customHeight="1">
      <c r="B842" s="33"/>
      <c r="C842" s="199" t="s">
        <v>7091</v>
      </c>
      <c r="H842" s="33"/>
    </row>
    <row r="843" spans="2:8" s="1" customFormat="1" ht="16.9" customHeight="1">
      <c r="B843" s="33"/>
      <c r="C843" s="197" t="s">
        <v>2458</v>
      </c>
      <c r="D843" s="197" t="s">
        <v>2459</v>
      </c>
      <c r="E843" s="18" t="s">
        <v>162</v>
      </c>
      <c r="F843" s="198">
        <v>31</v>
      </c>
      <c r="H843" s="33"/>
    </row>
    <row r="844" spans="2:8" s="1" customFormat="1" ht="16.9" customHeight="1">
      <c r="B844" s="33"/>
      <c r="C844" s="197" t="s">
        <v>2472</v>
      </c>
      <c r="D844" s="197" t="s">
        <v>2473</v>
      </c>
      <c r="E844" s="18" t="s">
        <v>19</v>
      </c>
      <c r="F844" s="198">
        <v>31</v>
      </c>
      <c r="H844" s="33"/>
    </row>
    <row r="845" spans="2:8" s="1" customFormat="1" ht="16.9" customHeight="1">
      <c r="B845" s="33"/>
      <c r="C845" s="197" t="s">
        <v>2487</v>
      </c>
      <c r="D845" s="197" t="s">
        <v>2488</v>
      </c>
      <c r="E845" s="18" t="s">
        <v>162</v>
      </c>
      <c r="F845" s="198">
        <v>31</v>
      </c>
      <c r="H845" s="33"/>
    </row>
    <row r="846" spans="2:8" s="1" customFormat="1" ht="16.9" customHeight="1">
      <c r="B846" s="33"/>
      <c r="C846" s="197" t="s">
        <v>2507</v>
      </c>
      <c r="D846" s="197" t="s">
        <v>2508</v>
      </c>
      <c r="E846" s="18" t="s">
        <v>162</v>
      </c>
      <c r="F846" s="198">
        <v>31</v>
      </c>
      <c r="H846" s="33"/>
    </row>
    <row r="847" spans="2:8" s="1" customFormat="1" ht="16.9" customHeight="1">
      <c r="B847" s="33"/>
      <c r="C847" s="193" t="s">
        <v>1613</v>
      </c>
      <c r="D847" s="194" t="s">
        <v>1614</v>
      </c>
      <c r="E847" s="195" t="s">
        <v>104</v>
      </c>
      <c r="F847" s="196">
        <v>0.5</v>
      </c>
      <c r="H847" s="33"/>
    </row>
    <row r="848" spans="2:8" s="1" customFormat="1" ht="16.9" customHeight="1">
      <c r="B848" s="33"/>
      <c r="C848" s="197" t="s">
        <v>19</v>
      </c>
      <c r="D848" s="197" t="s">
        <v>1939</v>
      </c>
      <c r="E848" s="18" t="s">
        <v>19</v>
      </c>
      <c r="F848" s="198">
        <v>0</v>
      </c>
      <c r="H848" s="33"/>
    </row>
    <row r="849" spans="2:8" s="1" customFormat="1" ht="16.9" customHeight="1">
      <c r="B849" s="33"/>
      <c r="C849" s="197" t="s">
        <v>19</v>
      </c>
      <c r="D849" s="197" t="s">
        <v>1940</v>
      </c>
      <c r="E849" s="18" t="s">
        <v>19</v>
      </c>
      <c r="F849" s="198">
        <v>0.5</v>
      </c>
      <c r="H849" s="33"/>
    </row>
    <row r="850" spans="2:8" s="1" customFormat="1" ht="16.9" customHeight="1">
      <c r="B850" s="33"/>
      <c r="C850" s="197" t="s">
        <v>1613</v>
      </c>
      <c r="D850" s="197" t="s">
        <v>280</v>
      </c>
      <c r="E850" s="18" t="s">
        <v>19</v>
      </c>
      <c r="F850" s="198">
        <v>0.5</v>
      </c>
      <c r="H850" s="33"/>
    </row>
    <row r="851" spans="2:8" s="1" customFormat="1" ht="16.9" customHeight="1">
      <c r="B851" s="33"/>
      <c r="C851" s="199" t="s">
        <v>7091</v>
      </c>
      <c r="H851" s="33"/>
    </row>
    <row r="852" spans="2:8" s="1" customFormat="1" ht="16.9" customHeight="1">
      <c r="B852" s="33"/>
      <c r="C852" s="197" t="s">
        <v>1934</v>
      </c>
      <c r="D852" s="197" t="s">
        <v>1935</v>
      </c>
      <c r="E852" s="18" t="s">
        <v>104</v>
      </c>
      <c r="F852" s="198">
        <v>0.5</v>
      </c>
      <c r="H852" s="33"/>
    </row>
    <row r="853" spans="2:8" s="1" customFormat="1" ht="16.9" customHeight="1">
      <c r="B853" s="33"/>
      <c r="C853" s="197" t="s">
        <v>2111</v>
      </c>
      <c r="D853" s="197" t="s">
        <v>2112</v>
      </c>
      <c r="E853" s="18" t="s">
        <v>104</v>
      </c>
      <c r="F853" s="198">
        <v>2132.8</v>
      </c>
      <c r="H853" s="33"/>
    </row>
    <row r="854" spans="2:8" s="1" customFormat="1" ht="16.9" customHeight="1">
      <c r="B854" s="33"/>
      <c r="C854" s="197" t="s">
        <v>587</v>
      </c>
      <c r="D854" s="197" t="s">
        <v>588</v>
      </c>
      <c r="E854" s="18" t="s">
        <v>104</v>
      </c>
      <c r="F854" s="198">
        <v>1087.385</v>
      </c>
      <c r="H854" s="33"/>
    </row>
    <row r="855" spans="2:8" s="1" customFormat="1" ht="16.9" customHeight="1">
      <c r="B855" s="33"/>
      <c r="C855" s="197" t="s">
        <v>659</v>
      </c>
      <c r="D855" s="197" t="s">
        <v>660</v>
      </c>
      <c r="E855" s="18" t="s">
        <v>104</v>
      </c>
      <c r="F855" s="198">
        <v>17917.044</v>
      </c>
      <c r="H855" s="33"/>
    </row>
    <row r="856" spans="2:8" s="1" customFormat="1" ht="16.9" customHeight="1">
      <c r="B856" s="33"/>
      <c r="C856" s="193" t="s">
        <v>1616</v>
      </c>
      <c r="D856" s="194" t="s">
        <v>1617</v>
      </c>
      <c r="E856" s="195" t="s">
        <v>104</v>
      </c>
      <c r="F856" s="196">
        <v>2.877</v>
      </c>
      <c r="H856" s="33"/>
    </row>
    <row r="857" spans="2:8" s="1" customFormat="1" ht="16.9" customHeight="1">
      <c r="B857" s="33"/>
      <c r="C857" s="197" t="s">
        <v>19</v>
      </c>
      <c r="D857" s="197" t="s">
        <v>1946</v>
      </c>
      <c r="E857" s="18" t="s">
        <v>19</v>
      </c>
      <c r="F857" s="198">
        <v>0</v>
      </c>
      <c r="H857" s="33"/>
    </row>
    <row r="858" spans="2:8" s="1" customFormat="1" ht="16.9" customHeight="1">
      <c r="B858" s="33"/>
      <c r="C858" s="197" t="s">
        <v>19</v>
      </c>
      <c r="D858" s="197" t="s">
        <v>1947</v>
      </c>
      <c r="E858" s="18" t="s">
        <v>19</v>
      </c>
      <c r="F858" s="198">
        <v>0</v>
      </c>
      <c r="H858" s="33"/>
    </row>
    <row r="859" spans="2:8" s="1" customFormat="1" ht="16.9" customHeight="1">
      <c r="B859" s="33"/>
      <c r="C859" s="197" t="s">
        <v>19</v>
      </c>
      <c r="D859" s="197" t="s">
        <v>1948</v>
      </c>
      <c r="E859" s="18" t="s">
        <v>19</v>
      </c>
      <c r="F859" s="198">
        <v>0</v>
      </c>
      <c r="H859" s="33"/>
    </row>
    <row r="860" spans="2:8" s="1" customFormat="1" ht="16.9" customHeight="1">
      <c r="B860" s="33"/>
      <c r="C860" s="197" t="s">
        <v>19</v>
      </c>
      <c r="D860" s="197" t="s">
        <v>1949</v>
      </c>
      <c r="E860" s="18" t="s">
        <v>19</v>
      </c>
      <c r="F860" s="198">
        <v>0.957</v>
      </c>
      <c r="H860" s="33"/>
    </row>
    <row r="861" spans="2:8" s="1" customFormat="1" ht="16.9" customHeight="1">
      <c r="B861" s="33"/>
      <c r="C861" s="197" t="s">
        <v>19</v>
      </c>
      <c r="D861" s="197" t="s">
        <v>1950</v>
      </c>
      <c r="E861" s="18" t="s">
        <v>19</v>
      </c>
      <c r="F861" s="198">
        <v>0</v>
      </c>
      <c r="H861" s="33"/>
    </row>
    <row r="862" spans="2:8" s="1" customFormat="1" ht="16.9" customHeight="1">
      <c r="B862" s="33"/>
      <c r="C862" s="197" t="s">
        <v>19</v>
      </c>
      <c r="D862" s="197" t="s">
        <v>1951</v>
      </c>
      <c r="E862" s="18" t="s">
        <v>19</v>
      </c>
      <c r="F862" s="198">
        <v>0.3</v>
      </c>
      <c r="H862" s="33"/>
    </row>
    <row r="863" spans="2:8" s="1" customFormat="1" ht="16.9" customHeight="1">
      <c r="B863" s="33"/>
      <c r="C863" s="197" t="s">
        <v>19</v>
      </c>
      <c r="D863" s="197" t="s">
        <v>1952</v>
      </c>
      <c r="E863" s="18" t="s">
        <v>19</v>
      </c>
      <c r="F863" s="198">
        <v>0</v>
      </c>
      <c r="H863" s="33"/>
    </row>
    <row r="864" spans="2:8" s="1" customFormat="1" ht="16.9" customHeight="1">
      <c r="B864" s="33"/>
      <c r="C864" s="197" t="s">
        <v>19</v>
      </c>
      <c r="D864" s="197" t="s">
        <v>1953</v>
      </c>
      <c r="E864" s="18" t="s">
        <v>19</v>
      </c>
      <c r="F864" s="198">
        <v>1.62</v>
      </c>
      <c r="H864" s="33"/>
    </row>
    <row r="865" spans="2:8" s="1" customFormat="1" ht="16.9" customHeight="1">
      <c r="B865" s="33"/>
      <c r="C865" s="197" t="s">
        <v>1616</v>
      </c>
      <c r="D865" s="197" t="s">
        <v>280</v>
      </c>
      <c r="E865" s="18" t="s">
        <v>19</v>
      </c>
      <c r="F865" s="198">
        <v>2.877</v>
      </c>
      <c r="H865" s="33"/>
    </row>
    <row r="866" spans="2:8" s="1" customFormat="1" ht="16.9" customHeight="1">
      <c r="B866" s="33"/>
      <c r="C866" s="199" t="s">
        <v>7091</v>
      </c>
      <c r="H866" s="33"/>
    </row>
    <row r="867" spans="2:8" s="1" customFormat="1" ht="16.9" customHeight="1">
      <c r="B867" s="33"/>
      <c r="C867" s="197" t="s">
        <v>1941</v>
      </c>
      <c r="D867" s="197" t="s">
        <v>1942</v>
      </c>
      <c r="E867" s="18" t="s">
        <v>104</v>
      </c>
      <c r="F867" s="198">
        <v>2.877</v>
      </c>
      <c r="H867" s="33"/>
    </row>
    <row r="868" spans="2:8" s="1" customFormat="1" ht="16.9" customHeight="1">
      <c r="B868" s="33"/>
      <c r="C868" s="197" t="s">
        <v>2111</v>
      </c>
      <c r="D868" s="197" t="s">
        <v>2112</v>
      </c>
      <c r="E868" s="18" t="s">
        <v>104</v>
      </c>
      <c r="F868" s="198">
        <v>2132.8</v>
      </c>
      <c r="H868" s="33"/>
    </row>
    <row r="869" spans="2:8" s="1" customFormat="1" ht="16.9" customHeight="1">
      <c r="B869" s="33"/>
      <c r="C869" s="197" t="s">
        <v>587</v>
      </c>
      <c r="D869" s="197" t="s">
        <v>588</v>
      </c>
      <c r="E869" s="18" t="s">
        <v>104</v>
      </c>
      <c r="F869" s="198">
        <v>1087.385</v>
      </c>
      <c r="H869" s="33"/>
    </row>
    <row r="870" spans="2:8" s="1" customFormat="1" ht="16.9" customHeight="1">
      <c r="B870" s="33"/>
      <c r="C870" s="197" t="s">
        <v>659</v>
      </c>
      <c r="D870" s="197" t="s">
        <v>660</v>
      </c>
      <c r="E870" s="18" t="s">
        <v>104</v>
      </c>
      <c r="F870" s="198">
        <v>17917.044</v>
      </c>
      <c r="H870" s="33"/>
    </row>
    <row r="871" spans="2:8" s="1" customFormat="1" ht="16.9" customHeight="1">
      <c r="B871" s="33"/>
      <c r="C871" s="193" t="s">
        <v>1619</v>
      </c>
      <c r="D871" s="194" t="s">
        <v>1620</v>
      </c>
      <c r="E871" s="195" t="s">
        <v>104</v>
      </c>
      <c r="F871" s="196">
        <v>72.483</v>
      </c>
      <c r="H871" s="33"/>
    </row>
    <row r="872" spans="2:8" s="1" customFormat="1" ht="16.9" customHeight="1">
      <c r="B872" s="33"/>
      <c r="C872" s="197" t="s">
        <v>19</v>
      </c>
      <c r="D872" s="197" t="s">
        <v>1959</v>
      </c>
      <c r="E872" s="18" t="s">
        <v>19</v>
      </c>
      <c r="F872" s="198">
        <v>0</v>
      </c>
      <c r="H872" s="33"/>
    </row>
    <row r="873" spans="2:8" s="1" customFormat="1" ht="16.9" customHeight="1">
      <c r="B873" s="33"/>
      <c r="C873" s="197" t="s">
        <v>19</v>
      </c>
      <c r="D873" s="197" t="s">
        <v>1960</v>
      </c>
      <c r="E873" s="18" t="s">
        <v>19</v>
      </c>
      <c r="F873" s="198">
        <v>0.048</v>
      </c>
      <c r="H873" s="33"/>
    </row>
    <row r="874" spans="2:8" s="1" customFormat="1" ht="16.9" customHeight="1">
      <c r="B874" s="33"/>
      <c r="C874" s="197" t="s">
        <v>19</v>
      </c>
      <c r="D874" s="197" t="s">
        <v>1946</v>
      </c>
      <c r="E874" s="18" t="s">
        <v>19</v>
      </c>
      <c r="F874" s="198">
        <v>0</v>
      </c>
      <c r="H874" s="33"/>
    </row>
    <row r="875" spans="2:8" s="1" customFormat="1" ht="16.9" customHeight="1">
      <c r="B875" s="33"/>
      <c r="C875" s="197" t="s">
        <v>19</v>
      </c>
      <c r="D875" s="197" t="s">
        <v>1961</v>
      </c>
      <c r="E875" s="18" t="s">
        <v>19</v>
      </c>
      <c r="F875" s="198">
        <v>0</v>
      </c>
      <c r="H875" s="33"/>
    </row>
    <row r="876" spans="2:8" s="1" customFormat="1" ht="16.9" customHeight="1">
      <c r="B876" s="33"/>
      <c r="C876" s="197" t="s">
        <v>19</v>
      </c>
      <c r="D876" s="197" t="s">
        <v>1962</v>
      </c>
      <c r="E876" s="18" t="s">
        <v>19</v>
      </c>
      <c r="F876" s="198">
        <v>11.602</v>
      </c>
      <c r="H876" s="33"/>
    </row>
    <row r="877" spans="2:8" s="1" customFormat="1" ht="16.9" customHeight="1">
      <c r="B877" s="33"/>
      <c r="C877" s="197" t="s">
        <v>19</v>
      </c>
      <c r="D877" s="197" t="s">
        <v>1963</v>
      </c>
      <c r="E877" s="18" t="s">
        <v>19</v>
      </c>
      <c r="F877" s="198">
        <v>0</v>
      </c>
      <c r="H877" s="33"/>
    </row>
    <row r="878" spans="2:8" s="1" customFormat="1" ht="16.9" customHeight="1">
      <c r="B878" s="33"/>
      <c r="C878" s="197" t="s">
        <v>19</v>
      </c>
      <c r="D878" s="197" t="s">
        <v>1964</v>
      </c>
      <c r="E878" s="18" t="s">
        <v>19</v>
      </c>
      <c r="F878" s="198">
        <v>4.916</v>
      </c>
      <c r="H878" s="33"/>
    </row>
    <row r="879" spans="2:8" s="1" customFormat="1" ht="16.9" customHeight="1">
      <c r="B879" s="33"/>
      <c r="C879" s="197" t="s">
        <v>19</v>
      </c>
      <c r="D879" s="197" t="s">
        <v>1965</v>
      </c>
      <c r="E879" s="18" t="s">
        <v>19</v>
      </c>
      <c r="F879" s="198">
        <v>0</v>
      </c>
      <c r="H879" s="33"/>
    </row>
    <row r="880" spans="2:8" s="1" customFormat="1" ht="16.9" customHeight="1">
      <c r="B880" s="33"/>
      <c r="C880" s="197" t="s">
        <v>19</v>
      </c>
      <c r="D880" s="197" t="s">
        <v>1966</v>
      </c>
      <c r="E880" s="18" t="s">
        <v>19</v>
      </c>
      <c r="F880" s="198">
        <v>18.807</v>
      </c>
      <c r="H880" s="33"/>
    </row>
    <row r="881" spans="2:8" s="1" customFormat="1" ht="16.9" customHeight="1">
      <c r="B881" s="33"/>
      <c r="C881" s="197" t="s">
        <v>19</v>
      </c>
      <c r="D881" s="197" t="s">
        <v>1967</v>
      </c>
      <c r="E881" s="18" t="s">
        <v>19</v>
      </c>
      <c r="F881" s="198">
        <v>0</v>
      </c>
      <c r="H881" s="33"/>
    </row>
    <row r="882" spans="2:8" s="1" customFormat="1" ht="16.9" customHeight="1">
      <c r="B882" s="33"/>
      <c r="C882" s="197" t="s">
        <v>19</v>
      </c>
      <c r="D882" s="197" t="s">
        <v>1968</v>
      </c>
      <c r="E882" s="18" t="s">
        <v>19</v>
      </c>
      <c r="F882" s="198">
        <v>8.735</v>
      </c>
      <c r="H882" s="33"/>
    </row>
    <row r="883" spans="2:8" s="1" customFormat="1" ht="16.9" customHeight="1">
      <c r="B883" s="33"/>
      <c r="C883" s="197" t="s">
        <v>19</v>
      </c>
      <c r="D883" s="197" t="s">
        <v>1969</v>
      </c>
      <c r="E883" s="18" t="s">
        <v>19</v>
      </c>
      <c r="F883" s="198">
        <v>0</v>
      </c>
      <c r="H883" s="33"/>
    </row>
    <row r="884" spans="2:8" s="1" customFormat="1" ht="16.9" customHeight="1">
      <c r="B884" s="33"/>
      <c r="C884" s="197" t="s">
        <v>19</v>
      </c>
      <c r="D884" s="197" t="s">
        <v>1970</v>
      </c>
      <c r="E884" s="18" t="s">
        <v>19</v>
      </c>
      <c r="F884" s="198">
        <v>6.93</v>
      </c>
      <c r="H884" s="33"/>
    </row>
    <row r="885" spans="2:8" s="1" customFormat="1" ht="16.9" customHeight="1">
      <c r="B885" s="33"/>
      <c r="C885" s="197" t="s">
        <v>19</v>
      </c>
      <c r="D885" s="197" t="s">
        <v>1971</v>
      </c>
      <c r="E885" s="18" t="s">
        <v>19</v>
      </c>
      <c r="F885" s="198">
        <v>0</v>
      </c>
      <c r="H885" s="33"/>
    </row>
    <row r="886" spans="2:8" s="1" customFormat="1" ht="16.9" customHeight="1">
      <c r="B886" s="33"/>
      <c r="C886" s="197" t="s">
        <v>19</v>
      </c>
      <c r="D886" s="197" t="s">
        <v>1972</v>
      </c>
      <c r="E886" s="18" t="s">
        <v>19</v>
      </c>
      <c r="F886" s="198">
        <v>12.445</v>
      </c>
      <c r="H886" s="33"/>
    </row>
    <row r="887" spans="2:8" s="1" customFormat="1" ht="16.9" customHeight="1">
      <c r="B887" s="33"/>
      <c r="C887" s="197" t="s">
        <v>19</v>
      </c>
      <c r="D887" s="197" t="s">
        <v>1973</v>
      </c>
      <c r="E887" s="18" t="s">
        <v>19</v>
      </c>
      <c r="F887" s="198">
        <v>0</v>
      </c>
      <c r="H887" s="33"/>
    </row>
    <row r="888" spans="2:8" s="1" customFormat="1" ht="16.9" customHeight="1">
      <c r="B888" s="33"/>
      <c r="C888" s="197" t="s">
        <v>19</v>
      </c>
      <c r="D888" s="197" t="s">
        <v>1974</v>
      </c>
      <c r="E888" s="18" t="s">
        <v>19</v>
      </c>
      <c r="F888" s="198">
        <v>9</v>
      </c>
      <c r="H888" s="33"/>
    </row>
    <row r="889" spans="2:8" s="1" customFormat="1" ht="16.9" customHeight="1">
      <c r="B889" s="33"/>
      <c r="C889" s="197" t="s">
        <v>1619</v>
      </c>
      <c r="D889" s="197" t="s">
        <v>280</v>
      </c>
      <c r="E889" s="18" t="s">
        <v>19</v>
      </c>
      <c r="F889" s="198">
        <v>72.483</v>
      </c>
      <c r="H889" s="33"/>
    </row>
    <row r="890" spans="2:8" s="1" customFormat="1" ht="16.9" customHeight="1">
      <c r="B890" s="33"/>
      <c r="C890" s="199" t="s">
        <v>7091</v>
      </c>
      <c r="H890" s="33"/>
    </row>
    <row r="891" spans="2:8" s="1" customFormat="1" ht="16.9" customHeight="1">
      <c r="B891" s="33"/>
      <c r="C891" s="197" t="s">
        <v>1954</v>
      </c>
      <c r="D891" s="197" t="s">
        <v>1955</v>
      </c>
      <c r="E891" s="18" t="s">
        <v>104</v>
      </c>
      <c r="F891" s="198">
        <v>72.483</v>
      </c>
      <c r="H891" s="33"/>
    </row>
    <row r="892" spans="2:8" s="1" customFormat="1" ht="16.9" customHeight="1">
      <c r="B892" s="33"/>
      <c r="C892" s="197" t="s">
        <v>2111</v>
      </c>
      <c r="D892" s="197" t="s">
        <v>2112</v>
      </c>
      <c r="E892" s="18" t="s">
        <v>104</v>
      </c>
      <c r="F892" s="198">
        <v>2132.8</v>
      </c>
      <c r="H892" s="33"/>
    </row>
    <row r="893" spans="2:8" s="1" customFormat="1" ht="16.9" customHeight="1">
      <c r="B893" s="33"/>
      <c r="C893" s="197" t="s">
        <v>587</v>
      </c>
      <c r="D893" s="197" t="s">
        <v>588</v>
      </c>
      <c r="E893" s="18" t="s">
        <v>104</v>
      </c>
      <c r="F893" s="198">
        <v>1087.385</v>
      </c>
      <c r="H893" s="33"/>
    </row>
    <row r="894" spans="2:8" s="1" customFormat="1" ht="16.9" customHeight="1">
      <c r="B894" s="33"/>
      <c r="C894" s="197" t="s">
        <v>659</v>
      </c>
      <c r="D894" s="197" t="s">
        <v>660</v>
      </c>
      <c r="E894" s="18" t="s">
        <v>104</v>
      </c>
      <c r="F894" s="198">
        <v>17917.044</v>
      </c>
      <c r="H894" s="33"/>
    </row>
    <row r="895" spans="2:8" s="1" customFormat="1" ht="16.9" customHeight="1">
      <c r="B895" s="33"/>
      <c r="C895" s="193" t="s">
        <v>1622</v>
      </c>
      <c r="D895" s="194" t="s">
        <v>1623</v>
      </c>
      <c r="E895" s="195" t="s">
        <v>794</v>
      </c>
      <c r="F895" s="196">
        <v>270.581</v>
      </c>
      <c r="H895" s="33"/>
    </row>
    <row r="896" spans="2:8" s="1" customFormat="1" ht="16.9" customHeight="1">
      <c r="B896" s="33"/>
      <c r="C896" s="197" t="s">
        <v>19</v>
      </c>
      <c r="D896" s="197" t="s">
        <v>4423</v>
      </c>
      <c r="E896" s="18" t="s">
        <v>19</v>
      </c>
      <c r="F896" s="198">
        <v>260.199</v>
      </c>
      <c r="H896" s="33"/>
    </row>
    <row r="897" spans="2:8" s="1" customFormat="1" ht="16.9" customHeight="1">
      <c r="B897" s="33"/>
      <c r="C897" s="197" t="s">
        <v>19</v>
      </c>
      <c r="D897" s="197" t="s">
        <v>4424</v>
      </c>
      <c r="E897" s="18" t="s">
        <v>19</v>
      </c>
      <c r="F897" s="198">
        <v>10.382</v>
      </c>
      <c r="H897" s="33"/>
    </row>
    <row r="898" spans="2:8" s="1" customFormat="1" ht="16.9" customHeight="1">
      <c r="B898" s="33"/>
      <c r="C898" s="197" t="s">
        <v>1622</v>
      </c>
      <c r="D898" s="197" t="s">
        <v>280</v>
      </c>
      <c r="E898" s="18" t="s">
        <v>19</v>
      </c>
      <c r="F898" s="198">
        <v>270.581</v>
      </c>
      <c r="H898" s="33"/>
    </row>
    <row r="899" spans="2:8" s="1" customFormat="1" ht="16.9" customHeight="1">
      <c r="B899" s="33"/>
      <c r="C899" s="199" t="s">
        <v>7091</v>
      </c>
      <c r="H899" s="33"/>
    </row>
    <row r="900" spans="2:8" s="1" customFormat="1" ht="16.9" customHeight="1">
      <c r="B900" s="33"/>
      <c r="C900" s="197" t="s">
        <v>3849</v>
      </c>
      <c r="D900" s="197" t="s">
        <v>4420</v>
      </c>
      <c r="E900" s="18" t="s">
        <v>794</v>
      </c>
      <c r="F900" s="198">
        <v>270.581</v>
      </c>
      <c r="H900" s="33"/>
    </row>
    <row r="901" spans="2:8" s="1" customFormat="1" ht="16.9" customHeight="1">
      <c r="B901" s="33"/>
      <c r="C901" s="197" t="s">
        <v>4390</v>
      </c>
      <c r="D901" s="197" t="s">
        <v>4391</v>
      </c>
      <c r="E901" s="18" t="s">
        <v>794</v>
      </c>
      <c r="F901" s="198">
        <v>10151.633</v>
      </c>
      <c r="H901" s="33"/>
    </row>
    <row r="902" spans="2:8" s="1" customFormat="1" ht="16.9" customHeight="1">
      <c r="B902" s="33"/>
      <c r="C902" s="193" t="s">
        <v>1625</v>
      </c>
      <c r="D902" s="194" t="s">
        <v>1626</v>
      </c>
      <c r="E902" s="195" t="s">
        <v>104</v>
      </c>
      <c r="F902" s="196">
        <v>676</v>
      </c>
      <c r="H902" s="33"/>
    </row>
    <row r="903" spans="2:8" s="1" customFormat="1" ht="16.9" customHeight="1">
      <c r="B903" s="33"/>
      <c r="C903" s="197" t="s">
        <v>19</v>
      </c>
      <c r="D903" s="197" t="s">
        <v>2210</v>
      </c>
      <c r="E903" s="18" t="s">
        <v>19</v>
      </c>
      <c r="F903" s="198">
        <v>0</v>
      </c>
      <c r="H903" s="33"/>
    </row>
    <row r="904" spans="2:8" s="1" customFormat="1" ht="16.9" customHeight="1">
      <c r="B904" s="33"/>
      <c r="C904" s="197" t="s">
        <v>19</v>
      </c>
      <c r="D904" s="197" t="s">
        <v>2211</v>
      </c>
      <c r="E904" s="18" t="s">
        <v>19</v>
      </c>
      <c r="F904" s="198">
        <v>400</v>
      </c>
      <c r="H904" s="33"/>
    </row>
    <row r="905" spans="2:8" s="1" customFormat="1" ht="16.9" customHeight="1">
      <c r="B905" s="33"/>
      <c r="C905" s="197" t="s">
        <v>19</v>
      </c>
      <c r="D905" s="197" t="s">
        <v>2212</v>
      </c>
      <c r="E905" s="18" t="s">
        <v>19</v>
      </c>
      <c r="F905" s="198">
        <v>0</v>
      </c>
      <c r="H905" s="33"/>
    </row>
    <row r="906" spans="2:8" s="1" customFormat="1" ht="16.9" customHeight="1">
      <c r="B906" s="33"/>
      <c r="C906" s="197" t="s">
        <v>19</v>
      </c>
      <c r="D906" s="197" t="s">
        <v>2026</v>
      </c>
      <c r="E906" s="18" t="s">
        <v>19</v>
      </c>
      <c r="F906" s="198">
        <v>276</v>
      </c>
      <c r="H906" s="33"/>
    </row>
    <row r="907" spans="2:8" s="1" customFormat="1" ht="16.9" customHeight="1">
      <c r="B907" s="33"/>
      <c r="C907" s="197" t="s">
        <v>1625</v>
      </c>
      <c r="D907" s="197" t="s">
        <v>280</v>
      </c>
      <c r="E907" s="18" t="s">
        <v>19</v>
      </c>
      <c r="F907" s="198">
        <v>676</v>
      </c>
      <c r="H907" s="33"/>
    </row>
    <row r="908" spans="2:8" s="1" customFormat="1" ht="16.9" customHeight="1">
      <c r="B908" s="33"/>
      <c r="C908" s="199" t="s">
        <v>7091</v>
      </c>
      <c r="H908" s="33"/>
    </row>
    <row r="909" spans="2:8" s="1" customFormat="1" ht="16.9" customHeight="1">
      <c r="B909" s="33"/>
      <c r="C909" s="197" t="s">
        <v>2205</v>
      </c>
      <c r="D909" s="197" t="s">
        <v>2206</v>
      </c>
      <c r="E909" s="18" t="s">
        <v>104</v>
      </c>
      <c r="F909" s="198">
        <v>676</v>
      </c>
      <c r="H909" s="33"/>
    </row>
    <row r="910" spans="2:8" s="1" customFormat="1" ht="16.9" customHeight="1">
      <c r="B910" s="33"/>
      <c r="C910" s="197" t="s">
        <v>1912</v>
      </c>
      <c r="D910" s="197" t="s">
        <v>1913</v>
      </c>
      <c r="E910" s="18" t="s">
        <v>104</v>
      </c>
      <c r="F910" s="198">
        <v>3286.533</v>
      </c>
      <c r="H910" s="33"/>
    </row>
    <row r="911" spans="2:8" s="1" customFormat="1" ht="16.9" customHeight="1">
      <c r="B911" s="33"/>
      <c r="C911" s="197" t="s">
        <v>1928</v>
      </c>
      <c r="D911" s="197" t="s">
        <v>1929</v>
      </c>
      <c r="E911" s="18" t="s">
        <v>104</v>
      </c>
      <c r="F911" s="198">
        <v>202.8</v>
      </c>
      <c r="H911" s="33"/>
    </row>
    <row r="912" spans="2:8" s="1" customFormat="1" ht="16.9" customHeight="1">
      <c r="B912" s="33"/>
      <c r="C912" s="197" t="s">
        <v>573</v>
      </c>
      <c r="D912" s="197" t="s">
        <v>574</v>
      </c>
      <c r="E912" s="18" t="s">
        <v>104</v>
      </c>
      <c r="F912" s="198">
        <v>6853.33</v>
      </c>
      <c r="H912" s="33"/>
    </row>
    <row r="913" spans="2:8" s="1" customFormat="1" ht="16.9" customHeight="1">
      <c r="B913" s="33"/>
      <c r="C913" s="197" t="s">
        <v>617</v>
      </c>
      <c r="D913" s="197" t="s">
        <v>618</v>
      </c>
      <c r="E913" s="18" t="s">
        <v>104</v>
      </c>
      <c r="F913" s="198">
        <v>4544.616</v>
      </c>
      <c r="H913" s="33"/>
    </row>
    <row r="914" spans="2:8" s="1" customFormat="1" ht="16.9" customHeight="1">
      <c r="B914" s="33"/>
      <c r="C914" s="197" t="s">
        <v>659</v>
      </c>
      <c r="D914" s="197" t="s">
        <v>660</v>
      </c>
      <c r="E914" s="18" t="s">
        <v>104</v>
      </c>
      <c r="F914" s="198">
        <v>17917.044</v>
      </c>
      <c r="H914" s="33"/>
    </row>
    <row r="915" spans="2:8" s="1" customFormat="1" ht="16.9" customHeight="1">
      <c r="B915" s="33"/>
      <c r="C915" s="193" t="s">
        <v>1628</v>
      </c>
      <c r="D915" s="194" t="s">
        <v>1629</v>
      </c>
      <c r="E915" s="195" t="s">
        <v>794</v>
      </c>
      <c r="F915" s="196">
        <v>63.6</v>
      </c>
      <c r="H915" s="33"/>
    </row>
    <row r="916" spans="2:8" s="1" customFormat="1" ht="16.9" customHeight="1">
      <c r="B916" s="33"/>
      <c r="C916" s="197" t="s">
        <v>1628</v>
      </c>
      <c r="D916" s="197" t="s">
        <v>4343</v>
      </c>
      <c r="E916" s="18" t="s">
        <v>19</v>
      </c>
      <c r="F916" s="198">
        <v>63.6</v>
      </c>
      <c r="H916" s="33"/>
    </row>
    <row r="917" spans="2:8" s="1" customFormat="1" ht="16.9" customHeight="1">
      <c r="B917" s="33"/>
      <c r="C917" s="199" t="s">
        <v>7091</v>
      </c>
      <c r="H917" s="33"/>
    </row>
    <row r="918" spans="2:8" s="1" customFormat="1" ht="16.9" customHeight="1">
      <c r="B918" s="33"/>
      <c r="C918" s="197" t="s">
        <v>4339</v>
      </c>
      <c r="D918" s="197" t="s">
        <v>4340</v>
      </c>
      <c r="E918" s="18" t="s">
        <v>794</v>
      </c>
      <c r="F918" s="198">
        <v>63.6</v>
      </c>
      <c r="H918" s="33"/>
    </row>
    <row r="919" spans="2:8" s="1" customFormat="1" ht="16.9" customHeight="1">
      <c r="B919" s="33"/>
      <c r="C919" s="197" t="s">
        <v>4332</v>
      </c>
      <c r="D919" s="197" t="s">
        <v>4333</v>
      </c>
      <c r="E919" s="18" t="s">
        <v>794</v>
      </c>
      <c r="F919" s="198">
        <v>175.99</v>
      </c>
      <c r="H919" s="33"/>
    </row>
    <row r="920" spans="2:8" s="1" customFormat="1" ht="16.9" customHeight="1">
      <c r="B920" s="33"/>
      <c r="C920" s="193" t="s">
        <v>1631</v>
      </c>
      <c r="D920" s="194" t="s">
        <v>1632</v>
      </c>
      <c r="E920" s="195" t="s">
        <v>794</v>
      </c>
      <c r="F920" s="196">
        <v>71.02</v>
      </c>
      <c r="H920" s="33"/>
    </row>
    <row r="921" spans="2:8" s="1" customFormat="1" ht="16.9" customHeight="1">
      <c r="B921" s="33"/>
      <c r="C921" s="197" t="s">
        <v>1631</v>
      </c>
      <c r="D921" s="197" t="s">
        <v>4348</v>
      </c>
      <c r="E921" s="18" t="s">
        <v>19</v>
      </c>
      <c r="F921" s="198">
        <v>71.02</v>
      </c>
      <c r="H921" s="33"/>
    </row>
    <row r="922" spans="2:8" s="1" customFormat="1" ht="16.9" customHeight="1">
      <c r="B922" s="33"/>
      <c r="C922" s="199" t="s">
        <v>7091</v>
      </c>
      <c r="H922" s="33"/>
    </row>
    <row r="923" spans="2:8" s="1" customFormat="1" ht="16.9" customHeight="1">
      <c r="B923" s="33"/>
      <c r="C923" s="197" t="s">
        <v>4345</v>
      </c>
      <c r="D923" s="197" t="s">
        <v>1632</v>
      </c>
      <c r="E923" s="18" t="s">
        <v>794</v>
      </c>
      <c r="F923" s="198">
        <v>71.02</v>
      </c>
      <c r="H923" s="33"/>
    </row>
    <row r="924" spans="2:8" s="1" customFormat="1" ht="16.9" customHeight="1">
      <c r="B924" s="33"/>
      <c r="C924" s="197" t="s">
        <v>4332</v>
      </c>
      <c r="D924" s="197" t="s">
        <v>4333</v>
      </c>
      <c r="E924" s="18" t="s">
        <v>794</v>
      </c>
      <c r="F924" s="198">
        <v>175.99</v>
      </c>
      <c r="H924" s="33"/>
    </row>
    <row r="925" spans="2:8" s="1" customFormat="1" ht="16.9" customHeight="1">
      <c r="B925" s="33"/>
      <c r="C925" s="193" t="s">
        <v>1634</v>
      </c>
      <c r="D925" s="194" t="s">
        <v>1635</v>
      </c>
      <c r="E925" s="195" t="s">
        <v>794</v>
      </c>
      <c r="F925" s="196">
        <v>10.41</v>
      </c>
      <c r="H925" s="33"/>
    </row>
    <row r="926" spans="2:8" s="1" customFormat="1" ht="16.9" customHeight="1">
      <c r="B926" s="33"/>
      <c r="C926" s="197" t="s">
        <v>1634</v>
      </c>
      <c r="D926" s="197" t="s">
        <v>4319</v>
      </c>
      <c r="E926" s="18" t="s">
        <v>19</v>
      </c>
      <c r="F926" s="198">
        <v>10.41</v>
      </c>
      <c r="H926" s="33"/>
    </row>
    <row r="927" spans="2:8" s="1" customFormat="1" ht="16.9" customHeight="1">
      <c r="B927" s="33"/>
      <c r="C927" s="199" t="s">
        <v>7091</v>
      </c>
      <c r="H927" s="33"/>
    </row>
    <row r="928" spans="2:8" s="1" customFormat="1" ht="16.9" customHeight="1">
      <c r="B928" s="33"/>
      <c r="C928" s="197" t="s">
        <v>4315</v>
      </c>
      <c r="D928" s="197" t="s">
        <v>4316</v>
      </c>
      <c r="E928" s="18" t="s">
        <v>794</v>
      </c>
      <c r="F928" s="198">
        <v>10.41</v>
      </c>
      <c r="H928" s="33"/>
    </row>
    <row r="929" spans="2:8" s="1" customFormat="1" ht="16.9" customHeight="1">
      <c r="B929" s="33"/>
      <c r="C929" s="197" t="s">
        <v>4304</v>
      </c>
      <c r="D929" s="197" t="s">
        <v>4305</v>
      </c>
      <c r="E929" s="18" t="s">
        <v>794</v>
      </c>
      <c r="F929" s="198">
        <v>51.825</v>
      </c>
      <c r="H929" s="33"/>
    </row>
    <row r="930" spans="2:8" s="1" customFormat="1" ht="16.9" customHeight="1">
      <c r="B930" s="33"/>
      <c r="C930" s="193" t="s">
        <v>1637</v>
      </c>
      <c r="D930" s="194" t="s">
        <v>1638</v>
      </c>
      <c r="E930" s="195" t="s">
        <v>794</v>
      </c>
      <c r="F930" s="196">
        <v>3406.44</v>
      </c>
      <c r="H930" s="33"/>
    </row>
    <row r="931" spans="2:8" s="1" customFormat="1" ht="16.9" customHeight="1">
      <c r="B931" s="33"/>
      <c r="C931" s="197" t="s">
        <v>19</v>
      </c>
      <c r="D931" s="197" t="s">
        <v>4430</v>
      </c>
      <c r="E931" s="18" t="s">
        <v>19</v>
      </c>
      <c r="F931" s="198">
        <v>3406.44</v>
      </c>
      <c r="H931" s="33"/>
    </row>
    <row r="932" spans="2:8" s="1" customFormat="1" ht="16.9" customHeight="1">
      <c r="B932" s="33"/>
      <c r="C932" s="197" t="s">
        <v>1637</v>
      </c>
      <c r="D932" s="197" t="s">
        <v>280</v>
      </c>
      <c r="E932" s="18" t="s">
        <v>19</v>
      </c>
      <c r="F932" s="198">
        <v>3406.44</v>
      </c>
      <c r="H932" s="33"/>
    </row>
    <row r="933" spans="2:8" s="1" customFormat="1" ht="16.9" customHeight="1">
      <c r="B933" s="33"/>
      <c r="C933" s="199" t="s">
        <v>7091</v>
      </c>
      <c r="H933" s="33"/>
    </row>
    <row r="934" spans="2:8" s="1" customFormat="1" ht="16.9" customHeight="1">
      <c r="B934" s="33"/>
      <c r="C934" s="197" t="s">
        <v>4426</v>
      </c>
      <c r="D934" s="197" t="s">
        <v>4427</v>
      </c>
      <c r="E934" s="18" t="s">
        <v>794</v>
      </c>
      <c r="F934" s="198">
        <v>3406.44</v>
      </c>
      <c r="H934" s="33"/>
    </row>
    <row r="935" spans="2:8" s="1" customFormat="1" ht="16.9" customHeight="1">
      <c r="B935" s="33"/>
      <c r="C935" s="197" t="s">
        <v>4390</v>
      </c>
      <c r="D935" s="197" t="s">
        <v>4391</v>
      </c>
      <c r="E935" s="18" t="s">
        <v>794</v>
      </c>
      <c r="F935" s="198">
        <v>10151.633</v>
      </c>
      <c r="H935" s="33"/>
    </row>
    <row r="936" spans="2:8" s="1" customFormat="1" ht="16.9" customHeight="1">
      <c r="B936" s="33"/>
      <c r="C936" s="193" t="s">
        <v>1640</v>
      </c>
      <c r="D936" s="194" t="s">
        <v>1641</v>
      </c>
      <c r="E936" s="195" t="s">
        <v>115</v>
      </c>
      <c r="F936" s="196">
        <v>521.28</v>
      </c>
      <c r="H936" s="33"/>
    </row>
    <row r="937" spans="2:8" s="1" customFormat="1" ht="16.9" customHeight="1">
      <c r="B937" s="33"/>
      <c r="C937" s="197" t="s">
        <v>19</v>
      </c>
      <c r="D937" s="197" t="s">
        <v>4254</v>
      </c>
      <c r="E937" s="18" t="s">
        <v>19</v>
      </c>
      <c r="F937" s="198">
        <v>521.28</v>
      </c>
      <c r="H937" s="33"/>
    </row>
    <row r="938" spans="2:8" s="1" customFormat="1" ht="16.9" customHeight="1">
      <c r="B938" s="33"/>
      <c r="C938" s="197" t="s">
        <v>1640</v>
      </c>
      <c r="D938" s="197" t="s">
        <v>280</v>
      </c>
      <c r="E938" s="18" t="s">
        <v>19</v>
      </c>
      <c r="F938" s="198">
        <v>521.28</v>
      </c>
      <c r="H938" s="33"/>
    </row>
    <row r="939" spans="2:8" s="1" customFormat="1" ht="16.9" customHeight="1">
      <c r="B939" s="33"/>
      <c r="C939" s="199" t="s">
        <v>7091</v>
      </c>
      <c r="H939" s="33"/>
    </row>
    <row r="940" spans="2:8" s="1" customFormat="1" ht="16.9" customHeight="1">
      <c r="B940" s="33"/>
      <c r="C940" s="197" t="s">
        <v>4250</v>
      </c>
      <c r="D940" s="197" t="s">
        <v>4251</v>
      </c>
      <c r="E940" s="18" t="s">
        <v>794</v>
      </c>
      <c r="F940" s="198">
        <v>521.28</v>
      </c>
      <c r="H940" s="33"/>
    </row>
    <row r="941" spans="2:8" s="1" customFormat="1" ht="16.9" customHeight="1">
      <c r="B941" s="33"/>
      <c r="C941" s="197" t="s">
        <v>4244</v>
      </c>
      <c r="D941" s="197" t="s">
        <v>4245</v>
      </c>
      <c r="E941" s="18" t="s">
        <v>794</v>
      </c>
      <c r="F941" s="198">
        <v>521.28</v>
      </c>
      <c r="H941" s="33"/>
    </row>
    <row r="942" spans="2:8" s="1" customFormat="1" ht="16.9" customHeight="1">
      <c r="B942" s="33"/>
      <c r="C942" s="193" t="s">
        <v>1643</v>
      </c>
      <c r="D942" s="194" t="s">
        <v>1644</v>
      </c>
      <c r="E942" s="195" t="s">
        <v>794</v>
      </c>
      <c r="F942" s="196">
        <v>1040</v>
      </c>
      <c r="H942" s="33"/>
    </row>
    <row r="943" spans="2:8" s="1" customFormat="1" ht="16.9" customHeight="1">
      <c r="B943" s="33"/>
      <c r="C943" s="197" t="s">
        <v>1643</v>
      </c>
      <c r="D943" s="197" t="s">
        <v>4436</v>
      </c>
      <c r="E943" s="18" t="s">
        <v>19</v>
      </c>
      <c r="F943" s="198">
        <v>1040</v>
      </c>
      <c r="H943" s="33"/>
    </row>
    <row r="944" spans="2:8" s="1" customFormat="1" ht="16.9" customHeight="1">
      <c r="B944" s="33"/>
      <c r="C944" s="199" t="s">
        <v>7091</v>
      </c>
      <c r="H944" s="33"/>
    </row>
    <row r="945" spans="2:8" s="1" customFormat="1" ht="16.9" customHeight="1">
      <c r="B945" s="33"/>
      <c r="C945" s="197" t="s">
        <v>4432</v>
      </c>
      <c r="D945" s="197" t="s">
        <v>4433</v>
      </c>
      <c r="E945" s="18" t="s">
        <v>794</v>
      </c>
      <c r="F945" s="198">
        <v>1040</v>
      </c>
      <c r="H945" s="33"/>
    </row>
    <row r="946" spans="2:8" s="1" customFormat="1" ht="16.9" customHeight="1">
      <c r="B946" s="33"/>
      <c r="C946" s="197" t="s">
        <v>4390</v>
      </c>
      <c r="D946" s="197" t="s">
        <v>4391</v>
      </c>
      <c r="E946" s="18" t="s">
        <v>794</v>
      </c>
      <c r="F946" s="198">
        <v>10151.633</v>
      </c>
      <c r="H946" s="33"/>
    </row>
    <row r="947" spans="2:8" s="1" customFormat="1" ht="16.9" customHeight="1">
      <c r="B947" s="33"/>
      <c r="C947" s="193" t="s">
        <v>1646</v>
      </c>
      <c r="D947" s="194" t="s">
        <v>1647</v>
      </c>
      <c r="E947" s="195" t="s">
        <v>115</v>
      </c>
      <c r="F947" s="196">
        <v>1798.06</v>
      </c>
      <c r="H947" s="33"/>
    </row>
    <row r="948" spans="2:8" s="1" customFormat="1" ht="16.9" customHeight="1">
      <c r="B948" s="33"/>
      <c r="C948" s="197" t="s">
        <v>19</v>
      </c>
      <c r="D948" s="197" t="s">
        <v>3728</v>
      </c>
      <c r="E948" s="18" t="s">
        <v>19</v>
      </c>
      <c r="F948" s="198">
        <v>0</v>
      </c>
      <c r="H948" s="33"/>
    </row>
    <row r="949" spans="2:8" s="1" customFormat="1" ht="16.9" customHeight="1">
      <c r="B949" s="33"/>
      <c r="C949" s="197" t="s">
        <v>19</v>
      </c>
      <c r="D949" s="197" t="s">
        <v>3729</v>
      </c>
      <c r="E949" s="18" t="s">
        <v>19</v>
      </c>
      <c r="F949" s="198">
        <v>246.4</v>
      </c>
      <c r="H949" s="33"/>
    </row>
    <row r="950" spans="2:8" s="1" customFormat="1" ht="16.9" customHeight="1">
      <c r="B950" s="33"/>
      <c r="C950" s="197" t="s">
        <v>19</v>
      </c>
      <c r="D950" s="197" t="s">
        <v>3730</v>
      </c>
      <c r="E950" s="18" t="s">
        <v>19</v>
      </c>
      <c r="F950" s="198">
        <v>0</v>
      </c>
      <c r="H950" s="33"/>
    </row>
    <row r="951" spans="2:8" s="1" customFormat="1" ht="16.9" customHeight="1">
      <c r="B951" s="33"/>
      <c r="C951" s="197" t="s">
        <v>19</v>
      </c>
      <c r="D951" s="197" t="s">
        <v>3731</v>
      </c>
      <c r="E951" s="18" t="s">
        <v>19</v>
      </c>
      <c r="F951" s="198">
        <v>189</v>
      </c>
      <c r="H951" s="33"/>
    </row>
    <row r="952" spans="2:8" s="1" customFormat="1" ht="16.9" customHeight="1">
      <c r="B952" s="33"/>
      <c r="C952" s="197" t="s">
        <v>19</v>
      </c>
      <c r="D952" s="197" t="s">
        <v>3732</v>
      </c>
      <c r="E952" s="18" t="s">
        <v>19</v>
      </c>
      <c r="F952" s="198">
        <v>0</v>
      </c>
      <c r="H952" s="33"/>
    </row>
    <row r="953" spans="2:8" s="1" customFormat="1" ht="16.9" customHeight="1">
      <c r="B953" s="33"/>
      <c r="C953" s="197" t="s">
        <v>19</v>
      </c>
      <c r="D953" s="197" t="s">
        <v>3733</v>
      </c>
      <c r="E953" s="18" t="s">
        <v>19</v>
      </c>
      <c r="F953" s="198">
        <v>238.5</v>
      </c>
      <c r="H953" s="33"/>
    </row>
    <row r="954" spans="2:8" s="1" customFormat="1" ht="16.9" customHeight="1">
      <c r="B954" s="33"/>
      <c r="C954" s="197" t="s">
        <v>19</v>
      </c>
      <c r="D954" s="197" t="s">
        <v>3734</v>
      </c>
      <c r="E954" s="18" t="s">
        <v>19</v>
      </c>
      <c r="F954" s="198">
        <v>0</v>
      </c>
      <c r="H954" s="33"/>
    </row>
    <row r="955" spans="2:8" s="1" customFormat="1" ht="16.9" customHeight="1">
      <c r="B955" s="33"/>
      <c r="C955" s="197" t="s">
        <v>19</v>
      </c>
      <c r="D955" s="197" t="s">
        <v>3735</v>
      </c>
      <c r="E955" s="18" t="s">
        <v>19</v>
      </c>
      <c r="F955" s="198">
        <v>246.82</v>
      </c>
      <c r="H955" s="33"/>
    </row>
    <row r="956" spans="2:8" s="1" customFormat="1" ht="16.9" customHeight="1">
      <c r="B956" s="33"/>
      <c r="C956" s="197" t="s">
        <v>19</v>
      </c>
      <c r="D956" s="197" t="s">
        <v>3736</v>
      </c>
      <c r="E956" s="18" t="s">
        <v>19</v>
      </c>
      <c r="F956" s="198">
        <v>0</v>
      </c>
      <c r="H956" s="33"/>
    </row>
    <row r="957" spans="2:8" s="1" customFormat="1" ht="16.9" customHeight="1">
      <c r="B957" s="33"/>
      <c r="C957" s="197" t="s">
        <v>19</v>
      </c>
      <c r="D957" s="197" t="s">
        <v>3737</v>
      </c>
      <c r="E957" s="18" t="s">
        <v>19</v>
      </c>
      <c r="F957" s="198">
        <v>195.84</v>
      </c>
      <c r="H957" s="33"/>
    </row>
    <row r="958" spans="2:8" s="1" customFormat="1" ht="16.9" customHeight="1">
      <c r="B958" s="33"/>
      <c r="C958" s="197" t="s">
        <v>19</v>
      </c>
      <c r="D958" s="197" t="s">
        <v>3738</v>
      </c>
      <c r="E958" s="18" t="s">
        <v>19</v>
      </c>
      <c r="F958" s="198">
        <v>0</v>
      </c>
      <c r="H958" s="33"/>
    </row>
    <row r="959" spans="2:8" s="1" customFormat="1" ht="16.9" customHeight="1">
      <c r="B959" s="33"/>
      <c r="C959" s="197" t="s">
        <v>19</v>
      </c>
      <c r="D959" s="197" t="s">
        <v>3739</v>
      </c>
      <c r="E959" s="18" t="s">
        <v>19</v>
      </c>
      <c r="F959" s="198">
        <v>45.6</v>
      </c>
      <c r="H959" s="33"/>
    </row>
    <row r="960" spans="2:8" s="1" customFormat="1" ht="16.9" customHeight="1">
      <c r="B960" s="33"/>
      <c r="C960" s="197" t="s">
        <v>19</v>
      </c>
      <c r="D960" s="197" t="s">
        <v>3740</v>
      </c>
      <c r="E960" s="18" t="s">
        <v>19</v>
      </c>
      <c r="F960" s="198">
        <v>0</v>
      </c>
      <c r="H960" s="33"/>
    </row>
    <row r="961" spans="2:8" s="1" customFormat="1" ht="16.9" customHeight="1">
      <c r="B961" s="33"/>
      <c r="C961" s="197" t="s">
        <v>19</v>
      </c>
      <c r="D961" s="197" t="s">
        <v>3741</v>
      </c>
      <c r="E961" s="18" t="s">
        <v>19</v>
      </c>
      <c r="F961" s="198">
        <v>128.6</v>
      </c>
      <c r="H961" s="33"/>
    </row>
    <row r="962" spans="2:8" s="1" customFormat="1" ht="16.9" customHeight="1">
      <c r="B962" s="33"/>
      <c r="C962" s="197" t="s">
        <v>19</v>
      </c>
      <c r="D962" s="197" t="s">
        <v>3742</v>
      </c>
      <c r="E962" s="18" t="s">
        <v>19</v>
      </c>
      <c r="F962" s="198">
        <v>0</v>
      </c>
      <c r="H962" s="33"/>
    </row>
    <row r="963" spans="2:8" s="1" customFormat="1" ht="16.9" customHeight="1">
      <c r="B963" s="33"/>
      <c r="C963" s="197" t="s">
        <v>19</v>
      </c>
      <c r="D963" s="197" t="s">
        <v>3743</v>
      </c>
      <c r="E963" s="18" t="s">
        <v>19</v>
      </c>
      <c r="F963" s="198">
        <v>88.4</v>
      </c>
      <c r="H963" s="33"/>
    </row>
    <row r="964" spans="2:8" s="1" customFormat="1" ht="16.9" customHeight="1">
      <c r="B964" s="33"/>
      <c r="C964" s="197" t="s">
        <v>19</v>
      </c>
      <c r="D964" s="197" t="s">
        <v>3744</v>
      </c>
      <c r="E964" s="18" t="s">
        <v>19</v>
      </c>
      <c r="F964" s="198">
        <v>0</v>
      </c>
      <c r="H964" s="33"/>
    </row>
    <row r="965" spans="2:8" s="1" customFormat="1" ht="16.9" customHeight="1">
      <c r="B965" s="33"/>
      <c r="C965" s="197" t="s">
        <v>19</v>
      </c>
      <c r="D965" s="197" t="s">
        <v>3745</v>
      </c>
      <c r="E965" s="18" t="s">
        <v>19</v>
      </c>
      <c r="F965" s="198">
        <v>104.9</v>
      </c>
      <c r="H965" s="33"/>
    </row>
    <row r="966" spans="2:8" s="1" customFormat="1" ht="16.9" customHeight="1">
      <c r="B966" s="33"/>
      <c r="C966" s="197" t="s">
        <v>19</v>
      </c>
      <c r="D966" s="197" t="s">
        <v>3746</v>
      </c>
      <c r="E966" s="18" t="s">
        <v>19</v>
      </c>
      <c r="F966" s="198">
        <v>0</v>
      </c>
      <c r="H966" s="33"/>
    </row>
    <row r="967" spans="2:8" s="1" customFormat="1" ht="16.9" customHeight="1">
      <c r="B967" s="33"/>
      <c r="C967" s="197" t="s">
        <v>19</v>
      </c>
      <c r="D967" s="197" t="s">
        <v>3747</v>
      </c>
      <c r="E967" s="18" t="s">
        <v>19</v>
      </c>
      <c r="F967" s="198">
        <v>314</v>
      </c>
      <c r="H967" s="33"/>
    </row>
    <row r="968" spans="2:8" s="1" customFormat="1" ht="16.9" customHeight="1">
      <c r="B968" s="33"/>
      <c r="C968" s="197" t="s">
        <v>1646</v>
      </c>
      <c r="D968" s="197" t="s">
        <v>280</v>
      </c>
      <c r="E968" s="18" t="s">
        <v>19</v>
      </c>
      <c r="F968" s="198">
        <v>1798.06</v>
      </c>
      <c r="H968" s="33"/>
    </row>
    <row r="969" spans="2:8" s="1" customFormat="1" ht="16.9" customHeight="1">
      <c r="B969" s="33"/>
      <c r="C969" s="199" t="s">
        <v>7091</v>
      </c>
      <c r="H969" s="33"/>
    </row>
    <row r="970" spans="2:8" s="1" customFormat="1" ht="16.9" customHeight="1">
      <c r="B970" s="33"/>
      <c r="C970" s="197" t="s">
        <v>3723</v>
      </c>
      <c r="D970" s="197" t="s">
        <v>3724</v>
      </c>
      <c r="E970" s="18" t="s">
        <v>115</v>
      </c>
      <c r="F970" s="198">
        <v>1798.06</v>
      </c>
      <c r="H970" s="33"/>
    </row>
    <row r="971" spans="2:8" s="1" customFormat="1" ht="16.9" customHeight="1">
      <c r="B971" s="33"/>
      <c r="C971" s="197" t="s">
        <v>3756</v>
      </c>
      <c r="D971" s="197" t="s">
        <v>3757</v>
      </c>
      <c r="E971" s="18" t="s">
        <v>115</v>
      </c>
      <c r="F971" s="198">
        <v>1798.06</v>
      </c>
      <c r="H971" s="33"/>
    </row>
    <row r="972" spans="2:8" s="1" customFormat="1" ht="16.9" customHeight="1">
      <c r="B972" s="33"/>
      <c r="C972" s="197" t="s">
        <v>3749</v>
      </c>
      <c r="D972" s="197" t="s">
        <v>3750</v>
      </c>
      <c r="E972" s="18" t="s">
        <v>115</v>
      </c>
      <c r="F972" s="198">
        <v>215767.2</v>
      </c>
      <c r="H972" s="33"/>
    </row>
    <row r="973" spans="2:8" s="1" customFormat="1" ht="16.9" customHeight="1">
      <c r="B973" s="33"/>
      <c r="C973" s="193" t="s">
        <v>1649</v>
      </c>
      <c r="D973" s="194" t="s">
        <v>1650</v>
      </c>
      <c r="E973" s="195" t="s">
        <v>162</v>
      </c>
      <c r="F973" s="196">
        <v>247.1</v>
      </c>
      <c r="H973" s="33"/>
    </row>
    <row r="974" spans="2:8" s="1" customFormat="1" ht="16.9" customHeight="1">
      <c r="B974" s="33"/>
      <c r="C974" s="197" t="s">
        <v>19</v>
      </c>
      <c r="D974" s="197" t="s">
        <v>3701</v>
      </c>
      <c r="E974" s="18" t="s">
        <v>19</v>
      </c>
      <c r="F974" s="198">
        <v>0</v>
      </c>
      <c r="H974" s="33"/>
    </row>
    <row r="975" spans="2:8" s="1" customFormat="1" ht="16.9" customHeight="1">
      <c r="B975" s="33"/>
      <c r="C975" s="197" t="s">
        <v>19</v>
      </c>
      <c r="D975" s="197" t="s">
        <v>3702</v>
      </c>
      <c r="E975" s="18" t="s">
        <v>19</v>
      </c>
      <c r="F975" s="198">
        <v>36.1</v>
      </c>
      <c r="H975" s="33"/>
    </row>
    <row r="976" spans="2:8" s="1" customFormat="1" ht="16.9" customHeight="1">
      <c r="B976" s="33"/>
      <c r="C976" s="197" t="s">
        <v>19</v>
      </c>
      <c r="D976" s="197" t="s">
        <v>3703</v>
      </c>
      <c r="E976" s="18" t="s">
        <v>19</v>
      </c>
      <c r="F976" s="198">
        <v>37</v>
      </c>
      <c r="H976" s="33"/>
    </row>
    <row r="977" spans="2:8" s="1" customFormat="1" ht="16.9" customHeight="1">
      <c r="B977" s="33"/>
      <c r="C977" s="197" t="s">
        <v>19</v>
      </c>
      <c r="D977" s="197" t="s">
        <v>3704</v>
      </c>
      <c r="E977" s="18" t="s">
        <v>19</v>
      </c>
      <c r="F977" s="198">
        <v>30</v>
      </c>
      <c r="H977" s="33"/>
    </row>
    <row r="978" spans="2:8" s="1" customFormat="1" ht="16.9" customHeight="1">
      <c r="B978" s="33"/>
      <c r="C978" s="197" t="s">
        <v>19</v>
      </c>
      <c r="D978" s="197" t="s">
        <v>3705</v>
      </c>
      <c r="E978" s="18" t="s">
        <v>19</v>
      </c>
      <c r="F978" s="198">
        <v>29.6</v>
      </c>
      <c r="H978" s="33"/>
    </row>
    <row r="979" spans="2:8" s="1" customFormat="1" ht="16.9" customHeight="1">
      <c r="B979" s="33"/>
      <c r="C979" s="197" t="s">
        <v>19</v>
      </c>
      <c r="D979" s="197" t="s">
        <v>3706</v>
      </c>
      <c r="E979" s="18" t="s">
        <v>19</v>
      </c>
      <c r="F979" s="198">
        <v>27</v>
      </c>
      <c r="H979" s="33"/>
    </row>
    <row r="980" spans="2:8" s="1" customFormat="1" ht="16.9" customHeight="1">
      <c r="B980" s="33"/>
      <c r="C980" s="197" t="s">
        <v>19</v>
      </c>
      <c r="D980" s="197" t="s">
        <v>3645</v>
      </c>
      <c r="E980" s="18" t="s">
        <v>19</v>
      </c>
      <c r="F980" s="198">
        <v>14.8</v>
      </c>
      <c r="H980" s="33"/>
    </row>
    <row r="981" spans="2:8" s="1" customFormat="1" ht="16.9" customHeight="1">
      <c r="B981" s="33"/>
      <c r="C981" s="197" t="s">
        <v>19</v>
      </c>
      <c r="D981" s="197" t="s">
        <v>3707</v>
      </c>
      <c r="E981" s="18" t="s">
        <v>19</v>
      </c>
      <c r="F981" s="198">
        <v>34.3</v>
      </c>
      <c r="H981" s="33"/>
    </row>
    <row r="982" spans="2:8" s="1" customFormat="1" ht="16.9" customHeight="1">
      <c r="B982" s="33"/>
      <c r="C982" s="197" t="s">
        <v>19</v>
      </c>
      <c r="D982" s="197" t="s">
        <v>3708</v>
      </c>
      <c r="E982" s="18" t="s">
        <v>19</v>
      </c>
      <c r="F982" s="198">
        <v>27.4</v>
      </c>
      <c r="H982" s="33"/>
    </row>
    <row r="983" spans="2:8" s="1" customFormat="1" ht="16.9" customHeight="1">
      <c r="B983" s="33"/>
      <c r="C983" s="197" t="s">
        <v>19</v>
      </c>
      <c r="D983" s="197" t="s">
        <v>3709</v>
      </c>
      <c r="E983" s="18" t="s">
        <v>19</v>
      </c>
      <c r="F983" s="198">
        <v>10.9</v>
      </c>
      <c r="H983" s="33"/>
    </row>
    <row r="984" spans="2:8" s="1" customFormat="1" ht="16.9" customHeight="1">
      <c r="B984" s="33"/>
      <c r="C984" s="197" t="s">
        <v>1649</v>
      </c>
      <c r="D984" s="197" t="s">
        <v>280</v>
      </c>
      <c r="E984" s="18" t="s">
        <v>19</v>
      </c>
      <c r="F984" s="198">
        <v>247.1</v>
      </c>
      <c r="H984" s="33"/>
    </row>
    <row r="985" spans="2:8" s="1" customFormat="1" ht="16.9" customHeight="1">
      <c r="B985" s="33"/>
      <c r="C985" s="199" t="s">
        <v>7091</v>
      </c>
      <c r="H985" s="33"/>
    </row>
    <row r="986" spans="2:8" s="1" customFormat="1" ht="16.9" customHeight="1">
      <c r="B986" s="33"/>
      <c r="C986" s="197" t="s">
        <v>3695</v>
      </c>
      <c r="D986" s="197" t="s">
        <v>3696</v>
      </c>
      <c r="E986" s="18" t="s">
        <v>162</v>
      </c>
      <c r="F986" s="198">
        <v>247.1</v>
      </c>
      <c r="H986" s="33"/>
    </row>
    <row r="987" spans="2:8" s="1" customFormat="1" ht="16.9" customHeight="1">
      <c r="B987" s="33"/>
      <c r="C987" s="197" t="s">
        <v>3711</v>
      </c>
      <c r="D987" s="197" t="s">
        <v>3712</v>
      </c>
      <c r="E987" s="18" t="s">
        <v>162</v>
      </c>
      <c r="F987" s="198">
        <v>247.1</v>
      </c>
      <c r="H987" s="33"/>
    </row>
    <row r="988" spans="2:8" s="1" customFormat="1" ht="16.9" customHeight="1">
      <c r="B988" s="33"/>
      <c r="C988" s="193" t="s">
        <v>151</v>
      </c>
      <c r="D988" s="194" t="s">
        <v>1652</v>
      </c>
      <c r="E988" s="195" t="s">
        <v>104</v>
      </c>
      <c r="F988" s="196">
        <v>3437.691</v>
      </c>
      <c r="H988" s="33"/>
    </row>
    <row r="989" spans="2:8" s="1" customFormat="1" ht="16.9" customHeight="1">
      <c r="B989" s="33"/>
      <c r="C989" s="197" t="s">
        <v>19</v>
      </c>
      <c r="D989" s="197" t="s">
        <v>2173</v>
      </c>
      <c r="E989" s="18" t="s">
        <v>19</v>
      </c>
      <c r="F989" s="198">
        <v>0</v>
      </c>
      <c r="H989" s="33"/>
    </row>
    <row r="990" spans="2:8" s="1" customFormat="1" ht="16.9" customHeight="1">
      <c r="B990" s="33"/>
      <c r="C990" s="197" t="s">
        <v>19</v>
      </c>
      <c r="D990" s="197" t="s">
        <v>2174</v>
      </c>
      <c r="E990" s="18" t="s">
        <v>19</v>
      </c>
      <c r="F990" s="198">
        <v>39</v>
      </c>
      <c r="H990" s="33"/>
    </row>
    <row r="991" spans="2:8" s="1" customFormat="1" ht="16.9" customHeight="1">
      <c r="B991" s="33"/>
      <c r="C991" s="197" t="s">
        <v>19</v>
      </c>
      <c r="D991" s="197" t="s">
        <v>2175</v>
      </c>
      <c r="E991" s="18" t="s">
        <v>19</v>
      </c>
      <c r="F991" s="198">
        <v>0</v>
      </c>
      <c r="H991" s="33"/>
    </row>
    <row r="992" spans="2:8" s="1" customFormat="1" ht="16.9" customHeight="1">
      <c r="B992" s="33"/>
      <c r="C992" s="197" t="s">
        <v>19</v>
      </c>
      <c r="D992" s="197" t="s">
        <v>2176</v>
      </c>
      <c r="E992" s="18" t="s">
        <v>19</v>
      </c>
      <c r="F992" s="198">
        <v>0</v>
      </c>
      <c r="H992" s="33"/>
    </row>
    <row r="993" spans="2:8" s="1" customFormat="1" ht="16.9" customHeight="1">
      <c r="B993" s="33"/>
      <c r="C993" s="197" t="s">
        <v>19</v>
      </c>
      <c r="D993" s="197" t="s">
        <v>2177</v>
      </c>
      <c r="E993" s="18" t="s">
        <v>19</v>
      </c>
      <c r="F993" s="198">
        <v>12.18</v>
      </c>
      <c r="H993" s="33"/>
    </row>
    <row r="994" spans="2:8" s="1" customFormat="1" ht="16.9" customHeight="1">
      <c r="B994" s="33"/>
      <c r="C994" s="197" t="s">
        <v>19</v>
      </c>
      <c r="D994" s="197" t="s">
        <v>2178</v>
      </c>
      <c r="E994" s="18" t="s">
        <v>19</v>
      </c>
      <c r="F994" s="198">
        <v>0</v>
      </c>
      <c r="H994" s="33"/>
    </row>
    <row r="995" spans="2:8" s="1" customFormat="1" ht="16.9" customHeight="1">
      <c r="B995" s="33"/>
      <c r="C995" s="197" t="s">
        <v>19</v>
      </c>
      <c r="D995" s="197" t="s">
        <v>2179</v>
      </c>
      <c r="E995" s="18" t="s">
        <v>19</v>
      </c>
      <c r="F995" s="198">
        <v>12.6</v>
      </c>
      <c r="H995" s="33"/>
    </row>
    <row r="996" spans="2:8" s="1" customFormat="1" ht="16.9" customHeight="1">
      <c r="B996" s="33"/>
      <c r="C996" s="197" t="s">
        <v>19</v>
      </c>
      <c r="D996" s="197" t="s">
        <v>2180</v>
      </c>
      <c r="E996" s="18" t="s">
        <v>19</v>
      </c>
      <c r="F996" s="198">
        <v>0</v>
      </c>
      <c r="H996" s="33"/>
    </row>
    <row r="997" spans="2:8" s="1" customFormat="1" ht="16.9" customHeight="1">
      <c r="B997" s="33"/>
      <c r="C997" s="197" t="s">
        <v>19</v>
      </c>
      <c r="D997" s="197" t="s">
        <v>2181</v>
      </c>
      <c r="E997" s="18" t="s">
        <v>19</v>
      </c>
      <c r="F997" s="198">
        <v>10.89</v>
      </c>
      <c r="H997" s="33"/>
    </row>
    <row r="998" spans="2:8" s="1" customFormat="1" ht="16.9" customHeight="1">
      <c r="B998" s="33"/>
      <c r="C998" s="197" t="s">
        <v>19</v>
      </c>
      <c r="D998" s="197" t="s">
        <v>2182</v>
      </c>
      <c r="E998" s="18" t="s">
        <v>19</v>
      </c>
      <c r="F998" s="198">
        <v>0</v>
      </c>
      <c r="H998" s="33"/>
    </row>
    <row r="999" spans="2:8" s="1" customFormat="1" ht="16.9" customHeight="1">
      <c r="B999" s="33"/>
      <c r="C999" s="197" t="s">
        <v>19</v>
      </c>
      <c r="D999" s="197" t="s">
        <v>2183</v>
      </c>
      <c r="E999" s="18" t="s">
        <v>19</v>
      </c>
      <c r="F999" s="198">
        <v>45.525</v>
      </c>
      <c r="H999" s="33"/>
    </row>
    <row r="1000" spans="2:8" s="1" customFormat="1" ht="16.9" customHeight="1">
      <c r="B1000" s="33"/>
      <c r="C1000" s="197" t="s">
        <v>19</v>
      </c>
      <c r="D1000" s="197" t="s">
        <v>2184</v>
      </c>
      <c r="E1000" s="18" t="s">
        <v>19</v>
      </c>
      <c r="F1000" s="198">
        <v>0</v>
      </c>
      <c r="H1000" s="33"/>
    </row>
    <row r="1001" spans="2:8" s="1" customFormat="1" ht="16.9" customHeight="1">
      <c r="B1001" s="33"/>
      <c r="C1001" s="197" t="s">
        <v>19</v>
      </c>
      <c r="D1001" s="197" t="s">
        <v>2185</v>
      </c>
      <c r="E1001" s="18" t="s">
        <v>19</v>
      </c>
      <c r="F1001" s="198">
        <v>19.78</v>
      </c>
      <c r="H1001" s="33"/>
    </row>
    <row r="1002" spans="2:8" s="1" customFormat="1" ht="16.9" customHeight="1">
      <c r="B1002" s="33"/>
      <c r="C1002" s="197" t="s">
        <v>19</v>
      </c>
      <c r="D1002" s="197" t="s">
        <v>2186</v>
      </c>
      <c r="E1002" s="18" t="s">
        <v>19</v>
      </c>
      <c r="F1002" s="198">
        <v>0</v>
      </c>
      <c r="H1002" s="33"/>
    </row>
    <row r="1003" spans="2:8" s="1" customFormat="1" ht="16.9" customHeight="1">
      <c r="B1003" s="33"/>
      <c r="C1003" s="197" t="s">
        <v>19</v>
      </c>
      <c r="D1003" s="197" t="s">
        <v>2187</v>
      </c>
      <c r="E1003" s="18" t="s">
        <v>19</v>
      </c>
      <c r="F1003" s="198">
        <v>12.83</v>
      </c>
      <c r="H1003" s="33"/>
    </row>
    <row r="1004" spans="2:8" s="1" customFormat="1" ht="16.9" customHeight="1">
      <c r="B1004" s="33"/>
      <c r="C1004" s="197" t="s">
        <v>19</v>
      </c>
      <c r="D1004" s="197" t="s">
        <v>2188</v>
      </c>
      <c r="E1004" s="18" t="s">
        <v>19</v>
      </c>
      <c r="F1004" s="198">
        <v>0</v>
      </c>
      <c r="H1004" s="33"/>
    </row>
    <row r="1005" spans="2:8" s="1" customFormat="1" ht="16.9" customHeight="1">
      <c r="B1005" s="33"/>
      <c r="C1005" s="197" t="s">
        <v>19</v>
      </c>
      <c r="D1005" s="197" t="s">
        <v>2189</v>
      </c>
      <c r="E1005" s="18" t="s">
        <v>19</v>
      </c>
      <c r="F1005" s="198">
        <v>18.27</v>
      </c>
      <c r="H1005" s="33"/>
    </row>
    <row r="1006" spans="2:8" s="1" customFormat="1" ht="16.9" customHeight="1">
      <c r="B1006" s="33"/>
      <c r="C1006" s="197" t="s">
        <v>19</v>
      </c>
      <c r="D1006" s="197" t="s">
        <v>2190</v>
      </c>
      <c r="E1006" s="18" t="s">
        <v>19</v>
      </c>
      <c r="F1006" s="198">
        <v>0</v>
      </c>
      <c r="H1006" s="33"/>
    </row>
    <row r="1007" spans="2:8" s="1" customFormat="1" ht="16.9" customHeight="1">
      <c r="B1007" s="33"/>
      <c r="C1007" s="197" t="s">
        <v>19</v>
      </c>
      <c r="D1007" s="197" t="s">
        <v>2191</v>
      </c>
      <c r="E1007" s="18" t="s">
        <v>19</v>
      </c>
      <c r="F1007" s="198">
        <v>24.05</v>
      </c>
      <c r="H1007" s="33"/>
    </row>
    <row r="1008" spans="2:8" s="1" customFormat="1" ht="16.9" customHeight="1">
      <c r="B1008" s="33"/>
      <c r="C1008" s="197" t="s">
        <v>19</v>
      </c>
      <c r="D1008" s="197" t="s">
        <v>2192</v>
      </c>
      <c r="E1008" s="18" t="s">
        <v>19</v>
      </c>
      <c r="F1008" s="198">
        <v>0</v>
      </c>
      <c r="H1008" s="33"/>
    </row>
    <row r="1009" spans="2:8" s="1" customFormat="1" ht="16.9" customHeight="1">
      <c r="B1009" s="33"/>
      <c r="C1009" s="197" t="s">
        <v>19</v>
      </c>
      <c r="D1009" s="197" t="s">
        <v>2193</v>
      </c>
      <c r="E1009" s="18" t="s">
        <v>19</v>
      </c>
      <c r="F1009" s="198">
        <v>80.73</v>
      </c>
      <c r="H1009" s="33"/>
    </row>
    <row r="1010" spans="2:8" s="1" customFormat="1" ht="16.9" customHeight="1">
      <c r="B1010" s="33"/>
      <c r="C1010" s="197" t="s">
        <v>19</v>
      </c>
      <c r="D1010" s="197" t="s">
        <v>2194</v>
      </c>
      <c r="E1010" s="18" t="s">
        <v>19</v>
      </c>
      <c r="F1010" s="198">
        <v>0</v>
      </c>
      <c r="H1010" s="33"/>
    </row>
    <row r="1011" spans="2:8" s="1" customFormat="1" ht="16.9" customHeight="1">
      <c r="B1011" s="33"/>
      <c r="C1011" s="197" t="s">
        <v>19</v>
      </c>
      <c r="D1011" s="197" t="s">
        <v>2195</v>
      </c>
      <c r="E1011" s="18" t="s">
        <v>19</v>
      </c>
      <c r="F1011" s="198">
        <v>1003</v>
      </c>
      <c r="H1011" s="33"/>
    </row>
    <row r="1012" spans="2:8" s="1" customFormat="1" ht="16.9" customHeight="1">
      <c r="B1012" s="33"/>
      <c r="C1012" s="197" t="s">
        <v>19</v>
      </c>
      <c r="D1012" s="197" t="s">
        <v>2196</v>
      </c>
      <c r="E1012" s="18" t="s">
        <v>19</v>
      </c>
      <c r="F1012" s="198">
        <v>0</v>
      </c>
      <c r="H1012" s="33"/>
    </row>
    <row r="1013" spans="2:8" s="1" customFormat="1" ht="16.9" customHeight="1">
      <c r="B1013" s="33"/>
      <c r="C1013" s="197" t="s">
        <v>19</v>
      </c>
      <c r="D1013" s="197" t="s">
        <v>2197</v>
      </c>
      <c r="E1013" s="18" t="s">
        <v>19</v>
      </c>
      <c r="F1013" s="198">
        <v>1918</v>
      </c>
      <c r="H1013" s="33"/>
    </row>
    <row r="1014" spans="2:8" s="1" customFormat="1" ht="16.9" customHeight="1">
      <c r="B1014" s="33"/>
      <c r="C1014" s="197" t="s">
        <v>19</v>
      </c>
      <c r="D1014" s="197" t="s">
        <v>2198</v>
      </c>
      <c r="E1014" s="18" t="s">
        <v>19</v>
      </c>
      <c r="F1014" s="198">
        <v>0</v>
      </c>
      <c r="H1014" s="33"/>
    </row>
    <row r="1015" spans="2:8" s="1" customFormat="1" ht="16.9" customHeight="1">
      <c r="B1015" s="33"/>
      <c r="C1015" s="197" t="s">
        <v>19</v>
      </c>
      <c r="D1015" s="197" t="s">
        <v>2199</v>
      </c>
      <c r="E1015" s="18" t="s">
        <v>19</v>
      </c>
      <c r="F1015" s="198">
        <v>0</v>
      </c>
      <c r="H1015" s="33"/>
    </row>
    <row r="1016" spans="2:8" s="1" customFormat="1" ht="16.9" customHeight="1">
      <c r="B1016" s="33"/>
      <c r="C1016" s="197" t="s">
        <v>19</v>
      </c>
      <c r="D1016" s="197" t="s">
        <v>2200</v>
      </c>
      <c r="E1016" s="18" t="s">
        <v>19</v>
      </c>
      <c r="F1016" s="198">
        <v>33.12</v>
      </c>
      <c r="H1016" s="33"/>
    </row>
    <row r="1017" spans="2:8" s="1" customFormat="1" ht="16.9" customHeight="1">
      <c r="B1017" s="33"/>
      <c r="C1017" s="197" t="s">
        <v>19</v>
      </c>
      <c r="D1017" s="197" t="s">
        <v>2201</v>
      </c>
      <c r="E1017" s="18" t="s">
        <v>19</v>
      </c>
      <c r="F1017" s="198">
        <v>0</v>
      </c>
      <c r="H1017" s="33"/>
    </row>
    <row r="1018" spans="2:8" s="1" customFormat="1" ht="16.9" customHeight="1">
      <c r="B1018" s="33"/>
      <c r="C1018" s="197" t="s">
        <v>19</v>
      </c>
      <c r="D1018" s="197" t="s">
        <v>2202</v>
      </c>
      <c r="E1018" s="18" t="s">
        <v>19</v>
      </c>
      <c r="F1018" s="198">
        <v>104.063</v>
      </c>
      <c r="H1018" s="33"/>
    </row>
    <row r="1019" spans="2:8" s="1" customFormat="1" ht="16.9" customHeight="1">
      <c r="B1019" s="33"/>
      <c r="C1019" s="197" t="s">
        <v>19</v>
      </c>
      <c r="D1019" s="197" t="s">
        <v>2203</v>
      </c>
      <c r="E1019" s="18" t="s">
        <v>19</v>
      </c>
      <c r="F1019" s="198">
        <v>0</v>
      </c>
      <c r="H1019" s="33"/>
    </row>
    <row r="1020" spans="2:8" s="1" customFormat="1" ht="16.9" customHeight="1">
      <c r="B1020" s="33"/>
      <c r="C1020" s="197" t="s">
        <v>19</v>
      </c>
      <c r="D1020" s="197" t="s">
        <v>2204</v>
      </c>
      <c r="E1020" s="18" t="s">
        <v>19</v>
      </c>
      <c r="F1020" s="198">
        <v>103.653</v>
      </c>
      <c r="H1020" s="33"/>
    </row>
    <row r="1021" spans="2:8" s="1" customFormat="1" ht="16.9" customHeight="1">
      <c r="B1021" s="33"/>
      <c r="C1021" s="197" t="s">
        <v>151</v>
      </c>
      <c r="D1021" s="197" t="s">
        <v>280</v>
      </c>
      <c r="E1021" s="18" t="s">
        <v>19</v>
      </c>
      <c r="F1021" s="198">
        <v>3437.691</v>
      </c>
      <c r="H1021" s="33"/>
    </row>
    <row r="1022" spans="2:8" s="1" customFormat="1" ht="16.9" customHeight="1">
      <c r="B1022" s="33"/>
      <c r="C1022" s="199" t="s">
        <v>7091</v>
      </c>
      <c r="H1022" s="33"/>
    </row>
    <row r="1023" spans="2:8" s="1" customFormat="1" ht="16.9" customHeight="1">
      <c r="B1023" s="33"/>
      <c r="C1023" s="197" t="s">
        <v>636</v>
      </c>
      <c r="D1023" s="197" t="s">
        <v>637</v>
      </c>
      <c r="E1023" s="18" t="s">
        <v>104</v>
      </c>
      <c r="F1023" s="198">
        <v>3437.691</v>
      </c>
      <c r="H1023" s="33"/>
    </row>
    <row r="1024" spans="2:8" s="1" customFormat="1" ht="16.9" customHeight="1">
      <c r="B1024" s="33"/>
      <c r="C1024" s="197" t="s">
        <v>587</v>
      </c>
      <c r="D1024" s="197" t="s">
        <v>588</v>
      </c>
      <c r="E1024" s="18" t="s">
        <v>104</v>
      </c>
      <c r="F1024" s="198">
        <v>1087.385</v>
      </c>
      <c r="H1024" s="33"/>
    </row>
    <row r="1025" spans="2:8" s="1" customFormat="1" ht="16.9" customHeight="1">
      <c r="B1025" s="33"/>
      <c r="C1025" s="197" t="s">
        <v>2142</v>
      </c>
      <c r="D1025" s="197" t="s">
        <v>2143</v>
      </c>
      <c r="E1025" s="18" t="s">
        <v>104</v>
      </c>
      <c r="F1025" s="198">
        <v>22830.043</v>
      </c>
      <c r="H1025" s="33"/>
    </row>
    <row r="1026" spans="2:8" s="1" customFormat="1" ht="16.9" customHeight="1">
      <c r="B1026" s="33"/>
      <c r="C1026" s="197" t="s">
        <v>627</v>
      </c>
      <c r="D1026" s="197" t="s">
        <v>628</v>
      </c>
      <c r="E1026" s="18" t="s">
        <v>104</v>
      </c>
      <c r="F1026" s="198">
        <v>10304.844</v>
      </c>
      <c r="H1026" s="33"/>
    </row>
    <row r="1027" spans="2:8" s="1" customFormat="1" ht="16.9" customHeight="1">
      <c r="B1027" s="33"/>
      <c r="C1027" s="193" t="s">
        <v>1654</v>
      </c>
      <c r="D1027" s="194" t="s">
        <v>1655</v>
      </c>
      <c r="E1027" s="195" t="s">
        <v>104</v>
      </c>
      <c r="F1027" s="196">
        <v>5533.324</v>
      </c>
      <c r="H1027" s="33"/>
    </row>
    <row r="1028" spans="2:8" s="1" customFormat="1" ht="16.9" customHeight="1">
      <c r="B1028" s="33"/>
      <c r="C1028" s="197" t="s">
        <v>19</v>
      </c>
      <c r="D1028" s="197" t="s">
        <v>2254</v>
      </c>
      <c r="E1028" s="18" t="s">
        <v>19</v>
      </c>
      <c r="F1028" s="198">
        <v>0</v>
      </c>
      <c r="H1028" s="33"/>
    </row>
    <row r="1029" spans="2:8" s="1" customFormat="1" ht="16.9" customHeight="1">
      <c r="B1029" s="33"/>
      <c r="C1029" s="197" t="s">
        <v>19</v>
      </c>
      <c r="D1029" s="197" t="s">
        <v>2255</v>
      </c>
      <c r="E1029" s="18" t="s">
        <v>19</v>
      </c>
      <c r="F1029" s="198">
        <v>0</v>
      </c>
      <c r="H1029" s="33"/>
    </row>
    <row r="1030" spans="2:8" s="1" customFormat="1" ht="16.9" customHeight="1">
      <c r="B1030" s="33"/>
      <c r="C1030" s="197" t="s">
        <v>19</v>
      </c>
      <c r="D1030" s="197" t="s">
        <v>2256</v>
      </c>
      <c r="E1030" s="18" t="s">
        <v>19</v>
      </c>
      <c r="F1030" s="198">
        <v>1588.433</v>
      </c>
      <c r="H1030" s="33"/>
    </row>
    <row r="1031" spans="2:8" s="1" customFormat="1" ht="16.9" customHeight="1">
      <c r="B1031" s="33"/>
      <c r="C1031" s="197" t="s">
        <v>19</v>
      </c>
      <c r="D1031" s="197" t="s">
        <v>2257</v>
      </c>
      <c r="E1031" s="18" t="s">
        <v>19</v>
      </c>
      <c r="F1031" s="198">
        <v>0</v>
      </c>
      <c r="H1031" s="33"/>
    </row>
    <row r="1032" spans="2:8" s="1" customFormat="1" ht="16.9" customHeight="1">
      <c r="B1032" s="33"/>
      <c r="C1032" s="197" t="s">
        <v>19</v>
      </c>
      <c r="D1032" s="197" t="s">
        <v>2258</v>
      </c>
      <c r="E1032" s="18" t="s">
        <v>19</v>
      </c>
      <c r="F1032" s="198">
        <v>236.9</v>
      </c>
      <c r="H1032" s="33"/>
    </row>
    <row r="1033" spans="2:8" s="1" customFormat="1" ht="16.9" customHeight="1">
      <c r="B1033" s="33"/>
      <c r="C1033" s="197" t="s">
        <v>19</v>
      </c>
      <c r="D1033" s="197" t="s">
        <v>2259</v>
      </c>
      <c r="E1033" s="18" t="s">
        <v>19</v>
      </c>
      <c r="F1033" s="198">
        <v>0</v>
      </c>
      <c r="H1033" s="33"/>
    </row>
    <row r="1034" spans="2:8" s="1" customFormat="1" ht="16.9" customHeight="1">
      <c r="B1034" s="33"/>
      <c r="C1034" s="197" t="s">
        <v>19</v>
      </c>
      <c r="D1034" s="197" t="s">
        <v>2260</v>
      </c>
      <c r="E1034" s="18" t="s">
        <v>19</v>
      </c>
      <c r="F1034" s="198">
        <v>2354</v>
      </c>
      <c r="H1034" s="33"/>
    </row>
    <row r="1035" spans="2:8" s="1" customFormat="1" ht="16.9" customHeight="1">
      <c r="B1035" s="33"/>
      <c r="C1035" s="197" t="s">
        <v>19</v>
      </c>
      <c r="D1035" s="197" t="s">
        <v>2261</v>
      </c>
      <c r="E1035" s="18" t="s">
        <v>19</v>
      </c>
      <c r="F1035" s="198">
        <v>0</v>
      </c>
      <c r="H1035" s="33"/>
    </row>
    <row r="1036" spans="2:8" s="1" customFormat="1" ht="16.9" customHeight="1">
      <c r="B1036" s="33"/>
      <c r="C1036" s="197" t="s">
        <v>19</v>
      </c>
      <c r="D1036" s="197" t="s">
        <v>2262</v>
      </c>
      <c r="E1036" s="18" t="s">
        <v>19</v>
      </c>
      <c r="F1036" s="198">
        <v>345</v>
      </c>
      <c r="H1036" s="33"/>
    </row>
    <row r="1037" spans="2:8" s="1" customFormat="1" ht="16.9" customHeight="1">
      <c r="B1037" s="33"/>
      <c r="C1037" s="197" t="s">
        <v>19</v>
      </c>
      <c r="D1037" s="197" t="s">
        <v>2263</v>
      </c>
      <c r="E1037" s="18" t="s">
        <v>19</v>
      </c>
      <c r="F1037" s="198">
        <v>0</v>
      </c>
      <c r="H1037" s="33"/>
    </row>
    <row r="1038" spans="2:8" s="1" customFormat="1" ht="16.9" customHeight="1">
      <c r="B1038" s="33"/>
      <c r="C1038" s="197" t="s">
        <v>19</v>
      </c>
      <c r="D1038" s="197" t="s">
        <v>2264</v>
      </c>
      <c r="E1038" s="18" t="s">
        <v>19</v>
      </c>
      <c r="F1038" s="198">
        <v>56.25</v>
      </c>
      <c r="H1038" s="33"/>
    </row>
    <row r="1039" spans="2:8" s="1" customFormat="1" ht="16.9" customHeight="1">
      <c r="B1039" s="33"/>
      <c r="C1039" s="197" t="s">
        <v>19</v>
      </c>
      <c r="D1039" s="197" t="s">
        <v>2265</v>
      </c>
      <c r="E1039" s="18" t="s">
        <v>19</v>
      </c>
      <c r="F1039" s="198">
        <v>0</v>
      </c>
      <c r="H1039" s="33"/>
    </row>
    <row r="1040" spans="2:8" s="1" customFormat="1" ht="16.9" customHeight="1">
      <c r="B1040" s="33"/>
      <c r="C1040" s="197" t="s">
        <v>19</v>
      </c>
      <c r="D1040" s="197" t="s">
        <v>2266</v>
      </c>
      <c r="E1040" s="18" t="s">
        <v>19</v>
      </c>
      <c r="F1040" s="198">
        <v>0</v>
      </c>
      <c r="H1040" s="33"/>
    </row>
    <row r="1041" spans="2:8" s="1" customFormat="1" ht="16.9" customHeight="1">
      <c r="B1041" s="33"/>
      <c r="C1041" s="197" t="s">
        <v>19</v>
      </c>
      <c r="D1041" s="197" t="s">
        <v>2267</v>
      </c>
      <c r="E1041" s="18" t="s">
        <v>19</v>
      </c>
      <c r="F1041" s="198">
        <v>32.2</v>
      </c>
      <c r="H1041" s="33"/>
    </row>
    <row r="1042" spans="2:8" s="1" customFormat="1" ht="16.9" customHeight="1">
      <c r="B1042" s="33"/>
      <c r="C1042" s="197" t="s">
        <v>19</v>
      </c>
      <c r="D1042" s="197" t="s">
        <v>2268</v>
      </c>
      <c r="E1042" s="18" t="s">
        <v>19</v>
      </c>
      <c r="F1042" s="198">
        <v>0</v>
      </c>
      <c r="H1042" s="33"/>
    </row>
    <row r="1043" spans="2:8" s="1" customFormat="1" ht="16.9" customHeight="1">
      <c r="B1043" s="33"/>
      <c r="C1043" s="197" t="s">
        <v>19</v>
      </c>
      <c r="D1043" s="197" t="s">
        <v>2269</v>
      </c>
      <c r="E1043" s="18" t="s">
        <v>19</v>
      </c>
      <c r="F1043" s="198">
        <v>35.995</v>
      </c>
      <c r="H1043" s="33"/>
    </row>
    <row r="1044" spans="2:8" s="1" customFormat="1" ht="16.9" customHeight="1">
      <c r="B1044" s="33"/>
      <c r="C1044" s="197" t="s">
        <v>19</v>
      </c>
      <c r="D1044" s="197" t="s">
        <v>2270</v>
      </c>
      <c r="E1044" s="18" t="s">
        <v>19</v>
      </c>
      <c r="F1044" s="198">
        <v>0</v>
      </c>
      <c r="H1044" s="33"/>
    </row>
    <row r="1045" spans="2:8" s="1" customFormat="1" ht="16.9" customHeight="1">
      <c r="B1045" s="33"/>
      <c r="C1045" s="197" t="s">
        <v>19</v>
      </c>
      <c r="D1045" s="197" t="s">
        <v>2271</v>
      </c>
      <c r="E1045" s="18" t="s">
        <v>19</v>
      </c>
      <c r="F1045" s="198">
        <v>0</v>
      </c>
      <c r="H1045" s="33"/>
    </row>
    <row r="1046" spans="2:8" s="1" customFormat="1" ht="16.9" customHeight="1">
      <c r="B1046" s="33"/>
      <c r="C1046" s="197" t="s">
        <v>19</v>
      </c>
      <c r="D1046" s="197" t="s">
        <v>2272</v>
      </c>
      <c r="E1046" s="18" t="s">
        <v>19</v>
      </c>
      <c r="F1046" s="198">
        <v>40.2</v>
      </c>
      <c r="H1046" s="33"/>
    </row>
    <row r="1047" spans="2:8" s="1" customFormat="1" ht="16.9" customHeight="1">
      <c r="B1047" s="33"/>
      <c r="C1047" s="197" t="s">
        <v>19</v>
      </c>
      <c r="D1047" s="197" t="s">
        <v>2273</v>
      </c>
      <c r="E1047" s="18" t="s">
        <v>19</v>
      </c>
      <c r="F1047" s="198">
        <v>0</v>
      </c>
      <c r="H1047" s="33"/>
    </row>
    <row r="1048" spans="2:8" s="1" customFormat="1" ht="16.9" customHeight="1">
      <c r="B1048" s="33"/>
      <c r="C1048" s="197" t="s">
        <v>19</v>
      </c>
      <c r="D1048" s="197" t="s">
        <v>2274</v>
      </c>
      <c r="E1048" s="18" t="s">
        <v>19</v>
      </c>
      <c r="F1048" s="198">
        <v>82.96</v>
      </c>
      <c r="H1048" s="33"/>
    </row>
    <row r="1049" spans="2:8" s="1" customFormat="1" ht="16.9" customHeight="1">
      <c r="B1049" s="33"/>
      <c r="C1049" s="197" t="s">
        <v>19</v>
      </c>
      <c r="D1049" s="197" t="s">
        <v>2275</v>
      </c>
      <c r="E1049" s="18" t="s">
        <v>19</v>
      </c>
      <c r="F1049" s="198">
        <v>0</v>
      </c>
      <c r="H1049" s="33"/>
    </row>
    <row r="1050" spans="2:8" s="1" customFormat="1" ht="16.9" customHeight="1">
      <c r="B1050" s="33"/>
      <c r="C1050" s="197" t="s">
        <v>19</v>
      </c>
      <c r="D1050" s="197" t="s">
        <v>2276</v>
      </c>
      <c r="E1050" s="18" t="s">
        <v>19</v>
      </c>
      <c r="F1050" s="198">
        <v>86.8</v>
      </c>
      <c r="H1050" s="33"/>
    </row>
    <row r="1051" spans="2:8" s="1" customFormat="1" ht="16.9" customHeight="1">
      <c r="B1051" s="33"/>
      <c r="C1051" s="197" t="s">
        <v>19</v>
      </c>
      <c r="D1051" s="197" t="s">
        <v>2277</v>
      </c>
      <c r="E1051" s="18" t="s">
        <v>19</v>
      </c>
      <c r="F1051" s="198">
        <v>0</v>
      </c>
      <c r="H1051" s="33"/>
    </row>
    <row r="1052" spans="2:8" s="1" customFormat="1" ht="16.9" customHeight="1">
      <c r="B1052" s="33"/>
      <c r="C1052" s="197" t="s">
        <v>19</v>
      </c>
      <c r="D1052" s="197" t="s">
        <v>2278</v>
      </c>
      <c r="E1052" s="18" t="s">
        <v>19</v>
      </c>
      <c r="F1052" s="198">
        <v>6.21</v>
      </c>
      <c r="H1052" s="33"/>
    </row>
    <row r="1053" spans="2:8" s="1" customFormat="1" ht="16.9" customHeight="1">
      <c r="B1053" s="33"/>
      <c r="C1053" s="197" t="s">
        <v>19</v>
      </c>
      <c r="D1053" s="197" t="s">
        <v>2188</v>
      </c>
      <c r="E1053" s="18" t="s">
        <v>19</v>
      </c>
      <c r="F1053" s="198">
        <v>0</v>
      </c>
      <c r="H1053" s="33"/>
    </row>
    <row r="1054" spans="2:8" s="1" customFormat="1" ht="16.9" customHeight="1">
      <c r="B1054" s="33"/>
      <c r="C1054" s="197" t="s">
        <v>19</v>
      </c>
      <c r="D1054" s="197" t="s">
        <v>2279</v>
      </c>
      <c r="E1054" s="18" t="s">
        <v>19</v>
      </c>
      <c r="F1054" s="198">
        <v>14.49</v>
      </c>
      <c r="H1054" s="33"/>
    </row>
    <row r="1055" spans="2:8" s="1" customFormat="1" ht="16.9" customHeight="1">
      <c r="B1055" s="33"/>
      <c r="C1055" s="197" t="s">
        <v>19</v>
      </c>
      <c r="D1055" s="197" t="s">
        <v>2190</v>
      </c>
      <c r="E1055" s="18" t="s">
        <v>19</v>
      </c>
      <c r="F1055" s="198">
        <v>0</v>
      </c>
      <c r="H1055" s="33"/>
    </row>
    <row r="1056" spans="2:8" s="1" customFormat="1" ht="16.9" customHeight="1">
      <c r="B1056" s="33"/>
      <c r="C1056" s="197" t="s">
        <v>19</v>
      </c>
      <c r="D1056" s="197" t="s">
        <v>2280</v>
      </c>
      <c r="E1056" s="18" t="s">
        <v>19</v>
      </c>
      <c r="F1056" s="198">
        <v>62</v>
      </c>
      <c r="H1056" s="33"/>
    </row>
    <row r="1057" spans="2:8" s="1" customFormat="1" ht="16.9" customHeight="1">
      <c r="B1057" s="33"/>
      <c r="C1057" s="197" t="s">
        <v>19</v>
      </c>
      <c r="D1057" s="197" t="s">
        <v>2192</v>
      </c>
      <c r="E1057" s="18" t="s">
        <v>19</v>
      </c>
      <c r="F1057" s="198">
        <v>0</v>
      </c>
      <c r="H1057" s="33"/>
    </row>
    <row r="1058" spans="2:8" s="1" customFormat="1" ht="16.9" customHeight="1">
      <c r="B1058" s="33"/>
      <c r="C1058" s="197" t="s">
        <v>19</v>
      </c>
      <c r="D1058" s="197" t="s">
        <v>2281</v>
      </c>
      <c r="E1058" s="18" t="s">
        <v>19</v>
      </c>
      <c r="F1058" s="198">
        <v>27.14</v>
      </c>
      <c r="H1058" s="33"/>
    </row>
    <row r="1059" spans="2:8" s="1" customFormat="1" ht="16.9" customHeight="1">
      <c r="B1059" s="33"/>
      <c r="C1059" s="197" t="s">
        <v>19</v>
      </c>
      <c r="D1059" s="197" t="s">
        <v>2282</v>
      </c>
      <c r="E1059" s="18" t="s">
        <v>19</v>
      </c>
      <c r="F1059" s="198">
        <v>0</v>
      </c>
      <c r="H1059" s="33"/>
    </row>
    <row r="1060" spans="2:8" s="1" customFormat="1" ht="16.9" customHeight="1">
      <c r="B1060" s="33"/>
      <c r="C1060" s="197" t="s">
        <v>19</v>
      </c>
      <c r="D1060" s="197" t="s">
        <v>2283</v>
      </c>
      <c r="E1060" s="18" t="s">
        <v>19</v>
      </c>
      <c r="F1060" s="198">
        <v>107.8</v>
      </c>
      <c r="H1060" s="33"/>
    </row>
    <row r="1061" spans="2:8" s="1" customFormat="1" ht="16.9" customHeight="1">
      <c r="B1061" s="33"/>
      <c r="C1061" s="197" t="s">
        <v>19</v>
      </c>
      <c r="D1061" s="197" t="s">
        <v>2284</v>
      </c>
      <c r="E1061" s="18" t="s">
        <v>19</v>
      </c>
      <c r="F1061" s="198">
        <v>0</v>
      </c>
      <c r="H1061" s="33"/>
    </row>
    <row r="1062" spans="2:8" s="1" customFormat="1" ht="16.9" customHeight="1">
      <c r="B1062" s="33"/>
      <c r="C1062" s="197" t="s">
        <v>19</v>
      </c>
      <c r="D1062" s="197" t="s">
        <v>2285</v>
      </c>
      <c r="E1062" s="18" t="s">
        <v>19</v>
      </c>
      <c r="F1062" s="198">
        <v>195.834</v>
      </c>
      <c r="H1062" s="33"/>
    </row>
    <row r="1063" spans="2:8" s="1" customFormat="1" ht="16.9" customHeight="1">
      <c r="B1063" s="33"/>
      <c r="C1063" s="197" t="s">
        <v>19</v>
      </c>
      <c r="D1063" s="197" t="s">
        <v>2286</v>
      </c>
      <c r="E1063" s="18" t="s">
        <v>19</v>
      </c>
      <c r="F1063" s="198">
        <v>0</v>
      </c>
      <c r="H1063" s="33"/>
    </row>
    <row r="1064" spans="2:8" s="1" customFormat="1" ht="16.9" customHeight="1">
      <c r="B1064" s="33"/>
      <c r="C1064" s="197" t="s">
        <v>19</v>
      </c>
      <c r="D1064" s="197" t="s">
        <v>2287</v>
      </c>
      <c r="E1064" s="18" t="s">
        <v>19</v>
      </c>
      <c r="F1064" s="198">
        <v>261.112</v>
      </c>
      <c r="H1064" s="33"/>
    </row>
    <row r="1065" spans="2:8" s="1" customFormat="1" ht="16.9" customHeight="1">
      <c r="B1065" s="33"/>
      <c r="C1065" s="197" t="s">
        <v>1654</v>
      </c>
      <c r="D1065" s="197" t="s">
        <v>280</v>
      </c>
      <c r="E1065" s="18" t="s">
        <v>19</v>
      </c>
      <c r="F1065" s="198">
        <v>5533.324</v>
      </c>
      <c r="H1065" s="33"/>
    </row>
    <row r="1066" spans="2:8" s="1" customFormat="1" ht="16.9" customHeight="1">
      <c r="B1066" s="33"/>
      <c r="C1066" s="199" t="s">
        <v>7091</v>
      </c>
      <c r="H1066" s="33"/>
    </row>
    <row r="1067" spans="2:8" s="1" customFormat="1" ht="16.9" customHeight="1">
      <c r="B1067" s="33"/>
      <c r="C1067" s="197" t="s">
        <v>667</v>
      </c>
      <c r="D1067" s="197" t="s">
        <v>668</v>
      </c>
      <c r="E1067" s="18" t="s">
        <v>104</v>
      </c>
      <c r="F1067" s="198">
        <v>5533.324</v>
      </c>
      <c r="H1067" s="33"/>
    </row>
    <row r="1068" spans="2:8" s="1" customFormat="1" ht="16.9" customHeight="1">
      <c r="B1068" s="33"/>
      <c r="C1068" s="197" t="s">
        <v>587</v>
      </c>
      <c r="D1068" s="197" t="s">
        <v>588</v>
      </c>
      <c r="E1068" s="18" t="s">
        <v>104</v>
      </c>
      <c r="F1068" s="198">
        <v>1087.385</v>
      </c>
      <c r="H1068" s="33"/>
    </row>
    <row r="1069" spans="2:8" s="1" customFormat="1" ht="16.9" customHeight="1">
      <c r="B1069" s="33"/>
      <c r="C1069" s="197" t="s">
        <v>2142</v>
      </c>
      <c r="D1069" s="197" t="s">
        <v>2143</v>
      </c>
      <c r="E1069" s="18" t="s">
        <v>104</v>
      </c>
      <c r="F1069" s="198">
        <v>22830.043</v>
      </c>
      <c r="H1069" s="33"/>
    </row>
    <row r="1070" spans="2:8" s="1" customFormat="1" ht="16.9" customHeight="1">
      <c r="B1070" s="33"/>
      <c r="C1070" s="197" t="s">
        <v>627</v>
      </c>
      <c r="D1070" s="197" t="s">
        <v>628</v>
      </c>
      <c r="E1070" s="18" t="s">
        <v>104</v>
      </c>
      <c r="F1070" s="198">
        <v>10304.844</v>
      </c>
      <c r="H1070" s="33"/>
    </row>
    <row r="1071" spans="2:8" s="1" customFormat="1" ht="16.9" customHeight="1">
      <c r="B1071" s="33"/>
      <c r="C1071" s="193" t="s">
        <v>1657</v>
      </c>
      <c r="D1071" s="194" t="s">
        <v>1658</v>
      </c>
      <c r="E1071" s="195" t="s">
        <v>104</v>
      </c>
      <c r="F1071" s="196">
        <v>20</v>
      </c>
      <c r="H1071" s="33"/>
    </row>
    <row r="1072" spans="2:8" s="1" customFormat="1" ht="16.9" customHeight="1">
      <c r="B1072" s="33"/>
      <c r="C1072" s="197" t="s">
        <v>19</v>
      </c>
      <c r="D1072" s="197" t="s">
        <v>2620</v>
      </c>
      <c r="E1072" s="18" t="s">
        <v>19</v>
      </c>
      <c r="F1072" s="198">
        <v>0</v>
      </c>
      <c r="H1072" s="33"/>
    </row>
    <row r="1073" spans="2:8" s="1" customFormat="1" ht="16.9" customHeight="1">
      <c r="B1073" s="33"/>
      <c r="C1073" s="197" t="s">
        <v>1657</v>
      </c>
      <c r="D1073" s="197" t="s">
        <v>2621</v>
      </c>
      <c r="E1073" s="18" t="s">
        <v>19</v>
      </c>
      <c r="F1073" s="198">
        <v>20</v>
      </c>
      <c r="H1073" s="33"/>
    </row>
    <row r="1074" spans="2:8" s="1" customFormat="1" ht="16.9" customHeight="1">
      <c r="B1074" s="33"/>
      <c r="C1074" s="199" t="s">
        <v>7091</v>
      </c>
      <c r="H1074" s="33"/>
    </row>
    <row r="1075" spans="2:8" s="1" customFormat="1" ht="16.9" customHeight="1">
      <c r="B1075" s="33"/>
      <c r="C1075" s="197" t="s">
        <v>2609</v>
      </c>
      <c r="D1075" s="197" t="s">
        <v>2610</v>
      </c>
      <c r="E1075" s="18" t="s">
        <v>104</v>
      </c>
      <c r="F1075" s="198">
        <v>132.884</v>
      </c>
      <c r="H1075" s="33"/>
    </row>
    <row r="1076" spans="2:8" s="1" customFormat="1" ht="16.9" customHeight="1">
      <c r="B1076" s="33"/>
      <c r="C1076" s="197" t="s">
        <v>1357</v>
      </c>
      <c r="D1076" s="197" t="s">
        <v>1358</v>
      </c>
      <c r="E1076" s="18" t="s">
        <v>104</v>
      </c>
      <c r="F1076" s="198">
        <v>317.54</v>
      </c>
      <c r="H1076" s="33"/>
    </row>
    <row r="1077" spans="2:8" s="1" customFormat="1" ht="16.9" customHeight="1">
      <c r="B1077" s="33"/>
      <c r="C1077" s="193" t="s">
        <v>1659</v>
      </c>
      <c r="D1077" s="194" t="s">
        <v>1660</v>
      </c>
      <c r="E1077" s="195" t="s">
        <v>115</v>
      </c>
      <c r="F1077" s="196">
        <v>56.3</v>
      </c>
      <c r="H1077" s="33"/>
    </row>
    <row r="1078" spans="2:8" s="1" customFormat="1" ht="16.9" customHeight="1">
      <c r="B1078" s="33"/>
      <c r="C1078" s="197" t="s">
        <v>19</v>
      </c>
      <c r="D1078" s="197" t="s">
        <v>3313</v>
      </c>
      <c r="E1078" s="18" t="s">
        <v>19</v>
      </c>
      <c r="F1078" s="198">
        <v>0</v>
      </c>
      <c r="H1078" s="33"/>
    </row>
    <row r="1079" spans="2:8" s="1" customFormat="1" ht="16.9" customHeight="1">
      <c r="B1079" s="33"/>
      <c r="C1079" s="197" t="s">
        <v>19</v>
      </c>
      <c r="D1079" s="197" t="s">
        <v>4482</v>
      </c>
      <c r="E1079" s="18" t="s">
        <v>19</v>
      </c>
      <c r="F1079" s="198">
        <v>56.3</v>
      </c>
      <c r="H1079" s="33"/>
    </row>
    <row r="1080" spans="2:8" s="1" customFormat="1" ht="16.9" customHeight="1">
      <c r="B1080" s="33"/>
      <c r="C1080" s="197" t="s">
        <v>1659</v>
      </c>
      <c r="D1080" s="197" t="s">
        <v>280</v>
      </c>
      <c r="E1080" s="18" t="s">
        <v>19</v>
      </c>
      <c r="F1080" s="198">
        <v>56.3</v>
      </c>
      <c r="H1080" s="33"/>
    </row>
    <row r="1081" spans="2:8" s="1" customFormat="1" ht="16.9" customHeight="1">
      <c r="B1081" s="33"/>
      <c r="C1081" s="199" t="s">
        <v>7091</v>
      </c>
      <c r="H1081" s="33"/>
    </row>
    <row r="1082" spans="2:8" s="1" customFormat="1" ht="16.9" customHeight="1">
      <c r="B1082" s="33"/>
      <c r="C1082" s="197" t="s">
        <v>4476</v>
      </c>
      <c r="D1082" s="197" t="s">
        <v>4477</v>
      </c>
      <c r="E1082" s="18" t="s">
        <v>115</v>
      </c>
      <c r="F1082" s="198">
        <v>56.3</v>
      </c>
      <c r="H1082" s="33"/>
    </row>
    <row r="1083" spans="2:8" s="1" customFormat="1" ht="16.9" customHeight="1">
      <c r="B1083" s="33"/>
      <c r="C1083" s="197" t="s">
        <v>4484</v>
      </c>
      <c r="D1083" s="197" t="s">
        <v>4485</v>
      </c>
      <c r="E1083" s="18" t="s">
        <v>134</v>
      </c>
      <c r="F1083" s="198">
        <v>3269.962</v>
      </c>
      <c r="H1083" s="33"/>
    </row>
    <row r="1084" spans="2:8" s="1" customFormat="1" ht="16.9" customHeight="1">
      <c r="B1084" s="33"/>
      <c r="C1084" s="193" t="s">
        <v>1662</v>
      </c>
      <c r="D1084" s="194" t="s">
        <v>1663</v>
      </c>
      <c r="E1084" s="195" t="s">
        <v>162</v>
      </c>
      <c r="F1084" s="196">
        <v>61.6</v>
      </c>
      <c r="H1084" s="33"/>
    </row>
    <row r="1085" spans="2:8" s="1" customFormat="1" ht="16.9" customHeight="1">
      <c r="B1085" s="33"/>
      <c r="C1085" s="197" t="s">
        <v>19</v>
      </c>
      <c r="D1085" s="197" t="s">
        <v>3628</v>
      </c>
      <c r="E1085" s="18" t="s">
        <v>19</v>
      </c>
      <c r="F1085" s="198">
        <v>0</v>
      </c>
      <c r="H1085" s="33"/>
    </row>
    <row r="1086" spans="2:8" s="1" customFormat="1" ht="16.9" customHeight="1">
      <c r="B1086" s="33"/>
      <c r="C1086" s="197" t="s">
        <v>19</v>
      </c>
      <c r="D1086" s="197" t="s">
        <v>3629</v>
      </c>
      <c r="E1086" s="18" t="s">
        <v>19</v>
      </c>
      <c r="F1086" s="198">
        <v>160</v>
      </c>
      <c r="H1086" s="33"/>
    </row>
    <row r="1087" spans="2:8" s="1" customFormat="1" ht="16.9" customHeight="1">
      <c r="B1087" s="33"/>
      <c r="C1087" s="197" t="s">
        <v>19</v>
      </c>
      <c r="D1087" s="197" t="s">
        <v>3630</v>
      </c>
      <c r="E1087" s="18" t="s">
        <v>19</v>
      </c>
      <c r="F1087" s="198">
        <v>-98.4</v>
      </c>
      <c r="H1087" s="33"/>
    </row>
    <row r="1088" spans="2:8" s="1" customFormat="1" ht="16.9" customHeight="1">
      <c r="B1088" s="33"/>
      <c r="C1088" s="197" t="s">
        <v>1662</v>
      </c>
      <c r="D1088" s="197" t="s">
        <v>280</v>
      </c>
      <c r="E1088" s="18" t="s">
        <v>19</v>
      </c>
      <c r="F1088" s="198">
        <v>61.6</v>
      </c>
      <c r="H1088" s="33"/>
    </row>
    <row r="1089" spans="2:8" s="1" customFormat="1" ht="16.9" customHeight="1">
      <c r="B1089" s="33"/>
      <c r="C1089" s="199" t="s">
        <v>7091</v>
      </c>
      <c r="H1089" s="33"/>
    </row>
    <row r="1090" spans="2:8" s="1" customFormat="1" ht="16.9" customHeight="1">
      <c r="B1090" s="33"/>
      <c r="C1090" s="197" t="s">
        <v>3625</v>
      </c>
      <c r="D1090" s="197" t="s">
        <v>3626</v>
      </c>
      <c r="E1090" s="18" t="s">
        <v>162</v>
      </c>
      <c r="F1090" s="198">
        <v>62.832</v>
      </c>
      <c r="H1090" s="33"/>
    </row>
    <row r="1091" spans="2:8" s="1" customFormat="1" ht="16.9" customHeight="1">
      <c r="B1091" s="33"/>
      <c r="C1091" s="193" t="s">
        <v>1665</v>
      </c>
      <c r="D1091" s="194" t="s">
        <v>1666</v>
      </c>
      <c r="E1091" s="195" t="s">
        <v>162</v>
      </c>
      <c r="F1091" s="196">
        <v>160</v>
      </c>
      <c r="H1091" s="33"/>
    </row>
    <row r="1092" spans="2:8" s="1" customFormat="1" ht="16.9" customHeight="1">
      <c r="B1092" s="33"/>
      <c r="C1092" s="197" t="s">
        <v>19</v>
      </c>
      <c r="D1092" s="197" t="s">
        <v>3225</v>
      </c>
      <c r="E1092" s="18" t="s">
        <v>19</v>
      </c>
      <c r="F1092" s="198">
        <v>0</v>
      </c>
      <c r="H1092" s="33"/>
    </row>
    <row r="1093" spans="2:8" s="1" customFormat="1" ht="16.9" customHeight="1">
      <c r="B1093" s="33"/>
      <c r="C1093" s="197" t="s">
        <v>19</v>
      </c>
      <c r="D1093" s="197" t="s">
        <v>3622</v>
      </c>
      <c r="E1093" s="18" t="s">
        <v>19</v>
      </c>
      <c r="F1093" s="198">
        <v>52</v>
      </c>
      <c r="H1093" s="33"/>
    </row>
    <row r="1094" spans="2:8" s="1" customFormat="1" ht="16.9" customHeight="1">
      <c r="B1094" s="33"/>
      <c r="C1094" s="197" t="s">
        <v>19</v>
      </c>
      <c r="D1094" s="197" t="s">
        <v>3623</v>
      </c>
      <c r="E1094" s="18" t="s">
        <v>19</v>
      </c>
      <c r="F1094" s="198">
        <v>108</v>
      </c>
      <c r="H1094" s="33"/>
    </row>
    <row r="1095" spans="2:8" s="1" customFormat="1" ht="16.9" customHeight="1">
      <c r="B1095" s="33"/>
      <c r="C1095" s="197" t="s">
        <v>1665</v>
      </c>
      <c r="D1095" s="197" t="s">
        <v>280</v>
      </c>
      <c r="E1095" s="18" t="s">
        <v>19</v>
      </c>
      <c r="F1095" s="198">
        <v>160</v>
      </c>
      <c r="H1095" s="33"/>
    </row>
    <row r="1096" spans="2:8" s="1" customFormat="1" ht="16.9" customHeight="1">
      <c r="B1096" s="33"/>
      <c r="C1096" s="199" t="s">
        <v>7091</v>
      </c>
      <c r="H1096" s="33"/>
    </row>
    <row r="1097" spans="2:8" s="1" customFormat="1" ht="16.9" customHeight="1">
      <c r="B1097" s="33"/>
      <c r="C1097" s="197" t="s">
        <v>3617</v>
      </c>
      <c r="D1097" s="197" t="s">
        <v>3618</v>
      </c>
      <c r="E1097" s="18" t="s">
        <v>162</v>
      </c>
      <c r="F1097" s="198">
        <v>160</v>
      </c>
      <c r="H1097" s="33"/>
    </row>
    <row r="1098" spans="2:8" s="1" customFormat="1" ht="16.9" customHeight="1">
      <c r="B1098" s="33"/>
      <c r="C1098" s="197" t="s">
        <v>3625</v>
      </c>
      <c r="D1098" s="197" t="s">
        <v>3626</v>
      </c>
      <c r="E1098" s="18" t="s">
        <v>162</v>
      </c>
      <c r="F1098" s="198">
        <v>62.832</v>
      </c>
      <c r="H1098" s="33"/>
    </row>
    <row r="1099" spans="2:8" s="1" customFormat="1" ht="16.9" customHeight="1">
      <c r="B1099" s="33"/>
      <c r="C1099" s="193" t="s">
        <v>154</v>
      </c>
      <c r="D1099" s="194" t="s">
        <v>1667</v>
      </c>
      <c r="E1099" s="195" t="s">
        <v>104</v>
      </c>
      <c r="F1099" s="196">
        <v>68.405</v>
      </c>
      <c r="H1099" s="33"/>
    </row>
    <row r="1100" spans="2:8" s="1" customFormat="1" ht="16.9" customHeight="1">
      <c r="B1100" s="33"/>
      <c r="C1100" s="197" t="s">
        <v>19</v>
      </c>
      <c r="D1100" s="197" t="s">
        <v>2333</v>
      </c>
      <c r="E1100" s="18" t="s">
        <v>19</v>
      </c>
      <c r="F1100" s="198">
        <v>0</v>
      </c>
      <c r="H1100" s="33"/>
    </row>
    <row r="1101" spans="2:8" s="1" customFormat="1" ht="16.9" customHeight="1">
      <c r="B1101" s="33"/>
      <c r="C1101" s="197" t="s">
        <v>19</v>
      </c>
      <c r="D1101" s="197" t="s">
        <v>2334</v>
      </c>
      <c r="E1101" s="18" t="s">
        <v>19</v>
      </c>
      <c r="F1101" s="198">
        <v>3.618</v>
      </c>
      <c r="H1101" s="33"/>
    </row>
    <row r="1102" spans="2:8" s="1" customFormat="1" ht="16.9" customHeight="1">
      <c r="B1102" s="33"/>
      <c r="C1102" s="197" t="s">
        <v>19</v>
      </c>
      <c r="D1102" s="197" t="s">
        <v>2335</v>
      </c>
      <c r="E1102" s="18" t="s">
        <v>19</v>
      </c>
      <c r="F1102" s="198">
        <v>7.169</v>
      </c>
      <c r="H1102" s="33"/>
    </row>
    <row r="1103" spans="2:8" s="1" customFormat="1" ht="16.9" customHeight="1">
      <c r="B1103" s="33"/>
      <c r="C1103" s="197" t="s">
        <v>19</v>
      </c>
      <c r="D1103" s="197" t="s">
        <v>2336</v>
      </c>
      <c r="E1103" s="18" t="s">
        <v>19</v>
      </c>
      <c r="F1103" s="198">
        <v>11.396</v>
      </c>
      <c r="H1103" s="33"/>
    </row>
    <row r="1104" spans="2:8" s="1" customFormat="1" ht="16.9" customHeight="1">
      <c r="B1104" s="33"/>
      <c r="C1104" s="197" t="s">
        <v>19</v>
      </c>
      <c r="D1104" s="197" t="s">
        <v>2337</v>
      </c>
      <c r="E1104" s="18" t="s">
        <v>19</v>
      </c>
      <c r="F1104" s="198">
        <v>13.269</v>
      </c>
      <c r="H1104" s="33"/>
    </row>
    <row r="1105" spans="2:8" s="1" customFormat="1" ht="16.9" customHeight="1">
      <c r="B1105" s="33"/>
      <c r="C1105" s="197" t="s">
        <v>19</v>
      </c>
      <c r="D1105" s="197" t="s">
        <v>2338</v>
      </c>
      <c r="E1105" s="18" t="s">
        <v>19</v>
      </c>
      <c r="F1105" s="198">
        <v>3.6</v>
      </c>
      <c r="H1105" s="33"/>
    </row>
    <row r="1106" spans="2:8" s="1" customFormat="1" ht="16.9" customHeight="1">
      <c r="B1106" s="33"/>
      <c r="C1106" s="197" t="s">
        <v>19</v>
      </c>
      <c r="D1106" s="197" t="s">
        <v>2339</v>
      </c>
      <c r="E1106" s="18" t="s">
        <v>19</v>
      </c>
      <c r="F1106" s="198">
        <v>3.8</v>
      </c>
      <c r="H1106" s="33"/>
    </row>
    <row r="1107" spans="2:8" s="1" customFormat="1" ht="16.9" customHeight="1">
      <c r="B1107" s="33"/>
      <c r="C1107" s="197" t="s">
        <v>19</v>
      </c>
      <c r="D1107" s="197" t="s">
        <v>2340</v>
      </c>
      <c r="E1107" s="18" t="s">
        <v>19</v>
      </c>
      <c r="F1107" s="198">
        <v>12.284</v>
      </c>
      <c r="H1107" s="33"/>
    </row>
    <row r="1108" spans="2:8" s="1" customFormat="1" ht="16.9" customHeight="1">
      <c r="B1108" s="33"/>
      <c r="C1108" s="197" t="s">
        <v>19</v>
      </c>
      <c r="D1108" s="197" t="s">
        <v>2341</v>
      </c>
      <c r="E1108" s="18" t="s">
        <v>19</v>
      </c>
      <c r="F1108" s="198">
        <v>13.269</v>
      </c>
      <c r="H1108" s="33"/>
    </row>
    <row r="1109" spans="2:8" s="1" customFormat="1" ht="16.9" customHeight="1">
      <c r="B1109" s="33"/>
      <c r="C1109" s="197" t="s">
        <v>154</v>
      </c>
      <c r="D1109" s="197" t="s">
        <v>280</v>
      </c>
      <c r="E1109" s="18" t="s">
        <v>19</v>
      </c>
      <c r="F1109" s="198">
        <v>68.405</v>
      </c>
      <c r="H1109" s="33"/>
    </row>
    <row r="1110" spans="2:8" s="1" customFormat="1" ht="16.9" customHeight="1">
      <c r="B1110" s="33"/>
      <c r="C1110" s="199" t="s">
        <v>7091</v>
      </c>
      <c r="H1110" s="33"/>
    </row>
    <row r="1111" spans="2:8" s="1" customFormat="1" ht="16.9" customHeight="1">
      <c r="B1111" s="33"/>
      <c r="C1111" s="197" t="s">
        <v>721</v>
      </c>
      <c r="D1111" s="197" t="s">
        <v>722</v>
      </c>
      <c r="E1111" s="18" t="s">
        <v>104</v>
      </c>
      <c r="F1111" s="198">
        <v>134.056</v>
      </c>
      <c r="H1111" s="33"/>
    </row>
    <row r="1112" spans="2:8" s="1" customFormat="1" ht="16.9" customHeight="1">
      <c r="B1112" s="33"/>
      <c r="C1112" s="197" t="s">
        <v>740</v>
      </c>
      <c r="D1112" s="197" t="s">
        <v>741</v>
      </c>
      <c r="E1112" s="18" t="s">
        <v>130</v>
      </c>
      <c r="F1112" s="198">
        <v>136.81</v>
      </c>
      <c r="H1112" s="33"/>
    </row>
    <row r="1113" spans="2:8" s="1" customFormat="1" ht="16.9" customHeight="1">
      <c r="B1113" s="33"/>
      <c r="C1113" s="193" t="s">
        <v>157</v>
      </c>
      <c r="D1113" s="194" t="s">
        <v>1669</v>
      </c>
      <c r="E1113" s="195" t="s">
        <v>104</v>
      </c>
      <c r="F1113" s="196">
        <v>65.651</v>
      </c>
      <c r="H1113" s="33"/>
    </row>
    <row r="1114" spans="2:8" s="1" customFormat="1" ht="16.9" customHeight="1">
      <c r="B1114" s="33"/>
      <c r="C1114" s="197" t="s">
        <v>19</v>
      </c>
      <c r="D1114" s="197" t="s">
        <v>2319</v>
      </c>
      <c r="E1114" s="18" t="s">
        <v>19</v>
      </c>
      <c r="F1114" s="198">
        <v>0</v>
      </c>
      <c r="H1114" s="33"/>
    </row>
    <row r="1115" spans="2:8" s="1" customFormat="1" ht="16.9" customHeight="1">
      <c r="B1115" s="33"/>
      <c r="C1115" s="197" t="s">
        <v>19</v>
      </c>
      <c r="D1115" s="197" t="s">
        <v>2320</v>
      </c>
      <c r="E1115" s="18" t="s">
        <v>19</v>
      </c>
      <c r="F1115" s="198">
        <v>0</v>
      </c>
      <c r="H1115" s="33"/>
    </row>
    <row r="1116" spans="2:8" s="1" customFormat="1" ht="16.9" customHeight="1">
      <c r="B1116" s="33"/>
      <c r="C1116" s="197" t="s">
        <v>19</v>
      </c>
      <c r="D1116" s="197" t="s">
        <v>2321</v>
      </c>
      <c r="E1116" s="18" t="s">
        <v>19</v>
      </c>
      <c r="F1116" s="198">
        <v>2.08</v>
      </c>
      <c r="H1116" s="33"/>
    </row>
    <row r="1117" spans="2:8" s="1" customFormat="1" ht="16.9" customHeight="1">
      <c r="B1117" s="33"/>
      <c r="C1117" s="197" t="s">
        <v>19</v>
      </c>
      <c r="D1117" s="197" t="s">
        <v>2322</v>
      </c>
      <c r="E1117" s="18" t="s">
        <v>19</v>
      </c>
      <c r="F1117" s="198">
        <v>4.2</v>
      </c>
      <c r="H1117" s="33"/>
    </row>
    <row r="1118" spans="2:8" s="1" customFormat="1" ht="16.9" customHeight="1">
      <c r="B1118" s="33"/>
      <c r="C1118" s="197" t="s">
        <v>19</v>
      </c>
      <c r="D1118" s="197" t="s">
        <v>2323</v>
      </c>
      <c r="E1118" s="18" t="s">
        <v>19</v>
      </c>
      <c r="F1118" s="198">
        <v>12.012</v>
      </c>
      <c r="H1118" s="33"/>
    </row>
    <row r="1119" spans="2:8" s="1" customFormat="1" ht="16.9" customHeight="1">
      <c r="B1119" s="33"/>
      <c r="C1119" s="197" t="s">
        <v>19</v>
      </c>
      <c r="D1119" s="197" t="s">
        <v>2324</v>
      </c>
      <c r="E1119" s="18" t="s">
        <v>19</v>
      </c>
      <c r="F1119" s="198">
        <v>4.914</v>
      </c>
      <c r="H1119" s="33"/>
    </row>
    <row r="1120" spans="2:8" s="1" customFormat="1" ht="16.9" customHeight="1">
      <c r="B1120" s="33"/>
      <c r="C1120" s="197" t="s">
        <v>19</v>
      </c>
      <c r="D1120" s="197" t="s">
        <v>2325</v>
      </c>
      <c r="E1120" s="18" t="s">
        <v>19</v>
      </c>
      <c r="F1120" s="198">
        <v>3.52</v>
      </c>
      <c r="H1120" s="33"/>
    </row>
    <row r="1121" spans="2:8" s="1" customFormat="1" ht="16.9" customHeight="1">
      <c r="B1121" s="33"/>
      <c r="C1121" s="197" t="s">
        <v>19</v>
      </c>
      <c r="D1121" s="197" t="s">
        <v>2326</v>
      </c>
      <c r="E1121" s="18" t="s">
        <v>19</v>
      </c>
      <c r="F1121" s="198">
        <v>3.72</v>
      </c>
      <c r="H1121" s="33"/>
    </row>
    <row r="1122" spans="2:8" s="1" customFormat="1" ht="16.9" customHeight="1">
      <c r="B1122" s="33"/>
      <c r="C1122" s="197" t="s">
        <v>19</v>
      </c>
      <c r="D1122" s="197" t="s">
        <v>2327</v>
      </c>
      <c r="E1122" s="18" t="s">
        <v>19</v>
      </c>
      <c r="F1122" s="198">
        <v>12.948</v>
      </c>
      <c r="H1122" s="33"/>
    </row>
    <row r="1123" spans="2:8" s="1" customFormat="1" ht="16.9" customHeight="1">
      <c r="B1123" s="33"/>
      <c r="C1123" s="197" t="s">
        <v>19</v>
      </c>
      <c r="D1123" s="197" t="s">
        <v>2328</v>
      </c>
      <c r="E1123" s="18" t="s">
        <v>19</v>
      </c>
      <c r="F1123" s="198">
        <v>4.914</v>
      </c>
      <c r="H1123" s="33"/>
    </row>
    <row r="1124" spans="2:8" s="1" customFormat="1" ht="16.9" customHeight="1">
      <c r="B1124" s="33"/>
      <c r="C1124" s="197" t="s">
        <v>19</v>
      </c>
      <c r="D1124" s="197" t="s">
        <v>2329</v>
      </c>
      <c r="E1124" s="18" t="s">
        <v>19</v>
      </c>
      <c r="F1124" s="198">
        <v>0</v>
      </c>
      <c r="H1124" s="33"/>
    </row>
    <row r="1125" spans="2:8" s="1" customFormat="1" ht="16.9" customHeight="1">
      <c r="B1125" s="33"/>
      <c r="C1125" s="197" t="s">
        <v>19</v>
      </c>
      <c r="D1125" s="197" t="s">
        <v>2330</v>
      </c>
      <c r="E1125" s="18" t="s">
        <v>19</v>
      </c>
      <c r="F1125" s="198">
        <v>10.962</v>
      </c>
      <c r="H1125" s="33"/>
    </row>
    <row r="1126" spans="2:8" s="1" customFormat="1" ht="16.9" customHeight="1">
      <c r="B1126" s="33"/>
      <c r="C1126" s="197" t="s">
        <v>19</v>
      </c>
      <c r="D1126" s="197" t="s">
        <v>2331</v>
      </c>
      <c r="E1126" s="18" t="s">
        <v>19</v>
      </c>
      <c r="F1126" s="198">
        <v>5.481</v>
      </c>
      <c r="H1126" s="33"/>
    </row>
    <row r="1127" spans="2:8" s="1" customFormat="1" ht="16.9" customHeight="1">
      <c r="B1127" s="33"/>
      <c r="C1127" s="197" t="s">
        <v>19</v>
      </c>
      <c r="D1127" s="197" t="s">
        <v>2332</v>
      </c>
      <c r="E1127" s="18" t="s">
        <v>19</v>
      </c>
      <c r="F1127" s="198">
        <v>0.9</v>
      </c>
      <c r="H1127" s="33"/>
    </row>
    <row r="1128" spans="2:8" s="1" customFormat="1" ht="16.9" customHeight="1">
      <c r="B1128" s="33"/>
      <c r="C1128" s="197" t="s">
        <v>157</v>
      </c>
      <c r="D1128" s="197" t="s">
        <v>280</v>
      </c>
      <c r="E1128" s="18" t="s">
        <v>19</v>
      </c>
      <c r="F1128" s="198">
        <v>65.651</v>
      </c>
      <c r="H1128" s="33"/>
    </row>
    <row r="1129" spans="2:8" s="1" customFormat="1" ht="16.9" customHeight="1">
      <c r="B1129" s="33"/>
      <c r="C1129" s="199" t="s">
        <v>7091</v>
      </c>
      <c r="H1129" s="33"/>
    </row>
    <row r="1130" spans="2:8" s="1" customFormat="1" ht="16.9" customHeight="1">
      <c r="B1130" s="33"/>
      <c r="C1130" s="197" t="s">
        <v>721</v>
      </c>
      <c r="D1130" s="197" t="s">
        <v>722</v>
      </c>
      <c r="E1130" s="18" t="s">
        <v>104</v>
      </c>
      <c r="F1130" s="198">
        <v>134.056</v>
      </c>
      <c r="H1130" s="33"/>
    </row>
    <row r="1131" spans="2:8" s="1" customFormat="1" ht="16.9" customHeight="1">
      <c r="B1131" s="33"/>
      <c r="C1131" s="197" t="s">
        <v>735</v>
      </c>
      <c r="D1131" s="197" t="s">
        <v>736</v>
      </c>
      <c r="E1131" s="18" t="s">
        <v>130</v>
      </c>
      <c r="F1131" s="198">
        <v>131.302</v>
      </c>
      <c r="H1131" s="33"/>
    </row>
    <row r="1132" spans="2:8" s="1" customFormat="1" ht="16.9" customHeight="1">
      <c r="B1132" s="33"/>
      <c r="C1132" s="193" t="s">
        <v>1671</v>
      </c>
      <c r="D1132" s="194" t="s">
        <v>1672</v>
      </c>
      <c r="E1132" s="195" t="s">
        <v>104</v>
      </c>
      <c r="F1132" s="196">
        <v>740.145</v>
      </c>
      <c r="H1132" s="33"/>
    </row>
    <row r="1133" spans="2:8" s="1" customFormat="1" ht="16.9" customHeight="1">
      <c r="B1133" s="33"/>
      <c r="C1133" s="197" t="s">
        <v>19</v>
      </c>
      <c r="D1133" s="197" t="s">
        <v>1925</v>
      </c>
      <c r="E1133" s="18" t="s">
        <v>19</v>
      </c>
      <c r="F1133" s="198">
        <v>0</v>
      </c>
      <c r="H1133" s="33"/>
    </row>
    <row r="1134" spans="2:8" s="1" customFormat="1" ht="16.9" customHeight="1">
      <c r="B1134" s="33"/>
      <c r="C1134" s="197" t="s">
        <v>19</v>
      </c>
      <c r="D1134" s="197" t="s">
        <v>1926</v>
      </c>
      <c r="E1134" s="18" t="s">
        <v>19</v>
      </c>
      <c r="F1134" s="198">
        <v>0</v>
      </c>
      <c r="H1134" s="33"/>
    </row>
    <row r="1135" spans="2:8" s="1" customFormat="1" ht="16.9" customHeight="1">
      <c r="B1135" s="33"/>
      <c r="C1135" s="197" t="s">
        <v>19</v>
      </c>
      <c r="D1135" s="197" t="s">
        <v>1927</v>
      </c>
      <c r="E1135" s="18" t="s">
        <v>19</v>
      </c>
      <c r="F1135" s="198">
        <v>740.145</v>
      </c>
      <c r="H1135" s="33"/>
    </row>
    <row r="1136" spans="2:8" s="1" customFormat="1" ht="16.9" customHeight="1">
      <c r="B1136" s="33"/>
      <c r="C1136" s="197" t="s">
        <v>1671</v>
      </c>
      <c r="D1136" s="197" t="s">
        <v>397</v>
      </c>
      <c r="E1136" s="18" t="s">
        <v>19</v>
      </c>
      <c r="F1136" s="198">
        <v>740.145</v>
      </c>
      <c r="H1136" s="33"/>
    </row>
    <row r="1137" spans="2:8" s="1" customFormat="1" ht="16.9" customHeight="1">
      <c r="B1137" s="33"/>
      <c r="C1137" s="199" t="s">
        <v>7091</v>
      </c>
      <c r="H1137" s="33"/>
    </row>
    <row r="1138" spans="2:8" s="1" customFormat="1" ht="16.9" customHeight="1">
      <c r="B1138" s="33"/>
      <c r="C1138" s="197" t="s">
        <v>1920</v>
      </c>
      <c r="D1138" s="197" t="s">
        <v>1921</v>
      </c>
      <c r="E1138" s="18" t="s">
        <v>104</v>
      </c>
      <c r="F1138" s="198">
        <v>740.145</v>
      </c>
      <c r="H1138" s="33"/>
    </row>
    <row r="1139" spans="2:8" s="1" customFormat="1" ht="16.9" customHeight="1">
      <c r="B1139" s="33"/>
      <c r="C1139" s="197" t="s">
        <v>2111</v>
      </c>
      <c r="D1139" s="197" t="s">
        <v>2112</v>
      </c>
      <c r="E1139" s="18" t="s">
        <v>104</v>
      </c>
      <c r="F1139" s="198">
        <v>2132.8</v>
      </c>
      <c r="H1139" s="33"/>
    </row>
    <row r="1140" spans="2:8" s="1" customFormat="1" ht="16.9" customHeight="1">
      <c r="B1140" s="33"/>
      <c r="C1140" s="197" t="s">
        <v>617</v>
      </c>
      <c r="D1140" s="197" t="s">
        <v>618</v>
      </c>
      <c r="E1140" s="18" t="s">
        <v>104</v>
      </c>
      <c r="F1140" s="198">
        <v>4544.616</v>
      </c>
      <c r="H1140" s="33"/>
    </row>
    <row r="1141" spans="2:8" s="1" customFormat="1" ht="16.9" customHeight="1">
      <c r="B1141" s="33"/>
      <c r="C1141" s="197" t="s">
        <v>659</v>
      </c>
      <c r="D1141" s="197" t="s">
        <v>660</v>
      </c>
      <c r="E1141" s="18" t="s">
        <v>104</v>
      </c>
      <c r="F1141" s="198">
        <v>17917.044</v>
      </c>
      <c r="H1141" s="33"/>
    </row>
    <row r="1142" spans="2:8" s="1" customFormat="1" ht="16.9" customHeight="1">
      <c r="B1142" s="33"/>
      <c r="C1142" s="197" t="s">
        <v>2350</v>
      </c>
      <c r="D1142" s="197" t="s">
        <v>2351</v>
      </c>
      <c r="E1142" s="18" t="s">
        <v>115</v>
      </c>
      <c r="F1142" s="198">
        <v>1480.29</v>
      </c>
      <c r="H1142" s="33"/>
    </row>
    <row r="1143" spans="2:8" s="1" customFormat="1" ht="16.9" customHeight="1">
      <c r="B1143" s="33"/>
      <c r="C1143" s="197" t="s">
        <v>2357</v>
      </c>
      <c r="D1143" s="197" t="s">
        <v>2358</v>
      </c>
      <c r="E1143" s="18" t="s">
        <v>115</v>
      </c>
      <c r="F1143" s="198">
        <v>2288.29</v>
      </c>
      <c r="H1143" s="33"/>
    </row>
    <row r="1144" spans="2:8" s="1" customFormat="1" ht="16.9" customHeight="1">
      <c r="B1144" s="33"/>
      <c r="C1144" s="193" t="s">
        <v>1674</v>
      </c>
      <c r="D1144" s="194" t="s">
        <v>171</v>
      </c>
      <c r="E1144" s="195" t="s">
        <v>162</v>
      </c>
      <c r="F1144" s="196">
        <v>123</v>
      </c>
      <c r="H1144" s="33"/>
    </row>
    <row r="1145" spans="2:8" s="1" customFormat="1" ht="16.9" customHeight="1">
      <c r="B1145" s="33"/>
      <c r="C1145" s="197" t="s">
        <v>19</v>
      </c>
      <c r="D1145" s="197" t="s">
        <v>1832</v>
      </c>
      <c r="E1145" s="18" t="s">
        <v>19</v>
      </c>
      <c r="F1145" s="198">
        <v>0</v>
      </c>
      <c r="H1145" s="33"/>
    </row>
    <row r="1146" spans="2:8" s="1" customFormat="1" ht="16.9" customHeight="1">
      <c r="B1146" s="33"/>
      <c r="C1146" s="197" t="s">
        <v>19</v>
      </c>
      <c r="D1146" s="197" t="s">
        <v>1853</v>
      </c>
      <c r="E1146" s="18" t="s">
        <v>19</v>
      </c>
      <c r="F1146" s="198">
        <v>16</v>
      </c>
      <c r="H1146" s="33"/>
    </row>
    <row r="1147" spans="2:8" s="1" customFormat="1" ht="16.9" customHeight="1">
      <c r="B1147" s="33"/>
      <c r="C1147" s="197" t="s">
        <v>19</v>
      </c>
      <c r="D1147" s="197" t="s">
        <v>1854</v>
      </c>
      <c r="E1147" s="18" t="s">
        <v>19</v>
      </c>
      <c r="F1147" s="198">
        <v>107</v>
      </c>
      <c r="H1147" s="33"/>
    </row>
    <row r="1148" spans="2:8" s="1" customFormat="1" ht="16.9" customHeight="1">
      <c r="B1148" s="33"/>
      <c r="C1148" s="197" t="s">
        <v>1674</v>
      </c>
      <c r="D1148" s="197" t="s">
        <v>280</v>
      </c>
      <c r="E1148" s="18" t="s">
        <v>19</v>
      </c>
      <c r="F1148" s="198">
        <v>123</v>
      </c>
      <c r="H1148" s="33"/>
    </row>
    <row r="1149" spans="2:8" s="1" customFormat="1" ht="16.9" customHeight="1">
      <c r="B1149" s="33"/>
      <c r="C1149" s="199" t="s">
        <v>7091</v>
      </c>
      <c r="H1149" s="33"/>
    </row>
    <row r="1150" spans="2:8" s="1" customFormat="1" ht="16.9" customHeight="1">
      <c r="B1150" s="33"/>
      <c r="C1150" s="197" t="s">
        <v>382</v>
      </c>
      <c r="D1150" s="197" t="s">
        <v>383</v>
      </c>
      <c r="E1150" s="18" t="s">
        <v>162</v>
      </c>
      <c r="F1150" s="198">
        <v>123</v>
      </c>
      <c r="H1150" s="33"/>
    </row>
    <row r="1151" spans="2:8" s="1" customFormat="1" ht="16.9" customHeight="1">
      <c r="B1151" s="33"/>
      <c r="C1151" s="197" t="s">
        <v>3825</v>
      </c>
      <c r="D1151" s="197" t="s">
        <v>3826</v>
      </c>
      <c r="E1151" s="18" t="s">
        <v>162</v>
      </c>
      <c r="F1151" s="198">
        <v>98.4</v>
      </c>
      <c r="H1151" s="33"/>
    </row>
    <row r="1152" spans="2:8" s="1" customFormat="1" ht="16.9" customHeight="1">
      <c r="B1152" s="33"/>
      <c r="C1152" s="197" t="s">
        <v>1449</v>
      </c>
      <c r="D1152" s="197" t="s">
        <v>1450</v>
      </c>
      <c r="E1152" s="18" t="s">
        <v>130</v>
      </c>
      <c r="F1152" s="198">
        <v>837.033</v>
      </c>
      <c r="H1152" s="33"/>
    </row>
    <row r="1153" spans="2:8" s="1" customFormat="1" ht="16.9" customHeight="1">
      <c r="B1153" s="33"/>
      <c r="C1153" s="197" t="s">
        <v>1471</v>
      </c>
      <c r="D1153" s="197" t="s">
        <v>1472</v>
      </c>
      <c r="E1153" s="18" t="s">
        <v>130</v>
      </c>
      <c r="F1153" s="198">
        <v>2692.472</v>
      </c>
      <c r="H1153" s="33"/>
    </row>
    <row r="1154" spans="2:8" s="1" customFormat="1" ht="16.9" customHeight="1">
      <c r="B1154" s="33"/>
      <c r="C1154" s="197" t="s">
        <v>1481</v>
      </c>
      <c r="D1154" s="197" t="s">
        <v>1482</v>
      </c>
      <c r="E1154" s="18" t="s">
        <v>130</v>
      </c>
      <c r="F1154" s="198">
        <v>34932.609</v>
      </c>
      <c r="H1154" s="33"/>
    </row>
    <row r="1155" spans="2:8" s="1" customFormat="1" ht="16.9" customHeight="1">
      <c r="B1155" s="33"/>
      <c r="C1155" s="197" t="s">
        <v>1493</v>
      </c>
      <c r="D1155" s="197" t="s">
        <v>1494</v>
      </c>
      <c r="E1155" s="18" t="s">
        <v>130</v>
      </c>
      <c r="F1155" s="198">
        <v>1964.781</v>
      </c>
      <c r="H1155" s="33"/>
    </row>
    <row r="1156" spans="2:8" s="1" customFormat="1" ht="16.9" customHeight="1">
      <c r="B1156" s="33"/>
      <c r="C1156" s="197" t="s">
        <v>3625</v>
      </c>
      <c r="D1156" s="197" t="s">
        <v>3626</v>
      </c>
      <c r="E1156" s="18" t="s">
        <v>162</v>
      </c>
      <c r="F1156" s="198">
        <v>62.832</v>
      </c>
      <c r="H1156" s="33"/>
    </row>
    <row r="1157" spans="2:8" s="1" customFormat="1" ht="16.9" customHeight="1">
      <c r="B1157" s="33"/>
      <c r="C1157" s="193" t="s">
        <v>1675</v>
      </c>
      <c r="D1157" s="194" t="s">
        <v>1676</v>
      </c>
      <c r="E1157" s="195" t="s">
        <v>115</v>
      </c>
      <c r="F1157" s="196">
        <v>150.2</v>
      </c>
      <c r="H1157" s="33"/>
    </row>
    <row r="1158" spans="2:8" s="1" customFormat="1" ht="16.9" customHeight="1">
      <c r="B1158" s="33"/>
      <c r="C1158" s="197" t="s">
        <v>19</v>
      </c>
      <c r="D1158" s="197" t="s">
        <v>1832</v>
      </c>
      <c r="E1158" s="18" t="s">
        <v>19</v>
      </c>
      <c r="F1158" s="198">
        <v>0</v>
      </c>
      <c r="H1158" s="33"/>
    </row>
    <row r="1159" spans="2:8" s="1" customFormat="1" ht="16.9" customHeight="1">
      <c r="B1159" s="33"/>
      <c r="C1159" s="197" t="s">
        <v>19</v>
      </c>
      <c r="D1159" s="197" t="s">
        <v>1840</v>
      </c>
      <c r="E1159" s="18" t="s">
        <v>19</v>
      </c>
      <c r="F1159" s="198">
        <v>37.2</v>
      </c>
      <c r="H1159" s="33"/>
    </row>
    <row r="1160" spans="2:8" s="1" customFormat="1" ht="16.9" customHeight="1">
      <c r="B1160" s="33"/>
      <c r="C1160" s="197" t="s">
        <v>19</v>
      </c>
      <c r="D1160" s="197" t="s">
        <v>1841</v>
      </c>
      <c r="E1160" s="18" t="s">
        <v>19</v>
      </c>
      <c r="F1160" s="198">
        <v>113</v>
      </c>
      <c r="H1160" s="33"/>
    </row>
    <row r="1161" spans="2:8" s="1" customFormat="1" ht="16.9" customHeight="1">
      <c r="B1161" s="33"/>
      <c r="C1161" s="197" t="s">
        <v>1675</v>
      </c>
      <c r="D1161" s="197" t="s">
        <v>280</v>
      </c>
      <c r="E1161" s="18" t="s">
        <v>19</v>
      </c>
      <c r="F1161" s="198">
        <v>150.2</v>
      </c>
      <c r="H1161" s="33"/>
    </row>
    <row r="1162" spans="2:8" s="1" customFormat="1" ht="16.9" customHeight="1">
      <c r="B1162" s="33"/>
      <c r="C1162" s="199" t="s">
        <v>7091</v>
      </c>
      <c r="H1162" s="33"/>
    </row>
    <row r="1163" spans="2:8" s="1" customFormat="1" ht="16.9" customHeight="1">
      <c r="B1163" s="33"/>
      <c r="C1163" s="197" t="s">
        <v>1835</v>
      </c>
      <c r="D1163" s="197" t="s">
        <v>1836</v>
      </c>
      <c r="E1163" s="18" t="s">
        <v>115</v>
      </c>
      <c r="F1163" s="198">
        <v>150.2</v>
      </c>
      <c r="H1163" s="33"/>
    </row>
    <row r="1164" spans="2:8" s="1" customFormat="1" ht="16.9" customHeight="1">
      <c r="B1164" s="33"/>
      <c r="C1164" s="197" t="s">
        <v>4005</v>
      </c>
      <c r="D1164" s="197" t="s">
        <v>4006</v>
      </c>
      <c r="E1164" s="18" t="s">
        <v>130</v>
      </c>
      <c r="F1164" s="198">
        <v>47.463</v>
      </c>
      <c r="H1164" s="33"/>
    </row>
    <row r="1165" spans="2:8" s="1" customFormat="1" ht="16.9" customHeight="1">
      <c r="B1165" s="33"/>
      <c r="C1165" s="197" t="s">
        <v>4012</v>
      </c>
      <c r="D1165" s="197" t="s">
        <v>4013</v>
      </c>
      <c r="E1165" s="18" t="s">
        <v>130</v>
      </c>
      <c r="F1165" s="198">
        <v>901.801</v>
      </c>
      <c r="H1165" s="33"/>
    </row>
    <row r="1166" spans="2:8" s="1" customFormat="1" ht="16.9" customHeight="1">
      <c r="B1166" s="33"/>
      <c r="C1166" s="197" t="s">
        <v>4033</v>
      </c>
      <c r="D1166" s="197" t="s">
        <v>4034</v>
      </c>
      <c r="E1166" s="18" t="s">
        <v>130</v>
      </c>
      <c r="F1166" s="198">
        <v>47.463</v>
      </c>
      <c r="H1166" s="33"/>
    </row>
    <row r="1167" spans="2:8" s="1" customFormat="1" ht="16.9" customHeight="1">
      <c r="B1167" s="33"/>
      <c r="C1167" s="193" t="s">
        <v>1678</v>
      </c>
      <c r="D1167" s="194" t="s">
        <v>1679</v>
      </c>
      <c r="E1167" s="195" t="s">
        <v>115</v>
      </c>
      <c r="F1167" s="196">
        <v>126.9</v>
      </c>
      <c r="H1167" s="33"/>
    </row>
    <row r="1168" spans="2:8" s="1" customFormat="1" ht="16.9" customHeight="1">
      <c r="B1168" s="33"/>
      <c r="C1168" s="197" t="s">
        <v>19</v>
      </c>
      <c r="D1168" s="197" t="s">
        <v>1832</v>
      </c>
      <c r="E1168" s="18" t="s">
        <v>19</v>
      </c>
      <c r="F1168" s="198">
        <v>0</v>
      </c>
      <c r="H1168" s="33"/>
    </row>
    <row r="1169" spans="2:8" s="1" customFormat="1" ht="16.9" customHeight="1">
      <c r="B1169" s="33"/>
      <c r="C1169" s="197" t="s">
        <v>19</v>
      </c>
      <c r="D1169" s="197" t="s">
        <v>1833</v>
      </c>
      <c r="E1169" s="18" t="s">
        <v>19</v>
      </c>
      <c r="F1169" s="198">
        <v>17.9</v>
      </c>
      <c r="H1169" s="33"/>
    </row>
    <row r="1170" spans="2:8" s="1" customFormat="1" ht="16.9" customHeight="1">
      <c r="B1170" s="33"/>
      <c r="C1170" s="197" t="s">
        <v>19</v>
      </c>
      <c r="D1170" s="197" t="s">
        <v>1834</v>
      </c>
      <c r="E1170" s="18" t="s">
        <v>19</v>
      </c>
      <c r="F1170" s="198">
        <v>109</v>
      </c>
      <c r="H1170" s="33"/>
    </row>
    <row r="1171" spans="2:8" s="1" customFormat="1" ht="16.9" customHeight="1">
      <c r="B1171" s="33"/>
      <c r="C1171" s="197" t="s">
        <v>1678</v>
      </c>
      <c r="D1171" s="197" t="s">
        <v>280</v>
      </c>
      <c r="E1171" s="18" t="s">
        <v>19</v>
      </c>
      <c r="F1171" s="198">
        <v>126.9</v>
      </c>
      <c r="H1171" s="33"/>
    </row>
    <row r="1172" spans="2:8" s="1" customFormat="1" ht="16.9" customHeight="1">
      <c r="B1172" s="33"/>
      <c r="C1172" s="199" t="s">
        <v>7091</v>
      </c>
      <c r="H1172" s="33"/>
    </row>
    <row r="1173" spans="2:8" s="1" customFormat="1" ht="16.9" customHeight="1">
      <c r="B1173" s="33"/>
      <c r="C1173" s="197" t="s">
        <v>1827</v>
      </c>
      <c r="D1173" s="197" t="s">
        <v>1828</v>
      </c>
      <c r="E1173" s="18" t="s">
        <v>115</v>
      </c>
      <c r="F1173" s="198">
        <v>126.9</v>
      </c>
      <c r="H1173" s="33"/>
    </row>
    <row r="1174" spans="2:8" s="1" customFormat="1" ht="16.9" customHeight="1">
      <c r="B1174" s="33"/>
      <c r="C1174" s="197" t="s">
        <v>3987</v>
      </c>
      <c r="D1174" s="197" t="s">
        <v>3988</v>
      </c>
      <c r="E1174" s="18" t="s">
        <v>130</v>
      </c>
      <c r="F1174" s="198">
        <v>131.341</v>
      </c>
      <c r="H1174" s="33"/>
    </row>
    <row r="1175" spans="2:8" s="1" customFormat="1" ht="16.9" customHeight="1">
      <c r="B1175" s="33"/>
      <c r="C1175" s="197" t="s">
        <v>3996</v>
      </c>
      <c r="D1175" s="197" t="s">
        <v>3997</v>
      </c>
      <c r="E1175" s="18" t="s">
        <v>130</v>
      </c>
      <c r="F1175" s="198">
        <v>2495.479</v>
      </c>
      <c r="H1175" s="33"/>
    </row>
    <row r="1176" spans="2:8" s="1" customFormat="1" ht="16.9" customHeight="1">
      <c r="B1176" s="33"/>
      <c r="C1176" s="197" t="s">
        <v>1465</v>
      </c>
      <c r="D1176" s="197" t="s">
        <v>1466</v>
      </c>
      <c r="E1176" s="18" t="s">
        <v>130</v>
      </c>
      <c r="F1176" s="198">
        <v>361.965</v>
      </c>
      <c r="H1176" s="33"/>
    </row>
    <row r="1177" spans="2:8" s="1" customFormat="1" ht="16.9" customHeight="1">
      <c r="B1177" s="33"/>
      <c r="C1177" s="193" t="s">
        <v>1681</v>
      </c>
      <c r="D1177" s="194" t="s">
        <v>1682</v>
      </c>
      <c r="E1177" s="195" t="s">
        <v>104</v>
      </c>
      <c r="F1177" s="196">
        <v>3.975</v>
      </c>
      <c r="H1177" s="33"/>
    </row>
    <row r="1178" spans="2:8" s="1" customFormat="1" ht="16.9" customHeight="1">
      <c r="B1178" s="33"/>
      <c r="C1178" s="197" t="s">
        <v>19</v>
      </c>
      <c r="D1178" s="197" t="s">
        <v>1866</v>
      </c>
      <c r="E1178" s="18" t="s">
        <v>19</v>
      </c>
      <c r="F1178" s="198">
        <v>0</v>
      </c>
      <c r="H1178" s="33"/>
    </row>
    <row r="1179" spans="2:8" s="1" customFormat="1" ht="16.9" customHeight="1">
      <c r="B1179" s="33"/>
      <c r="C1179" s="197" t="s">
        <v>19</v>
      </c>
      <c r="D1179" s="197" t="s">
        <v>1867</v>
      </c>
      <c r="E1179" s="18" t="s">
        <v>19</v>
      </c>
      <c r="F1179" s="198">
        <v>3.975</v>
      </c>
      <c r="H1179" s="33"/>
    </row>
    <row r="1180" spans="2:8" s="1" customFormat="1" ht="16.9" customHeight="1">
      <c r="B1180" s="33"/>
      <c r="C1180" s="197" t="s">
        <v>1681</v>
      </c>
      <c r="D1180" s="197" t="s">
        <v>397</v>
      </c>
      <c r="E1180" s="18" t="s">
        <v>19</v>
      </c>
      <c r="F1180" s="198">
        <v>3.975</v>
      </c>
      <c r="H1180" s="33"/>
    </row>
    <row r="1181" spans="2:8" s="1" customFormat="1" ht="16.9" customHeight="1">
      <c r="B1181" s="33"/>
      <c r="C1181" s="199" t="s">
        <v>7091</v>
      </c>
      <c r="H1181" s="33"/>
    </row>
    <row r="1182" spans="2:8" s="1" customFormat="1" ht="16.9" customHeight="1">
      <c r="B1182" s="33"/>
      <c r="C1182" s="197" t="s">
        <v>401</v>
      </c>
      <c r="D1182" s="197" t="s">
        <v>402</v>
      </c>
      <c r="E1182" s="18" t="s">
        <v>104</v>
      </c>
      <c r="F1182" s="198">
        <v>63.917</v>
      </c>
      <c r="H1182" s="33"/>
    </row>
    <row r="1183" spans="2:8" s="1" customFormat="1" ht="16.9" customHeight="1">
      <c r="B1183" s="33"/>
      <c r="C1183" s="197" t="s">
        <v>1449</v>
      </c>
      <c r="D1183" s="197" t="s">
        <v>1450</v>
      </c>
      <c r="E1183" s="18" t="s">
        <v>130</v>
      </c>
      <c r="F1183" s="198">
        <v>837.033</v>
      </c>
      <c r="H1183" s="33"/>
    </row>
    <row r="1184" spans="2:8" s="1" customFormat="1" ht="16.9" customHeight="1">
      <c r="B1184" s="33"/>
      <c r="C1184" s="197" t="s">
        <v>1471</v>
      </c>
      <c r="D1184" s="197" t="s">
        <v>1472</v>
      </c>
      <c r="E1184" s="18" t="s">
        <v>130</v>
      </c>
      <c r="F1184" s="198">
        <v>2692.472</v>
      </c>
      <c r="H1184" s="33"/>
    </row>
    <row r="1185" spans="2:8" s="1" customFormat="1" ht="16.9" customHeight="1">
      <c r="B1185" s="33"/>
      <c r="C1185" s="197" t="s">
        <v>1481</v>
      </c>
      <c r="D1185" s="197" t="s">
        <v>1482</v>
      </c>
      <c r="E1185" s="18" t="s">
        <v>130</v>
      </c>
      <c r="F1185" s="198">
        <v>34932.609</v>
      </c>
      <c r="H1185" s="33"/>
    </row>
    <row r="1186" spans="2:8" s="1" customFormat="1" ht="16.9" customHeight="1">
      <c r="B1186" s="33"/>
      <c r="C1186" s="197" t="s">
        <v>1493</v>
      </c>
      <c r="D1186" s="197" t="s">
        <v>1494</v>
      </c>
      <c r="E1186" s="18" t="s">
        <v>130</v>
      </c>
      <c r="F1186" s="198">
        <v>1964.781</v>
      </c>
      <c r="H1186" s="33"/>
    </row>
    <row r="1187" spans="2:8" s="1" customFormat="1" ht="16.9" customHeight="1">
      <c r="B1187" s="33"/>
      <c r="C1187" s="193" t="s">
        <v>1684</v>
      </c>
      <c r="D1187" s="194" t="s">
        <v>1685</v>
      </c>
      <c r="E1187" s="195" t="s">
        <v>104</v>
      </c>
      <c r="F1187" s="196">
        <v>43.59</v>
      </c>
      <c r="H1187" s="33"/>
    </row>
    <row r="1188" spans="2:8" s="1" customFormat="1" ht="16.9" customHeight="1">
      <c r="B1188" s="33"/>
      <c r="C1188" s="197" t="s">
        <v>19</v>
      </c>
      <c r="D1188" s="197" t="s">
        <v>1857</v>
      </c>
      <c r="E1188" s="18" t="s">
        <v>19</v>
      </c>
      <c r="F1188" s="198">
        <v>0</v>
      </c>
      <c r="H1188" s="33"/>
    </row>
    <row r="1189" spans="2:8" s="1" customFormat="1" ht="16.9" customHeight="1">
      <c r="B1189" s="33"/>
      <c r="C1189" s="197" t="s">
        <v>19</v>
      </c>
      <c r="D1189" s="197" t="s">
        <v>1858</v>
      </c>
      <c r="E1189" s="18" t="s">
        <v>19</v>
      </c>
      <c r="F1189" s="198">
        <v>43.59</v>
      </c>
      <c r="H1189" s="33"/>
    </row>
    <row r="1190" spans="2:8" s="1" customFormat="1" ht="16.9" customHeight="1">
      <c r="B1190" s="33"/>
      <c r="C1190" s="197" t="s">
        <v>1684</v>
      </c>
      <c r="D1190" s="197" t="s">
        <v>397</v>
      </c>
      <c r="E1190" s="18" t="s">
        <v>19</v>
      </c>
      <c r="F1190" s="198">
        <v>43.59</v>
      </c>
      <c r="H1190" s="33"/>
    </row>
    <row r="1191" spans="2:8" s="1" customFormat="1" ht="16.9" customHeight="1">
      <c r="B1191" s="33"/>
      <c r="C1191" s="199" t="s">
        <v>7091</v>
      </c>
      <c r="H1191" s="33"/>
    </row>
    <row r="1192" spans="2:8" s="1" customFormat="1" ht="16.9" customHeight="1">
      <c r="B1192" s="33"/>
      <c r="C1192" s="197" t="s">
        <v>389</v>
      </c>
      <c r="D1192" s="197" t="s">
        <v>390</v>
      </c>
      <c r="E1192" s="18" t="s">
        <v>104</v>
      </c>
      <c r="F1192" s="198">
        <v>45.09</v>
      </c>
      <c r="H1192" s="33"/>
    </row>
    <row r="1193" spans="2:8" s="1" customFormat="1" ht="16.9" customHeight="1">
      <c r="B1193" s="33"/>
      <c r="C1193" s="197" t="s">
        <v>408</v>
      </c>
      <c r="D1193" s="197" t="s">
        <v>409</v>
      </c>
      <c r="E1193" s="18" t="s">
        <v>104</v>
      </c>
      <c r="F1193" s="198">
        <v>170.781</v>
      </c>
      <c r="H1193" s="33"/>
    </row>
    <row r="1194" spans="2:8" s="1" customFormat="1" ht="16.9" customHeight="1">
      <c r="B1194" s="33"/>
      <c r="C1194" s="197" t="s">
        <v>1879</v>
      </c>
      <c r="D1194" s="197" t="s">
        <v>1880</v>
      </c>
      <c r="E1194" s="18" t="s">
        <v>104</v>
      </c>
      <c r="F1194" s="198">
        <v>170.781</v>
      </c>
      <c r="H1194" s="33"/>
    </row>
    <row r="1195" spans="2:8" s="1" customFormat="1" ht="16.9" customHeight="1">
      <c r="B1195" s="33"/>
      <c r="C1195" s="197" t="s">
        <v>413</v>
      </c>
      <c r="D1195" s="197" t="s">
        <v>414</v>
      </c>
      <c r="E1195" s="18" t="s">
        <v>104</v>
      </c>
      <c r="F1195" s="198">
        <v>170.781</v>
      </c>
      <c r="H1195" s="33"/>
    </row>
    <row r="1196" spans="2:8" s="1" customFormat="1" ht="16.9" customHeight="1">
      <c r="B1196" s="33"/>
      <c r="C1196" s="197" t="s">
        <v>1449</v>
      </c>
      <c r="D1196" s="197" t="s">
        <v>1450</v>
      </c>
      <c r="E1196" s="18" t="s">
        <v>130</v>
      </c>
      <c r="F1196" s="198">
        <v>837.033</v>
      </c>
      <c r="H1196" s="33"/>
    </row>
    <row r="1197" spans="2:8" s="1" customFormat="1" ht="16.9" customHeight="1">
      <c r="B1197" s="33"/>
      <c r="C1197" s="197" t="s">
        <v>1471</v>
      </c>
      <c r="D1197" s="197" t="s">
        <v>1472</v>
      </c>
      <c r="E1197" s="18" t="s">
        <v>130</v>
      </c>
      <c r="F1197" s="198">
        <v>2692.472</v>
      </c>
      <c r="H1197" s="33"/>
    </row>
    <row r="1198" spans="2:8" s="1" customFormat="1" ht="16.9" customHeight="1">
      <c r="B1198" s="33"/>
      <c r="C1198" s="197" t="s">
        <v>1481</v>
      </c>
      <c r="D1198" s="197" t="s">
        <v>1482</v>
      </c>
      <c r="E1198" s="18" t="s">
        <v>130</v>
      </c>
      <c r="F1198" s="198">
        <v>34932.609</v>
      </c>
      <c r="H1198" s="33"/>
    </row>
    <row r="1199" spans="2:8" s="1" customFormat="1" ht="16.9" customHeight="1">
      <c r="B1199" s="33"/>
      <c r="C1199" s="197" t="s">
        <v>1493</v>
      </c>
      <c r="D1199" s="197" t="s">
        <v>1494</v>
      </c>
      <c r="E1199" s="18" t="s">
        <v>130</v>
      </c>
      <c r="F1199" s="198">
        <v>1964.781</v>
      </c>
      <c r="H1199" s="33"/>
    </row>
    <row r="1200" spans="2:8" s="1" customFormat="1" ht="16.9" customHeight="1">
      <c r="B1200" s="33"/>
      <c r="C1200" s="197" t="s">
        <v>3169</v>
      </c>
      <c r="D1200" s="197" t="s">
        <v>3170</v>
      </c>
      <c r="E1200" s="18" t="s">
        <v>115</v>
      </c>
      <c r="F1200" s="198">
        <v>145.3</v>
      </c>
      <c r="H1200" s="33"/>
    </row>
    <row r="1201" spans="2:8" s="1" customFormat="1" ht="16.9" customHeight="1">
      <c r="B1201" s="33"/>
      <c r="C1201" s="193" t="s">
        <v>178</v>
      </c>
      <c r="D1201" s="194" t="s">
        <v>179</v>
      </c>
      <c r="E1201" s="195" t="s">
        <v>104</v>
      </c>
      <c r="F1201" s="196">
        <v>0</v>
      </c>
      <c r="H1201" s="33"/>
    </row>
    <row r="1202" spans="2:8" s="1" customFormat="1" ht="16.9" customHeight="1">
      <c r="B1202" s="33"/>
      <c r="C1202" s="193" t="s">
        <v>1687</v>
      </c>
      <c r="D1202" s="194" t="s">
        <v>1688</v>
      </c>
      <c r="E1202" s="195" t="s">
        <v>115</v>
      </c>
      <c r="F1202" s="196">
        <v>32</v>
      </c>
      <c r="H1202" s="33"/>
    </row>
    <row r="1203" spans="2:8" s="1" customFormat="1" ht="16.9" customHeight="1">
      <c r="B1203" s="33"/>
      <c r="C1203" s="197" t="s">
        <v>19</v>
      </c>
      <c r="D1203" s="197" t="s">
        <v>2390</v>
      </c>
      <c r="E1203" s="18" t="s">
        <v>19</v>
      </c>
      <c r="F1203" s="198">
        <v>0</v>
      </c>
      <c r="H1203" s="33"/>
    </row>
    <row r="1204" spans="2:8" s="1" customFormat="1" ht="16.9" customHeight="1">
      <c r="B1204" s="33"/>
      <c r="C1204" s="197" t="s">
        <v>19</v>
      </c>
      <c r="D1204" s="197" t="s">
        <v>2391</v>
      </c>
      <c r="E1204" s="18" t="s">
        <v>19</v>
      </c>
      <c r="F1204" s="198">
        <v>32</v>
      </c>
      <c r="H1204" s="33"/>
    </row>
    <row r="1205" spans="2:8" s="1" customFormat="1" ht="16.9" customHeight="1">
      <c r="B1205" s="33"/>
      <c r="C1205" s="197" t="s">
        <v>1687</v>
      </c>
      <c r="D1205" s="197" t="s">
        <v>280</v>
      </c>
      <c r="E1205" s="18" t="s">
        <v>19</v>
      </c>
      <c r="F1205" s="198">
        <v>32</v>
      </c>
      <c r="H1205" s="33"/>
    </row>
    <row r="1206" spans="2:8" s="1" customFormat="1" ht="16.9" customHeight="1">
      <c r="B1206" s="33"/>
      <c r="C1206" s="199" t="s">
        <v>7091</v>
      </c>
      <c r="H1206" s="33"/>
    </row>
    <row r="1207" spans="2:8" s="1" customFormat="1" ht="16.9" customHeight="1">
      <c r="B1207" s="33"/>
      <c r="C1207" s="197" t="s">
        <v>2385</v>
      </c>
      <c r="D1207" s="197" t="s">
        <v>2386</v>
      </c>
      <c r="E1207" s="18" t="s">
        <v>115</v>
      </c>
      <c r="F1207" s="198">
        <v>32</v>
      </c>
      <c r="H1207" s="33"/>
    </row>
    <row r="1208" spans="2:8" s="1" customFormat="1" ht="16.9" customHeight="1">
      <c r="B1208" s="33"/>
      <c r="C1208" s="197" t="s">
        <v>573</v>
      </c>
      <c r="D1208" s="197" t="s">
        <v>574</v>
      </c>
      <c r="E1208" s="18" t="s">
        <v>104</v>
      </c>
      <c r="F1208" s="198">
        <v>6853.33</v>
      </c>
      <c r="H1208" s="33"/>
    </row>
    <row r="1209" spans="2:8" s="1" customFormat="1" ht="16.9" customHeight="1">
      <c r="B1209" s="33"/>
      <c r="C1209" s="197" t="s">
        <v>617</v>
      </c>
      <c r="D1209" s="197" t="s">
        <v>618</v>
      </c>
      <c r="E1209" s="18" t="s">
        <v>104</v>
      </c>
      <c r="F1209" s="198">
        <v>4544.616</v>
      </c>
      <c r="H1209" s="33"/>
    </row>
    <row r="1210" spans="2:8" s="1" customFormat="1" ht="16.9" customHeight="1">
      <c r="B1210" s="33"/>
      <c r="C1210" s="193" t="s">
        <v>180</v>
      </c>
      <c r="D1210" s="194" t="s">
        <v>1689</v>
      </c>
      <c r="E1210" s="195" t="s">
        <v>115</v>
      </c>
      <c r="F1210" s="196">
        <v>627</v>
      </c>
      <c r="H1210" s="33"/>
    </row>
    <row r="1211" spans="2:8" s="1" customFormat="1" ht="16.9" customHeight="1">
      <c r="B1211" s="33"/>
      <c r="C1211" s="197" t="s">
        <v>19</v>
      </c>
      <c r="D1211" s="197" t="s">
        <v>2349</v>
      </c>
      <c r="E1211" s="18" t="s">
        <v>19</v>
      </c>
      <c r="F1211" s="198">
        <v>627</v>
      </c>
      <c r="H1211" s="33"/>
    </row>
    <row r="1212" spans="2:8" s="1" customFormat="1" ht="16.9" customHeight="1">
      <c r="B1212" s="33"/>
      <c r="C1212" s="197" t="s">
        <v>180</v>
      </c>
      <c r="D1212" s="197" t="s">
        <v>397</v>
      </c>
      <c r="E1212" s="18" t="s">
        <v>19</v>
      </c>
      <c r="F1212" s="198">
        <v>627</v>
      </c>
      <c r="H1212" s="33"/>
    </row>
    <row r="1213" spans="2:8" s="1" customFormat="1" ht="16.9" customHeight="1">
      <c r="B1213" s="33"/>
      <c r="C1213" s="199" t="s">
        <v>7091</v>
      </c>
      <c r="H1213" s="33"/>
    </row>
    <row r="1214" spans="2:8" s="1" customFormat="1" ht="16.9" customHeight="1">
      <c r="B1214" s="33"/>
      <c r="C1214" s="197" t="s">
        <v>770</v>
      </c>
      <c r="D1214" s="197" t="s">
        <v>771</v>
      </c>
      <c r="E1214" s="18" t="s">
        <v>115</v>
      </c>
      <c r="F1214" s="198">
        <v>808</v>
      </c>
      <c r="H1214" s="33"/>
    </row>
    <row r="1215" spans="2:8" s="1" customFormat="1" ht="16.9" customHeight="1">
      <c r="B1215" s="33"/>
      <c r="C1215" s="197" t="s">
        <v>573</v>
      </c>
      <c r="D1215" s="197" t="s">
        <v>574</v>
      </c>
      <c r="E1215" s="18" t="s">
        <v>104</v>
      </c>
      <c r="F1215" s="198">
        <v>6853.33</v>
      </c>
      <c r="H1215" s="33"/>
    </row>
    <row r="1216" spans="2:8" s="1" customFormat="1" ht="16.9" customHeight="1">
      <c r="B1216" s="33"/>
      <c r="C1216" s="197" t="s">
        <v>617</v>
      </c>
      <c r="D1216" s="197" t="s">
        <v>618</v>
      </c>
      <c r="E1216" s="18" t="s">
        <v>104</v>
      </c>
      <c r="F1216" s="198">
        <v>4544.616</v>
      </c>
      <c r="H1216" s="33"/>
    </row>
    <row r="1217" spans="2:8" s="1" customFormat="1" ht="16.9" customHeight="1">
      <c r="B1217" s="33"/>
      <c r="C1217" s="197" t="s">
        <v>2357</v>
      </c>
      <c r="D1217" s="197" t="s">
        <v>2358</v>
      </c>
      <c r="E1217" s="18" t="s">
        <v>115</v>
      </c>
      <c r="F1217" s="198">
        <v>2288.29</v>
      </c>
      <c r="H1217" s="33"/>
    </row>
    <row r="1218" spans="2:8" s="1" customFormat="1" ht="16.9" customHeight="1">
      <c r="B1218" s="33"/>
      <c r="C1218" s="197" t="s">
        <v>993</v>
      </c>
      <c r="D1218" s="197" t="s">
        <v>994</v>
      </c>
      <c r="E1218" s="18" t="s">
        <v>115</v>
      </c>
      <c r="F1218" s="198">
        <v>808</v>
      </c>
      <c r="H1218" s="33"/>
    </row>
    <row r="1219" spans="2:8" s="1" customFormat="1" ht="16.9" customHeight="1">
      <c r="B1219" s="33"/>
      <c r="C1219" s="197" t="s">
        <v>1005</v>
      </c>
      <c r="D1219" s="197" t="s">
        <v>1006</v>
      </c>
      <c r="E1219" s="18" t="s">
        <v>104</v>
      </c>
      <c r="F1219" s="198">
        <v>42.821</v>
      </c>
      <c r="H1219" s="33"/>
    </row>
    <row r="1220" spans="2:8" s="1" customFormat="1" ht="16.9" customHeight="1">
      <c r="B1220" s="33"/>
      <c r="C1220" s="193" t="s">
        <v>183</v>
      </c>
      <c r="D1220" s="194" t="s">
        <v>1691</v>
      </c>
      <c r="E1220" s="195" t="s">
        <v>115</v>
      </c>
      <c r="F1220" s="196">
        <v>181</v>
      </c>
      <c r="H1220" s="33"/>
    </row>
    <row r="1221" spans="2:8" s="1" customFormat="1" ht="16.9" customHeight="1">
      <c r="B1221" s="33"/>
      <c r="C1221" s="197" t="s">
        <v>19</v>
      </c>
      <c r="D1221" s="197" t="s">
        <v>2347</v>
      </c>
      <c r="E1221" s="18" t="s">
        <v>19</v>
      </c>
      <c r="F1221" s="198">
        <v>0</v>
      </c>
      <c r="H1221" s="33"/>
    </row>
    <row r="1222" spans="2:8" s="1" customFormat="1" ht="16.9" customHeight="1">
      <c r="B1222" s="33"/>
      <c r="C1222" s="197" t="s">
        <v>19</v>
      </c>
      <c r="D1222" s="197" t="s">
        <v>2348</v>
      </c>
      <c r="E1222" s="18" t="s">
        <v>19</v>
      </c>
      <c r="F1222" s="198">
        <v>181</v>
      </c>
      <c r="H1222" s="33"/>
    </row>
    <row r="1223" spans="2:8" s="1" customFormat="1" ht="16.9" customHeight="1">
      <c r="B1223" s="33"/>
      <c r="C1223" s="197" t="s">
        <v>183</v>
      </c>
      <c r="D1223" s="197" t="s">
        <v>397</v>
      </c>
      <c r="E1223" s="18" t="s">
        <v>19</v>
      </c>
      <c r="F1223" s="198">
        <v>181</v>
      </c>
      <c r="H1223" s="33"/>
    </row>
    <row r="1224" spans="2:8" s="1" customFormat="1" ht="16.9" customHeight="1">
      <c r="B1224" s="33"/>
      <c r="C1224" s="199" t="s">
        <v>7091</v>
      </c>
      <c r="H1224" s="33"/>
    </row>
    <row r="1225" spans="2:8" s="1" customFormat="1" ht="16.9" customHeight="1">
      <c r="B1225" s="33"/>
      <c r="C1225" s="197" t="s">
        <v>770</v>
      </c>
      <c r="D1225" s="197" t="s">
        <v>771</v>
      </c>
      <c r="E1225" s="18" t="s">
        <v>115</v>
      </c>
      <c r="F1225" s="198">
        <v>808</v>
      </c>
      <c r="H1225" s="33"/>
    </row>
    <row r="1226" spans="2:8" s="1" customFormat="1" ht="16.9" customHeight="1">
      <c r="B1226" s="33"/>
      <c r="C1226" s="197" t="s">
        <v>573</v>
      </c>
      <c r="D1226" s="197" t="s">
        <v>574</v>
      </c>
      <c r="E1226" s="18" t="s">
        <v>104</v>
      </c>
      <c r="F1226" s="198">
        <v>6853.33</v>
      </c>
      <c r="H1226" s="33"/>
    </row>
    <row r="1227" spans="2:8" s="1" customFormat="1" ht="16.9" customHeight="1">
      <c r="B1227" s="33"/>
      <c r="C1227" s="197" t="s">
        <v>617</v>
      </c>
      <c r="D1227" s="197" t="s">
        <v>618</v>
      </c>
      <c r="E1227" s="18" t="s">
        <v>104</v>
      </c>
      <c r="F1227" s="198">
        <v>4544.616</v>
      </c>
      <c r="H1227" s="33"/>
    </row>
    <row r="1228" spans="2:8" s="1" customFormat="1" ht="16.9" customHeight="1">
      <c r="B1228" s="33"/>
      <c r="C1228" s="197" t="s">
        <v>2357</v>
      </c>
      <c r="D1228" s="197" t="s">
        <v>2358</v>
      </c>
      <c r="E1228" s="18" t="s">
        <v>115</v>
      </c>
      <c r="F1228" s="198">
        <v>2288.29</v>
      </c>
      <c r="H1228" s="33"/>
    </row>
    <row r="1229" spans="2:8" s="1" customFormat="1" ht="16.9" customHeight="1">
      <c r="B1229" s="33"/>
      <c r="C1229" s="197" t="s">
        <v>993</v>
      </c>
      <c r="D1229" s="197" t="s">
        <v>994</v>
      </c>
      <c r="E1229" s="18" t="s">
        <v>115</v>
      </c>
      <c r="F1229" s="198">
        <v>808</v>
      </c>
      <c r="H1229" s="33"/>
    </row>
    <row r="1230" spans="2:8" s="1" customFormat="1" ht="16.9" customHeight="1">
      <c r="B1230" s="33"/>
      <c r="C1230" s="197" t="s">
        <v>1005</v>
      </c>
      <c r="D1230" s="197" t="s">
        <v>1006</v>
      </c>
      <c r="E1230" s="18" t="s">
        <v>104</v>
      </c>
      <c r="F1230" s="198">
        <v>42.821</v>
      </c>
      <c r="H1230" s="33"/>
    </row>
    <row r="1231" spans="2:8" s="1" customFormat="1" ht="16.9" customHeight="1">
      <c r="B1231" s="33"/>
      <c r="C1231" s="193" t="s">
        <v>1693</v>
      </c>
      <c r="D1231" s="194" t="s">
        <v>1694</v>
      </c>
      <c r="E1231" s="195" t="s">
        <v>115</v>
      </c>
      <c r="F1231" s="196">
        <v>619.38</v>
      </c>
      <c r="H1231" s="33"/>
    </row>
    <row r="1232" spans="2:8" s="1" customFormat="1" ht="16.9" customHeight="1">
      <c r="B1232" s="33"/>
      <c r="C1232" s="197" t="s">
        <v>19</v>
      </c>
      <c r="D1232" s="197" t="s">
        <v>2384</v>
      </c>
      <c r="E1232" s="18" t="s">
        <v>19</v>
      </c>
      <c r="F1232" s="198">
        <v>619.38</v>
      </c>
      <c r="H1232" s="33"/>
    </row>
    <row r="1233" spans="2:8" s="1" customFormat="1" ht="16.9" customHeight="1">
      <c r="B1233" s="33"/>
      <c r="C1233" s="197" t="s">
        <v>1693</v>
      </c>
      <c r="D1233" s="197" t="s">
        <v>280</v>
      </c>
      <c r="E1233" s="18" t="s">
        <v>19</v>
      </c>
      <c r="F1233" s="198">
        <v>619.38</v>
      </c>
      <c r="H1233" s="33"/>
    </row>
    <row r="1234" spans="2:8" s="1" customFormat="1" ht="16.9" customHeight="1">
      <c r="B1234" s="33"/>
      <c r="C1234" s="199" t="s">
        <v>7091</v>
      </c>
      <c r="H1234" s="33"/>
    </row>
    <row r="1235" spans="2:8" s="1" customFormat="1" ht="16.9" customHeight="1">
      <c r="B1235" s="33"/>
      <c r="C1235" s="197" t="s">
        <v>827</v>
      </c>
      <c r="D1235" s="197" t="s">
        <v>828</v>
      </c>
      <c r="E1235" s="18" t="s">
        <v>115</v>
      </c>
      <c r="F1235" s="198">
        <v>619.38</v>
      </c>
      <c r="H1235" s="33"/>
    </row>
    <row r="1236" spans="2:8" s="1" customFormat="1" ht="16.9" customHeight="1">
      <c r="B1236" s="33"/>
      <c r="C1236" s="197" t="s">
        <v>497</v>
      </c>
      <c r="D1236" s="197" t="s">
        <v>498</v>
      </c>
      <c r="E1236" s="18" t="s">
        <v>115</v>
      </c>
      <c r="F1236" s="198">
        <v>619.38</v>
      </c>
      <c r="H1236" s="33"/>
    </row>
    <row r="1237" spans="2:8" s="1" customFormat="1" ht="16.9" customHeight="1">
      <c r="B1237" s="33"/>
      <c r="C1237" s="197" t="s">
        <v>573</v>
      </c>
      <c r="D1237" s="197" t="s">
        <v>574</v>
      </c>
      <c r="E1237" s="18" t="s">
        <v>104</v>
      </c>
      <c r="F1237" s="198">
        <v>6853.33</v>
      </c>
      <c r="H1237" s="33"/>
    </row>
    <row r="1238" spans="2:8" s="1" customFormat="1" ht="16.9" customHeight="1">
      <c r="B1238" s="33"/>
      <c r="C1238" s="197" t="s">
        <v>617</v>
      </c>
      <c r="D1238" s="197" t="s">
        <v>618</v>
      </c>
      <c r="E1238" s="18" t="s">
        <v>104</v>
      </c>
      <c r="F1238" s="198">
        <v>4544.616</v>
      </c>
      <c r="H1238" s="33"/>
    </row>
    <row r="1239" spans="2:8" s="1" customFormat="1" ht="16.9" customHeight="1">
      <c r="B1239" s="33"/>
      <c r="C1239" s="197" t="s">
        <v>2376</v>
      </c>
      <c r="D1239" s="197" t="s">
        <v>2377</v>
      </c>
      <c r="E1239" s="18" t="s">
        <v>115</v>
      </c>
      <c r="F1239" s="198">
        <v>1092.803</v>
      </c>
      <c r="H1239" s="33"/>
    </row>
    <row r="1240" spans="2:8" s="1" customFormat="1" ht="16.9" customHeight="1">
      <c r="B1240" s="33"/>
      <c r="C1240" s="197" t="s">
        <v>999</v>
      </c>
      <c r="D1240" s="197" t="s">
        <v>1000</v>
      </c>
      <c r="E1240" s="18" t="s">
        <v>115</v>
      </c>
      <c r="F1240" s="198">
        <v>619.38</v>
      </c>
      <c r="H1240" s="33"/>
    </row>
    <row r="1241" spans="2:8" s="1" customFormat="1" ht="16.9" customHeight="1">
      <c r="B1241" s="33"/>
      <c r="C1241" s="197" t="s">
        <v>1005</v>
      </c>
      <c r="D1241" s="197" t="s">
        <v>1006</v>
      </c>
      <c r="E1241" s="18" t="s">
        <v>104</v>
      </c>
      <c r="F1241" s="198">
        <v>42.821</v>
      </c>
      <c r="H1241" s="33"/>
    </row>
    <row r="1242" spans="2:8" s="1" customFormat="1" ht="16.9" customHeight="1">
      <c r="B1242" s="33"/>
      <c r="C1242" s="193" t="s">
        <v>1696</v>
      </c>
      <c r="D1242" s="194" t="s">
        <v>1697</v>
      </c>
      <c r="E1242" s="195" t="s">
        <v>794</v>
      </c>
      <c r="F1242" s="196">
        <v>476.93</v>
      </c>
      <c r="H1242" s="33"/>
    </row>
    <row r="1243" spans="2:8" s="1" customFormat="1" ht="16.9" customHeight="1">
      <c r="B1243" s="33"/>
      <c r="C1243" s="197" t="s">
        <v>19</v>
      </c>
      <c r="D1243" s="197" t="s">
        <v>4442</v>
      </c>
      <c r="E1243" s="18" t="s">
        <v>19</v>
      </c>
      <c r="F1243" s="198">
        <v>476.93</v>
      </c>
      <c r="H1243" s="33"/>
    </row>
    <row r="1244" spans="2:8" s="1" customFormat="1" ht="16.9" customHeight="1">
      <c r="B1244" s="33"/>
      <c r="C1244" s="197" t="s">
        <v>1696</v>
      </c>
      <c r="D1244" s="197" t="s">
        <v>280</v>
      </c>
      <c r="E1244" s="18" t="s">
        <v>19</v>
      </c>
      <c r="F1244" s="198">
        <v>476.93</v>
      </c>
      <c r="H1244" s="33"/>
    </row>
    <row r="1245" spans="2:8" s="1" customFormat="1" ht="16.9" customHeight="1">
      <c r="B1245" s="33"/>
      <c r="C1245" s="199" t="s">
        <v>7091</v>
      </c>
      <c r="H1245" s="33"/>
    </row>
    <row r="1246" spans="2:8" s="1" customFormat="1" ht="16.9" customHeight="1">
      <c r="B1246" s="33"/>
      <c r="C1246" s="197" t="s">
        <v>4438</v>
      </c>
      <c r="D1246" s="197" t="s">
        <v>4439</v>
      </c>
      <c r="E1246" s="18" t="s">
        <v>794</v>
      </c>
      <c r="F1246" s="198">
        <v>476.93</v>
      </c>
      <c r="H1246" s="33"/>
    </row>
    <row r="1247" spans="2:8" s="1" customFormat="1" ht="16.9" customHeight="1">
      <c r="B1247" s="33"/>
      <c r="C1247" s="197" t="s">
        <v>4390</v>
      </c>
      <c r="D1247" s="197" t="s">
        <v>4391</v>
      </c>
      <c r="E1247" s="18" t="s">
        <v>794</v>
      </c>
      <c r="F1247" s="198">
        <v>10151.633</v>
      </c>
      <c r="H1247" s="33"/>
    </row>
    <row r="1248" spans="2:8" s="1" customFormat="1" ht="16.9" customHeight="1">
      <c r="B1248" s="33"/>
      <c r="C1248" s="193" t="s">
        <v>192</v>
      </c>
      <c r="D1248" s="194" t="s">
        <v>1699</v>
      </c>
      <c r="E1248" s="195" t="s">
        <v>115</v>
      </c>
      <c r="F1248" s="196">
        <v>258</v>
      </c>
      <c r="H1248" s="33"/>
    </row>
    <row r="1249" spans="2:8" s="1" customFormat="1" ht="16.9" customHeight="1">
      <c r="B1249" s="33"/>
      <c r="C1249" s="197" t="s">
        <v>19</v>
      </c>
      <c r="D1249" s="197" t="s">
        <v>3233</v>
      </c>
      <c r="E1249" s="18" t="s">
        <v>19</v>
      </c>
      <c r="F1249" s="198">
        <v>258</v>
      </c>
      <c r="H1249" s="33"/>
    </row>
    <row r="1250" spans="2:8" s="1" customFormat="1" ht="16.9" customHeight="1">
      <c r="B1250" s="33"/>
      <c r="C1250" s="197" t="s">
        <v>192</v>
      </c>
      <c r="D1250" s="197" t="s">
        <v>280</v>
      </c>
      <c r="E1250" s="18" t="s">
        <v>19</v>
      </c>
      <c r="F1250" s="198">
        <v>258</v>
      </c>
      <c r="H1250" s="33"/>
    </row>
    <row r="1251" spans="2:8" s="1" customFormat="1" ht="16.9" customHeight="1">
      <c r="B1251" s="33"/>
      <c r="C1251" s="199" t="s">
        <v>7091</v>
      </c>
      <c r="H1251" s="33"/>
    </row>
    <row r="1252" spans="2:8" s="1" customFormat="1" ht="16.9" customHeight="1">
      <c r="B1252" s="33"/>
      <c r="C1252" s="197" t="s">
        <v>3228</v>
      </c>
      <c r="D1252" s="197" t="s">
        <v>3229</v>
      </c>
      <c r="E1252" s="18" t="s">
        <v>115</v>
      </c>
      <c r="F1252" s="198">
        <v>258</v>
      </c>
      <c r="H1252" s="33"/>
    </row>
    <row r="1253" spans="2:8" s="1" customFormat="1" ht="16.9" customHeight="1">
      <c r="B1253" s="33"/>
      <c r="C1253" s="197" t="s">
        <v>3234</v>
      </c>
      <c r="D1253" s="197" t="s">
        <v>3235</v>
      </c>
      <c r="E1253" s="18" t="s">
        <v>134</v>
      </c>
      <c r="F1253" s="198">
        <v>23.908</v>
      </c>
      <c r="H1253" s="33"/>
    </row>
    <row r="1254" spans="2:8" s="1" customFormat="1" ht="16.9" customHeight="1">
      <c r="B1254" s="33"/>
      <c r="C1254" s="193" t="s">
        <v>1701</v>
      </c>
      <c r="D1254" s="194" t="s">
        <v>1702</v>
      </c>
      <c r="E1254" s="195" t="s">
        <v>115</v>
      </c>
      <c r="F1254" s="196">
        <v>301</v>
      </c>
      <c r="H1254" s="33"/>
    </row>
    <row r="1255" spans="2:8" s="1" customFormat="1" ht="16.9" customHeight="1">
      <c r="B1255" s="33"/>
      <c r="C1255" s="197" t="s">
        <v>19</v>
      </c>
      <c r="D1255" s="197" t="s">
        <v>3195</v>
      </c>
      <c r="E1255" s="18" t="s">
        <v>19</v>
      </c>
      <c r="F1255" s="198">
        <v>0</v>
      </c>
      <c r="H1255" s="33"/>
    </row>
    <row r="1256" spans="2:8" s="1" customFormat="1" ht="16.9" customHeight="1">
      <c r="B1256" s="33"/>
      <c r="C1256" s="197" t="s">
        <v>19</v>
      </c>
      <c r="D1256" s="197" t="s">
        <v>3196</v>
      </c>
      <c r="E1256" s="18" t="s">
        <v>19</v>
      </c>
      <c r="F1256" s="198">
        <v>301</v>
      </c>
      <c r="H1256" s="33"/>
    </row>
    <row r="1257" spans="2:8" s="1" customFormat="1" ht="16.9" customHeight="1">
      <c r="B1257" s="33"/>
      <c r="C1257" s="197" t="s">
        <v>1701</v>
      </c>
      <c r="D1257" s="197" t="s">
        <v>280</v>
      </c>
      <c r="E1257" s="18" t="s">
        <v>19</v>
      </c>
      <c r="F1257" s="198">
        <v>301</v>
      </c>
      <c r="H1257" s="33"/>
    </row>
    <row r="1258" spans="2:8" s="1" customFormat="1" ht="16.9" customHeight="1">
      <c r="B1258" s="33"/>
      <c r="C1258" s="199" t="s">
        <v>7091</v>
      </c>
      <c r="H1258" s="33"/>
    </row>
    <row r="1259" spans="2:8" s="1" customFormat="1" ht="16.9" customHeight="1">
      <c r="B1259" s="33"/>
      <c r="C1259" s="197" t="s">
        <v>3190</v>
      </c>
      <c r="D1259" s="197" t="s">
        <v>3191</v>
      </c>
      <c r="E1259" s="18" t="s">
        <v>115</v>
      </c>
      <c r="F1259" s="198">
        <v>301</v>
      </c>
      <c r="H1259" s="33"/>
    </row>
    <row r="1260" spans="2:8" s="1" customFormat="1" ht="16.9" customHeight="1">
      <c r="B1260" s="33"/>
      <c r="C1260" s="197" t="s">
        <v>1842</v>
      </c>
      <c r="D1260" s="197" t="s">
        <v>1843</v>
      </c>
      <c r="E1260" s="18" t="s">
        <v>115</v>
      </c>
      <c r="F1260" s="198">
        <v>301</v>
      </c>
      <c r="H1260" s="33"/>
    </row>
    <row r="1261" spans="2:8" s="1" customFormat="1" ht="16.9" customHeight="1">
      <c r="B1261" s="33"/>
      <c r="C1261" s="197" t="s">
        <v>3987</v>
      </c>
      <c r="D1261" s="197" t="s">
        <v>3988</v>
      </c>
      <c r="E1261" s="18" t="s">
        <v>130</v>
      </c>
      <c r="F1261" s="198">
        <v>131.341</v>
      </c>
      <c r="H1261" s="33"/>
    </row>
    <row r="1262" spans="2:8" s="1" customFormat="1" ht="16.9" customHeight="1">
      <c r="B1262" s="33"/>
      <c r="C1262" s="197" t="s">
        <v>3996</v>
      </c>
      <c r="D1262" s="197" t="s">
        <v>3997</v>
      </c>
      <c r="E1262" s="18" t="s">
        <v>130</v>
      </c>
      <c r="F1262" s="198">
        <v>2495.479</v>
      </c>
      <c r="H1262" s="33"/>
    </row>
    <row r="1263" spans="2:8" s="1" customFormat="1" ht="16.9" customHeight="1">
      <c r="B1263" s="33"/>
      <c r="C1263" s="197" t="s">
        <v>1465</v>
      </c>
      <c r="D1263" s="197" t="s">
        <v>1466</v>
      </c>
      <c r="E1263" s="18" t="s">
        <v>130</v>
      </c>
      <c r="F1263" s="198">
        <v>361.965</v>
      </c>
      <c r="H1263" s="33"/>
    </row>
    <row r="1264" spans="2:8" s="1" customFormat="1" ht="16.9" customHeight="1">
      <c r="B1264" s="33"/>
      <c r="C1264" s="193" t="s">
        <v>1704</v>
      </c>
      <c r="D1264" s="194" t="s">
        <v>1705</v>
      </c>
      <c r="E1264" s="195" t="s">
        <v>115</v>
      </c>
      <c r="F1264" s="196">
        <v>25</v>
      </c>
      <c r="H1264" s="33"/>
    </row>
    <row r="1265" spans="2:8" s="1" customFormat="1" ht="16.9" customHeight="1">
      <c r="B1265" s="33"/>
      <c r="C1265" s="197" t="s">
        <v>19</v>
      </c>
      <c r="D1265" s="197" t="s">
        <v>2957</v>
      </c>
      <c r="E1265" s="18" t="s">
        <v>19</v>
      </c>
      <c r="F1265" s="198">
        <v>25</v>
      </c>
      <c r="H1265" s="33"/>
    </row>
    <row r="1266" spans="2:8" s="1" customFormat="1" ht="16.9" customHeight="1">
      <c r="B1266" s="33"/>
      <c r="C1266" s="197" t="s">
        <v>1704</v>
      </c>
      <c r="D1266" s="197" t="s">
        <v>280</v>
      </c>
      <c r="E1266" s="18" t="s">
        <v>19</v>
      </c>
      <c r="F1266" s="198">
        <v>25</v>
      </c>
      <c r="H1266" s="33"/>
    </row>
    <row r="1267" spans="2:8" s="1" customFormat="1" ht="16.9" customHeight="1">
      <c r="B1267" s="33"/>
      <c r="C1267" s="199" t="s">
        <v>7091</v>
      </c>
      <c r="H1267" s="33"/>
    </row>
    <row r="1268" spans="2:8" s="1" customFormat="1" ht="16.9" customHeight="1">
      <c r="B1268" s="33"/>
      <c r="C1268" s="197" t="s">
        <v>2952</v>
      </c>
      <c r="D1268" s="197" t="s">
        <v>2953</v>
      </c>
      <c r="E1268" s="18" t="s">
        <v>115</v>
      </c>
      <c r="F1268" s="198">
        <v>25</v>
      </c>
      <c r="H1268" s="33"/>
    </row>
    <row r="1269" spans="2:8" s="1" customFormat="1" ht="16.9" customHeight="1">
      <c r="B1269" s="33"/>
      <c r="C1269" s="197" t="s">
        <v>1847</v>
      </c>
      <c r="D1269" s="197" t="s">
        <v>1848</v>
      </c>
      <c r="E1269" s="18" t="s">
        <v>115</v>
      </c>
      <c r="F1269" s="198">
        <v>25</v>
      </c>
      <c r="H1269" s="33"/>
    </row>
    <row r="1270" spans="2:8" s="1" customFormat="1" ht="16.9" customHeight="1">
      <c r="B1270" s="33"/>
      <c r="C1270" s="197" t="s">
        <v>3987</v>
      </c>
      <c r="D1270" s="197" t="s">
        <v>3988</v>
      </c>
      <c r="E1270" s="18" t="s">
        <v>130</v>
      </c>
      <c r="F1270" s="198">
        <v>131.341</v>
      </c>
      <c r="H1270" s="33"/>
    </row>
    <row r="1271" spans="2:8" s="1" customFormat="1" ht="16.9" customHeight="1">
      <c r="B1271" s="33"/>
      <c r="C1271" s="197" t="s">
        <v>3996</v>
      </c>
      <c r="D1271" s="197" t="s">
        <v>3997</v>
      </c>
      <c r="E1271" s="18" t="s">
        <v>130</v>
      </c>
      <c r="F1271" s="198">
        <v>2495.479</v>
      </c>
      <c r="H1271" s="33"/>
    </row>
    <row r="1272" spans="2:8" s="1" customFormat="1" ht="16.9" customHeight="1">
      <c r="B1272" s="33"/>
      <c r="C1272" s="197" t="s">
        <v>1465</v>
      </c>
      <c r="D1272" s="197" t="s">
        <v>1466</v>
      </c>
      <c r="E1272" s="18" t="s">
        <v>130</v>
      </c>
      <c r="F1272" s="198">
        <v>361.965</v>
      </c>
      <c r="H1272" s="33"/>
    </row>
    <row r="1273" spans="2:8" s="1" customFormat="1" ht="16.9" customHeight="1">
      <c r="B1273" s="33"/>
      <c r="C1273" s="197" t="s">
        <v>1481</v>
      </c>
      <c r="D1273" s="197" t="s">
        <v>1482</v>
      </c>
      <c r="E1273" s="18" t="s">
        <v>130</v>
      </c>
      <c r="F1273" s="198">
        <v>34932.609</v>
      </c>
      <c r="H1273" s="33"/>
    </row>
    <row r="1274" spans="2:8" s="1" customFormat="1" ht="16.9" customHeight="1">
      <c r="B1274" s="33"/>
      <c r="C1274" s="193" t="s">
        <v>1706</v>
      </c>
      <c r="D1274" s="194" t="s">
        <v>1707</v>
      </c>
      <c r="E1274" s="195" t="s">
        <v>104</v>
      </c>
      <c r="F1274" s="196">
        <v>12.8</v>
      </c>
      <c r="H1274" s="33"/>
    </row>
    <row r="1275" spans="2:8" s="1" customFormat="1" ht="16.9" customHeight="1">
      <c r="B1275" s="33"/>
      <c r="C1275" s="197" t="s">
        <v>19</v>
      </c>
      <c r="D1275" s="197" t="s">
        <v>3102</v>
      </c>
      <c r="E1275" s="18" t="s">
        <v>19</v>
      </c>
      <c r="F1275" s="198">
        <v>0</v>
      </c>
      <c r="H1275" s="33"/>
    </row>
    <row r="1276" spans="2:8" s="1" customFormat="1" ht="16.9" customHeight="1">
      <c r="B1276" s="33"/>
      <c r="C1276" s="197" t="s">
        <v>1706</v>
      </c>
      <c r="D1276" s="197" t="s">
        <v>3103</v>
      </c>
      <c r="E1276" s="18" t="s">
        <v>19</v>
      </c>
      <c r="F1276" s="198">
        <v>12.8</v>
      </c>
      <c r="H1276" s="33"/>
    </row>
    <row r="1277" spans="2:8" s="1" customFormat="1" ht="16.9" customHeight="1">
      <c r="B1277" s="33"/>
      <c r="C1277" s="199" t="s">
        <v>7091</v>
      </c>
      <c r="H1277" s="33"/>
    </row>
    <row r="1278" spans="2:8" s="1" customFormat="1" ht="16.9" customHeight="1">
      <c r="B1278" s="33"/>
      <c r="C1278" s="197" t="s">
        <v>3097</v>
      </c>
      <c r="D1278" s="197" t="s">
        <v>3098</v>
      </c>
      <c r="E1278" s="18" t="s">
        <v>104</v>
      </c>
      <c r="F1278" s="198">
        <v>12.8</v>
      </c>
      <c r="H1278" s="33"/>
    </row>
    <row r="1279" spans="2:8" s="1" customFormat="1" ht="16.9" customHeight="1">
      <c r="B1279" s="33"/>
      <c r="C1279" s="197" t="s">
        <v>2376</v>
      </c>
      <c r="D1279" s="197" t="s">
        <v>2377</v>
      </c>
      <c r="E1279" s="18" t="s">
        <v>115</v>
      </c>
      <c r="F1279" s="198">
        <v>1092.803</v>
      </c>
      <c r="H1279" s="33"/>
    </row>
    <row r="1280" spans="2:8" s="1" customFormat="1" ht="16.9" customHeight="1">
      <c r="B1280" s="33"/>
      <c r="C1280" s="193" t="s">
        <v>1709</v>
      </c>
      <c r="D1280" s="194" t="s">
        <v>1710</v>
      </c>
      <c r="E1280" s="195" t="s">
        <v>115</v>
      </c>
      <c r="F1280" s="196">
        <v>44.8</v>
      </c>
      <c r="H1280" s="33"/>
    </row>
    <row r="1281" spans="2:8" s="1" customFormat="1" ht="16.9" customHeight="1">
      <c r="B1281" s="33"/>
      <c r="C1281" s="197" t="s">
        <v>19</v>
      </c>
      <c r="D1281" s="197" t="s">
        <v>4228</v>
      </c>
      <c r="E1281" s="18" t="s">
        <v>19</v>
      </c>
      <c r="F1281" s="198">
        <v>0</v>
      </c>
      <c r="H1281" s="33"/>
    </row>
    <row r="1282" spans="2:8" s="1" customFormat="1" ht="16.9" customHeight="1">
      <c r="B1282" s="33"/>
      <c r="C1282" s="197" t="s">
        <v>19</v>
      </c>
      <c r="D1282" s="197" t="s">
        <v>4229</v>
      </c>
      <c r="E1282" s="18" t="s">
        <v>19</v>
      </c>
      <c r="F1282" s="198">
        <v>44.8</v>
      </c>
      <c r="H1282" s="33"/>
    </row>
    <row r="1283" spans="2:8" s="1" customFormat="1" ht="16.9" customHeight="1">
      <c r="B1283" s="33"/>
      <c r="C1283" s="197" t="s">
        <v>1709</v>
      </c>
      <c r="D1283" s="197" t="s">
        <v>280</v>
      </c>
      <c r="E1283" s="18" t="s">
        <v>19</v>
      </c>
      <c r="F1283" s="198">
        <v>44.8</v>
      </c>
      <c r="H1283" s="33"/>
    </row>
    <row r="1284" spans="2:8" s="1" customFormat="1" ht="16.9" customHeight="1">
      <c r="B1284" s="33"/>
      <c r="C1284" s="199" t="s">
        <v>7091</v>
      </c>
      <c r="H1284" s="33"/>
    </row>
    <row r="1285" spans="2:8" s="1" customFormat="1" ht="16.9" customHeight="1">
      <c r="B1285" s="33"/>
      <c r="C1285" s="197" t="s">
        <v>4223</v>
      </c>
      <c r="D1285" s="197" t="s">
        <v>4224</v>
      </c>
      <c r="E1285" s="18" t="s">
        <v>115</v>
      </c>
      <c r="F1285" s="198">
        <v>44.8</v>
      </c>
      <c r="H1285" s="33"/>
    </row>
    <row r="1286" spans="2:8" s="1" customFormat="1" ht="16.9" customHeight="1">
      <c r="B1286" s="33"/>
      <c r="C1286" s="197" t="s">
        <v>4231</v>
      </c>
      <c r="D1286" s="197" t="s">
        <v>4232</v>
      </c>
      <c r="E1286" s="18" t="s">
        <v>115</v>
      </c>
      <c r="F1286" s="198">
        <v>51.52</v>
      </c>
      <c r="H1286" s="33"/>
    </row>
    <row r="1287" spans="2:8" s="1" customFormat="1" ht="16.9" customHeight="1">
      <c r="B1287" s="33"/>
      <c r="C1287" s="193" t="s">
        <v>1712</v>
      </c>
      <c r="D1287" s="194" t="s">
        <v>1713</v>
      </c>
      <c r="E1287" s="195" t="s">
        <v>115</v>
      </c>
      <c r="F1287" s="196">
        <v>2361.318</v>
      </c>
      <c r="H1287" s="33"/>
    </row>
    <row r="1288" spans="2:8" s="1" customFormat="1" ht="16.9" customHeight="1">
      <c r="B1288" s="33"/>
      <c r="C1288" s="197" t="s">
        <v>19</v>
      </c>
      <c r="D1288" s="197" t="s">
        <v>4384</v>
      </c>
      <c r="E1288" s="18" t="s">
        <v>19</v>
      </c>
      <c r="F1288" s="198">
        <v>266.9</v>
      </c>
      <c r="H1288" s="33"/>
    </row>
    <row r="1289" spans="2:8" s="1" customFormat="1" ht="16.9" customHeight="1">
      <c r="B1289" s="33"/>
      <c r="C1289" s="197" t="s">
        <v>19</v>
      </c>
      <c r="D1289" s="197" t="s">
        <v>4385</v>
      </c>
      <c r="E1289" s="18" t="s">
        <v>19</v>
      </c>
      <c r="F1289" s="198">
        <v>439.6</v>
      </c>
      <c r="H1289" s="33"/>
    </row>
    <row r="1290" spans="2:8" s="1" customFormat="1" ht="16.9" customHeight="1">
      <c r="B1290" s="33"/>
      <c r="C1290" s="197" t="s">
        <v>19</v>
      </c>
      <c r="D1290" s="197" t="s">
        <v>4386</v>
      </c>
      <c r="E1290" s="18" t="s">
        <v>19</v>
      </c>
      <c r="F1290" s="198">
        <v>143.52</v>
      </c>
      <c r="H1290" s="33"/>
    </row>
    <row r="1291" spans="2:8" s="1" customFormat="1" ht="16.9" customHeight="1">
      <c r="B1291" s="33"/>
      <c r="C1291" s="197" t="s">
        <v>19</v>
      </c>
      <c r="D1291" s="197" t="s">
        <v>4387</v>
      </c>
      <c r="E1291" s="18" t="s">
        <v>19</v>
      </c>
      <c r="F1291" s="198">
        <v>176.64</v>
      </c>
      <c r="H1291" s="33"/>
    </row>
    <row r="1292" spans="2:8" s="1" customFormat="1" ht="16.9" customHeight="1">
      <c r="B1292" s="33"/>
      <c r="C1292" s="197" t="s">
        <v>19</v>
      </c>
      <c r="D1292" s="197" t="s">
        <v>4388</v>
      </c>
      <c r="E1292" s="18" t="s">
        <v>19</v>
      </c>
      <c r="F1292" s="198">
        <v>1334.658</v>
      </c>
      <c r="H1292" s="33"/>
    </row>
    <row r="1293" spans="2:8" s="1" customFormat="1" ht="16.9" customHeight="1">
      <c r="B1293" s="33"/>
      <c r="C1293" s="197" t="s">
        <v>1712</v>
      </c>
      <c r="D1293" s="197" t="s">
        <v>280</v>
      </c>
      <c r="E1293" s="18" t="s">
        <v>19</v>
      </c>
      <c r="F1293" s="198">
        <v>2361.318</v>
      </c>
      <c r="H1293" s="33"/>
    </row>
    <row r="1294" spans="2:8" s="1" customFormat="1" ht="16.9" customHeight="1">
      <c r="B1294" s="33"/>
      <c r="C1294" s="199" t="s">
        <v>7091</v>
      </c>
      <c r="H1294" s="33"/>
    </row>
    <row r="1295" spans="2:8" s="1" customFormat="1" ht="16.9" customHeight="1">
      <c r="B1295" s="33"/>
      <c r="C1295" s="197" t="s">
        <v>4380</v>
      </c>
      <c r="D1295" s="197" t="s">
        <v>4381</v>
      </c>
      <c r="E1295" s="18" t="s">
        <v>794</v>
      </c>
      <c r="F1295" s="198">
        <v>2361.318</v>
      </c>
      <c r="H1295" s="33"/>
    </row>
    <row r="1296" spans="2:8" s="1" customFormat="1" ht="16.9" customHeight="1">
      <c r="B1296" s="33"/>
      <c r="C1296" s="197" t="s">
        <v>4356</v>
      </c>
      <c r="D1296" s="197" t="s">
        <v>4357</v>
      </c>
      <c r="E1296" s="18" t="s">
        <v>794</v>
      </c>
      <c r="F1296" s="198">
        <v>3015.623</v>
      </c>
      <c r="H1296" s="33"/>
    </row>
    <row r="1297" spans="2:8" s="1" customFormat="1" ht="16.9" customHeight="1">
      <c r="B1297" s="33"/>
      <c r="C1297" s="193" t="s">
        <v>1715</v>
      </c>
      <c r="D1297" s="194" t="s">
        <v>1716</v>
      </c>
      <c r="E1297" s="195" t="s">
        <v>104</v>
      </c>
      <c r="F1297" s="196">
        <v>1087.385</v>
      </c>
      <c r="H1297" s="33"/>
    </row>
    <row r="1298" spans="2:8" s="1" customFormat="1" ht="16.9" customHeight="1">
      <c r="B1298" s="33"/>
      <c r="C1298" s="197" t="s">
        <v>19</v>
      </c>
      <c r="D1298" s="197" t="s">
        <v>2124</v>
      </c>
      <c r="E1298" s="18" t="s">
        <v>19</v>
      </c>
      <c r="F1298" s="198">
        <v>0</v>
      </c>
      <c r="H1298" s="33"/>
    </row>
    <row r="1299" spans="2:8" s="1" customFormat="1" ht="16.9" customHeight="1">
      <c r="B1299" s="33"/>
      <c r="C1299" s="197" t="s">
        <v>19</v>
      </c>
      <c r="D1299" s="197" t="s">
        <v>1613</v>
      </c>
      <c r="E1299" s="18" t="s">
        <v>19</v>
      </c>
      <c r="F1299" s="198">
        <v>0.5</v>
      </c>
      <c r="H1299" s="33"/>
    </row>
    <row r="1300" spans="2:8" s="1" customFormat="1" ht="16.9" customHeight="1">
      <c r="B1300" s="33"/>
      <c r="C1300" s="197" t="s">
        <v>19</v>
      </c>
      <c r="D1300" s="197" t="s">
        <v>1616</v>
      </c>
      <c r="E1300" s="18" t="s">
        <v>19</v>
      </c>
      <c r="F1300" s="198">
        <v>2.877</v>
      </c>
      <c r="H1300" s="33"/>
    </row>
    <row r="1301" spans="2:8" s="1" customFormat="1" ht="16.9" customHeight="1">
      <c r="B1301" s="33"/>
      <c r="C1301" s="197" t="s">
        <v>19</v>
      </c>
      <c r="D1301" s="197" t="s">
        <v>1619</v>
      </c>
      <c r="E1301" s="18" t="s">
        <v>19</v>
      </c>
      <c r="F1301" s="198">
        <v>72.483</v>
      </c>
      <c r="H1301" s="33"/>
    </row>
    <row r="1302" spans="2:8" s="1" customFormat="1" ht="16.9" customHeight="1">
      <c r="B1302" s="33"/>
      <c r="C1302" s="197" t="s">
        <v>19</v>
      </c>
      <c r="D1302" s="197" t="s">
        <v>1786</v>
      </c>
      <c r="E1302" s="18" t="s">
        <v>19</v>
      </c>
      <c r="F1302" s="198">
        <v>200</v>
      </c>
      <c r="H1302" s="33"/>
    </row>
    <row r="1303" spans="2:8" s="1" customFormat="1" ht="16.9" customHeight="1">
      <c r="B1303" s="33"/>
      <c r="C1303" s="197" t="s">
        <v>19</v>
      </c>
      <c r="D1303" s="197" t="s">
        <v>1790</v>
      </c>
      <c r="E1303" s="18" t="s">
        <v>19</v>
      </c>
      <c r="F1303" s="198">
        <v>13152.116</v>
      </c>
      <c r="H1303" s="33"/>
    </row>
    <row r="1304" spans="2:8" s="1" customFormat="1" ht="16.9" customHeight="1">
      <c r="B1304" s="33"/>
      <c r="C1304" s="197" t="s">
        <v>19</v>
      </c>
      <c r="D1304" s="197" t="s">
        <v>1793</v>
      </c>
      <c r="E1304" s="18" t="s">
        <v>19</v>
      </c>
      <c r="F1304" s="198">
        <v>459.59</v>
      </c>
      <c r="H1304" s="33"/>
    </row>
    <row r="1305" spans="2:8" s="1" customFormat="1" ht="16.9" customHeight="1">
      <c r="B1305" s="33"/>
      <c r="C1305" s="197" t="s">
        <v>19</v>
      </c>
      <c r="D1305" s="197" t="s">
        <v>2125</v>
      </c>
      <c r="E1305" s="18" t="s">
        <v>19</v>
      </c>
      <c r="F1305" s="198">
        <v>0.914</v>
      </c>
      <c r="H1305" s="33"/>
    </row>
    <row r="1306" spans="2:8" s="1" customFormat="1" ht="16.9" customHeight="1">
      <c r="B1306" s="33"/>
      <c r="C1306" s="197" t="s">
        <v>19</v>
      </c>
      <c r="D1306" s="197" t="s">
        <v>2126</v>
      </c>
      <c r="E1306" s="18" t="s">
        <v>19</v>
      </c>
      <c r="F1306" s="198">
        <v>0.878</v>
      </c>
      <c r="H1306" s="33"/>
    </row>
    <row r="1307" spans="2:8" s="1" customFormat="1" ht="16.9" customHeight="1">
      <c r="B1307" s="33"/>
      <c r="C1307" s="197" t="s">
        <v>19</v>
      </c>
      <c r="D1307" s="197" t="s">
        <v>2127</v>
      </c>
      <c r="E1307" s="18" t="s">
        <v>19</v>
      </c>
      <c r="F1307" s="198">
        <v>-3437.691</v>
      </c>
      <c r="H1307" s="33"/>
    </row>
    <row r="1308" spans="2:8" s="1" customFormat="1" ht="16.9" customHeight="1">
      <c r="B1308" s="33"/>
      <c r="C1308" s="197" t="s">
        <v>19</v>
      </c>
      <c r="D1308" s="197" t="s">
        <v>2128</v>
      </c>
      <c r="E1308" s="18" t="s">
        <v>19</v>
      </c>
      <c r="F1308" s="198">
        <v>-5533.324</v>
      </c>
      <c r="H1308" s="33"/>
    </row>
    <row r="1309" spans="2:8" s="1" customFormat="1" ht="16.9" customHeight="1">
      <c r="B1309" s="33"/>
      <c r="C1309" s="197" t="s">
        <v>19</v>
      </c>
      <c r="D1309" s="197" t="s">
        <v>2129</v>
      </c>
      <c r="E1309" s="18" t="s">
        <v>19</v>
      </c>
      <c r="F1309" s="198">
        <v>-245.53</v>
      </c>
      <c r="H1309" s="33"/>
    </row>
    <row r="1310" spans="2:8" s="1" customFormat="1" ht="16.9" customHeight="1">
      <c r="B1310" s="33"/>
      <c r="C1310" s="197" t="s">
        <v>19</v>
      </c>
      <c r="D1310" s="197" t="s">
        <v>2130</v>
      </c>
      <c r="E1310" s="18" t="s">
        <v>19</v>
      </c>
      <c r="F1310" s="198">
        <v>-375.678</v>
      </c>
      <c r="H1310" s="33"/>
    </row>
    <row r="1311" spans="2:8" s="1" customFormat="1" ht="16.9" customHeight="1">
      <c r="B1311" s="33"/>
      <c r="C1311" s="197" t="s">
        <v>19</v>
      </c>
      <c r="D1311" s="197" t="s">
        <v>2131</v>
      </c>
      <c r="E1311" s="18" t="s">
        <v>19</v>
      </c>
      <c r="F1311" s="198">
        <v>-0.972</v>
      </c>
      <c r="H1311" s="33"/>
    </row>
    <row r="1312" spans="2:8" s="1" customFormat="1" ht="16.9" customHeight="1">
      <c r="B1312" s="33"/>
      <c r="C1312" s="197" t="s">
        <v>19</v>
      </c>
      <c r="D1312" s="197" t="s">
        <v>2132</v>
      </c>
      <c r="E1312" s="18" t="s">
        <v>19</v>
      </c>
      <c r="F1312" s="198">
        <v>-3208.778</v>
      </c>
      <c r="H1312" s="33"/>
    </row>
    <row r="1313" spans="2:8" s="1" customFormat="1" ht="16.9" customHeight="1">
      <c r="B1313" s="33"/>
      <c r="C1313" s="197" t="s">
        <v>1715</v>
      </c>
      <c r="D1313" s="197" t="s">
        <v>280</v>
      </c>
      <c r="E1313" s="18" t="s">
        <v>19</v>
      </c>
      <c r="F1313" s="198">
        <v>1087.385</v>
      </c>
      <c r="H1313" s="33"/>
    </row>
    <row r="1314" spans="2:8" s="1" customFormat="1" ht="16.9" customHeight="1">
      <c r="B1314" s="33"/>
      <c r="C1314" s="199" t="s">
        <v>7091</v>
      </c>
      <c r="H1314" s="33"/>
    </row>
    <row r="1315" spans="2:8" s="1" customFormat="1" ht="16.9" customHeight="1">
      <c r="B1315" s="33"/>
      <c r="C1315" s="197" t="s">
        <v>587</v>
      </c>
      <c r="D1315" s="197" t="s">
        <v>588</v>
      </c>
      <c r="E1315" s="18" t="s">
        <v>104</v>
      </c>
      <c r="F1315" s="198">
        <v>1087.385</v>
      </c>
      <c r="H1315" s="33"/>
    </row>
    <row r="1316" spans="2:8" s="1" customFormat="1" ht="16.9" customHeight="1">
      <c r="B1316" s="33"/>
      <c r="C1316" s="197" t="s">
        <v>2152</v>
      </c>
      <c r="D1316" s="197" t="s">
        <v>2153</v>
      </c>
      <c r="E1316" s="18" t="s">
        <v>104</v>
      </c>
      <c r="F1316" s="198">
        <v>10873.85</v>
      </c>
      <c r="H1316" s="33"/>
    </row>
    <row r="1317" spans="2:8" s="1" customFormat="1" ht="16.9" customHeight="1">
      <c r="B1317" s="33"/>
      <c r="C1317" s="197" t="s">
        <v>627</v>
      </c>
      <c r="D1317" s="197" t="s">
        <v>628</v>
      </c>
      <c r="E1317" s="18" t="s">
        <v>104</v>
      </c>
      <c r="F1317" s="198">
        <v>10304.844</v>
      </c>
      <c r="H1317" s="33"/>
    </row>
    <row r="1318" spans="2:8" s="1" customFormat="1" ht="16.9" customHeight="1">
      <c r="B1318" s="33"/>
      <c r="C1318" s="197" t="s">
        <v>2213</v>
      </c>
      <c r="D1318" s="197" t="s">
        <v>2214</v>
      </c>
      <c r="E1318" s="18" t="s">
        <v>104</v>
      </c>
      <c r="F1318" s="198">
        <v>1087.385</v>
      </c>
      <c r="H1318" s="33"/>
    </row>
    <row r="1319" spans="2:8" s="1" customFormat="1" ht="16.9" customHeight="1">
      <c r="B1319" s="33"/>
      <c r="C1319" s="193" t="s">
        <v>1719</v>
      </c>
      <c r="D1319" s="194" t="s">
        <v>1720</v>
      </c>
      <c r="E1319" s="195" t="s">
        <v>130</v>
      </c>
      <c r="F1319" s="196">
        <v>7.206</v>
      </c>
      <c r="H1319" s="33"/>
    </row>
    <row r="1320" spans="2:8" s="1" customFormat="1" ht="16.9" customHeight="1">
      <c r="B1320" s="33"/>
      <c r="C1320" s="197" t="s">
        <v>19</v>
      </c>
      <c r="D1320" s="197" t="s">
        <v>2093</v>
      </c>
      <c r="E1320" s="18" t="s">
        <v>19</v>
      </c>
      <c r="F1320" s="198">
        <v>0</v>
      </c>
      <c r="H1320" s="33"/>
    </row>
    <row r="1321" spans="2:8" s="1" customFormat="1" ht="16.9" customHeight="1">
      <c r="B1321" s="33"/>
      <c r="C1321" s="197" t="s">
        <v>19</v>
      </c>
      <c r="D1321" s="197" t="s">
        <v>2094</v>
      </c>
      <c r="E1321" s="18" t="s">
        <v>19</v>
      </c>
      <c r="F1321" s="198">
        <v>7.206</v>
      </c>
      <c r="H1321" s="33"/>
    </row>
    <row r="1322" spans="2:8" s="1" customFormat="1" ht="16.9" customHeight="1">
      <c r="B1322" s="33"/>
      <c r="C1322" s="197" t="s">
        <v>1719</v>
      </c>
      <c r="D1322" s="197" t="s">
        <v>397</v>
      </c>
      <c r="E1322" s="18" t="s">
        <v>19</v>
      </c>
      <c r="F1322" s="198">
        <v>7.206</v>
      </c>
      <c r="H1322" s="33"/>
    </row>
    <row r="1323" spans="2:8" s="1" customFormat="1" ht="16.9" customHeight="1">
      <c r="B1323" s="33"/>
      <c r="C1323" s="199" t="s">
        <v>7091</v>
      </c>
      <c r="H1323" s="33"/>
    </row>
    <row r="1324" spans="2:8" s="1" customFormat="1" ht="16.9" customHeight="1">
      <c r="B1324" s="33"/>
      <c r="C1324" s="197" t="s">
        <v>2085</v>
      </c>
      <c r="D1324" s="197" t="s">
        <v>2086</v>
      </c>
      <c r="E1324" s="18" t="s">
        <v>130</v>
      </c>
      <c r="F1324" s="198">
        <v>9.38</v>
      </c>
      <c r="H1324" s="33"/>
    </row>
    <row r="1325" spans="2:8" s="1" customFormat="1" ht="16.9" customHeight="1">
      <c r="B1325" s="33"/>
      <c r="C1325" s="197" t="s">
        <v>2080</v>
      </c>
      <c r="D1325" s="197" t="s">
        <v>2081</v>
      </c>
      <c r="E1325" s="18" t="s">
        <v>130</v>
      </c>
      <c r="F1325" s="198">
        <v>9.38</v>
      </c>
      <c r="H1325" s="33"/>
    </row>
    <row r="1326" spans="2:8" s="1" customFormat="1" ht="16.9" customHeight="1">
      <c r="B1326" s="33"/>
      <c r="C1326" s="197" t="s">
        <v>2103</v>
      </c>
      <c r="D1326" s="197" t="s">
        <v>2104</v>
      </c>
      <c r="E1326" s="18" t="s">
        <v>130</v>
      </c>
      <c r="F1326" s="198">
        <v>9.38</v>
      </c>
      <c r="H1326" s="33"/>
    </row>
    <row r="1327" spans="2:8" s="1" customFormat="1" ht="16.9" customHeight="1">
      <c r="B1327" s="33"/>
      <c r="C1327" s="197" t="s">
        <v>2099</v>
      </c>
      <c r="D1327" s="197" t="s">
        <v>2100</v>
      </c>
      <c r="E1327" s="18" t="s">
        <v>130</v>
      </c>
      <c r="F1327" s="198">
        <v>7.206</v>
      </c>
      <c r="H1327" s="33"/>
    </row>
    <row r="1328" spans="2:8" s="1" customFormat="1" ht="16.9" customHeight="1">
      <c r="B1328" s="33"/>
      <c r="C1328" s="193" t="s">
        <v>1722</v>
      </c>
      <c r="D1328" s="194" t="s">
        <v>1723</v>
      </c>
      <c r="E1328" s="195" t="s">
        <v>130</v>
      </c>
      <c r="F1328" s="196">
        <v>2.174</v>
      </c>
      <c r="H1328" s="33"/>
    </row>
    <row r="1329" spans="2:8" s="1" customFormat="1" ht="16.9" customHeight="1">
      <c r="B1329" s="33"/>
      <c r="C1329" s="197" t="s">
        <v>19</v>
      </c>
      <c r="D1329" s="197" t="s">
        <v>2090</v>
      </c>
      <c r="E1329" s="18" t="s">
        <v>19</v>
      </c>
      <c r="F1329" s="198">
        <v>0</v>
      </c>
      <c r="H1329" s="33"/>
    </row>
    <row r="1330" spans="2:8" s="1" customFormat="1" ht="16.9" customHeight="1">
      <c r="B1330" s="33"/>
      <c r="C1330" s="197" t="s">
        <v>19</v>
      </c>
      <c r="D1330" s="197" t="s">
        <v>2091</v>
      </c>
      <c r="E1330" s="18" t="s">
        <v>19</v>
      </c>
      <c r="F1330" s="198">
        <v>1.587</v>
      </c>
      <c r="H1330" s="33"/>
    </row>
    <row r="1331" spans="2:8" s="1" customFormat="1" ht="16.9" customHeight="1">
      <c r="B1331" s="33"/>
      <c r="C1331" s="197" t="s">
        <v>19</v>
      </c>
      <c r="D1331" s="197" t="s">
        <v>2092</v>
      </c>
      <c r="E1331" s="18" t="s">
        <v>19</v>
      </c>
      <c r="F1331" s="198">
        <v>0.587</v>
      </c>
      <c r="H1331" s="33"/>
    </row>
    <row r="1332" spans="2:8" s="1" customFormat="1" ht="16.9" customHeight="1">
      <c r="B1332" s="33"/>
      <c r="C1332" s="197" t="s">
        <v>1722</v>
      </c>
      <c r="D1332" s="197" t="s">
        <v>397</v>
      </c>
      <c r="E1332" s="18" t="s">
        <v>19</v>
      </c>
      <c r="F1332" s="198">
        <v>2.174</v>
      </c>
      <c r="H1332" s="33"/>
    </row>
    <row r="1333" spans="2:8" s="1" customFormat="1" ht="16.9" customHeight="1">
      <c r="B1333" s="33"/>
      <c r="C1333" s="199" t="s">
        <v>7091</v>
      </c>
      <c r="H1333" s="33"/>
    </row>
    <row r="1334" spans="2:8" s="1" customFormat="1" ht="16.9" customHeight="1">
      <c r="B1334" s="33"/>
      <c r="C1334" s="197" t="s">
        <v>2085</v>
      </c>
      <c r="D1334" s="197" t="s">
        <v>2086</v>
      </c>
      <c r="E1334" s="18" t="s">
        <v>130</v>
      </c>
      <c r="F1334" s="198">
        <v>9.38</v>
      </c>
      <c r="H1334" s="33"/>
    </row>
    <row r="1335" spans="2:8" s="1" customFormat="1" ht="16.9" customHeight="1">
      <c r="B1335" s="33"/>
      <c r="C1335" s="197" t="s">
        <v>2080</v>
      </c>
      <c r="D1335" s="197" t="s">
        <v>2081</v>
      </c>
      <c r="E1335" s="18" t="s">
        <v>130</v>
      </c>
      <c r="F1335" s="198">
        <v>9.38</v>
      </c>
      <c r="H1335" s="33"/>
    </row>
    <row r="1336" spans="2:8" s="1" customFormat="1" ht="16.9" customHeight="1">
      <c r="B1336" s="33"/>
      <c r="C1336" s="197" t="s">
        <v>2103</v>
      </c>
      <c r="D1336" s="197" t="s">
        <v>2104</v>
      </c>
      <c r="E1336" s="18" t="s">
        <v>130</v>
      </c>
      <c r="F1336" s="198">
        <v>9.38</v>
      </c>
      <c r="H1336" s="33"/>
    </row>
    <row r="1337" spans="2:8" s="1" customFormat="1" ht="16.9" customHeight="1">
      <c r="B1337" s="33"/>
      <c r="C1337" s="197" t="s">
        <v>2095</v>
      </c>
      <c r="D1337" s="197" t="s">
        <v>2096</v>
      </c>
      <c r="E1337" s="18" t="s">
        <v>130</v>
      </c>
      <c r="F1337" s="198">
        <v>2.174</v>
      </c>
      <c r="H1337" s="33"/>
    </row>
    <row r="1338" spans="2:8" s="1" customFormat="1" ht="16.9" customHeight="1">
      <c r="B1338" s="33"/>
      <c r="C1338" s="193" t="s">
        <v>1725</v>
      </c>
      <c r="D1338" s="194" t="s">
        <v>1726</v>
      </c>
      <c r="E1338" s="195" t="s">
        <v>130</v>
      </c>
      <c r="F1338" s="196">
        <v>11.88</v>
      </c>
      <c r="H1338" s="33"/>
    </row>
    <row r="1339" spans="2:8" s="1" customFormat="1" ht="16.9" customHeight="1">
      <c r="B1339" s="33"/>
      <c r="C1339" s="197" t="s">
        <v>1725</v>
      </c>
      <c r="D1339" s="197" t="s">
        <v>4067</v>
      </c>
      <c r="E1339" s="18" t="s">
        <v>19</v>
      </c>
      <c r="F1339" s="198">
        <v>11.88</v>
      </c>
      <c r="H1339" s="33"/>
    </row>
    <row r="1340" spans="2:8" s="1" customFormat="1" ht="16.9" customHeight="1">
      <c r="B1340" s="33"/>
      <c r="C1340" s="199" t="s">
        <v>7091</v>
      </c>
      <c r="H1340" s="33"/>
    </row>
    <row r="1341" spans="2:8" s="1" customFormat="1" ht="16.9" customHeight="1">
      <c r="B1341" s="33"/>
      <c r="C1341" s="197" t="s">
        <v>1493</v>
      </c>
      <c r="D1341" s="197" t="s">
        <v>1494</v>
      </c>
      <c r="E1341" s="18" t="s">
        <v>130</v>
      </c>
      <c r="F1341" s="198">
        <v>1964.781</v>
      </c>
      <c r="H1341" s="33"/>
    </row>
    <row r="1342" spans="2:8" s="1" customFormat="1" ht="16.9" customHeight="1">
      <c r="B1342" s="33"/>
      <c r="C1342" s="197" t="s">
        <v>1456</v>
      </c>
      <c r="D1342" s="197" t="s">
        <v>1457</v>
      </c>
      <c r="E1342" s="18" t="s">
        <v>130</v>
      </c>
      <c r="F1342" s="198">
        <v>776.708</v>
      </c>
      <c r="H1342" s="33"/>
    </row>
    <row r="1343" spans="2:8" s="1" customFormat="1" ht="16.9" customHeight="1">
      <c r="B1343" s="33"/>
      <c r="C1343" s="197" t="s">
        <v>1471</v>
      </c>
      <c r="D1343" s="197" t="s">
        <v>1472</v>
      </c>
      <c r="E1343" s="18" t="s">
        <v>130</v>
      </c>
      <c r="F1343" s="198">
        <v>2692.472</v>
      </c>
      <c r="H1343" s="33"/>
    </row>
    <row r="1344" spans="2:8" s="1" customFormat="1" ht="16.9" customHeight="1">
      <c r="B1344" s="33"/>
      <c r="C1344" s="193" t="s">
        <v>1728</v>
      </c>
      <c r="D1344" s="194" t="s">
        <v>1729</v>
      </c>
      <c r="E1344" s="195" t="s">
        <v>794</v>
      </c>
      <c r="F1344" s="196">
        <v>12.5</v>
      </c>
      <c r="H1344" s="33"/>
    </row>
    <row r="1345" spans="2:8" s="1" customFormat="1" ht="16.9" customHeight="1">
      <c r="B1345" s="33"/>
      <c r="C1345" s="197" t="s">
        <v>1728</v>
      </c>
      <c r="D1345" s="197" t="s">
        <v>4330</v>
      </c>
      <c r="E1345" s="18" t="s">
        <v>19</v>
      </c>
      <c r="F1345" s="198">
        <v>12.5</v>
      </c>
      <c r="H1345" s="33"/>
    </row>
    <row r="1346" spans="2:8" s="1" customFormat="1" ht="16.9" customHeight="1">
      <c r="B1346" s="33"/>
      <c r="C1346" s="199" t="s">
        <v>7091</v>
      </c>
      <c r="H1346" s="33"/>
    </row>
    <row r="1347" spans="2:8" s="1" customFormat="1" ht="16.9" customHeight="1">
      <c r="B1347" s="33"/>
      <c r="C1347" s="197" t="s">
        <v>4327</v>
      </c>
      <c r="D1347" s="197" t="s">
        <v>4328</v>
      </c>
      <c r="E1347" s="18" t="s">
        <v>794</v>
      </c>
      <c r="F1347" s="198">
        <v>12.5</v>
      </c>
      <c r="H1347" s="33"/>
    </row>
    <row r="1348" spans="2:8" s="1" customFormat="1" ht="16.9" customHeight="1">
      <c r="B1348" s="33"/>
      <c r="C1348" s="197" t="s">
        <v>4321</v>
      </c>
      <c r="D1348" s="197" t="s">
        <v>4322</v>
      </c>
      <c r="E1348" s="18" t="s">
        <v>794</v>
      </c>
      <c r="F1348" s="198">
        <v>12.5</v>
      </c>
      <c r="H1348" s="33"/>
    </row>
    <row r="1349" spans="2:8" s="1" customFormat="1" ht="16.9" customHeight="1">
      <c r="B1349" s="33"/>
      <c r="C1349" s="193" t="s">
        <v>1731</v>
      </c>
      <c r="D1349" s="194" t="s">
        <v>1732</v>
      </c>
      <c r="E1349" s="195" t="s">
        <v>104</v>
      </c>
      <c r="F1349" s="196">
        <v>2613.333</v>
      </c>
      <c r="H1349" s="33"/>
    </row>
    <row r="1350" spans="2:8" s="1" customFormat="1" ht="16.9" customHeight="1">
      <c r="B1350" s="33"/>
      <c r="C1350" s="197" t="s">
        <v>19</v>
      </c>
      <c r="D1350" s="197" t="s">
        <v>2232</v>
      </c>
      <c r="E1350" s="18" t="s">
        <v>19</v>
      </c>
      <c r="F1350" s="198">
        <v>0</v>
      </c>
      <c r="H1350" s="33"/>
    </row>
    <row r="1351" spans="2:8" s="1" customFormat="1" ht="16.9" customHeight="1">
      <c r="B1351" s="33"/>
      <c r="C1351" s="197" t="s">
        <v>1731</v>
      </c>
      <c r="D1351" s="197" t="s">
        <v>2233</v>
      </c>
      <c r="E1351" s="18" t="s">
        <v>19</v>
      </c>
      <c r="F1351" s="198">
        <v>2613.333</v>
      </c>
      <c r="H1351" s="33"/>
    </row>
    <row r="1352" spans="2:8" s="1" customFormat="1" ht="16.9" customHeight="1">
      <c r="B1352" s="33"/>
      <c r="C1352" s="199" t="s">
        <v>7091</v>
      </c>
      <c r="H1352" s="33"/>
    </row>
    <row r="1353" spans="2:8" s="1" customFormat="1" ht="16.9" customHeight="1">
      <c r="B1353" s="33"/>
      <c r="C1353" s="197" t="s">
        <v>644</v>
      </c>
      <c r="D1353" s="197" t="s">
        <v>645</v>
      </c>
      <c r="E1353" s="18" t="s">
        <v>104</v>
      </c>
      <c r="F1353" s="198">
        <v>2613.333</v>
      </c>
      <c r="H1353" s="33"/>
    </row>
    <row r="1354" spans="2:8" s="1" customFormat="1" ht="16.9" customHeight="1">
      <c r="B1354" s="33"/>
      <c r="C1354" s="197" t="s">
        <v>1912</v>
      </c>
      <c r="D1354" s="197" t="s">
        <v>1913</v>
      </c>
      <c r="E1354" s="18" t="s">
        <v>104</v>
      </c>
      <c r="F1354" s="198">
        <v>3286.533</v>
      </c>
      <c r="H1354" s="33"/>
    </row>
    <row r="1355" spans="2:8" s="1" customFormat="1" ht="16.9" customHeight="1">
      <c r="B1355" s="33"/>
      <c r="C1355" s="197" t="s">
        <v>573</v>
      </c>
      <c r="D1355" s="197" t="s">
        <v>574</v>
      </c>
      <c r="E1355" s="18" t="s">
        <v>104</v>
      </c>
      <c r="F1355" s="198">
        <v>6853.33</v>
      </c>
      <c r="H1355" s="33"/>
    </row>
    <row r="1356" spans="2:8" s="1" customFormat="1" ht="16.9" customHeight="1">
      <c r="B1356" s="33"/>
      <c r="C1356" s="197" t="s">
        <v>617</v>
      </c>
      <c r="D1356" s="197" t="s">
        <v>618</v>
      </c>
      <c r="E1356" s="18" t="s">
        <v>104</v>
      </c>
      <c r="F1356" s="198">
        <v>4544.616</v>
      </c>
      <c r="H1356" s="33"/>
    </row>
    <row r="1357" spans="2:8" s="1" customFormat="1" ht="16.9" customHeight="1">
      <c r="B1357" s="33"/>
      <c r="C1357" s="197" t="s">
        <v>659</v>
      </c>
      <c r="D1357" s="197" t="s">
        <v>660</v>
      </c>
      <c r="E1357" s="18" t="s">
        <v>104</v>
      </c>
      <c r="F1357" s="198">
        <v>17917.044</v>
      </c>
      <c r="H1357" s="33"/>
    </row>
    <row r="1358" spans="2:8" s="1" customFormat="1" ht="16.9" customHeight="1">
      <c r="B1358" s="33"/>
      <c r="C1358" s="193" t="s">
        <v>1735</v>
      </c>
      <c r="D1358" s="194" t="s">
        <v>1736</v>
      </c>
      <c r="E1358" s="195" t="s">
        <v>130</v>
      </c>
      <c r="F1358" s="196">
        <v>4.838</v>
      </c>
      <c r="H1358" s="33"/>
    </row>
    <row r="1359" spans="2:8" s="1" customFormat="1" ht="16.9" customHeight="1">
      <c r="B1359" s="33"/>
      <c r="C1359" s="197" t="s">
        <v>19</v>
      </c>
      <c r="D1359" s="197" t="s">
        <v>2577</v>
      </c>
      <c r="E1359" s="18" t="s">
        <v>19</v>
      </c>
      <c r="F1359" s="198">
        <v>0</v>
      </c>
      <c r="H1359" s="33"/>
    </row>
    <row r="1360" spans="2:8" s="1" customFormat="1" ht="16.9" customHeight="1">
      <c r="B1360" s="33"/>
      <c r="C1360" s="197" t="s">
        <v>19</v>
      </c>
      <c r="D1360" s="197" t="s">
        <v>2578</v>
      </c>
      <c r="E1360" s="18" t="s">
        <v>19</v>
      </c>
      <c r="F1360" s="198">
        <v>4.838</v>
      </c>
      <c r="H1360" s="33"/>
    </row>
    <row r="1361" spans="2:8" s="1" customFormat="1" ht="16.9" customHeight="1">
      <c r="B1361" s="33"/>
      <c r="C1361" s="197" t="s">
        <v>1735</v>
      </c>
      <c r="D1361" s="197" t="s">
        <v>397</v>
      </c>
      <c r="E1361" s="18" t="s">
        <v>19</v>
      </c>
      <c r="F1361" s="198">
        <v>4.838</v>
      </c>
      <c r="H1361" s="33"/>
    </row>
    <row r="1362" spans="2:8" s="1" customFormat="1" ht="16.9" customHeight="1">
      <c r="B1362" s="33"/>
      <c r="C1362" s="199" t="s">
        <v>7091</v>
      </c>
      <c r="H1362" s="33"/>
    </row>
    <row r="1363" spans="2:8" s="1" customFormat="1" ht="16.9" customHeight="1">
      <c r="B1363" s="33"/>
      <c r="C1363" s="197" t="s">
        <v>2572</v>
      </c>
      <c r="D1363" s="197" t="s">
        <v>2573</v>
      </c>
      <c r="E1363" s="18" t="s">
        <v>130</v>
      </c>
      <c r="F1363" s="198">
        <v>8.909</v>
      </c>
      <c r="H1363" s="33"/>
    </row>
    <row r="1364" spans="2:8" s="1" customFormat="1" ht="16.9" customHeight="1">
      <c r="B1364" s="33"/>
      <c r="C1364" s="197" t="s">
        <v>2587</v>
      </c>
      <c r="D1364" s="197" t="s">
        <v>2588</v>
      </c>
      <c r="E1364" s="18" t="s">
        <v>130</v>
      </c>
      <c r="F1364" s="198">
        <v>8.909</v>
      </c>
      <c r="H1364" s="33"/>
    </row>
    <row r="1365" spans="2:8" s="1" customFormat="1" ht="16.9" customHeight="1">
      <c r="B1365" s="33"/>
      <c r="C1365" s="197" t="s">
        <v>2582</v>
      </c>
      <c r="D1365" s="197" t="s">
        <v>2583</v>
      </c>
      <c r="E1365" s="18" t="s">
        <v>130</v>
      </c>
      <c r="F1365" s="198">
        <v>4.838</v>
      </c>
      <c r="H1365" s="33"/>
    </row>
    <row r="1366" spans="2:8" s="1" customFormat="1" ht="16.9" customHeight="1">
      <c r="B1366" s="33"/>
      <c r="C1366" s="193" t="s">
        <v>201</v>
      </c>
      <c r="D1366" s="194" t="s">
        <v>1739</v>
      </c>
      <c r="E1366" s="195" t="s">
        <v>104</v>
      </c>
      <c r="F1366" s="196">
        <v>59.942</v>
      </c>
      <c r="H1366" s="33"/>
    </row>
    <row r="1367" spans="2:8" s="1" customFormat="1" ht="16.9" customHeight="1">
      <c r="B1367" s="33"/>
      <c r="C1367" s="197" t="s">
        <v>19</v>
      </c>
      <c r="D1367" s="197" t="s">
        <v>1861</v>
      </c>
      <c r="E1367" s="18" t="s">
        <v>19</v>
      </c>
      <c r="F1367" s="198">
        <v>34.067</v>
      </c>
      <c r="H1367" s="33"/>
    </row>
    <row r="1368" spans="2:8" s="1" customFormat="1" ht="16.9" customHeight="1">
      <c r="B1368" s="33"/>
      <c r="C1368" s="197" t="s">
        <v>19</v>
      </c>
      <c r="D1368" s="197" t="s">
        <v>1862</v>
      </c>
      <c r="E1368" s="18" t="s">
        <v>19</v>
      </c>
      <c r="F1368" s="198">
        <v>0</v>
      </c>
      <c r="H1368" s="33"/>
    </row>
    <row r="1369" spans="2:8" s="1" customFormat="1" ht="16.9" customHeight="1">
      <c r="B1369" s="33"/>
      <c r="C1369" s="197" t="s">
        <v>19</v>
      </c>
      <c r="D1369" s="197" t="s">
        <v>1863</v>
      </c>
      <c r="E1369" s="18" t="s">
        <v>19</v>
      </c>
      <c r="F1369" s="198">
        <v>16.2</v>
      </c>
      <c r="H1369" s="33"/>
    </row>
    <row r="1370" spans="2:8" s="1" customFormat="1" ht="16.9" customHeight="1">
      <c r="B1370" s="33"/>
      <c r="C1370" s="197" t="s">
        <v>19</v>
      </c>
      <c r="D1370" s="197" t="s">
        <v>1864</v>
      </c>
      <c r="E1370" s="18" t="s">
        <v>19</v>
      </c>
      <c r="F1370" s="198">
        <v>0</v>
      </c>
      <c r="H1370" s="33"/>
    </row>
    <row r="1371" spans="2:8" s="1" customFormat="1" ht="16.9" customHeight="1">
      <c r="B1371" s="33"/>
      <c r="C1371" s="197" t="s">
        <v>19</v>
      </c>
      <c r="D1371" s="197" t="s">
        <v>1865</v>
      </c>
      <c r="E1371" s="18" t="s">
        <v>19</v>
      </c>
      <c r="F1371" s="198">
        <v>9.675</v>
      </c>
      <c r="H1371" s="33"/>
    </row>
    <row r="1372" spans="2:8" s="1" customFormat="1" ht="16.9" customHeight="1">
      <c r="B1372" s="33"/>
      <c r="C1372" s="197" t="s">
        <v>201</v>
      </c>
      <c r="D1372" s="197" t="s">
        <v>397</v>
      </c>
      <c r="E1372" s="18" t="s">
        <v>19</v>
      </c>
      <c r="F1372" s="198">
        <v>59.942</v>
      </c>
      <c r="H1372" s="33"/>
    </row>
    <row r="1373" spans="2:8" s="1" customFormat="1" ht="16.9" customHeight="1">
      <c r="B1373" s="33"/>
      <c r="C1373" s="199" t="s">
        <v>7091</v>
      </c>
      <c r="H1373" s="33"/>
    </row>
    <row r="1374" spans="2:8" s="1" customFormat="1" ht="16.9" customHeight="1">
      <c r="B1374" s="33"/>
      <c r="C1374" s="197" t="s">
        <v>401</v>
      </c>
      <c r="D1374" s="197" t="s">
        <v>402</v>
      </c>
      <c r="E1374" s="18" t="s">
        <v>104</v>
      </c>
      <c r="F1374" s="198">
        <v>63.917</v>
      </c>
      <c r="H1374" s="33"/>
    </row>
    <row r="1375" spans="2:8" s="1" customFormat="1" ht="16.9" customHeight="1">
      <c r="B1375" s="33"/>
      <c r="C1375" s="197" t="s">
        <v>1465</v>
      </c>
      <c r="D1375" s="197" t="s">
        <v>1466</v>
      </c>
      <c r="E1375" s="18" t="s">
        <v>130</v>
      </c>
      <c r="F1375" s="198">
        <v>361.965</v>
      </c>
      <c r="H1375" s="33"/>
    </row>
    <row r="1376" spans="2:8" s="1" customFormat="1" ht="16.9" customHeight="1">
      <c r="B1376" s="33"/>
      <c r="C1376" s="197" t="s">
        <v>1471</v>
      </c>
      <c r="D1376" s="197" t="s">
        <v>1472</v>
      </c>
      <c r="E1376" s="18" t="s">
        <v>130</v>
      </c>
      <c r="F1376" s="198">
        <v>2692.472</v>
      </c>
      <c r="H1376" s="33"/>
    </row>
    <row r="1377" spans="2:8" s="1" customFormat="1" ht="16.9" customHeight="1">
      <c r="B1377" s="33"/>
      <c r="C1377" s="197" t="s">
        <v>1481</v>
      </c>
      <c r="D1377" s="197" t="s">
        <v>1482</v>
      </c>
      <c r="E1377" s="18" t="s">
        <v>130</v>
      </c>
      <c r="F1377" s="198">
        <v>34932.609</v>
      </c>
      <c r="H1377" s="33"/>
    </row>
    <row r="1378" spans="2:8" s="1" customFormat="1" ht="16.9" customHeight="1">
      <c r="B1378" s="33"/>
      <c r="C1378" s="197" t="s">
        <v>1493</v>
      </c>
      <c r="D1378" s="197" t="s">
        <v>1494</v>
      </c>
      <c r="E1378" s="18" t="s">
        <v>130</v>
      </c>
      <c r="F1378" s="198">
        <v>1964.781</v>
      </c>
      <c r="H1378" s="33"/>
    </row>
    <row r="1379" spans="2:8" s="1" customFormat="1" ht="16.9" customHeight="1">
      <c r="B1379" s="33"/>
      <c r="C1379" s="193" t="s">
        <v>1742</v>
      </c>
      <c r="D1379" s="194" t="s">
        <v>1743</v>
      </c>
      <c r="E1379" s="195" t="s">
        <v>104</v>
      </c>
      <c r="F1379" s="196">
        <v>139</v>
      </c>
      <c r="H1379" s="33"/>
    </row>
    <row r="1380" spans="2:8" s="1" customFormat="1" ht="16.9" customHeight="1">
      <c r="B1380" s="33"/>
      <c r="C1380" s="197" t="s">
        <v>19</v>
      </c>
      <c r="D1380" s="197" t="s">
        <v>1873</v>
      </c>
      <c r="E1380" s="18" t="s">
        <v>19</v>
      </c>
      <c r="F1380" s="198">
        <v>0</v>
      </c>
      <c r="H1380" s="33"/>
    </row>
    <row r="1381" spans="2:8" s="1" customFormat="1" ht="16.9" customHeight="1">
      <c r="B1381" s="33"/>
      <c r="C1381" s="197" t="s">
        <v>19</v>
      </c>
      <c r="D1381" s="197" t="s">
        <v>1874</v>
      </c>
      <c r="E1381" s="18" t="s">
        <v>19</v>
      </c>
      <c r="F1381" s="198">
        <v>139</v>
      </c>
      <c r="H1381" s="33"/>
    </row>
    <row r="1382" spans="2:8" s="1" customFormat="1" ht="16.9" customHeight="1">
      <c r="B1382" s="33"/>
      <c r="C1382" s="197" t="s">
        <v>1742</v>
      </c>
      <c r="D1382" s="197" t="s">
        <v>397</v>
      </c>
      <c r="E1382" s="18" t="s">
        <v>19</v>
      </c>
      <c r="F1382" s="198">
        <v>139</v>
      </c>
      <c r="H1382" s="33"/>
    </row>
    <row r="1383" spans="2:8" s="1" customFormat="1" ht="16.9" customHeight="1">
      <c r="B1383" s="33"/>
      <c r="C1383" s="199" t="s">
        <v>7091</v>
      </c>
      <c r="H1383" s="33"/>
    </row>
    <row r="1384" spans="2:8" s="1" customFormat="1" ht="16.9" customHeight="1">
      <c r="B1384" s="33"/>
      <c r="C1384" s="197" t="s">
        <v>1868</v>
      </c>
      <c r="D1384" s="197" t="s">
        <v>1869</v>
      </c>
      <c r="E1384" s="18" t="s">
        <v>104</v>
      </c>
      <c r="F1384" s="198">
        <v>304.54</v>
      </c>
      <c r="H1384" s="33"/>
    </row>
    <row r="1385" spans="2:8" s="1" customFormat="1" ht="16.9" customHeight="1">
      <c r="B1385" s="33"/>
      <c r="C1385" s="197" t="s">
        <v>3108</v>
      </c>
      <c r="D1385" s="197" t="s">
        <v>3109</v>
      </c>
      <c r="E1385" s="18" t="s">
        <v>104</v>
      </c>
      <c r="F1385" s="198">
        <v>139</v>
      </c>
      <c r="H1385" s="33"/>
    </row>
    <row r="1386" spans="2:8" s="1" customFormat="1" ht="16.9" customHeight="1">
      <c r="B1386" s="33"/>
      <c r="C1386" s="197" t="s">
        <v>1471</v>
      </c>
      <c r="D1386" s="197" t="s">
        <v>1472</v>
      </c>
      <c r="E1386" s="18" t="s">
        <v>130</v>
      </c>
      <c r="F1386" s="198">
        <v>2692.472</v>
      </c>
      <c r="H1386" s="33"/>
    </row>
    <row r="1387" spans="2:8" s="1" customFormat="1" ht="16.9" customHeight="1">
      <c r="B1387" s="33"/>
      <c r="C1387" s="193" t="s">
        <v>1745</v>
      </c>
      <c r="D1387" s="194" t="s">
        <v>1746</v>
      </c>
      <c r="E1387" s="195" t="s">
        <v>794</v>
      </c>
      <c r="F1387" s="196">
        <v>41.37</v>
      </c>
      <c r="H1387" s="33"/>
    </row>
    <row r="1388" spans="2:8" s="1" customFormat="1" ht="16.9" customHeight="1">
      <c r="B1388" s="33"/>
      <c r="C1388" s="197" t="s">
        <v>1745</v>
      </c>
      <c r="D1388" s="197" t="s">
        <v>4354</v>
      </c>
      <c r="E1388" s="18" t="s">
        <v>19</v>
      </c>
      <c r="F1388" s="198">
        <v>41.37</v>
      </c>
      <c r="H1388" s="33"/>
    </row>
    <row r="1389" spans="2:8" s="1" customFormat="1" ht="16.9" customHeight="1">
      <c r="B1389" s="33"/>
      <c r="C1389" s="199" t="s">
        <v>7091</v>
      </c>
      <c r="H1389" s="33"/>
    </row>
    <row r="1390" spans="2:8" s="1" customFormat="1" ht="16.9" customHeight="1">
      <c r="B1390" s="33"/>
      <c r="C1390" s="197" t="s">
        <v>4350</v>
      </c>
      <c r="D1390" s="197" t="s">
        <v>4351</v>
      </c>
      <c r="E1390" s="18" t="s">
        <v>794</v>
      </c>
      <c r="F1390" s="198">
        <v>41.37</v>
      </c>
      <c r="H1390" s="33"/>
    </row>
    <row r="1391" spans="2:8" s="1" customFormat="1" ht="16.9" customHeight="1">
      <c r="B1391" s="33"/>
      <c r="C1391" s="197" t="s">
        <v>4332</v>
      </c>
      <c r="D1391" s="197" t="s">
        <v>4333</v>
      </c>
      <c r="E1391" s="18" t="s">
        <v>794</v>
      </c>
      <c r="F1391" s="198">
        <v>175.99</v>
      </c>
      <c r="H1391" s="33"/>
    </row>
    <row r="1392" spans="2:8" s="1" customFormat="1" ht="16.9" customHeight="1">
      <c r="B1392" s="33"/>
      <c r="C1392" s="193" t="s">
        <v>1749</v>
      </c>
      <c r="D1392" s="194" t="s">
        <v>1750</v>
      </c>
      <c r="E1392" s="195" t="s">
        <v>115</v>
      </c>
      <c r="F1392" s="196">
        <v>1266.66</v>
      </c>
      <c r="H1392" s="33"/>
    </row>
    <row r="1393" spans="2:8" s="1" customFormat="1" ht="16.9" customHeight="1">
      <c r="B1393" s="33"/>
      <c r="C1393" s="197" t="s">
        <v>19</v>
      </c>
      <c r="D1393" s="197" t="s">
        <v>1910</v>
      </c>
      <c r="E1393" s="18" t="s">
        <v>19</v>
      </c>
      <c r="F1393" s="198">
        <v>594</v>
      </c>
      <c r="H1393" s="33"/>
    </row>
    <row r="1394" spans="2:8" s="1" customFormat="1" ht="16.9" customHeight="1">
      <c r="B1394" s="33"/>
      <c r="C1394" s="197" t="s">
        <v>19</v>
      </c>
      <c r="D1394" s="197" t="s">
        <v>1911</v>
      </c>
      <c r="E1394" s="18" t="s">
        <v>19</v>
      </c>
      <c r="F1394" s="198">
        <v>672.66</v>
      </c>
      <c r="H1394" s="33"/>
    </row>
    <row r="1395" spans="2:8" s="1" customFormat="1" ht="16.9" customHeight="1">
      <c r="B1395" s="33"/>
      <c r="C1395" s="197" t="s">
        <v>1749</v>
      </c>
      <c r="D1395" s="197" t="s">
        <v>397</v>
      </c>
      <c r="E1395" s="18" t="s">
        <v>19</v>
      </c>
      <c r="F1395" s="198">
        <v>1266.66</v>
      </c>
      <c r="H1395" s="33"/>
    </row>
    <row r="1396" spans="2:8" s="1" customFormat="1" ht="16.9" customHeight="1">
      <c r="B1396" s="33"/>
      <c r="C1396" s="199" t="s">
        <v>7091</v>
      </c>
      <c r="H1396" s="33"/>
    </row>
    <row r="1397" spans="2:8" s="1" customFormat="1" ht="16.9" customHeight="1">
      <c r="B1397" s="33"/>
      <c r="C1397" s="197" t="s">
        <v>1904</v>
      </c>
      <c r="D1397" s="197" t="s">
        <v>1905</v>
      </c>
      <c r="E1397" s="18" t="s">
        <v>115</v>
      </c>
      <c r="F1397" s="198">
        <v>1456.86</v>
      </c>
      <c r="H1397" s="33"/>
    </row>
    <row r="1398" spans="2:8" s="1" customFormat="1" ht="16.9" customHeight="1">
      <c r="B1398" s="33"/>
      <c r="C1398" s="197" t="s">
        <v>573</v>
      </c>
      <c r="D1398" s="197" t="s">
        <v>574</v>
      </c>
      <c r="E1398" s="18" t="s">
        <v>104</v>
      </c>
      <c r="F1398" s="198">
        <v>6853.33</v>
      </c>
      <c r="H1398" s="33"/>
    </row>
    <row r="1399" spans="2:8" s="1" customFormat="1" ht="16.9" customHeight="1">
      <c r="B1399" s="33"/>
      <c r="C1399" s="193" t="s">
        <v>1753</v>
      </c>
      <c r="D1399" s="194" t="s">
        <v>1754</v>
      </c>
      <c r="E1399" s="195" t="s">
        <v>115</v>
      </c>
      <c r="F1399" s="196">
        <v>190.2</v>
      </c>
      <c r="H1399" s="33"/>
    </row>
    <row r="1400" spans="2:8" s="1" customFormat="1" ht="16.9" customHeight="1">
      <c r="B1400" s="33"/>
      <c r="C1400" s="197" t="s">
        <v>19</v>
      </c>
      <c r="D1400" s="197" t="s">
        <v>1909</v>
      </c>
      <c r="E1400" s="18" t="s">
        <v>19</v>
      </c>
      <c r="F1400" s="198">
        <v>190.2</v>
      </c>
      <c r="H1400" s="33"/>
    </row>
    <row r="1401" spans="2:8" s="1" customFormat="1" ht="16.9" customHeight="1">
      <c r="B1401" s="33"/>
      <c r="C1401" s="197" t="s">
        <v>1753</v>
      </c>
      <c r="D1401" s="197" t="s">
        <v>397</v>
      </c>
      <c r="E1401" s="18" t="s">
        <v>19</v>
      </c>
      <c r="F1401" s="198">
        <v>190.2</v>
      </c>
      <c r="H1401" s="33"/>
    </row>
    <row r="1402" spans="2:8" s="1" customFormat="1" ht="16.9" customHeight="1">
      <c r="B1402" s="33"/>
      <c r="C1402" s="199" t="s">
        <v>7091</v>
      </c>
      <c r="H1402" s="33"/>
    </row>
    <row r="1403" spans="2:8" s="1" customFormat="1" ht="16.9" customHeight="1">
      <c r="B1403" s="33"/>
      <c r="C1403" s="197" t="s">
        <v>1904</v>
      </c>
      <c r="D1403" s="197" t="s">
        <v>1905</v>
      </c>
      <c r="E1403" s="18" t="s">
        <v>115</v>
      </c>
      <c r="F1403" s="198">
        <v>1456.86</v>
      </c>
      <c r="H1403" s="33"/>
    </row>
    <row r="1404" spans="2:8" s="1" customFormat="1" ht="16.9" customHeight="1">
      <c r="B1404" s="33"/>
      <c r="C1404" s="197" t="s">
        <v>573</v>
      </c>
      <c r="D1404" s="197" t="s">
        <v>574</v>
      </c>
      <c r="E1404" s="18" t="s">
        <v>104</v>
      </c>
      <c r="F1404" s="198">
        <v>6853.33</v>
      </c>
      <c r="H1404" s="33"/>
    </row>
    <row r="1405" spans="2:8" s="1" customFormat="1" ht="16.9" customHeight="1">
      <c r="B1405" s="33"/>
      <c r="C1405" s="193" t="s">
        <v>1757</v>
      </c>
      <c r="D1405" s="194" t="s">
        <v>1758</v>
      </c>
      <c r="E1405" s="195" t="s">
        <v>115</v>
      </c>
      <c r="F1405" s="196">
        <v>1717.515</v>
      </c>
      <c r="H1405" s="33"/>
    </row>
    <row r="1406" spans="2:8" s="1" customFormat="1" ht="16.9" customHeight="1">
      <c r="B1406" s="33"/>
      <c r="C1406" s="197" t="s">
        <v>19</v>
      </c>
      <c r="D1406" s="197" t="s">
        <v>2047</v>
      </c>
      <c r="E1406" s="18" t="s">
        <v>19</v>
      </c>
      <c r="F1406" s="198">
        <v>0</v>
      </c>
      <c r="H1406" s="33"/>
    </row>
    <row r="1407" spans="2:8" s="1" customFormat="1" ht="16.9" customHeight="1">
      <c r="B1407" s="33"/>
      <c r="C1407" s="197" t="s">
        <v>19</v>
      </c>
      <c r="D1407" s="197" t="s">
        <v>2048</v>
      </c>
      <c r="E1407" s="18" t="s">
        <v>19</v>
      </c>
      <c r="F1407" s="198">
        <v>606.24</v>
      </c>
      <c r="H1407" s="33"/>
    </row>
    <row r="1408" spans="2:8" s="1" customFormat="1" ht="16.9" customHeight="1">
      <c r="B1408" s="33"/>
      <c r="C1408" s="197" t="s">
        <v>19</v>
      </c>
      <c r="D1408" s="197" t="s">
        <v>2049</v>
      </c>
      <c r="E1408" s="18" t="s">
        <v>19</v>
      </c>
      <c r="F1408" s="198">
        <v>0</v>
      </c>
      <c r="H1408" s="33"/>
    </row>
    <row r="1409" spans="2:8" s="1" customFormat="1" ht="16.9" customHeight="1">
      <c r="B1409" s="33"/>
      <c r="C1409" s="197" t="s">
        <v>19</v>
      </c>
      <c r="D1409" s="197" t="s">
        <v>2050</v>
      </c>
      <c r="E1409" s="18" t="s">
        <v>19</v>
      </c>
      <c r="F1409" s="198">
        <v>1111.275</v>
      </c>
      <c r="H1409" s="33"/>
    </row>
    <row r="1410" spans="2:8" s="1" customFormat="1" ht="16.9" customHeight="1">
      <c r="B1410" s="33"/>
      <c r="C1410" s="197" t="s">
        <v>1757</v>
      </c>
      <c r="D1410" s="197" t="s">
        <v>397</v>
      </c>
      <c r="E1410" s="18" t="s">
        <v>19</v>
      </c>
      <c r="F1410" s="198">
        <v>1717.515</v>
      </c>
      <c r="H1410" s="33"/>
    </row>
    <row r="1411" spans="2:8" s="1" customFormat="1" ht="16.9" customHeight="1">
      <c r="B1411" s="33"/>
      <c r="C1411" s="199" t="s">
        <v>7091</v>
      </c>
      <c r="H1411" s="33"/>
    </row>
    <row r="1412" spans="2:8" s="1" customFormat="1" ht="16.9" customHeight="1">
      <c r="B1412" s="33"/>
      <c r="C1412" s="197" t="s">
        <v>2042</v>
      </c>
      <c r="D1412" s="197" t="s">
        <v>2043</v>
      </c>
      <c r="E1412" s="18" t="s">
        <v>115</v>
      </c>
      <c r="F1412" s="198">
        <v>2299.385</v>
      </c>
      <c r="H1412" s="33"/>
    </row>
    <row r="1413" spans="2:8" s="1" customFormat="1" ht="16.9" customHeight="1">
      <c r="B1413" s="33"/>
      <c r="C1413" s="197" t="s">
        <v>2065</v>
      </c>
      <c r="D1413" s="197" t="s">
        <v>2066</v>
      </c>
      <c r="E1413" s="18" t="s">
        <v>115</v>
      </c>
      <c r="F1413" s="198">
        <v>1717.515</v>
      </c>
      <c r="H1413" s="33"/>
    </row>
    <row r="1414" spans="2:8" s="1" customFormat="1" ht="16.9" customHeight="1">
      <c r="B1414" s="33"/>
      <c r="C1414" s="197" t="s">
        <v>2075</v>
      </c>
      <c r="D1414" s="197" t="s">
        <v>2076</v>
      </c>
      <c r="E1414" s="18" t="s">
        <v>115</v>
      </c>
      <c r="F1414" s="198">
        <v>1717.515</v>
      </c>
      <c r="H1414" s="33"/>
    </row>
    <row r="1415" spans="2:8" s="1" customFormat="1" ht="16.9" customHeight="1">
      <c r="B1415" s="33"/>
      <c r="C1415" s="197" t="s">
        <v>2054</v>
      </c>
      <c r="D1415" s="197" t="s">
        <v>2055</v>
      </c>
      <c r="E1415" s="18" t="s">
        <v>130</v>
      </c>
      <c r="F1415" s="198">
        <v>283.974</v>
      </c>
      <c r="H1415" s="33"/>
    </row>
    <row r="1416" spans="2:8" s="1" customFormat="1" ht="16.9" customHeight="1">
      <c r="B1416" s="33"/>
      <c r="C1416" s="193" t="s">
        <v>1761</v>
      </c>
      <c r="D1416" s="194" t="s">
        <v>1762</v>
      </c>
      <c r="E1416" s="195" t="s">
        <v>115</v>
      </c>
      <c r="F1416" s="196">
        <v>581.87</v>
      </c>
      <c r="H1416" s="33"/>
    </row>
    <row r="1417" spans="2:8" s="1" customFormat="1" ht="16.9" customHeight="1">
      <c r="B1417" s="33"/>
      <c r="C1417" s="197" t="s">
        <v>19</v>
      </c>
      <c r="D1417" s="197" t="s">
        <v>2049</v>
      </c>
      <c r="E1417" s="18" t="s">
        <v>19</v>
      </c>
      <c r="F1417" s="198">
        <v>0</v>
      </c>
      <c r="H1417" s="33"/>
    </row>
    <row r="1418" spans="2:8" s="1" customFormat="1" ht="16.9" customHeight="1">
      <c r="B1418" s="33"/>
      <c r="C1418" s="197" t="s">
        <v>19</v>
      </c>
      <c r="D1418" s="197" t="s">
        <v>2051</v>
      </c>
      <c r="E1418" s="18" t="s">
        <v>19</v>
      </c>
      <c r="F1418" s="198">
        <v>463.55</v>
      </c>
      <c r="H1418" s="33"/>
    </row>
    <row r="1419" spans="2:8" s="1" customFormat="1" ht="16.9" customHeight="1">
      <c r="B1419" s="33"/>
      <c r="C1419" s="197" t="s">
        <v>19</v>
      </c>
      <c r="D1419" s="197" t="s">
        <v>2052</v>
      </c>
      <c r="E1419" s="18" t="s">
        <v>19</v>
      </c>
      <c r="F1419" s="198">
        <v>0</v>
      </c>
      <c r="H1419" s="33"/>
    </row>
    <row r="1420" spans="2:8" s="1" customFormat="1" ht="16.9" customHeight="1">
      <c r="B1420" s="33"/>
      <c r="C1420" s="197" t="s">
        <v>19</v>
      </c>
      <c r="D1420" s="197" t="s">
        <v>2053</v>
      </c>
      <c r="E1420" s="18" t="s">
        <v>19</v>
      </c>
      <c r="F1420" s="198">
        <v>118.32</v>
      </c>
      <c r="H1420" s="33"/>
    </row>
    <row r="1421" spans="2:8" s="1" customFormat="1" ht="16.9" customHeight="1">
      <c r="B1421" s="33"/>
      <c r="C1421" s="197" t="s">
        <v>1761</v>
      </c>
      <c r="D1421" s="197" t="s">
        <v>397</v>
      </c>
      <c r="E1421" s="18" t="s">
        <v>19</v>
      </c>
      <c r="F1421" s="198">
        <v>581.87</v>
      </c>
      <c r="H1421" s="33"/>
    </row>
    <row r="1422" spans="2:8" s="1" customFormat="1" ht="16.9" customHeight="1">
      <c r="B1422" s="33"/>
      <c r="C1422" s="199" t="s">
        <v>7091</v>
      </c>
      <c r="H1422" s="33"/>
    </row>
    <row r="1423" spans="2:8" s="1" customFormat="1" ht="16.9" customHeight="1">
      <c r="B1423" s="33"/>
      <c r="C1423" s="197" t="s">
        <v>2042</v>
      </c>
      <c r="D1423" s="197" t="s">
        <v>2043</v>
      </c>
      <c r="E1423" s="18" t="s">
        <v>115</v>
      </c>
      <c r="F1423" s="198">
        <v>2299.385</v>
      </c>
      <c r="H1423" s="33"/>
    </row>
    <row r="1424" spans="2:8" s="1" customFormat="1" ht="16.9" customHeight="1">
      <c r="B1424" s="33"/>
      <c r="C1424" s="197" t="s">
        <v>2060</v>
      </c>
      <c r="D1424" s="197" t="s">
        <v>2061</v>
      </c>
      <c r="E1424" s="18" t="s">
        <v>115</v>
      </c>
      <c r="F1424" s="198">
        <v>581.87</v>
      </c>
      <c r="H1424" s="33"/>
    </row>
    <row r="1425" spans="2:8" s="1" customFormat="1" ht="16.9" customHeight="1">
      <c r="B1425" s="33"/>
      <c r="C1425" s="197" t="s">
        <v>2070</v>
      </c>
      <c r="D1425" s="197" t="s">
        <v>2071</v>
      </c>
      <c r="E1425" s="18" t="s">
        <v>115</v>
      </c>
      <c r="F1425" s="198">
        <v>581.87</v>
      </c>
      <c r="H1425" s="33"/>
    </row>
    <row r="1426" spans="2:8" s="1" customFormat="1" ht="16.9" customHeight="1">
      <c r="B1426" s="33"/>
      <c r="C1426" s="197" t="s">
        <v>2054</v>
      </c>
      <c r="D1426" s="197" t="s">
        <v>2055</v>
      </c>
      <c r="E1426" s="18" t="s">
        <v>130</v>
      </c>
      <c r="F1426" s="198">
        <v>283.974</v>
      </c>
      <c r="H1426" s="33"/>
    </row>
    <row r="1427" spans="2:8" s="1" customFormat="1" ht="16.9" customHeight="1">
      <c r="B1427" s="33"/>
      <c r="C1427" s="193" t="s">
        <v>1764</v>
      </c>
      <c r="D1427" s="194" t="s">
        <v>1765</v>
      </c>
      <c r="E1427" s="195" t="s">
        <v>162</v>
      </c>
      <c r="F1427" s="196">
        <v>123.4</v>
      </c>
      <c r="H1427" s="33"/>
    </row>
    <row r="1428" spans="2:8" s="1" customFormat="1" ht="16.9" customHeight="1">
      <c r="B1428" s="33"/>
      <c r="C1428" s="197" t="s">
        <v>19</v>
      </c>
      <c r="D1428" s="197" t="s">
        <v>2035</v>
      </c>
      <c r="E1428" s="18" t="s">
        <v>19</v>
      </c>
      <c r="F1428" s="198">
        <v>0</v>
      </c>
      <c r="H1428" s="33"/>
    </row>
    <row r="1429" spans="2:8" s="1" customFormat="1" ht="16.9" customHeight="1">
      <c r="B1429" s="33"/>
      <c r="C1429" s="197" t="s">
        <v>19</v>
      </c>
      <c r="D1429" s="197" t="s">
        <v>2036</v>
      </c>
      <c r="E1429" s="18" t="s">
        <v>19</v>
      </c>
      <c r="F1429" s="198">
        <v>123.4</v>
      </c>
      <c r="H1429" s="33"/>
    </row>
    <row r="1430" spans="2:8" s="1" customFormat="1" ht="16.9" customHeight="1">
      <c r="B1430" s="33"/>
      <c r="C1430" s="197" t="s">
        <v>1764</v>
      </c>
      <c r="D1430" s="197" t="s">
        <v>280</v>
      </c>
      <c r="E1430" s="18" t="s">
        <v>19</v>
      </c>
      <c r="F1430" s="198">
        <v>123.4</v>
      </c>
      <c r="H1430" s="33"/>
    </row>
    <row r="1431" spans="2:8" s="1" customFormat="1" ht="16.9" customHeight="1">
      <c r="B1431" s="33"/>
      <c r="C1431" s="199" t="s">
        <v>7091</v>
      </c>
      <c r="H1431" s="33"/>
    </row>
    <row r="1432" spans="2:8" s="1" customFormat="1" ht="16.9" customHeight="1">
      <c r="B1432" s="33"/>
      <c r="C1432" s="197" t="s">
        <v>2030</v>
      </c>
      <c r="D1432" s="197" t="s">
        <v>2031</v>
      </c>
      <c r="E1432" s="18" t="s">
        <v>162</v>
      </c>
      <c r="F1432" s="198">
        <v>123.4</v>
      </c>
      <c r="H1432" s="33"/>
    </row>
    <row r="1433" spans="2:8" s="1" customFormat="1" ht="16.9" customHeight="1">
      <c r="B1433" s="33"/>
      <c r="C1433" s="197" t="s">
        <v>2037</v>
      </c>
      <c r="D1433" s="197" t="s">
        <v>2038</v>
      </c>
      <c r="E1433" s="18" t="s">
        <v>162</v>
      </c>
      <c r="F1433" s="198">
        <v>123.4</v>
      </c>
      <c r="H1433" s="33"/>
    </row>
    <row r="1434" spans="2:8" s="1" customFormat="1" ht="16.9" customHeight="1">
      <c r="B1434" s="33"/>
      <c r="C1434" s="193" t="s">
        <v>1768</v>
      </c>
      <c r="D1434" s="194" t="s">
        <v>1769</v>
      </c>
      <c r="E1434" s="195" t="s">
        <v>104</v>
      </c>
      <c r="F1434" s="196">
        <v>245.53</v>
      </c>
      <c r="H1434" s="33"/>
    </row>
    <row r="1435" spans="2:8" s="1" customFormat="1" ht="16.9" customHeight="1">
      <c r="B1435" s="33"/>
      <c r="C1435" s="197" t="s">
        <v>19</v>
      </c>
      <c r="D1435" s="197" t="s">
        <v>2249</v>
      </c>
      <c r="E1435" s="18" t="s">
        <v>19</v>
      </c>
      <c r="F1435" s="198">
        <v>0</v>
      </c>
      <c r="H1435" s="33"/>
    </row>
    <row r="1436" spans="2:8" s="1" customFormat="1" ht="16.9" customHeight="1">
      <c r="B1436" s="33"/>
      <c r="C1436" s="197" t="s">
        <v>19</v>
      </c>
      <c r="D1436" s="197" t="s">
        <v>2250</v>
      </c>
      <c r="E1436" s="18" t="s">
        <v>19</v>
      </c>
      <c r="F1436" s="198">
        <v>242.73</v>
      </c>
      <c r="H1436" s="33"/>
    </row>
    <row r="1437" spans="2:8" s="1" customFormat="1" ht="16.9" customHeight="1">
      <c r="B1437" s="33"/>
      <c r="C1437" s="197" t="s">
        <v>19</v>
      </c>
      <c r="D1437" s="197" t="s">
        <v>2251</v>
      </c>
      <c r="E1437" s="18" t="s">
        <v>19</v>
      </c>
      <c r="F1437" s="198">
        <v>0</v>
      </c>
      <c r="H1437" s="33"/>
    </row>
    <row r="1438" spans="2:8" s="1" customFormat="1" ht="16.9" customHeight="1">
      <c r="B1438" s="33"/>
      <c r="C1438" s="197" t="s">
        <v>19</v>
      </c>
      <c r="D1438" s="197" t="s">
        <v>2252</v>
      </c>
      <c r="E1438" s="18" t="s">
        <v>19</v>
      </c>
      <c r="F1438" s="198">
        <v>2.8</v>
      </c>
      <c r="H1438" s="33"/>
    </row>
    <row r="1439" spans="2:8" s="1" customFormat="1" ht="16.9" customHeight="1">
      <c r="B1439" s="33"/>
      <c r="C1439" s="197" t="s">
        <v>1768</v>
      </c>
      <c r="D1439" s="197" t="s">
        <v>280</v>
      </c>
      <c r="E1439" s="18" t="s">
        <v>19</v>
      </c>
      <c r="F1439" s="198">
        <v>245.53</v>
      </c>
      <c r="H1439" s="33"/>
    </row>
    <row r="1440" spans="2:8" s="1" customFormat="1" ht="16.9" customHeight="1">
      <c r="B1440" s="33"/>
      <c r="C1440" s="199" t="s">
        <v>7091</v>
      </c>
      <c r="H1440" s="33"/>
    </row>
    <row r="1441" spans="2:8" s="1" customFormat="1" ht="16.9" customHeight="1">
      <c r="B1441" s="33"/>
      <c r="C1441" s="197" t="s">
        <v>2243</v>
      </c>
      <c r="D1441" s="197" t="s">
        <v>2244</v>
      </c>
      <c r="E1441" s="18" t="s">
        <v>104</v>
      </c>
      <c r="F1441" s="198">
        <v>245.53</v>
      </c>
      <c r="H1441" s="33"/>
    </row>
    <row r="1442" spans="2:8" s="1" customFormat="1" ht="16.9" customHeight="1">
      <c r="B1442" s="33"/>
      <c r="C1442" s="197" t="s">
        <v>587</v>
      </c>
      <c r="D1442" s="197" t="s">
        <v>588</v>
      </c>
      <c r="E1442" s="18" t="s">
        <v>104</v>
      </c>
      <c r="F1442" s="198">
        <v>1087.385</v>
      </c>
      <c r="H1442" s="33"/>
    </row>
    <row r="1443" spans="2:8" s="1" customFormat="1" ht="16.9" customHeight="1">
      <c r="B1443" s="33"/>
      <c r="C1443" s="197" t="s">
        <v>2142</v>
      </c>
      <c r="D1443" s="197" t="s">
        <v>2143</v>
      </c>
      <c r="E1443" s="18" t="s">
        <v>104</v>
      </c>
      <c r="F1443" s="198">
        <v>22830.043</v>
      </c>
      <c r="H1443" s="33"/>
    </row>
    <row r="1444" spans="2:8" s="1" customFormat="1" ht="16.9" customHeight="1">
      <c r="B1444" s="33"/>
      <c r="C1444" s="197" t="s">
        <v>627</v>
      </c>
      <c r="D1444" s="197" t="s">
        <v>628</v>
      </c>
      <c r="E1444" s="18" t="s">
        <v>104</v>
      </c>
      <c r="F1444" s="198">
        <v>10304.844</v>
      </c>
      <c r="H1444" s="33"/>
    </row>
    <row r="1445" spans="2:8" s="1" customFormat="1" ht="16.9" customHeight="1">
      <c r="B1445" s="33"/>
      <c r="C1445" s="193" t="s">
        <v>1772</v>
      </c>
      <c r="D1445" s="194" t="s">
        <v>1773</v>
      </c>
      <c r="E1445" s="195" t="s">
        <v>794</v>
      </c>
      <c r="F1445" s="196">
        <v>3180.414</v>
      </c>
      <c r="H1445" s="33"/>
    </row>
    <row r="1446" spans="2:8" s="1" customFormat="1" ht="16.9" customHeight="1">
      <c r="B1446" s="33"/>
      <c r="C1446" s="197" t="s">
        <v>19</v>
      </c>
      <c r="D1446" s="197" t="s">
        <v>4401</v>
      </c>
      <c r="E1446" s="18" t="s">
        <v>19</v>
      </c>
      <c r="F1446" s="198">
        <v>3180.414</v>
      </c>
      <c r="H1446" s="33"/>
    </row>
    <row r="1447" spans="2:8" s="1" customFormat="1" ht="16.9" customHeight="1">
      <c r="B1447" s="33"/>
      <c r="C1447" s="197" t="s">
        <v>1772</v>
      </c>
      <c r="D1447" s="197" t="s">
        <v>280</v>
      </c>
      <c r="E1447" s="18" t="s">
        <v>19</v>
      </c>
      <c r="F1447" s="198">
        <v>3180.414</v>
      </c>
      <c r="H1447" s="33"/>
    </row>
    <row r="1448" spans="2:8" s="1" customFormat="1" ht="16.9" customHeight="1">
      <c r="B1448" s="33"/>
      <c r="C1448" s="199" t="s">
        <v>7091</v>
      </c>
      <c r="H1448" s="33"/>
    </row>
    <row r="1449" spans="2:8" s="1" customFormat="1" ht="16.9" customHeight="1">
      <c r="B1449" s="33"/>
      <c r="C1449" s="197" t="s">
        <v>4397</v>
      </c>
      <c r="D1449" s="197" t="s">
        <v>4398</v>
      </c>
      <c r="E1449" s="18" t="s">
        <v>794</v>
      </c>
      <c r="F1449" s="198">
        <v>3180.414</v>
      </c>
      <c r="H1449" s="33"/>
    </row>
    <row r="1450" spans="2:8" s="1" customFormat="1" ht="16.9" customHeight="1">
      <c r="B1450" s="33"/>
      <c r="C1450" s="197" t="s">
        <v>4390</v>
      </c>
      <c r="D1450" s="197" t="s">
        <v>4391</v>
      </c>
      <c r="E1450" s="18" t="s">
        <v>794</v>
      </c>
      <c r="F1450" s="198">
        <v>10151.633</v>
      </c>
      <c r="H1450" s="33"/>
    </row>
    <row r="1451" spans="2:8" s="1" customFormat="1" ht="16.9" customHeight="1">
      <c r="B1451" s="33"/>
      <c r="C1451" s="193" t="s">
        <v>1776</v>
      </c>
      <c r="D1451" s="194" t="s">
        <v>1777</v>
      </c>
      <c r="E1451" s="195" t="s">
        <v>794</v>
      </c>
      <c r="F1451" s="196">
        <v>303.34</v>
      </c>
      <c r="H1451" s="33"/>
    </row>
    <row r="1452" spans="2:8" s="1" customFormat="1" ht="16.9" customHeight="1">
      <c r="B1452" s="33"/>
      <c r="C1452" s="197" t="s">
        <v>19</v>
      </c>
      <c r="D1452" s="197" t="s">
        <v>4366</v>
      </c>
      <c r="E1452" s="18" t="s">
        <v>19</v>
      </c>
      <c r="F1452" s="198">
        <v>303.34</v>
      </c>
      <c r="H1452" s="33"/>
    </row>
    <row r="1453" spans="2:8" s="1" customFormat="1" ht="16.9" customHeight="1">
      <c r="B1453" s="33"/>
      <c r="C1453" s="197" t="s">
        <v>1776</v>
      </c>
      <c r="D1453" s="197" t="s">
        <v>280</v>
      </c>
      <c r="E1453" s="18" t="s">
        <v>19</v>
      </c>
      <c r="F1453" s="198">
        <v>303.34</v>
      </c>
      <c r="H1453" s="33"/>
    </row>
    <row r="1454" spans="2:8" s="1" customFormat="1" ht="16.9" customHeight="1">
      <c r="B1454" s="33"/>
      <c r="C1454" s="199" t="s">
        <v>7091</v>
      </c>
      <c r="H1454" s="33"/>
    </row>
    <row r="1455" spans="2:8" s="1" customFormat="1" ht="16.9" customHeight="1">
      <c r="B1455" s="33"/>
      <c r="C1455" s="197" t="s">
        <v>4362</v>
      </c>
      <c r="D1455" s="197" t="s">
        <v>4363</v>
      </c>
      <c r="E1455" s="18" t="s">
        <v>794</v>
      </c>
      <c r="F1455" s="198">
        <v>303.34</v>
      </c>
      <c r="H1455" s="33"/>
    </row>
    <row r="1456" spans="2:8" s="1" customFormat="1" ht="16.9" customHeight="1">
      <c r="B1456" s="33"/>
      <c r="C1456" s="197" t="s">
        <v>4356</v>
      </c>
      <c r="D1456" s="197" t="s">
        <v>4357</v>
      </c>
      <c r="E1456" s="18" t="s">
        <v>794</v>
      </c>
      <c r="F1456" s="198">
        <v>3015.623</v>
      </c>
      <c r="H1456" s="33"/>
    </row>
    <row r="1457" spans="2:8" s="1" customFormat="1" ht="16.9" customHeight="1">
      <c r="B1457" s="33"/>
      <c r="C1457" s="193" t="s">
        <v>1780</v>
      </c>
      <c r="D1457" s="194" t="s">
        <v>1781</v>
      </c>
      <c r="E1457" s="195" t="s">
        <v>794</v>
      </c>
      <c r="F1457" s="196">
        <v>1142.678</v>
      </c>
      <c r="H1457" s="33"/>
    </row>
    <row r="1458" spans="2:8" s="1" customFormat="1" ht="16.9" customHeight="1">
      <c r="B1458" s="33"/>
      <c r="C1458" s="197" t="s">
        <v>19</v>
      </c>
      <c r="D1458" s="197" t="s">
        <v>4407</v>
      </c>
      <c r="E1458" s="18" t="s">
        <v>19</v>
      </c>
      <c r="F1458" s="198">
        <v>1142.678</v>
      </c>
      <c r="H1458" s="33"/>
    </row>
    <row r="1459" spans="2:8" s="1" customFormat="1" ht="16.9" customHeight="1">
      <c r="B1459" s="33"/>
      <c r="C1459" s="197" t="s">
        <v>1780</v>
      </c>
      <c r="D1459" s="197" t="s">
        <v>280</v>
      </c>
      <c r="E1459" s="18" t="s">
        <v>19</v>
      </c>
      <c r="F1459" s="198">
        <v>1142.678</v>
      </c>
      <c r="H1459" s="33"/>
    </row>
    <row r="1460" spans="2:8" s="1" customFormat="1" ht="16.9" customHeight="1">
      <c r="B1460" s="33"/>
      <c r="C1460" s="199" t="s">
        <v>7091</v>
      </c>
      <c r="H1460" s="33"/>
    </row>
    <row r="1461" spans="2:8" s="1" customFormat="1" ht="16.9" customHeight="1">
      <c r="B1461" s="33"/>
      <c r="C1461" s="197" t="s">
        <v>4403</v>
      </c>
      <c r="D1461" s="197" t="s">
        <v>4404</v>
      </c>
      <c r="E1461" s="18" t="s">
        <v>794</v>
      </c>
      <c r="F1461" s="198">
        <v>1142.678</v>
      </c>
      <c r="H1461" s="33"/>
    </row>
    <row r="1462" spans="2:8" s="1" customFormat="1" ht="16.9" customHeight="1">
      <c r="B1462" s="33"/>
      <c r="C1462" s="197" t="s">
        <v>4390</v>
      </c>
      <c r="D1462" s="197" t="s">
        <v>4391</v>
      </c>
      <c r="E1462" s="18" t="s">
        <v>794</v>
      </c>
      <c r="F1462" s="198">
        <v>10151.633</v>
      </c>
      <c r="H1462" s="33"/>
    </row>
    <row r="1463" spans="2:8" s="1" customFormat="1" ht="16.9" customHeight="1">
      <c r="B1463" s="33"/>
      <c r="C1463" s="193" t="s">
        <v>216</v>
      </c>
      <c r="D1463" s="194" t="s">
        <v>217</v>
      </c>
      <c r="E1463" s="195" t="s">
        <v>104</v>
      </c>
      <c r="F1463" s="196">
        <v>42.821</v>
      </c>
      <c r="H1463" s="33"/>
    </row>
    <row r="1464" spans="2:8" s="1" customFormat="1" ht="16.9" customHeight="1">
      <c r="B1464" s="33"/>
      <c r="C1464" s="197" t="s">
        <v>19</v>
      </c>
      <c r="D1464" s="197" t="s">
        <v>1011</v>
      </c>
      <c r="E1464" s="18" t="s">
        <v>19</v>
      </c>
      <c r="F1464" s="198">
        <v>5.43</v>
      </c>
      <c r="H1464" s="33"/>
    </row>
    <row r="1465" spans="2:8" s="1" customFormat="1" ht="16.9" customHeight="1">
      <c r="B1465" s="33"/>
      <c r="C1465" s="197" t="s">
        <v>19</v>
      </c>
      <c r="D1465" s="197" t="s">
        <v>1010</v>
      </c>
      <c r="E1465" s="18" t="s">
        <v>19</v>
      </c>
      <c r="F1465" s="198">
        <v>18.81</v>
      </c>
      <c r="H1465" s="33"/>
    </row>
    <row r="1466" spans="2:8" s="1" customFormat="1" ht="16.9" customHeight="1">
      <c r="B1466" s="33"/>
      <c r="C1466" s="197" t="s">
        <v>19</v>
      </c>
      <c r="D1466" s="197" t="s">
        <v>2395</v>
      </c>
      <c r="E1466" s="18" t="s">
        <v>19</v>
      </c>
      <c r="F1466" s="198">
        <v>18.581</v>
      </c>
      <c r="H1466" s="33"/>
    </row>
    <row r="1467" spans="2:8" s="1" customFormat="1" ht="16.9" customHeight="1">
      <c r="B1467" s="33"/>
      <c r="C1467" s="197" t="s">
        <v>216</v>
      </c>
      <c r="D1467" s="197" t="s">
        <v>280</v>
      </c>
      <c r="E1467" s="18" t="s">
        <v>19</v>
      </c>
      <c r="F1467" s="198">
        <v>42.821</v>
      </c>
      <c r="H1467" s="33"/>
    </row>
    <row r="1468" spans="2:8" s="1" customFormat="1" ht="16.9" customHeight="1">
      <c r="B1468" s="33"/>
      <c r="C1468" s="199" t="s">
        <v>7091</v>
      </c>
      <c r="H1468" s="33"/>
    </row>
    <row r="1469" spans="2:8" s="1" customFormat="1" ht="16.9" customHeight="1">
      <c r="B1469" s="33"/>
      <c r="C1469" s="197" t="s">
        <v>1005</v>
      </c>
      <c r="D1469" s="197" t="s">
        <v>1006</v>
      </c>
      <c r="E1469" s="18" t="s">
        <v>104</v>
      </c>
      <c r="F1469" s="198">
        <v>42.821</v>
      </c>
      <c r="H1469" s="33"/>
    </row>
    <row r="1470" spans="2:8" s="1" customFormat="1" ht="16.9" customHeight="1">
      <c r="B1470" s="33"/>
      <c r="C1470" s="197" t="s">
        <v>1015</v>
      </c>
      <c r="D1470" s="197" t="s">
        <v>1016</v>
      </c>
      <c r="E1470" s="18" t="s">
        <v>104</v>
      </c>
      <c r="F1470" s="198">
        <v>42.821</v>
      </c>
      <c r="H1470" s="33"/>
    </row>
    <row r="1471" spans="2:8" s="1" customFormat="1" ht="16.9" customHeight="1">
      <c r="B1471" s="33"/>
      <c r="C1471" s="197" t="s">
        <v>1021</v>
      </c>
      <c r="D1471" s="197" t="s">
        <v>1022</v>
      </c>
      <c r="E1471" s="18" t="s">
        <v>104</v>
      </c>
      <c r="F1471" s="198">
        <v>42.821</v>
      </c>
      <c r="H1471" s="33"/>
    </row>
    <row r="1472" spans="2:8" s="1" customFormat="1" ht="16.9" customHeight="1">
      <c r="B1472" s="33"/>
      <c r="C1472" s="193" t="s">
        <v>1786</v>
      </c>
      <c r="D1472" s="194" t="s">
        <v>1787</v>
      </c>
      <c r="E1472" s="195" t="s">
        <v>104</v>
      </c>
      <c r="F1472" s="196">
        <v>200</v>
      </c>
      <c r="H1472" s="33"/>
    </row>
    <row r="1473" spans="2:8" s="1" customFormat="1" ht="16.9" customHeight="1">
      <c r="B1473" s="33"/>
      <c r="C1473" s="197" t="s">
        <v>19</v>
      </c>
      <c r="D1473" s="197" t="s">
        <v>1919</v>
      </c>
      <c r="E1473" s="18" t="s">
        <v>19</v>
      </c>
      <c r="F1473" s="198">
        <v>0</v>
      </c>
      <c r="H1473" s="33"/>
    </row>
    <row r="1474" spans="2:8" s="1" customFormat="1" ht="16.9" customHeight="1">
      <c r="B1474" s="33"/>
      <c r="C1474" s="197" t="s">
        <v>1786</v>
      </c>
      <c r="D1474" s="197" t="s">
        <v>1788</v>
      </c>
      <c r="E1474" s="18" t="s">
        <v>19</v>
      </c>
      <c r="F1474" s="198">
        <v>200</v>
      </c>
      <c r="H1474" s="33"/>
    </row>
    <row r="1475" spans="2:8" s="1" customFormat="1" ht="16.9" customHeight="1">
      <c r="B1475" s="33"/>
      <c r="C1475" s="199" t="s">
        <v>7091</v>
      </c>
      <c r="H1475" s="33"/>
    </row>
    <row r="1476" spans="2:8" s="1" customFormat="1" ht="16.9" customHeight="1">
      <c r="B1476" s="33"/>
      <c r="C1476" s="197" t="s">
        <v>1912</v>
      </c>
      <c r="D1476" s="197" t="s">
        <v>1913</v>
      </c>
      <c r="E1476" s="18" t="s">
        <v>104</v>
      </c>
      <c r="F1476" s="198">
        <v>3286.533</v>
      </c>
      <c r="H1476" s="33"/>
    </row>
    <row r="1477" spans="2:8" s="1" customFormat="1" ht="16.9" customHeight="1">
      <c r="B1477" s="33"/>
      <c r="C1477" s="197" t="s">
        <v>2111</v>
      </c>
      <c r="D1477" s="197" t="s">
        <v>2112</v>
      </c>
      <c r="E1477" s="18" t="s">
        <v>104</v>
      </c>
      <c r="F1477" s="198">
        <v>2132.8</v>
      </c>
      <c r="H1477" s="33"/>
    </row>
    <row r="1478" spans="2:8" s="1" customFormat="1" ht="16.9" customHeight="1">
      <c r="B1478" s="33"/>
      <c r="C1478" s="197" t="s">
        <v>587</v>
      </c>
      <c r="D1478" s="197" t="s">
        <v>588</v>
      </c>
      <c r="E1478" s="18" t="s">
        <v>104</v>
      </c>
      <c r="F1478" s="198">
        <v>1087.385</v>
      </c>
      <c r="H1478" s="33"/>
    </row>
    <row r="1479" spans="2:8" s="1" customFormat="1" ht="16.9" customHeight="1">
      <c r="B1479" s="33"/>
      <c r="C1479" s="197" t="s">
        <v>659</v>
      </c>
      <c r="D1479" s="197" t="s">
        <v>660</v>
      </c>
      <c r="E1479" s="18" t="s">
        <v>104</v>
      </c>
      <c r="F1479" s="198">
        <v>17917.044</v>
      </c>
      <c r="H1479" s="33"/>
    </row>
    <row r="1480" spans="2:8" s="1" customFormat="1" ht="16.9" customHeight="1">
      <c r="B1480" s="33"/>
      <c r="C1480" s="193" t="s">
        <v>1790</v>
      </c>
      <c r="D1480" s="194" t="s">
        <v>220</v>
      </c>
      <c r="E1480" s="195" t="s">
        <v>104</v>
      </c>
      <c r="F1480" s="196">
        <v>13152.116</v>
      </c>
      <c r="H1480" s="33"/>
    </row>
    <row r="1481" spans="2:8" s="1" customFormat="1" ht="16.9" customHeight="1">
      <c r="B1481" s="33"/>
      <c r="C1481" s="197" t="s">
        <v>19</v>
      </c>
      <c r="D1481" s="197" t="s">
        <v>1981</v>
      </c>
      <c r="E1481" s="18" t="s">
        <v>19</v>
      </c>
      <c r="F1481" s="198">
        <v>0</v>
      </c>
      <c r="H1481" s="33"/>
    </row>
    <row r="1482" spans="2:8" s="1" customFormat="1" ht="16.9" customHeight="1">
      <c r="B1482" s="33"/>
      <c r="C1482" s="197" t="s">
        <v>19</v>
      </c>
      <c r="D1482" s="197" t="s">
        <v>1982</v>
      </c>
      <c r="E1482" s="18" t="s">
        <v>19</v>
      </c>
      <c r="F1482" s="198">
        <v>2146.305</v>
      </c>
      <c r="H1482" s="33"/>
    </row>
    <row r="1483" spans="2:8" s="1" customFormat="1" ht="16.9" customHeight="1">
      <c r="B1483" s="33"/>
      <c r="C1483" s="197" t="s">
        <v>19</v>
      </c>
      <c r="D1483" s="197" t="s">
        <v>1983</v>
      </c>
      <c r="E1483" s="18" t="s">
        <v>19</v>
      </c>
      <c r="F1483" s="198">
        <v>3324.405</v>
      </c>
      <c r="H1483" s="33"/>
    </row>
    <row r="1484" spans="2:8" s="1" customFormat="1" ht="16.9" customHeight="1">
      <c r="B1484" s="33"/>
      <c r="C1484" s="197" t="s">
        <v>19</v>
      </c>
      <c r="D1484" s="197" t="s">
        <v>1984</v>
      </c>
      <c r="E1484" s="18" t="s">
        <v>19</v>
      </c>
      <c r="F1484" s="198">
        <v>59.063</v>
      </c>
      <c r="H1484" s="33"/>
    </row>
    <row r="1485" spans="2:8" s="1" customFormat="1" ht="16.9" customHeight="1">
      <c r="B1485" s="33"/>
      <c r="C1485" s="197" t="s">
        <v>19</v>
      </c>
      <c r="D1485" s="197" t="s">
        <v>1985</v>
      </c>
      <c r="E1485" s="18" t="s">
        <v>19</v>
      </c>
      <c r="F1485" s="198">
        <v>1719.9</v>
      </c>
      <c r="H1485" s="33"/>
    </row>
    <row r="1486" spans="2:8" s="1" customFormat="1" ht="16.9" customHeight="1">
      <c r="B1486" s="33"/>
      <c r="C1486" s="197" t="s">
        <v>19</v>
      </c>
      <c r="D1486" s="197" t="s">
        <v>1986</v>
      </c>
      <c r="E1486" s="18" t="s">
        <v>19</v>
      </c>
      <c r="F1486" s="198">
        <v>560.616</v>
      </c>
      <c r="H1486" s="33"/>
    </row>
    <row r="1487" spans="2:8" s="1" customFormat="1" ht="16.9" customHeight="1">
      <c r="B1487" s="33"/>
      <c r="C1487" s="197" t="s">
        <v>19</v>
      </c>
      <c r="D1487" s="197" t="s">
        <v>1987</v>
      </c>
      <c r="E1487" s="18" t="s">
        <v>19</v>
      </c>
      <c r="F1487" s="198">
        <v>790.619</v>
      </c>
      <c r="H1487" s="33"/>
    </row>
    <row r="1488" spans="2:8" s="1" customFormat="1" ht="16.9" customHeight="1">
      <c r="B1488" s="33"/>
      <c r="C1488" s="197" t="s">
        <v>19</v>
      </c>
      <c r="D1488" s="197" t="s">
        <v>1988</v>
      </c>
      <c r="E1488" s="18" t="s">
        <v>19</v>
      </c>
      <c r="F1488" s="198">
        <v>790.906</v>
      </c>
      <c r="H1488" s="33"/>
    </row>
    <row r="1489" spans="2:8" s="1" customFormat="1" ht="16.9" customHeight="1">
      <c r="B1489" s="33"/>
      <c r="C1489" s="197" t="s">
        <v>19</v>
      </c>
      <c r="D1489" s="197" t="s">
        <v>1989</v>
      </c>
      <c r="E1489" s="18" t="s">
        <v>19</v>
      </c>
      <c r="F1489" s="198">
        <v>1420.913</v>
      </c>
      <c r="H1489" s="33"/>
    </row>
    <row r="1490" spans="2:8" s="1" customFormat="1" ht="16.9" customHeight="1">
      <c r="B1490" s="33"/>
      <c r="C1490" s="197" t="s">
        <v>19</v>
      </c>
      <c r="D1490" s="197" t="s">
        <v>1990</v>
      </c>
      <c r="E1490" s="18" t="s">
        <v>19</v>
      </c>
      <c r="F1490" s="198">
        <v>0</v>
      </c>
      <c r="H1490" s="33"/>
    </row>
    <row r="1491" spans="2:8" s="1" customFormat="1" ht="16.9" customHeight="1">
      <c r="B1491" s="33"/>
      <c r="C1491" s="197" t="s">
        <v>19</v>
      </c>
      <c r="D1491" s="197" t="s">
        <v>1991</v>
      </c>
      <c r="E1491" s="18" t="s">
        <v>19</v>
      </c>
      <c r="F1491" s="198">
        <v>845.985</v>
      </c>
      <c r="H1491" s="33"/>
    </row>
    <row r="1492" spans="2:8" s="1" customFormat="1" ht="16.9" customHeight="1">
      <c r="B1492" s="33"/>
      <c r="C1492" s="197" t="s">
        <v>19</v>
      </c>
      <c r="D1492" s="197" t="s">
        <v>1992</v>
      </c>
      <c r="E1492" s="18" t="s">
        <v>19</v>
      </c>
      <c r="F1492" s="198">
        <v>362.565</v>
      </c>
      <c r="H1492" s="33"/>
    </row>
    <row r="1493" spans="2:8" s="1" customFormat="1" ht="16.9" customHeight="1">
      <c r="B1493" s="33"/>
      <c r="C1493" s="197" t="s">
        <v>19</v>
      </c>
      <c r="D1493" s="197" t="s">
        <v>1993</v>
      </c>
      <c r="E1493" s="18" t="s">
        <v>19</v>
      </c>
      <c r="F1493" s="198">
        <v>0</v>
      </c>
      <c r="H1493" s="33"/>
    </row>
    <row r="1494" spans="2:8" s="1" customFormat="1" ht="16.9" customHeight="1">
      <c r="B1494" s="33"/>
      <c r="C1494" s="197" t="s">
        <v>19</v>
      </c>
      <c r="D1494" s="197" t="s">
        <v>1994</v>
      </c>
      <c r="E1494" s="18" t="s">
        <v>19</v>
      </c>
      <c r="F1494" s="198">
        <v>0</v>
      </c>
      <c r="H1494" s="33"/>
    </row>
    <row r="1495" spans="2:8" s="1" customFormat="1" ht="16.9" customHeight="1">
      <c r="B1495" s="33"/>
      <c r="C1495" s="197" t="s">
        <v>19</v>
      </c>
      <c r="D1495" s="197" t="s">
        <v>1995</v>
      </c>
      <c r="E1495" s="18" t="s">
        <v>19</v>
      </c>
      <c r="F1495" s="198">
        <v>14.745</v>
      </c>
      <c r="H1495" s="33"/>
    </row>
    <row r="1496" spans="2:8" s="1" customFormat="1" ht="16.9" customHeight="1">
      <c r="B1496" s="33"/>
      <c r="C1496" s="197" t="s">
        <v>19</v>
      </c>
      <c r="D1496" s="197" t="s">
        <v>1996</v>
      </c>
      <c r="E1496" s="18" t="s">
        <v>19</v>
      </c>
      <c r="F1496" s="198">
        <v>0</v>
      </c>
      <c r="H1496" s="33"/>
    </row>
    <row r="1497" spans="2:8" s="1" customFormat="1" ht="16.9" customHeight="1">
      <c r="B1497" s="33"/>
      <c r="C1497" s="197" t="s">
        <v>19</v>
      </c>
      <c r="D1497" s="197" t="s">
        <v>1997</v>
      </c>
      <c r="E1497" s="18" t="s">
        <v>19</v>
      </c>
      <c r="F1497" s="198">
        <v>20.54</v>
      </c>
      <c r="H1497" s="33"/>
    </row>
    <row r="1498" spans="2:8" s="1" customFormat="1" ht="16.9" customHeight="1">
      <c r="B1498" s="33"/>
      <c r="C1498" s="197" t="s">
        <v>19</v>
      </c>
      <c r="D1498" s="197" t="s">
        <v>1998</v>
      </c>
      <c r="E1498" s="18" t="s">
        <v>19</v>
      </c>
      <c r="F1498" s="198">
        <v>0</v>
      </c>
      <c r="H1498" s="33"/>
    </row>
    <row r="1499" spans="2:8" s="1" customFormat="1" ht="16.9" customHeight="1">
      <c r="B1499" s="33"/>
      <c r="C1499" s="197" t="s">
        <v>19</v>
      </c>
      <c r="D1499" s="197" t="s">
        <v>1999</v>
      </c>
      <c r="E1499" s="18" t="s">
        <v>19</v>
      </c>
      <c r="F1499" s="198">
        <v>93.25</v>
      </c>
      <c r="H1499" s="33"/>
    </row>
    <row r="1500" spans="2:8" s="1" customFormat="1" ht="16.9" customHeight="1">
      <c r="B1500" s="33"/>
      <c r="C1500" s="197" t="s">
        <v>19</v>
      </c>
      <c r="D1500" s="197" t="s">
        <v>2000</v>
      </c>
      <c r="E1500" s="18" t="s">
        <v>19</v>
      </c>
      <c r="F1500" s="198">
        <v>0</v>
      </c>
      <c r="H1500" s="33"/>
    </row>
    <row r="1501" spans="2:8" s="1" customFormat="1" ht="16.9" customHeight="1">
      <c r="B1501" s="33"/>
      <c r="C1501" s="197" t="s">
        <v>19</v>
      </c>
      <c r="D1501" s="197" t="s">
        <v>2001</v>
      </c>
      <c r="E1501" s="18" t="s">
        <v>19</v>
      </c>
      <c r="F1501" s="198">
        <v>100.235</v>
      </c>
      <c r="H1501" s="33"/>
    </row>
    <row r="1502" spans="2:8" s="1" customFormat="1" ht="16.9" customHeight="1">
      <c r="B1502" s="33"/>
      <c r="C1502" s="197" t="s">
        <v>19</v>
      </c>
      <c r="D1502" s="197" t="s">
        <v>2002</v>
      </c>
      <c r="E1502" s="18" t="s">
        <v>19</v>
      </c>
      <c r="F1502" s="198">
        <v>0</v>
      </c>
      <c r="H1502" s="33"/>
    </row>
    <row r="1503" spans="2:8" s="1" customFormat="1" ht="16.9" customHeight="1">
      <c r="B1503" s="33"/>
      <c r="C1503" s="197" t="s">
        <v>19</v>
      </c>
      <c r="D1503" s="197" t="s">
        <v>2003</v>
      </c>
      <c r="E1503" s="18" t="s">
        <v>19</v>
      </c>
      <c r="F1503" s="198">
        <v>74.84</v>
      </c>
      <c r="H1503" s="33"/>
    </row>
    <row r="1504" spans="2:8" s="1" customFormat="1" ht="16.9" customHeight="1">
      <c r="B1504" s="33"/>
      <c r="C1504" s="197" t="s">
        <v>19</v>
      </c>
      <c r="D1504" s="197" t="s">
        <v>2004</v>
      </c>
      <c r="E1504" s="18" t="s">
        <v>19</v>
      </c>
      <c r="F1504" s="198">
        <v>0</v>
      </c>
      <c r="H1504" s="33"/>
    </row>
    <row r="1505" spans="2:8" s="1" customFormat="1" ht="16.9" customHeight="1">
      <c r="B1505" s="33"/>
      <c r="C1505" s="197" t="s">
        <v>19</v>
      </c>
      <c r="D1505" s="197" t="s">
        <v>2005</v>
      </c>
      <c r="E1505" s="18" t="s">
        <v>19</v>
      </c>
      <c r="F1505" s="198">
        <v>23.715</v>
      </c>
      <c r="H1505" s="33"/>
    </row>
    <row r="1506" spans="2:8" s="1" customFormat="1" ht="16.9" customHeight="1">
      <c r="B1506" s="33"/>
      <c r="C1506" s="197" t="s">
        <v>19</v>
      </c>
      <c r="D1506" s="197" t="s">
        <v>2006</v>
      </c>
      <c r="E1506" s="18" t="s">
        <v>19</v>
      </c>
      <c r="F1506" s="198">
        <v>0</v>
      </c>
      <c r="H1506" s="33"/>
    </row>
    <row r="1507" spans="2:8" s="1" customFormat="1" ht="16.9" customHeight="1">
      <c r="B1507" s="33"/>
      <c r="C1507" s="197" t="s">
        <v>19</v>
      </c>
      <c r="D1507" s="197" t="s">
        <v>2007</v>
      </c>
      <c r="E1507" s="18" t="s">
        <v>19</v>
      </c>
      <c r="F1507" s="198">
        <v>11.44</v>
      </c>
      <c r="H1507" s="33"/>
    </row>
    <row r="1508" spans="2:8" s="1" customFormat="1" ht="16.9" customHeight="1">
      <c r="B1508" s="33"/>
      <c r="C1508" s="197" t="s">
        <v>19</v>
      </c>
      <c r="D1508" s="197" t="s">
        <v>2008</v>
      </c>
      <c r="E1508" s="18" t="s">
        <v>19</v>
      </c>
      <c r="F1508" s="198">
        <v>0</v>
      </c>
      <c r="H1508" s="33"/>
    </row>
    <row r="1509" spans="2:8" s="1" customFormat="1" ht="16.9" customHeight="1">
      <c r="B1509" s="33"/>
      <c r="C1509" s="197" t="s">
        <v>19</v>
      </c>
      <c r="D1509" s="197" t="s">
        <v>2009</v>
      </c>
      <c r="E1509" s="18" t="s">
        <v>19</v>
      </c>
      <c r="F1509" s="198">
        <v>20.48</v>
      </c>
      <c r="H1509" s="33"/>
    </row>
    <row r="1510" spans="2:8" s="1" customFormat="1" ht="16.9" customHeight="1">
      <c r="B1510" s="33"/>
      <c r="C1510" s="197" t="s">
        <v>19</v>
      </c>
      <c r="D1510" s="197" t="s">
        <v>2010</v>
      </c>
      <c r="E1510" s="18" t="s">
        <v>19</v>
      </c>
      <c r="F1510" s="198">
        <v>0</v>
      </c>
      <c r="H1510" s="33"/>
    </row>
    <row r="1511" spans="2:8" s="1" customFormat="1" ht="16.9" customHeight="1">
      <c r="B1511" s="33"/>
      <c r="C1511" s="197" t="s">
        <v>19</v>
      </c>
      <c r="D1511" s="197" t="s">
        <v>2011</v>
      </c>
      <c r="E1511" s="18" t="s">
        <v>19</v>
      </c>
      <c r="F1511" s="198">
        <v>48.8</v>
      </c>
      <c r="H1511" s="33"/>
    </row>
    <row r="1512" spans="2:8" s="1" customFormat="1" ht="16.9" customHeight="1">
      <c r="B1512" s="33"/>
      <c r="C1512" s="197" t="s">
        <v>19</v>
      </c>
      <c r="D1512" s="197" t="s">
        <v>2012</v>
      </c>
      <c r="E1512" s="18" t="s">
        <v>19</v>
      </c>
      <c r="F1512" s="198">
        <v>0</v>
      </c>
      <c r="H1512" s="33"/>
    </row>
    <row r="1513" spans="2:8" s="1" customFormat="1" ht="16.9" customHeight="1">
      <c r="B1513" s="33"/>
      <c r="C1513" s="197" t="s">
        <v>19</v>
      </c>
      <c r="D1513" s="197" t="s">
        <v>2013</v>
      </c>
      <c r="E1513" s="18" t="s">
        <v>19</v>
      </c>
      <c r="F1513" s="198">
        <v>205.626</v>
      </c>
      <c r="H1513" s="33"/>
    </row>
    <row r="1514" spans="2:8" s="1" customFormat="1" ht="16.9" customHeight="1">
      <c r="B1514" s="33"/>
      <c r="C1514" s="197" t="s">
        <v>19</v>
      </c>
      <c r="D1514" s="197" t="s">
        <v>2014</v>
      </c>
      <c r="E1514" s="18" t="s">
        <v>19</v>
      </c>
      <c r="F1514" s="198">
        <v>0</v>
      </c>
      <c r="H1514" s="33"/>
    </row>
    <row r="1515" spans="2:8" s="1" customFormat="1" ht="16.9" customHeight="1">
      <c r="B1515" s="33"/>
      <c r="C1515" s="197" t="s">
        <v>19</v>
      </c>
      <c r="D1515" s="197" t="s">
        <v>2015</v>
      </c>
      <c r="E1515" s="18" t="s">
        <v>19</v>
      </c>
      <c r="F1515" s="198">
        <v>274.168</v>
      </c>
      <c r="H1515" s="33"/>
    </row>
    <row r="1516" spans="2:8" s="1" customFormat="1" ht="16.9" customHeight="1">
      <c r="B1516" s="33"/>
      <c r="C1516" s="197" t="s">
        <v>19</v>
      </c>
      <c r="D1516" s="197" t="s">
        <v>2016</v>
      </c>
      <c r="E1516" s="18" t="s">
        <v>19</v>
      </c>
      <c r="F1516" s="198">
        <v>0</v>
      </c>
      <c r="H1516" s="33"/>
    </row>
    <row r="1517" spans="2:8" s="1" customFormat="1" ht="16.9" customHeight="1">
      <c r="B1517" s="33"/>
      <c r="C1517" s="197" t="s">
        <v>19</v>
      </c>
      <c r="D1517" s="197" t="s">
        <v>2017</v>
      </c>
      <c r="E1517" s="18" t="s">
        <v>19</v>
      </c>
      <c r="F1517" s="198">
        <v>243</v>
      </c>
      <c r="H1517" s="33"/>
    </row>
    <row r="1518" spans="2:8" s="1" customFormat="1" ht="16.9" customHeight="1">
      <c r="B1518" s="33"/>
      <c r="C1518" s="197" t="s">
        <v>1790</v>
      </c>
      <c r="D1518" s="197" t="s">
        <v>280</v>
      </c>
      <c r="E1518" s="18" t="s">
        <v>19</v>
      </c>
      <c r="F1518" s="198">
        <v>13152.116</v>
      </c>
      <c r="H1518" s="33"/>
    </row>
    <row r="1519" spans="2:8" s="1" customFormat="1" ht="16.9" customHeight="1">
      <c r="B1519" s="33"/>
      <c r="C1519" s="199" t="s">
        <v>7091</v>
      </c>
      <c r="H1519" s="33"/>
    </row>
    <row r="1520" spans="2:8" s="1" customFormat="1" ht="16.9" customHeight="1">
      <c r="B1520" s="33"/>
      <c r="C1520" s="197" t="s">
        <v>1975</v>
      </c>
      <c r="D1520" s="197" t="s">
        <v>1976</v>
      </c>
      <c r="E1520" s="18" t="s">
        <v>104</v>
      </c>
      <c r="F1520" s="198">
        <v>13152.116</v>
      </c>
      <c r="H1520" s="33"/>
    </row>
    <row r="1521" spans="2:8" s="1" customFormat="1" ht="16.9" customHeight="1">
      <c r="B1521" s="33"/>
      <c r="C1521" s="197" t="s">
        <v>587</v>
      </c>
      <c r="D1521" s="197" t="s">
        <v>588</v>
      </c>
      <c r="E1521" s="18" t="s">
        <v>104</v>
      </c>
      <c r="F1521" s="198">
        <v>1087.385</v>
      </c>
      <c r="H1521" s="33"/>
    </row>
    <row r="1522" spans="2:8" s="1" customFormat="1" ht="16.9" customHeight="1">
      <c r="B1522" s="33"/>
      <c r="C1522" s="197" t="s">
        <v>2142</v>
      </c>
      <c r="D1522" s="197" t="s">
        <v>2143</v>
      </c>
      <c r="E1522" s="18" t="s">
        <v>104</v>
      </c>
      <c r="F1522" s="198">
        <v>22830.043</v>
      </c>
      <c r="H1522" s="33"/>
    </row>
    <row r="1523" spans="2:8" s="1" customFormat="1" ht="16.9" customHeight="1">
      <c r="B1523" s="33"/>
      <c r="C1523" s="197" t="s">
        <v>659</v>
      </c>
      <c r="D1523" s="197" t="s">
        <v>660</v>
      </c>
      <c r="E1523" s="18" t="s">
        <v>104</v>
      </c>
      <c r="F1523" s="198">
        <v>17917.044</v>
      </c>
      <c r="H1523" s="33"/>
    </row>
    <row r="1524" spans="2:8" s="1" customFormat="1" ht="16.9" customHeight="1">
      <c r="B1524" s="33"/>
      <c r="C1524" s="193" t="s">
        <v>1793</v>
      </c>
      <c r="D1524" s="194" t="s">
        <v>1794</v>
      </c>
      <c r="E1524" s="195" t="s">
        <v>104</v>
      </c>
      <c r="F1524" s="196">
        <v>459.59</v>
      </c>
      <c r="H1524" s="33"/>
    </row>
    <row r="1525" spans="2:8" s="1" customFormat="1" ht="16.9" customHeight="1">
      <c r="B1525" s="33"/>
      <c r="C1525" s="197" t="s">
        <v>19</v>
      </c>
      <c r="D1525" s="197" t="s">
        <v>2023</v>
      </c>
      <c r="E1525" s="18" t="s">
        <v>19</v>
      </c>
      <c r="F1525" s="198">
        <v>0</v>
      </c>
      <c r="H1525" s="33"/>
    </row>
    <row r="1526" spans="2:8" s="1" customFormat="1" ht="16.9" customHeight="1">
      <c r="B1526" s="33"/>
      <c r="C1526" s="197" t="s">
        <v>19</v>
      </c>
      <c r="D1526" s="197" t="s">
        <v>2024</v>
      </c>
      <c r="E1526" s="18" t="s">
        <v>19</v>
      </c>
      <c r="F1526" s="198">
        <v>113.19</v>
      </c>
      <c r="H1526" s="33"/>
    </row>
    <row r="1527" spans="2:8" s="1" customFormat="1" ht="16.9" customHeight="1">
      <c r="B1527" s="33"/>
      <c r="C1527" s="197" t="s">
        <v>19</v>
      </c>
      <c r="D1527" s="197" t="s">
        <v>2025</v>
      </c>
      <c r="E1527" s="18" t="s">
        <v>19</v>
      </c>
      <c r="F1527" s="198">
        <v>0</v>
      </c>
      <c r="H1527" s="33"/>
    </row>
    <row r="1528" spans="2:8" s="1" customFormat="1" ht="16.9" customHeight="1">
      <c r="B1528" s="33"/>
      <c r="C1528" s="197" t="s">
        <v>19</v>
      </c>
      <c r="D1528" s="197" t="s">
        <v>2026</v>
      </c>
      <c r="E1528" s="18" t="s">
        <v>19</v>
      </c>
      <c r="F1528" s="198">
        <v>276</v>
      </c>
      <c r="H1528" s="33"/>
    </row>
    <row r="1529" spans="2:8" s="1" customFormat="1" ht="16.9" customHeight="1">
      <c r="B1529" s="33"/>
      <c r="C1529" s="197" t="s">
        <v>19</v>
      </c>
      <c r="D1529" s="197" t="s">
        <v>1973</v>
      </c>
      <c r="E1529" s="18" t="s">
        <v>19</v>
      </c>
      <c r="F1529" s="198">
        <v>0</v>
      </c>
      <c r="H1529" s="33"/>
    </row>
    <row r="1530" spans="2:8" s="1" customFormat="1" ht="16.9" customHeight="1">
      <c r="B1530" s="33"/>
      <c r="C1530" s="197" t="s">
        <v>19</v>
      </c>
      <c r="D1530" s="197" t="s">
        <v>2027</v>
      </c>
      <c r="E1530" s="18" t="s">
        <v>19</v>
      </c>
      <c r="F1530" s="198">
        <v>15.6</v>
      </c>
      <c r="H1530" s="33"/>
    </row>
    <row r="1531" spans="2:8" s="1" customFormat="1" ht="16.9" customHeight="1">
      <c r="B1531" s="33"/>
      <c r="C1531" s="197" t="s">
        <v>19</v>
      </c>
      <c r="D1531" s="197" t="s">
        <v>2028</v>
      </c>
      <c r="E1531" s="18" t="s">
        <v>19</v>
      </c>
      <c r="F1531" s="198">
        <v>0</v>
      </c>
      <c r="H1531" s="33"/>
    </row>
    <row r="1532" spans="2:8" s="1" customFormat="1" ht="16.9" customHeight="1">
      <c r="B1532" s="33"/>
      <c r="C1532" s="197" t="s">
        <v>19</v>
      </c>
      <c r="D1532" s="197" t="s">
        <v>643</v>
      </c>
      <c r="E1532" s="18" t="s">
        <v>19</v>
      </c>
      <c r="F1532" s="198">
        <v>50</v>
      </c>
      <c r="H1532" s="33"/>
    </row>
    <row r="1533" spans="2:8" s="1" customFormat="1" ht="16.9" customHeight="1">
      <c r="B1533" s="33"/>
      <c r="C1533" s="197" t="s">
        <v>19</v>
      </c>
      <c r="D1533" s="197" t="s">
        <v>2029</v>
      </c>
      <c r="E1533" s="18" t="s">
        <v>19</v>
      </c>
      <c r="F1533" s="198">
        <v>4.8</v>
      </c>
      <c r="H1533" s="33"/>
    </row>
    <row r="1534" spans="2:8" s="1" customFormat="1" ht="16.9" customHeight="1">
      <c r="B1534" s="33"/>
      <c r="C1534" s="197" t="s">
        <v>1793</v>
      </c>
      <c r="D1534" s="197" t="s">
        <v>280</v>
      </c>
      <c r="E1534" s="18" t="s">
        <v>19</v>
      </c>
      <c r="F1534" s="198">
        <v>459.59</v>
      </c>
      <c r="H1534" s="33"/>
    </row>
    <row r="1535" spans="2:8" s="1" customFormat="1" ht="16.9" customHeight="1">
      <c r="B1535" s="33"/>
      <c r="C1535" s="199" t="s">
        <v>7091</v>
      </c>
      <c r="H1535" s="33"/>
    </row>
    <row r="1536" spans="2:8" s="1" customFormat="1" ht="16.9" customHeight="1">
      <c r="B1536" s="33"/>
      <c r="C1536" s="197" t="s">
        <v>2018</v>
      </c>
      <c r="D1536" s="197" t="s">
        <v>2019</v>
      </c>
      <c r="E1536" s="18" t="s">
        <v>104</v>
      </c>
      <c r="F1536" s="198">
        <v>459.59</v>
      </c>
      <c r="H1536" s="33"/>
    </row>
    <row r="1537" spans="2:8" s="1" customFormat="1" ht="16.9" customHeight="1">
      <c r="B1537" s="33"/>
      <c r="C1537" s="197" t="s">
        <v>587</v>
      </c>
      <c r="D1537" s="197" t="s">
        <v>588</v>
      </c>
      <c r="E1537" s="18" t="s">
        <v>104</v>
      </c>
      <c r="F1537" s="198">
        <v>1087.385</v>
      </c>
      <c r="H1537" s="33"/>
    </row>
    <row r="1538" spans="2:8" s="1" customFormat="1" ht="16.9" customHeight="1">
      <c r="B1538" s="33"/>
      <c r="C1538" s="197" t="s">
        <v>2142</v>
      </c>
      <c r="D1538" s="197" t="s">
        <v>2143</v>
      </c>
      <c r="E1538" s="18" t="s">
        <v>104</v>
      </c>
      <c r="F1538" s="198">
        <v>22830.043</v>
      </c>
      <c r="H1538" s="33"/>
    </row>
    <row r="1539" spans="2:8" s="1" customFormat="1" ht="16.9" customHeight="1">
      <c r="B1539" s="33"/>
      <c r="C1539" s="197" t="s">
        <v>659</v>
      </c>
      <c r="D1539" s="197" t="s">
        <v>660</v>
      </c>
      <c r="E1539" s="18" t="s">
        <v>104</v>
      </c>
      <c r="F1539" s="198">
        <v>17917.044</v>
      </c>
      <c r="H1539" s="33"/>
    </row>
    <row r="1540" spans="2:8" s="1" customFormat="1" ht="16.9" customHeight="1">
      <c r="B1540" s="33"/>
      <c r="C1540" s="193" t="s">
        <v>1797</v>
      </c>
      <c r="D1540" s="194" t="s">
        <v>1798</v>
      </c>
      <c r="E1540" s="195" t="s">
        <v>104</v>
      </c>
      <c r="F1540" s="196">
        <v>341.6</v>
      </c>
      <c r="H1540" s="33"/>
    </row>
    <row r="1541" spans="2:8" s="1" customFormat="1" ht="16.9" customHeight="1">
      <c r="B1541" s="33"/>
      <c r="C1541" s="197" t="s">
        <v>19</v>
      </c>
      <c r="D1541" s="197" t="s">
        <v>2025</v>
      </c>
      <c r="E1541" s="18" t="s">
        <v>19</v>
      </c>
      <c r="F1541" s="198">
        <v>0</v>
      </c>
      <c r="H1541" s="33"/>
    </row>
    <row r="1542" spans="2:8" s="1" customFormat="1" ht="16.9" customHeight="1">
      <c r="B1542" s="33"/>
      <c r="C1542" s="197" t="s">
        <v>19</v>
      </c>
      <c r="D1542" s="197" t="s">
        <v>2026</v>
      </c>
      <c r="E1542" s="18" t="s">
        <v>19</v>
      </c>
      <c r="F1542" s="198">
        <v>276</v>
      </c>
      <c r="H1542" s="33"/>
    </row>
    <row r="1543" spans="2:8" s="1" customFormat="1" ht="16.9" customHeight="1">
      <c r="B1543" s="33"/>
      <c r="C1543" s="197" t="s">
        <v>19</v>
      </c>
      <c r="D1543" s="197" t="s">
        <v>1973</v>
      </c>
      <c r="E1543" s="18" t="s">
        <v>19</v>
      </c>
      <c r="F1543" s="198">
        <v>0</v>
      </c>
      <c r="H1543" s="33"/>
    </row>
    <row r="1544" spans="2:8" s="1" customFormat="1" ht="16.9" customHeight="1">
      <c r="B1544" s="33"/>
      <c r="C1544" s="197" t="s">
        <v>19</v>
      </c>
      <c r="D1544" s="197" t="s">
        <v>2027</v>
      </c>
      <c r="E1544" s="18" t="s">
        <v>19</v>
      </c>
      <c r="F1544" s="198">
        <v>15.6</v>
      </c>
      <c r="H1544" s="33"/>
    </row>
    <row r="1545" spans="2:8" s="1" customFormat="1" ht="16.9" customHeight="1">
      <c r="B1545" s="33"/>
      <c r="C1545" s="197" t="s">
        <v>19</v>
      </c>
      <c r="D1545" s="197" t="s">
        <v>2028</v>
      </c>
      <c r="E1545" s="18" t="s">
        <v>19</v>
      </c>
      <c r="F1545" s="198">
        <v>0</v>
      </c>
      <c r="H1545" s="33"/>
    </row>
    <row r="1546" spans="2:8" s="1" customFormat="1" ht="16.9" customHeight="1">
      <c r="B1546" s="33"/>
      <c r="C1546" s="197" t="s">
        <v>19</v>
      </c>
      <c r="D1546" s="197" t="s">
        <v>643</v>
      </c>
      <c r="E1546" s="18" t="s">
        <v>19</v>
      </c>
      <c r="F1546" s="198">
        <v>50</v>
      </c>
      <c r="H1546" s="33"/>
    </row>
    <row r="1547" spans="2:8" s="1" customFormat="1" ht="16.9" customHeight="1">
      <c r="B1547" s="33"/>
      <c r="C1547" s="197" t="s">
        <v>1797</v>
      </c>
      <c r="D1547" s="197" t="s">
        <v>397</v>
      </c>
      <c r="E1547" s="18" t="s">
        <v>19</v>
      </c>
      <c r="F1547" s="198">
        <v>341.6</v>
      </c>
      <c r="H1547" s="33"/>
    </row>
    <row r="1548" spans="2:8" s="1" customFormat="1" ht="16.9" customHeight="1">
      <c r="B1548" s="33"/>
      <c r="C1548" s="199" t="s">
        <v>7091</v>
      </c>
      <c r="H1548" s="33"/>
    </row>
    <row r="1549" spans="2:8" s="1" customFormat="1" ht="16.9" customHeight="1">
      <c r="B1549" s="33"/>
      <c r="C1549" s="197" t="s">
        <v>2018</v>
      </c>
      <c r="D1549" s="197" t="s">
        <v>2019</v>
      </c>
      <c r="E1549" s="18" t="s">
        <v>104</v>
      </c>
      <c r="F1549" s="198">
        <v>459.59</v>
      </c>
      <c r="H1549" s="33"/>
    </row>
    <row r="1550" spans="2:8" s="1" customFormat="1" ht="16.9" customHeight="1">
      <c r="B1550" s="33"/>
      <c r="C1550" s="197" t="s">
        <v>675</v>
      </c>
      <c r="D1550" s="197" t="s">
        <v>676</v>
      </c>
      <c r="E1550" s="18" t="s">
        <v>104</v>
      </c>
      <c r="F1550" s="198">
        <v>375.678</v>
      </c>
      <c r="H1550" s="33"/>
    </row>
    <row r="1551" spans="2:8" s="1" customFormat="1" ht="16.9" customHeight="1">
      <c r="B1551" s="33"/>
      <c r="C1551" s="193" t="s">
        <v>1801</v>
      </c>
      <c r="D1551" s="194" t="s">
        <v>1802</v>
      </c>
      <c r="E1551" s="195" t="s">
        <v>104</v>
      </c>
      <c r="F1551" s="196">
        <v>43.099</v>
      </c>
      <c r="H1551" s="33"/>
    </row>
    <row r="1552" spans="2:8" s="1" customFormat="1" ht="16.9" customHeight="1">
      <c r="B1552" s="33"/>
      <c r="C1552" s="197" t="s">
        <v>19</v>
      </c>
      <c r="D1552" s="197" t="s">
        <v>3093</v>
      </c>
      <c r="E1552" s="18" t="s">
        <v>19</v>
      </c>
      <c r="F1552" s="198">
        <v>0</v>
      </c>
      <c r="H1552" s="33"/>
    </row>
    <row r="1553" spans="2:8" s="1" customFormat="1" ht="16.9" customHeight="1">
      <c r="B1553" s="33"/>
      <c r="C1553" s="197" t="s">
        <v>19</v>
      </c>
      <c r="D1553" s="197" t="s">
        <v>3094</v>
      </c>
      <c r="E1553" s="18" t="s">
        <v>19</v>
      </c>
      <c r="F1553" s="198">
        <v>14.714</v>
      </c>
      <c r="H1553" s="33"/>
    </row>
    <row r="1554" spans="2:8" s="1" customFormat="1" ht="16.9" customHeight="1">
      <c r="B1554" s="33"/>
      <c r="C1554" s="197" t="s">
        <v>19</v>
      </c>
      <c r="D1554" s="197" t="s">
        <v>3095</v>
      </c>
      <c r="E1554" s="18" t="s">
        <v>19</v>
      </c>
      <c r="F1554" s="198">
        <v>28.385</v>
      </c>
      <c r="H1554" s="33"/>
    </row>
    <row r="1555" spans="2:8" s="1" customFormat="1" ht="16.9" customHeight="1">
      <c r="B1555" s="33"/>
      <c r="C1555" s="197" t="s">
        <v>1801</v>
      </c>
      <c r="D1555" s="197" t="s">
        <v>280</v>
      </c>
      <c r="E1555" s="18" t="s">
        <v>19</v>
      </c>
      <c r="F1555" s="198">
        <v>43.099</v>
      </c>
      <c r="H1555" s="33"/>
    </row>
    <row r="1556" spans="2:8" s="1" customFormat="1" ht="16.9" customHeight="1">
      <c r="B1556" s="33"/>
      <c r="C1556" s="199" t="s">
        <v>7091</v>
      </c>
      <c r="H1556" s="33"/>
    </row>
    <row r="1557" spans="2:8" s="1" customFormat="1" ht="16.9" customHeight="1">
      <c r="B1557" s="33"/>
      <c r="C1557" s="197" t="s">
        <v>3088</v>
      </c>
      <c r="D1557" s="197" t="s">
        <v>3089</v>
      </c>
      <c r="E1557" s="18" t="s">
        <v>104</v>
      </c>
      <c r="F1557" s="198">
        <v>21.55</v>
      </c>
      <c r="H1557" s="33"/>
    </row>
    <row r="1558" spans="2:8" s="1" customFormat="1" ht="16.9" customHeight="1">
      <c r="B1558" s="33"/>
      <c r="C1558" s="197" t="s">
        <v>3036</v>
      </c>
      <c r="D1558" s="197" t="s">
        <v>3037</v>
      </c>
      <c r="E1558" s="18" t="s">
        <v>104</v>
      </c>
      <c r="F1558" s="198">
        <v>21.55</v>
      </c>
      <c r="H1558" s="33"/>
    </row>
    <row r="1559" spans="2:8" s="1" customFormat="1" ht="16.9" customHeight="1">
      <c r="B1559" s="33"/>
      <c r="C1559" s="197" t="s">
        <v>1449</v>
      </c>
      <c r="D1559" s="197" t="s">
        <v>1450</v>
      </c>
      <c r="E1559" s="18" t="s">
        <v>130</v>
      </c>
      <c r="F1559" s="198">
        <v>837.033</v>
      </c>
      <c r="H1559" s="33"/>
    </row>
    <row r="1560" spans="2:8" s="1" customFormat="1" ht="16.9" customHeight="1">
      <c r="B1560" s="33"/>
      <c r="C1560" s="197" t="s">
        <v>1471</v>
      </c>
      <c r="D1560" s="197" t="s">
        <v>1472</v>
      </c>
      <c r="E1560" s="18" t="s">
        <v>130</v>
      </c>
      <c r="F1560" s="198">
        <v>2692.472</v>
      </c>
      <c r="H1560" s="33"/>
    </row>
    <row r="1561" spans="2:8" s="1" customFormat="1" ht="16.9" customHeight="1">
      <c r="B1561" s="33"/>
      <c r="C1561" s="197" t="s">
        <v>1481</v>
      </c>
      <c r="D1561" s="197" t="s">
        <v>1482</v>
      </c>
      <c r="E1561" s="18" t="s">
        <v>130</v>
      </c>
      <c r="F1561" s="198">
        <v>34932.609</v>
      </c>
      <c r="H1561" s="33"/>
    </row>
    <row r="1562" spans="2:8" s="1" customFormat="1" ht="16.9" customHeight="1">
      <c r="B1562" s="33"/>
      <c r="C1562" s="197" t="s">
        <v>1493</v>
      </c>
      <c r="D1562" s="197" t="s">
        <v>1494</v>
      </c>
      <c r="E1562" s="18" t="s">
        <v>130</v>
      </c>
      <c r="F1562" s="198">
        <v>1964.781</v>
      </c>
      <c r="H1562" s="33"/>
    </row>
    <row r="1563" spans="2:8" s="1" customFormat="1" ht="16.9" customHeight="1">
      <c r="B1563" s="33"/>
      <c r="C1563" s="193" t="s">
        <v>1805</v>
      </c>
      <c r="D1563" s="194" t="s">
        <v>1806</v>
      </c>
      <c r="E1563" s="195" t="s">
        <v>104</v>
      </c>
      <c r="F1563" s="196">
        <v>165.54</v>
      </c>
      <c r="H1563" s="33"/>
    </row>
    <row r="1564" spans="2:8" s="1" customFormat="1" ht="16.9" customHeight="1">
      <c r="B1564" s="33"/>
      <c r="C1564" s="197" t="s">
        <v>19</v>
      </c>
      <c r="D1564" s="197" t="s">
        <v>3056</v>
      </c>
      <c r="E1564" s="18" t="s">
        <v>19</v>
      </c>
      <c r="F1564" s="198">
        <v>0</v>
      </c>
      <c r="H1564" s="33"/>
    </row>
    <row r="1565" spans="2:8" s="1" customFormat="1" ht="16.9" customHeight="1">
      <c r="B1565" s="33"/>
      <c r="C1565" s="197" t="s">
        <v>19</v>
      </c>
      <c r="D1565" s="197" t="s">
        <v>3057</v>
      </c>
      <c r="E1565" s="18" t="s">
        <v>19</v>
      </c>
      <c r="F1565" s="198">
        <v>7.5</v>
      </c>
      <c r="H1565" s="33"/>
    </row>
    <row r="1566" spans="2:8" s="1" customFormat="1" ht="16.9" customHeight="1">
      <c r="B1566" s="33"/>
      <c r="C1566" s="197" t="s">
        <v>19</v>
      </c>
      <c r="D1566" s="197" t="s">
        <v>3058</v>
      </c>
      <c r="E1566" s="18" t="s">
        <v>19</v>
      </c>
      <c r="F1566" s="198">
        <v>0</v>
      </c>
      <c r="H1566" s="33"/>
    </row>
    <row r="1567" spans="2:8" s="1" customFormat="1" ht="16.9" customHeight="1">
      <c r="B1567" s="33"/>
      <c r="C1567" s="197" t="s">
        <v>19</v>
      </c>
      <c r="D1567" s="197" t="s">
        <v>3059</v>
      </c>
      <c r="E1567" s="18" t="s">
        <v>19</v>
      </c>
      <c r="F1567" s="198">
        <v>15.6</v>
      </c>
      <c r="H1567" s="33"/>
    </row>
    <row r="1568" spans="2:8" s="1" customFormat="1" ht="16.9" customHeight="1">
      <c r="B1568" s="33"/>
      <c r="C1568" s="197" t="s">
        <v>19</v>
      </c>
      <c r="D1568" s="197" t="s">
        <v>3060</v>
      </c>
      <c r="E1568" s="18" t="s">
        <v>19</v>
      </c>
      <c r="F1568" s="198">
        <v>0</v>
      </c>
      <c r="H1568" s="33"/>
    </row>
    <row r="1569" spans="2:8" s="1" customFormat="1" ht="16.9" customHeight="1">
      <c r="B1569" s="33"/>
      <c r="C1569" s="197" t="s">
        <v>19</v>
      </c>
      <c r="D1569" s="197" t="s">
        <v>3061</v>
      </c>
      <c r="E1569" s="18" t="s">
        <v>19</v>
      </c>
      <c r="F1569" s="198">
        <v>142.44</v>
      </c>
      <c r="H1569" s="33"/>
    </row>
    <row r="1570" spans="2:8" s="1" customFormat="1" ht="16.9" customHeight="1">
      <c r="B1570" s="33"/>
      <c r="C1570" s="197" t="s">
        <v>1805</v>
      </c>
      <c r="D1570" s="197" t="s">
        <v>397</v>
      </c>
      <c r="E1570" s="18" t="s">
        <v>19</v>
      </c>
      <c r="F1570" s="198">
        <v>165.54</v>
      </c>
      <c r="H1570" s="33"/>
    </row>
    <row r="1571" spans="2:8" s="1" customFormat="1" ht="16.9" customHeight="1">
      <c r="B1571" s="33"/>
      <c r="C1571" s="199" t="s">
        <v>7091</v>
      </c>
      <c r="H1571" s="33"/>
    </row>
    <row r="1572" spans="2:8" s="1" customFormat="1" ht="16.9" customHeight="1">
      <c r="B1572" s="33"/>
      <c r="C1572" s="197" t="s">
        <v>3050</v>
      </c>
      <c r="D1572" s="197" t="s">
        <v>3051</v>
      </c>
      <c r="E1572" s="18" t="s">
        <v>104</v>
      </c>
      <c r="F1572" s="198">
        <v>202.558</v>
      </c>
      <c r="H1572" s="33"/>
    </row>
    <row r="1573" spans="2:8" s="1" customFormat="1" ht="16.9" customHeight="1">
      <c r="B1573" s="33"/>
      <c r="C1573" s="197" t="s">
        <v>1868</v>
      </c>
      <c r="D1573" s="197" t="s">
        <v>1869</v>
      </c>
      <c r="E1573" s="18" t="s">
        <v>104</v>
      </c>
      <c r="F1573" s="198">
        <v>304.54</v>
      </c>
      <c r="H1573" s="33"/>
    </row>
    <row r="1574" spans="2:8" s="1" customFormat="1" ht="16.9" customHeight="1">
      <c r="B1574" s="33"/>
      <c r="C1574" s="197" t="s">
        <v>408</v>
      </c>
      <c r="D1574" s="197" t="s">
        <v>409</v>
      </c>
      <c r="E1574" s="18" t="s">
        <v>104</v>
      </c>
      <c r="F1574" s="198">
        <v>170.781</v>
      </c>
      <c r="H1574" s="33"/>
    </row>
    <row r="1575" spans="2:8" s="1" customFormat="1" ht="16.9" customHeight="1">
      <c r="B1575" s="33"/>
      <c r="C1575" s="197" t="s">
        <v>1879</v>
      </c>
      <c r="D1575" s="197" t="s">
        <v>1880</v>
      </c>
      <c r="E1575" s="18" t="s">
        <v>104</v>
      </c>
      <c r="F1575" s="198">
        <v>170.781</v>
      </c>
      <c r="H1575" s="33"/>
    </row>
    <row r="1576" spans="2:8" s="1" customFormat="1" ht="16.9" customHeight="1">
      <c r="B1576" s="33"/>
      <c r="C1576" s="197" t="s">
        <v>413</v>
      </c>
      <c r="D1576" s="197" t="s">
        <v>414</v>
      </c>
      <c r="E1576" s="18" t="s">
        <v>104</v>
      </c>
      <c r="F1576" s="198">
        <v>170.781</v>
      </c>
      <c r="H1576" s="33"/>
    </row>
    <row r="1577" spans="2:8" s="1" customFormat="1" ht="16.9" customHeight="1">
      <c r="B1577" s="33"/>
      <c r="C1577" s="197" t="s">
        <v>3065</v>
      </c>
      <c r="D1577" s="197" t="s">
        <v>3066</v>
      </c>
      <c r="E1577" s="18" t="s">
        <v>104</v>
      </c>
      <c r="F1577" s="198">
        <v>41.986</v>
      </c>
      <c r="H1577" s="33"/>
    </row>
    <row r="1578" spans="2:8" s="1" customFormat="1" ht="16.9" customHeight="1">
      <c r="B1578" s="33"/>
      <c r="C1578" s="197" t="s">
        <v>1465</v>
      </c>
      <c r="D1578" s="197" t="s">
        <v>1466</v>
      </c>
      <c r="E1578" s="18" t="s">
        <v>130</v>
      </c>
      <c r="F1578" s="198">
        <v>361.965</v>
      </c>
      <c r="H1578" s="33"/>
    </row>
    <row r="1579" spans="2:8" s="1" customFormat="1" ht="16.9" customHeight="1">
      <c r="B1579" s="33"/>
      <c r="C1579" s="197" t="s">
        <v>1471</v>
      </c>
      <c r="D1579" s="197" t="s">
        <v>1472</v>
      </c>
      <c r="E1579" s="18" t="s">
        <v>130</v>
      </c>
      <c r="F1579" s="198">
        <v>2692.472</v>
      </c>
      <c r="H1579" s="33"/>
    </row>
    <row r="1580" spans="2:8" s="1" customFormat="1" ht="16.9" customHeight="1">
      <c r="B1580" s="33"/>
      <c r="C1580" s="197" t="s">
        <v>1481</v>
      </c>
      <c r="D1580" s="197" t="s">
        <v>1482</v>
      </c>
      <c r="E1580" s="18" t="s">
        <v>130</v>
      </c>
      <c r="F1580" s="198">
        <v>34932.609</v>
      </c>
      <c r="H1580" s="33"/>
    </row>
    <row r="1581" spans="2:8" s="1" customFormat="1" ht="16.9" customHeight="1">
      <c r="B1581" s="33"/>
      <c r="C1581" s="193" t="s">
        <v>1808</v>
      </c>
      <c r="D1581" s="194" t="s">
        <v>1809</v>
      </c>
      <c r="E1581" s="195" t="s">
        <v>104</v>
      </c>
      <c r="F1581" s="196">
        <v>47.409</v>
      </c>
      <c r="H1581" s="33"/>
    </row>
    <row r="1582" spans="2:8" s="1" customFormat="1" ht="16.9" customHeight="1">
      <c r="B1582" s="33"/>
      <c r="C1582" s="197" t="s">
        <v>19</v>
      </c>
      <c r="D1582" s="197" t="s">
        <v>3046</v>
      </c>
      <c r="E1582" s="18" t="s">
        <v>19</v>
      </c>
      <c r="F1582" s="198">
        <v>0</v>
      </c>
      <c r="H1582" s="33"/>
    </row>
    <row r="1583" spans="2:8" s="1" customFormat="1" ht="16.9" customHeight="1">
      <c r="B1583" s="33"/>
      <c r="C1583" s="197" t="s">
        <v>19</v>
      </c>
      <c r="D1583" s="197" t="s">
        <v>3047</v>
      </c>
      <c r="E1583" s="18" t="s">
        <v>19</v>
      </c>
      <c r="F1583" s="198">
        <v>34.839</v>
      </c>
      <c r="H1583" s="33"/>
    </row>
    <row r="1584" spans="2:8" s="1" customFormat="1" ht="16.9" customHeight="1">
      <c r="B1584" s="33"/>
      <c r="C1584" s="197" t="s">
        <v>19</v>
      </c>
      <c r="D1584" s="197" t="s">
        <v>3048</v>
      </c>
      <c r="E1584" s="18" t="s">
        <v>19</v>
      </c>
      <c r="F1584" s="198">
        <v>0</v>
      </c>
      <c r="H1584" s="33"/>
    </row>
    <row r="1585" spans="2:8" s="1" customFormat="1" ht="16.9" customHeight="1">
      <c r="B1585" s="33"/>
      <c r="C1585" s="197" t="s">
        <v>19</v>
      </c>
      <c r="D1585" s="197" t="s">
        <v>3049</v>
      </c>
      <c r="E1585" s="18" t="s">
        <v>19</v>
      </c>
      <c r="F1585" s="198">
        <v>12.57</v>
      </c>
      <c r="H1585" s="33"/>
    </row>
    <row r="1586" spans="2:8" s="1" customFormat="1" ht="16.9" customHeight="1">
      <c r="B1586" s="33"/>
      <c r="C1586" s="197" t="s">
        <v>1808</v>
      </c>
      <c r="D1586" s="197" t="s">
        <v>280</v>
      </c>
      <c r="E1586" s="18" t="s">
        <v>19</v>
      </c>
      <c r="F1586" s="198">
        <v>47.409</v>
      </c>
      <c r="H1586" s="33"/>
    </row>
    <row r="1587" spans="2:8" s="1" customFormat="1" ht="16.9" customHeight="1">
      <c r="B1587" s="33"/>
      <c r="C1587" s="199" t="s">
        <v>7091</v>
      </c>
      <c r="H1587" s="33"/>
    </row>
    <row r="1588" spans="2:8" s="1" customFormat="1" ht="16.9" customHeight="1">
      <c r="B1588" s="33"/>
      <c r="C1588" s="197" t="s">
        <v>3041</v>
      </c>
      <c r="D1588" s="197" t="s">
        <v>3042</v>
      </c>
      <c r="E1588" s="18" t="s">
        <v>104</v>
      </c>
      <c r="F1588" s="198">
        <v>47.409</v>
      </c>
      <c r="H1588" s="33"/>
    </row>
    <row r="1589" spans="2:8" s="1" customFormat="1" ht="16.9" customHeight="1">
      <c r="B1589" s="33"/>
      <c r="C1589" s="197" t="s">
        <v>3030</v>
      </c>
      <c r="D1589" s="197" t="s">
        <v>3031</v>
      </c>
      <c r="E1589" s="18" t="s">
        <v>104</v>
      </c>
      <c r="F1589" s="198">
        <v>16.119</v>
      </c>
      <c r="H1589" s="33"/>
    </row>
    <row r="1590" spans="2:8" s="1" customFormat="1" ht="16.9" customHeight="1">
      <c r="B1590" s="33"/>
      <c r="C1590" s="193" t="s">
        <v>1811</v>
      </c>
      <c r="D1590" s="194" t="s">
        <v>1812</v>
      </c>
      <c r="E1590" s="195" t="s">
        <v>104</v>
      </c>
      <c r="F1590" s="196">
        <v>41.986</v>
      </c>
      <c r="H1590" s="33"/>
    </row>
    <row r="1591" spans="2:8" s="1" customFormat="1" ht="16.9" customHeight="1">
      <c r="B1591" s="33"/>
      <c r="C1591" s="199" t="s">
        <v>7091</v>
      </c>
      <c r="H1591" s="33"/>
    </row>
    <row r="1592" spans="2:8" s="1" customFormat="1" ht="16.9" customHeight="1">
      <c r="B1592" s="33"/>
      <c r="C1592" s="197" t="s">
        <v>3050</v>
      </c>
      <c r="D1592" s="197" t="s">
        <v>3051</v>
      </c>
      <c r="E1592" s="18" t="s">
        <v>104</v>
      </c>
      <c r="F1592" s="198">
        <v>202.558</v>
      </c>
      <c r="H1592" s="33"/>
    </row>
    <row r="1593" spans="2:8" s="1" customFormat="1" ht="16.9" customHeight="1">
      <c r="B1593" s="33"/>
      <c r="C1593" s="193" t="s">
        <v>225</v>
      </c>
      <c r="D1593" s="194" t="s">
        <v>226</v>
      </c>
      <c r="E1593" s="195" t="s">
        <v>104</v>
      </c>
      <c r="F1593" s="196">
        <v>375.678</v>
      </c>
      <c r="H1593" s="33"/>
    </row>
    <row r="1594" spans="2:8" s="1" customFormat="1" ht="16.9" customHeight="1">
      <c r="B1594" s="33"/>
      <c r="C1594" s="197" t="s">
        <v>19</v>
      </c>
      <c r="D1594" s="197" t="s">
        <v>2297</v>
      </c>
      <c r="E1594" s="18" t="s">
        <v>19</v>
      </c>
      <c r="F1594" s="198">
        <v>0</v>
      </c>
      <c r="H1594" s="33"/>
    </row>
    <row r="1595" spans="2:8" s="1" customFormat="1" ht="16.9" customHeight="1">
      <c r="B1595" s="33"/>
      <c r="C1595" s="197" t="s">
        <v>19</v>
      </c>
      <c r="D1595" s="197" t="s">
        <v>1961</v>
      </c>
      <c r="E1595" s="18" t="s">
        <v>19</v>
      </c>
      <c r="F1595" s="198">
        <v>0</v>
      </c>
      <c r="H1595" s="33"/>
    </row>
    <row r="1596" spans="2:8" s="1" customFormat="1" ht="16.9" customHeight="1">
      <c r="B1596" s="33"/>
      <c r="C1596" s="197" t="s">
        <v>19</v>
      </c>
      <c r="D1596" s="197" t="s">
        <v>2298</v>
      </c>
      <c r="E1596" s="18" t="s">
        <v>19</v>
      </c>
      <c r="F1596" s="198">
        <v>5.83</v>
      </c>
      <c r="H1596" s="33"/>
    </row>
    <row r="1597" spans="2:8" s="1" customFormat="1" ht="16.9" customHeight="1">
      <c r="B1597" s="33"/>
      <c r="C1597" s="197" t="s">
        <v>19</v>
      </c>
      <c r="D1597" s="197" t="s">
        <v>2299</v>
      </c>
      <c r="E1597" s="18" t="s">
        <v>19</v>
      </c>
      <c r="F1597" s="198">
        <v>0</v>
      </c>
      <c r="H1597" s="33"/>
    </row>
    <row r="1598" spans="2:8" s="1" customFormat="1" ht="16.9" customHeight="1">
      <c r="B1598" s="33"/>
      <c r="C1598" s="197" t="s">
        <v>19</v>
      </c>
      <c r="D1598" s="197" t="s">
        <v>2300</v>
      </c>
      <c r="E1598" s="18" t="s">
        <v>19</v>
      </c>
      <c r="F1598" s="198">
        <v>2.054</v>
      </c>
      <c r="H1598" s="33"/>
    </row>
    <row r="1599" spans="2:8" s="1" customFormat="1" ht="16.9" customHeight="1">
      <c r="B1599" s="33"/>
      <c r="C1599" s="197" t="s">
        <v>19</v>
      </c>
      <c r="D1599" s="197" t="s">
        <v>1965</v>
      </c>
      <c r="E1599" s="18" t="s">
        <v>19</v>
      </c>
      <c r="F1599" s="198">
        <v>0</v>
      </c>
      <c r="H1599" s="33"/>
    </row>
    <row r="1600" spans="2:8" s="1" customFormat="1" ht="16.9" customHeight="1">
      <c r="B1600" s="33"/>
      <c r="C1600" s="197" t="s">
        <v>19</v>
      </c>
      <c r="D1600" s="197" t="s">
        <v>2301</v>
      </c>
      <c r="E1600" s="18" t="s">
        <v>19</v>
      </c>
      <c r="F1600" s="198">
        <v>10.335</v>
      </c>
      <c r="H1600" s="33"/>
    </row>
    <row r="1601" spans="2:8" s="1" customFormat="1" ht="16.9" customHeight="1">
      <c r="B1601" s="33"/>
      <c r="C1601" s="197" t="s">
        <v>19</v>
      </c>
      <c r="D1601" s="197" t="s">
        <v>1967</v>
      </c>
      <c r="E1601" s="18" t="s">
        <v>19</v>
      </c>
      <c r="F1601" s="198">
        <v>0</v>
      </c>
      <c r="H1601" s="33"/>
    </row>
    <row r="1602" spans="2:8" s="1" customFormat="1" ht="16.9" customHeight="1">
      <c r="B1602" s="33"/>
      <c r="C1602" s="197" t="s">
        <v>19</v>
      </c>
      <c r="D1602" s="197" t="s">
        <v>2302</v>
      </c>
      <c r="E1602" s="18" t="s">
        <v>19</v>
      </c>
      <c r="F1602" s="198">
        <v>3.931</v>
      </c>
      <c r="H1602" s="33"/>
    </row>
    <row r="1603" spans="2:8" s="1" customFormat="1" ht="16.9" customHeight="1">
      <c r="B1603" s="33"/>
      <c r="C1603" s="197" t="s">
        <v>19</v>
      </c>
      <c r="D1603" s="197" t="s">
        <v>1969</v>
      </c>
      <c r="E1603" s="18" t="s">
        <v>19</v>
      </c>
      <c r="F1603" s="198">
        <v>0</v>
      </c>
      <c r="H1603" s="33"/>
    </row>
    <row r="1604" spans="2:8" s="1" customFormat="1" ht="16.9" customHeight="1">
      <c r="B1604" s="33"/>
      <c r="C1604" s="197" t="s">
        <v>19</v>
      </c>
      <c r="D1604" s="197" t="s">
        <v>2303</v>
      </c>
      <c r="E1604" s="18" t="s">
        <v>19</v>
      </c>
      <c r="F1604" s="198">
        <v>2.93</v>
      </c>
      <c r="H1604" s="33"/>
    </row>
    <row r="1605" spans="2:8" s="1" customFormat="1" ht="16.9" customHeight="1">
      <c r="B1605" s="33"/>
      <c r="C1605" s="197" t="s">
        <v>19</v>
      </c>
      <c r="D1605" s="197" t="s">
        <v>2304</v>
      </c>
      <c r="E1605" s="18" t="s">
        <v>19</v>
      </c>
      <c r="F1605" s="198">
        <v>0</v>
      </c>
      <c r="H1605" s="33"/>
    </row>
    <row r="1606" spans="2:8" s="1" customFormat="1" ht="16.9" customHeight="1">
      <c r="B1606" s="33"/>
      <c r="C1606" s="197" t="s">
        <v>19</v>
      </c>
      <c r="D1606" s="197" t="s">
        <v>2305</v>
      </c>
      <c r="E1606" s="18" t="s">
        <v>19</v>
      </c>
      <c r="F1606" s="198">
        <v>8.998</v>
      </c>
      <c r="H1606" s="33"/>
    </row>
    <row r="1607" spans="2:8" s="1" customFormat="1" ht="16.9" customHeight="1">
      <c r="B1607" s="33"/>
      <c r="C1607" s="197" t="s">
        <v>19</v>
      </c>
      <c r="D1607" s="197" t="s">
        <v>2306</v>
      </c>
      <c r="E1607" s="18" t="s">
        <v>19</v>
      </c>
      <c r="F1607" s="198">
        <v>0</v>
      </c>
      <c r="H1607" s="33"/>
    </row>
    <row r="1608" spans="2:8" s="1" customFormat="1" ht="16.9" customHeight="1">
      <c r="B1608" s="33"/>
      <c r="C1608" s="197" t="s">
        <v>19</v>
      </c>
      <c r="D1608" s="197" t="s">
        <v>1797</v>
      </c>
      <c r="E1608" s="18" t="s">
        <v>19</v>
      </c>
      <c r="F1608" s="198">
        <v>341.6</v>
      </c>
      <c r="H1608" s="33"/>
    </row>
    <row r="1609" spans="2:8" s="1" customFormat="1" ht="16.9" customHeight="1">
      <c r="B1609" s="33"/>
      <c r="C1609" s="197" t="s">
        <v>225</v>
      </c>
      <c r="D1609" s="197" t="s">
        <v>280</v>
      </c>
      <c r="E1609" s="18" t="s">
        <v>19</v>
      </c>
      <c r="F1609" s="198">
        <v>375.678</v>
      </c>
      <c r="H1609" s="33"/>
    </row>
    <row r="1610" spans="2:8" s="1" customFormat="1" ht="16.9" customHeight="1">
      <c r="B1610" s="33"/>
      <c r="C1610" s="199" t="s">
        <v>7091</v>
      </c>
      <c r="H1610" s="33"/>
    </row>
    <row r="1611" spans="2:8" s="1" customFormat="1" ht="16.9" customHeight="1">
      <c r="B1611" s="33"/>
      <c r="C1611" s="197" t="s">
        <v>675</v>
      </c>
      <c r="D1611" s="197" t="s">
        <v>676</v>
      </c>
      <c r="E1611" s="18" t="s">
        <v>104</v>
      </c>
      <c r="F1611" s="198">
        <v>375.678</v>
      </c>
      <c r="H1611" s="33"/>
    </row>
    <row r="1612" spans="2:8" s="1" customFormat="1" ht="16.9" customHeight="1">
      <c r="B1612" s="33"/>
      <c r="C1612" s="197" t="s">
        <v>2111</v>
      </c>
      <c r="D1612" s="197" t="s">
        <v>2112</v>
      </c>
      <c r="E1612" s="18" t="s">
        <v>104</v>
      </c>
      <c r="F1612" s="198">
        <v>2132.8</v>
      </c>
      <c r="H1612" s="33"/>
    </row>
    <row r="1613" spans="2:8" s="1" customFormat="1" ht="16.9" customHeight="1">
      <c r="B1613" s="33"/>
      <c r="C1613" s="197" t="s">
        <v>587</v>
      </c>
      <c r="D1613" s="197" t="s">
        <v>588</v>
      </c>
      <c r="E1613" s="18" t="s">
        <v>104</v>
      </c>
      <c r="F1613" s="198">
        <v>1087.385</v>
      </c>
      <c r="H1613" s="33"/>
    </row>
    <row r="1614" spans="2:8" s="1" customFormat="1" ht="16.9" customHeight="1">
      <c r="B1614" s="33"/>
      <c r="C1614" s="197" t="s">
        <v>617</v>
      </c>
      <c r="D1614" s="197" t="s">
        <v>618</v>
      </c>
      <c r="E1614" s="18" t="s">
        <v>104</v>
      </c>
      <c r="F1614" s="198">
        <v>4544.616</v>
      </c>
      <c r="H1614" s="33"/>
    </row>
    <row r="1615" spans="2:8" s="1" customFormat="1" ht="16.9" customHeight="1">
      <c r="B1615" s="33"/>
      <c r="C1615" s="193" t="s">
        <v>1815</v>
      </c>
      <c r="D1615" s="194" t="s">
        <v>1816</v>
      </c>
      <c r="E1615" s="195" t="s">
        <v>104</v>
      </c>
      <c r="F1615" s="196">
        <v>24.89</v>
      </c>
      <c r="H1615" s="33"/>
    </row>
    <row r="1616" spans="2:8" s="1" customFormat="1" ht="16.9" customHeight="1">
      <c r="B1616" s="33"/>
      <c r="C1616" s="197" t="s">
        <v>19</v>
      </c>
      <c r="D1616" s="197" t="s">
        <v>2309</v>
      </c>
      <c r="E1616" s="18" t="s">
        <v>19</v>
      </c>
      <c r="F1616" s="198">
        <v>0</v>
      </c>
      <c r="H1616" s="33"/>
    </row>
    <row r="1617" spans="2:8" s="1" customFormat="1" ht="16.9" customHeight="1">
      <c r="B1617" s="33"/>
      <c r="C1617" s="197" t="s">
        <v>19</v>
      </c>
      <c r="D1617" s="197" t="s">
        <v>2310</v>
      </c>
      <c r="E1617" s="18" t="s">
        <v>19</v>
      </c>
      <c r="F1617" s="198">
        <v>9.905</v>
      </c>
      <c r="H1617" s="33"/>
    </row>
    <row r="1618" spans="2:8" s="1" customFormat="1" ht="16.9" customHeight="1">
      <c r="B1618" s="33"/>
      <c r="C1618" s="197" t="s">
        <v>19</v>
      </c>
      <c r="D1618" s="197" t="s">
        <v>2311</v>
      </c>
      <c r="E1618" s="18" t="s">
        <v>19</v>
      </c>
      <c r="F1618" s="198">
        <v>5.415</v>
      </c>
      <c r="H1618" s="33"/>
    </row>
    <row r="1619" spans="2:8" s="1" customFormat="1" ht="16.9" customHeight="1">
      <c r="B1619" s="33"/>
      <c r="C1619" s="197" t="s">
        <v>19</v>
      </c>
      <c r="D1619" s="197" t="s">
        <v>2312</v>
      </c>
      <c r="E1619" s="18" t="s">
        <v>19</v>
      </c>
      <c r="F1619" s="198">
        <v>4.155</v>
      </c>
      <c r="H1619" s="33"/>
    </row>
    <row r="1620" spans="2:8" s="1" customFormat="1" ht="16.9" customHeight="1">
      <c r="B1620" s="33"/>
      <c r="C1620" s="197" t="s">
        <v>19</v>
      </c>
      <c r="D1620" s="197" t="s">
        <v>2313</v>
      </c>
      <c r="E1620" s="18" t="s">
        <v>19</v>
      </c>
      <c r="F1620" s="198">
        <v>5.415</v>
      </c>
      <c r="H1620" s="33"/>
    </row>
    <row r="1621" spans="2:8" s="1" customFormat="1" ht="16.9" customHeight="1">
      <c r="B1621" s="33"/>
      <c r="C1621" s="197" t="s">
        <v>1815</v>
      </c>
      <c r="D1621" s="197" t="s">
        <v>280</v>
      </c>
      <c r="E1621" s="18" t="s">
        <v>19</v>
      </c>
      <c r="F1621" s="198">
        <v>24.89</v>
      </c>
      <c r="H1621" s="33"/>
    </row>
    <row r="1622" spans="2:8" s="1" customFormat="1" ht="16.9" customHeight="1">
      <c r="B1622" s="33"/>
      <c r="C1622" s="199" t="s">
        <v>7091</v>
      </c>
      <c r="H1622" s="33"/>
    </row>
    <row r="1623" spans="2:8" s="1" customFormat="1" ht="16.9" customHeight="1">
      <c r="B1623" s="33"/>
      <c r="C1623" s="197" t="s">
        <v>2307</v>
      </c>
      <c r="D1623" s="197" t="s">
        <v>676</v>
      </c>
      <c r="E1623" s="18" t="s">
        <v>104</v>
      </c>
      <c r="F1623" s="198">
        <v>24.89</v>
      </c>
      <c r="H1623" s="33"/>
    </row>
    <row r="1624" spans="2:8" s="1" customFormat="1" ht="16.9" customHeight="1">
      <c r="B1624" s="33"/>
      <c r="C1624" s="197" t="s">
        <v>2314</v>
      </c>
      <c r="D1624" s="197" t="s">
        <v>2315</v>
      </c>
      <c r="E1624" s="18" t="s">
        <v>130</v>
      </c>
      <c r="F1624" s="198">
        <v>49.78</v>
      </c>
      <c r="H1624" s="33"/>
    </row>
    <row r="1625" spans="2:8" s="1" customFormat="1" ht="16.9" customHeight="1">
      <c r="B1625" s="33"/>
      <c r="C1625" s="193" t="s">
        <v>1818</v>
      </c>
      <c r="D1625" s="194" t="s">
        <v>1819</v>
      </c>
      <c r="E1625" s="195" t="s">
        <v>104</v>
      </c>
      <c r="F1625" s="196">
        <v>0.972</v>
      </c>
      <c r="H1625" s="33"/>
    </row>
    <row r="1626" spans="2:8" s="1" customFormat="1" ht="16.9" customHeight="1">
      <c r="B1626" s="33"/>
      <c r="C1626" s="197" t="s">
        <v>19</v>
      </c>
      <c r="D1626" s="197" t="s">
        <v>2293</v>
      </c>
      <c r="E1626" s="18" t="s">
        <v>19</v>
      </c>
      <c r="F1626" s="198">
        <v>0</v>
      </c>
      <c r="H1626" s="33"/>
    </row>
    <row r="1627" spans="2:8" s="1" customFormat="1" ht="16.9" customHeight="1">
      <c r="B1627" s="33"/>
      <c r="C1627" s="197" t="s">
        <v>19</v>
      </c>
      <c r="D1627" s="197" t="s">
        <v>2294</v>
      </c>
      <c r="E1627" s="18" t="s">
        <v>19</v>
      </c>
      <c r="F1627" s="198">
        <v>0</v>
      </c>
      <c r="H1627" s="33"/>
    </row>
    <row r="1628" spans="2:8" s="1" customFormat="1" ht="16.9" customHeight="1">
      <c r="B1628" s="33"/>
      <c r="C1628" s="197" t="s">
        <v>19</v>
      </c>
      <c r="D1628" s="197" t="s">
        <v>2295</v>
      </c>
      <c r="E1628" s="18" t="s">
        <v>19</v>
      </c>
      <c r="F1628" s="198">
        <v>0.972</v>
      </c>
      <c r="H1628" s="33"/>
    </row>
    <row r="1629" spans="2:8" s="1" customFormat="1" ht="16.9" customHeight="1">
      <c r="B1629" s="33"/>
      <c r="C1629" s="197" t="s">
        <v>1818</v>
      </c>
      <c r="D1629" s="197" t="s">
        <v>280</v>
      </c>
      <c r="E1629" s="18" t="s">
        <v>19</v>
      </c>
      <c r="F1629" s="198">
        <v>0.972</v>
      </c>
      <c r="H1629" s="33"/>
    </row>
    <row r="1630" spans="2:8" s="1" customFormat="1" ht="16.9" customHeight="1">
      <c r="B1630" s="33"/>
      <c r="C1630" s="199" t="s">
        <v>7091</v>
      </c>
      <c r="H1630" s="33"/>
    </row>
    <row r="1631" spans="2:8" s="1" customFormat="1" ht="16.9" customHeight="1">
      <c r="B1631" s="33"/>
      <c r="C1631" s="197" t="s">
        <v>2288</v>
      </c>
      <c r="D1631" s="197" t="s">
        <v>2289</v>
      </c>
      <c r="E1631" s="18" t="s">
        <v>104</v>
      </c>
      <c r="F1631" s="198">
        <v>0.972</v>
      </c>
      <c r="H1631" s="33"/>
    </row>
    <row r="1632" spans="2:8" s="1" customFormat="1" ht="16.9" customHeight="1">
      <c r="B1632" s="33"/>
      <c r="C1632" s="197" t="s">
        <v>2111</v>
      </c>
      <c r="D1632" s="197" t="s">
        <v>2112</v>
      </c>
      <c r="E1632" s="18" t="s">
        <v>104</v>
      </c>
      <c r="F1632" s="198">
        <v>2132.8</v>
      </c>
      <c r="H1632" s="33"/>
    </row>
    <row r="1633" spans="2:8" s="1" customFormat="1" ht="16.9" customHeight="1">
      <c r="B1633" s="33"/>
      <c r="C1633" s="197" t="s">
        <v>587</v>
      </c>
      <c r="D1633" s="197" t="s">
        <v>588</v>
      </c>
      <c r="E1633" s="18" t="s">
        <v>104</v>
      </c>
      <c r="F1633" s="198">
        <v>1087.385</v>
      </c>
      <c r="H1633" s="33"/>
    </row>
    <row r="1634" spans="2:8" s="1" customFormat="1" ht="16.9" customHeight="1">
      <c r="B1634" s="33"/>
      <c r="C1634" s="197" t="s">
        <v>617</v>
      </c>
      <c r="D1634" s="197" t="s">
        <v>618</v>
      </c>
      <c r="E1634" s="18" t="s">
        <v>104</v>
      </c>
      <c r="F1634" s="198">
        <v>4544.616</v>
      </c>
      <c r="H1634" s="33"/>
    </row>
    <row r="1635" spans="2:8" s="1" customFormat="1" ht="16.9" customHeight="1">
      <c r="B1635" s="33"/>
      <c r="C1635" s="193" t="s">
        <v>2728</v>
      </c>
      <c r="D1635" s="194" t="s">
        <v>7101</v>
      </c>
      <c r="E1635" s="195" t="s">
        <v>104</v>
      </c>
      <c r="F1635" s="196">
        <v>2056.573</v>
      </c>
      <c r="H1635" s="33"/>
    </row>
    <row r="1636" spans="2:8" s="1" customFormat="1" ht="16.9" customHeight="1">
      <c r="B1636" s="33"/>
      <c r="C1636" s="197" t="s">
        <v>19</v>
      </c>
      <c r="D1636" s="197" t="s">
        <v>2659</v>
      </c>
      <c r="E1636" s="18" t="s">
        <v>19</v>
      </c>
      <c r="F1636" s="198">
        <v>0</v>
      </c>
      <c r="H1636" s="33"/>
    </row>
    <row r="1637" spans="2:8" s="1" customFormat="1" ht="16.9" customHeight="1">
      <c r="B1637" s="33"/>
      <c r="C1637" s="197" t="s">
        <v>19</v>
      </c>
      <c r="D1637" s="197" t="s">
        <v>2660</v>
      </c>
      <c r="E1637" s="18" t="s">
        <v>19</v>
      </c>
      <c r="F1637" s="198">
        <v>211.963</v>
      </c>
      <c r="H1637" s="33"/>
    </row>
    <row r="1638" spans="2:8" s="1" customFormat="1" ht="16.9" customHeight="1">
      <c r="B1638" s="33"/>
      <c r="C1638" s="197" t="s">
        <v>19</v>
      </c>
      <c r="D1638" s="197" t="s">
        <v>2661</v>
      </c>
      <c r="E1638" s="18" t="s">
        <v>19</v>
      </c>
      <c r="F1638" s="198">
        <v>25.382</v>
      </c>
      <c r="H1638" s="33"/>
    </row>
    <row r="1639" spans="2:8" s="1" customFormat="1" ht="16.9" customHeight="1">
      <c r="B1639" s="33"/>
      <c r="C1639" s="197" t="s">
        <v>19</v>
      </c>
      <c r="D1639" s="197" t="s">
        <v>2662</v>
      </c>
      <c r="E1639" s="18" t="s">
        <v>19</v>
      </c>
      <c r="F1639" s="198">
        <v>9.33</v>
      </c>
      <c r="H1639" s="33"/>
    </row>
    <row r="1640" spans="2:8" s="1" customFormat="1" ht="16.9" customHeight="1">
      <c r="B1640" s="33"/>
      <c r="C1640" s="197" t="s">
        <v>19</v>
      </c>
      <c r="D1640" s="197" t="s">
        <v>2663</v>
      </c>
      <c r="E1640" s="18" t="s">
        <v>19</v>
      </c>
      <c r="F1640" s="198">
        <v>17.556</v>
      </c>
      <c r="H1640" s="33"/>
    </row>
    <row r="1641" spans="2:8" s="1" customFormat="1" ht="16.9" customHeight="1">
      <c r="B1641" s="33"/>
      <c r="C1641" s="197" t="s">
        <v>19</v>
      </c>
      <c r="D1641" s="197" t="s">
        <v>2664</v>
      </c>
      <c r="E1641" s="18" t="s">
        <v>19</v>
      </c>
      <c r="F1641" s="198">
        <v>0</v>
      </c>
      <c r="H1641" s="33"/>
    </row>
    <row r="1642" spans="2:8" s="1" customFormat="1" ht="16.9" customHeight="1">
      <c r="B1642" s="33"/>
      <c r="C1642" s="197" t="s">
        <v>19</v>
      </c>
      <c r="D1642" s="197" t="s">
        <v>2665</v>
      </c>
      <c r="E1642" s="18" t="s">
        <v>19</v>
      </c>
      <c r="F1642" s="198">
        <v>263.204</v>
      </c>
      <c r="H1642" s="33"/>
    </row>
    <row r="1643" spans="2:8" s="1" customFormat="1" ht="16.9" customHeight="1">
      <c r="B1643" s="33"/>
      <c r="C1643" s="197" t="s">
        <v>19</v>
      </c>
      <c r="D1643" s="197" t="s">
        <v>2666</v>
      </c>
      <c r="E1643" s="18" t="s">
        <v>19</v>
      </c>
      <c r="F1643" s="198">
        <v>0</v>
      </c>
      <c r="H1643" s="33"/>
    </row>
    <row r="1644" spans="2:8" s="1" customFormat="1" ht="16.9" customHeight="1">
      <c r="B1644" s="33"/>
      <c r="C1644" s="197" t="s">
        <v>19</v>
      </c>
      <c r="D1644" s="197" t="s">
        <v>2667</v>
      </c>
      <c r="E1644" s="18" t="s">
        <v>19</v>
      </c>
      <c r="F1644" s="198">
        <v>0</v>
      </c>
      <c r="H1644" s="33"/>
    </row>
    <row r="1645" spans="2:8" s="1" customFormat="1" ht="16.9" customHeight="1">
      <c r="B1645" s="33"/>
      <c r="C1645" s="197" t="s">
        <v>19</v>
      </c>
      <c r="D1645" s="197" t="s">
        <v>2668</v>
      </c>
      <c r="E1645" s="18" t="s">
        <v>19</v>
      </c>
      <c r="F1645" s="198">
        <v>222.953</v>
      </c>
      <c r="H1645" s="33"/>
    </row>
    <row r="1646" spans="2:8" s="1" customFormat="1" ht="16.9" customHeight="1">
      <c r="B1646" s="33"/>
      <c r="C1646" s="197" t="s">
        <v>19</v>
      </c>
      <c r="D1646" s="197" t="s">
        <v>2669</v>
      </c>
      <c r="E1646" s="18" t="s">
        <v>19</v>
      </c>
      <c r="F1646" s="198">
        <v>0</v>
      </c>
      <c r="H1646" s="33"/>
    </row>
    <row r="1647" spans="2:8" s="1" customFormat="1" ht="16.9" customHeight="1">
      <c r="B1647" s="33"/>
      <c r="C1647" s="197" t="s">
        <v>19</v>
      </c>
      <c r="D1647" s="197" t="s">
        <v>2670</v>
      </c>
      <c r="E1647" s="18" t="s">
        <v>19</v>
      </c>
      <c r="F1647" s="198">
        <v>29.11</v>
      </c>
      <c r="H1647" s="33"/>
    </row>
    <row r="1648" spans="2:8" s="1" customFormat="1" ht="16.9" customHeight="1">
      <c r="B1648" s="33"/>
      <c r="C1648" s="197" t="s">
        <v>19</v>
      </c>
      <c r="D1648" s="197" t="s">
        <v>2671</v>
      </c>
      <c r="E1648" s="18" t="s">
        <v>19</v>
      </c>
      <c r="F1648" s="198">
        <v>0</v>
      </c>
      <c r="H1648" s="33"/>
    </row>
    <row r="1649" spans="2:8" s="1" customFormat="1" ht="16.9" customHeight="1">
      <c r="B1649" s="33"/>
      <c r="C1649" s="197" t="s">
        <v>19</v>
      </c>
      <c r="D1649" s="197" t="s">
        <v>2672</v>
      </c>
      <c r="E1649" s="18" t="s">
        <v>19</v>
      </c>
      <c r="F1649" s="198">
        <v>1.939</v>
      </c>
      <c r="H1649" s="33"/>
    </row>
    <row r="1650" spans="2:8" s="1" customFormat="1" ht="16.9" customHeight="1">
      <c r="B1650" s="33"/>
      <c r="C1650" s="197" t="s">
        <v>19</v>
      </c>
      <c r="D1650" s="197" t="s">
        <v>2673</v>
      </c>
      <c r="E1650" s="18" t="s">
        <v>19</v>
      </c>
      <c r="F1650" s="198">
        <v>0</v>
      </c>
      <c r="H1650" s="33"/>
    </row>
    <row r="1651" spans="2:8" s="1" customFormat="1" ht="16.9" customHeight="1">
      <c r="B1651" s="33"/>
      <c r="C1651" s="197" t="s">
        <v>19</v>
      </c>
      <c r="D1651" s="197" t="s">
        <v>2674</v>
      </c>
      <c r="E1651" s="18" t="s">
        <v>19</v>
      </c>
      <c r="F1651" s="198">
        <v>20.739</v>
      </c>
      <c r="H1651" s="33"/>
    </row>
    <row r="1652" spans="2:8" s="1" customFormat="1" ht="16.9" customHeight="1">
      <c r="B1652" s="33"/>
      <c r="C1652" s="197" t="s">
        <v>19</v>
      </c>
      <c r="D1652" s="197" t="s">
        <v>2675</v>
      </c>
      <c r="E1652" s="18" t="s">
        <v>19</v>
      </c>
      <c r="F1652" s="198">
        <v>-0.822</v>
      </c>
      <c r="H1652" s="33"/>
    </row>
    <row r="1653" spans="2:8" s="1" customFormat="1" ht="16.9" customHeight="1">
      <c r="B1653" s="33"/>
      <c r="C1653" s="197" t="s">
        <v>19</v>
      </c>
      <c r="D1653" s="197" t="s">
        <v>2676</v>
      </c>
      <c r="E1653" s="18" t="s">
        <v>19</v>
      </c>
      <c r="F1653" s="198">
        <v>0</v>
      </c>
      <c r="H1653" s="33"/>
    </row>
    <row r="1654" spans="2:8" s="1" customFormat="1" ht="16.9" customHeight="1">
      <c r="B1654" s="33"/>
      <c r="C1654" s="197" t="s">
        <v>19</v>
      </c>
      <c r="D1654" s="197" t="s">
        <v>2677</v>
      </c>
      <c r="E1654" s="18" t="s">
        <v>19</v>
      </c>
      <c r="F1654" s="198">
        <v>48.34</v>
      </c>
      <c r="H1654" s="33"/>
    </row>
    <row r="1655" spans="2:8" s="1" customFormat="1" ht="16.9" customHeight="1">
      <c r="B1655" s="33"/>
      <c r="C1655" s="197" t="s">
        <v>19</v>
      </c>
      <c r="D1655" s="197" t="s">
        <v>2678</v>
      </c>
      <c r="E1655" s="18" t="s">
        <v>19</v>
      </c>
      <c r="F1655" s="198">
        <v>0</v>
      </c>
      <c r="H1655" s="33"/>
    </row>
    <row r="1656" spans="2:8" s="1" customFormat="1" ht="16.9" customHeight="1">
      <c r="B1656" s="33"/>
      <c r="C1656" s="197" t="s">
        <v>19</v>
      </c>
      <c r="D1656" s="197" t="s">
        <v>2679</v>
      </c>
      <c r="E1656" s="18" t="s">
        <v>19</v>
      </c>
      <c r="F1656" s="198">
        <v>-4.236</v>
      </c>
      <c r="H1656" s="33"/>
    </row>
    <row r="1657" spans="2:8" s="1" customFormat="1" ht="16.9" customHeight="1">
      <c r="B1657" s="33"/>
      <c r="C1657" s="197" t="s">
        <v>19</v>
      </c>
      <c r="D1657" s="197" t="s">
        <v>2680</v>
      </c>
      <c r="E1657" s="18" t="s">
        <v>19</v>
      </c>
      <c r="F1657" s="198">
        <v>0</v>
      </c>
      <c r="H1657" s="33"/>
    </row>
    <row r="1658" spans="2:8" s="1" customFormat="1" ht="16.9" customHeight="1">
      <c r="B1658" s="33"/>
      <c r="C1658" s="197" t="s">
        <v>19</v>
      </c>
      <c r="D1658" s="197" t="s">
        <v>2681</v>
      </c>
      <c r="E1658" s="18" t="s">
        <v>19</v>
      </c>
      <c r="F1658" s="198">
        <v>0</v>
      </c>
      <c r="H1658" s="33"/>
    </row>
    <row r="1659" spans="2:8" s="1" customFormat="1" ht="16.9" customHeight="1">
      <c r="B1659" s="33"/>
      <c r="C1659" s="197" t="s">
        <v>19</v>
      </c>
      <c r="D1659" s="197" t="s">
        <v>2682</v>
      </c>
      <c r="E1659" s="18" t="s">
        <v>19</v>
      </c>
      <c r="F1659" s="198">
        <v>245.622</v>
      </c>
      <c r="H1659" s="33"/>
    </row>
    <row r="1660" spans="2:8" s="1" customFormat="1" ht="16.9" customHeight="1">
      <c r="B1660" s="33"/>
      <c r="C1660" s="197" t="s">
        <v>19</v>
      </c>
      <c r="D1660" s="197" t="s">
        <v>2683</v>
      </c>
      <c r="E1660" s="18" t="s">
        <v>19</v>
      </c>
      <c r="F1660" s="198">
        <v>0</v>
      </c>
      <c r="H1660" s="33"/>
    </row>
    <row r="1661" spans="2:8" s="1" customFormat="1" ht="16.9" customHeight="1">
      <c r="B1661" s="33"/>
      <c r="C1661" s="197" t="s">
        <v>19</v>
      </c>
      <c r="D1661" s="197" t="s">
        <v>2684</v>
      </c>
      <c r="E1661" s="18" t="s">
        <v>19</v>
      </c>
      <c r="F1661" s="198">
        <v>33.631</v>
      </c>
      <c r="H1661" s="33"/>
    </row>
    <row r="1662" spans="2:8" s="1" customFormat="1" ht="16.9" customHeight="1">
      <c r="B1662" s="33"/>
      <c r="C1662" s="197" t="s">
        <v>19</v>
      </c>
      <c r="D1662" s="197" t="s">
        <v>2685</v>
      </c>
      <c r="E1662" s="18" t="s">
        <v>19</v>
      </c>
      <c r="F1662" s="198">
        <v>5.384</v>
      </c>
      <c r="H1662" s="33"/>
    </row>
    <row r="1663" spans="2:8" s="1" customFormat="1" ht="16.9" customHeight="1">
      <c r="B1663" s="33"/>
      <c r="C1663" s="197" t="s">
        <v>19</v>
      </c>
      <c r="D1663" s="197" t="s">
        <v>2686</v>
      </c>
      <c r="E1663" s="18" t="s">
        <v>19</v>
      </c>
      <c r="F1663" s="198">
        <v>4.572</v>
      </c>
      <c r="H1663" s="33"/>
    </row>
    <row r="1664" spans="2:8" s="1" customFormat="1" ht="16.9" customHeight="1">
      <c r="B1664" s="33"/>
      <c r="C1664" s="197" t="s">
        <v>19</v>
      </c>
      <c r="D1664" s="197" t="s">
        <v>2687</v>
      </c>
      <c r="E1664" s="18" t="s">
        <v>19</v>
      </c>
      <c r="F1664" s="198">
        <v>0</v>
      </c>
      <c r="H1664" s="33"/>
    </row>
    <row r="1665" spans="2:8" s="1" customFormat="1" ht="16.9" customHeight="1">
      <c r="B1665" s="33"/>
      <c r="C1665" s="197" t="s">
        <v>19</v>
      </c>
      <c r="D1665" s="197" t="s">
        <v>2688</v>
      </c>
      <c r="E1665" s="18" t="s">
        <v>19</v>
      </c>
      <c r="F1665" s="198">
        <v>-3.749</v>
      </c>
      <c r="H1665" s="33"/>
    </row>
    <row r="1666" spans="2:8" s="1" customFormat="1" ht="16.9" customHeight="1">
      <c r="B1666" s="33"/>
      <c r="C1666" s="197" t="s">
        <v>19</v>
      </c>
      <c r="D1666" s="197" t="s">
        <v>2689</v>
      </c>
      <c r="E1666" s="18" t="s">
        <v>19</v>
      </c>
      <c r="F1666" s="198">
        <v>0</v>
      </c>
      <c r="H1666" s="33"/>
    </row>
    <row r="1667" spans="2:8" s="1" customFormat="1" ht="16.9" customHeight="1">
      <c r="B1667" s="33"/>
      <c r="C1667" s="197" t="s">
        <v>19</v>
      </c>
      <c r="D1667" s="197" t="s">
        <v>2690</v>
      </c>
      <c r="E1667" s="18" t="s">
        <v>19</v>
      </c>
      <c r="F1667" s="198">
        <v>223.564</v>
      </c>
      <c r="H1667" s="33"/>
    </row>
    <row r="1668" spans="2:8" s="1" customFormat="1" ht="16.9" customHeight="1">
      <c r="B1668" s="33"/>
      <c r="C1668" s="197" t="s">
        <v>19</v>
      </c>
      <c r="D1668" s="197" t="s">
        <v>2691</v>
      </c>
      <c r="E1668" s="18" t="s">
        <v>19</v>
      </c>
      <c r="F1668" s="198">
        <v>1.742</v>
      </c>
      <c r="H1668" s="33"/>
    </row>
    <row r="1669" spans="2:8" s="1" customFormat="1" ht="16.9" customHeight="1">
      <c r="B1669" s="33"/>
      <c r="C1669" s="197" t="s">
        <v>19</v>
      </c>
      <c r="D1669" s="197" t="s">
        <v>2692</v>
      </c>
      <c r="E1669" s="18" t="s">
        <v>19</v>
      </c>
      <c r="F1669" s="198">
        <v>0</v>
      </c>
      <c r="H1669" s="33"/>
    </row>
    <row r="1670" spans="2:8" s="1" customFormat="1" ht="16.9" customHeight="1">
      <c r="B1670" s="33"/>
      <c r="C1670" s="197" t="s">
        <v>19</v>
      </c>
      <c r="D1670" s="197" t="s">
        <v>2693</v>
      </c>
      <c r="E1670" s="18" t="s">
        <v>19</v>
      </c>
      <c r="F1670" s="198">
        <v>0</v>
      </c>
      <c r="H1670" s="33"/>
    </row>
    <row r="1671" spans="2:8" s="1" customFormat="1" ht="16.9" customHeight="1">
      <c r="B1671" s="33"/>
      <c r="C1671" s="197" t="s">
        <v>19</v>
      </c>
      <c r="D1671" s="197" t="s">
        <v>2694</v>
      </c>
      <c r="E1671" s="18" t="s">
        <v>19</v>
      </c>
      <c r="F1671" s="198">
        <v>52.646</v>
      </c>
      <c r="H1671" s="33"/>
    </row>
    <row r="1672" spans="2:8" s="1" customFormat="1" ht="16.9" customHeight="1">
      <c r="B1672" s="33"/>
      <c r="C1672" s="197" t="s">
        <v>19</v>
      </c>
      <c r="D1672" s="197" t="s">
        <v>2695</v>
      </c>
      <c r="E1672" s="18" t="s">
        <v>19</v>
      </c>
      <c r="F1672" s="198">
        <v>0</v>
      </c>
      <c r="H1672" s="33"/>
    </row>
    <row r="1673" spans="2:8" s="1" customFormat="1" ht="16.9" customHeight="1">
      <c r="B1673" s="33"/>
      <c r="C1673" s="197" t="s">
        <v>19</v>
      </c>
      <c r="D1673" s="197" t="s">
        <v>2696</v>
      </c>
      <c r="E1673" s="18" t="s">
        <v>19</v>
      </c>
      <c r="F1673" s="198">
        <v>0.473</v>
      </c>
      <c r="H1673" s="33"/>
    </row>
    <row r="1674" spans="2:8" s="1" customFormat="1" ht="16.9" customHeight="1">
      <c r="B1674" s="33"/>
      <c r="C1674" s="197" t="s">
        <v>19</v>
      </c>
      <c r="D1674" s="197" t="s">
        <v>2697</v>
      </c>
      <c r="E1674" s="18" t="s">
        <v>19</v>
      </c>
      <c r="F1674" s="198">
        <v>-0.484</v>
      </c>
      <c r="H1674" s="33"/>
    </row>
    <row r="1675" spans="2:8" s="1" customFormat="1" ht="16.9" customHeight="1">
      <c r="B1675" s="33"/>
      <c r="C1675" s="197" t="s">
        <v>19</v>
      </c>
      <c r="D1675" s="197" t="s">
        <v>2698</v>
      </c>
      <c r="E1675" s="18" t="s">
        <v>19</v>
      </c>
      <c r="F1675" s="198">
        <v>0</v>
      </c>
      <c r="H1675" s="33"/>
    </row>
    <row r="1676" spans="2:8" s="1" customFormat="1" ht="16.9" customHeight="1">
      <c r="B1676" s="33"/>
      <c r="C1676" s="197" t="s">
        <v>19</v>
      </c>
      <c r="D1676" s="197" t="s">
        <v>2699</v>
      </c>
      <c r="E1676" s="18" t="s">
        <v>19</v>
      </c>
      <c r="F1676" s="198">
        <v>34.1</v>
      </c>
      <c r="H1676" s="33"/>
    </row>
    <row r="1677" spans="2:8" s="1" customFormat="1" ht="16.9" customHeight="1">
      <c r="B1677" s="33"/>
      <c r="C1677" s="197" t="s">
        <v>19</v>
      </c>
      <c r="D1677" s="197" t="s">
        <v>2700</v>
      </c>
      <c r="E1677" s="18" t="s">
        <v>19</v>
      </c>
      <c r="F1677" s="198">
        <v>109.167</v>
      </c>
      <c r="H1677" s="33"/>
    </row>
    <row r="1678" spans="2:8" s="1" customFormat="1" ht="16.9" customHeight="1">
      <c r="B1678" s="33"/>
      <c r="C1678" s="197" t="s">
        <v>19</v>
      </c>
      <c r="D1678" s="197" t="s">
        <v>2701</v>
      </c>
      <c r="E1678" s="18" t="s">
        <v>19</v>
      </c>
      <c r="F1678" s="198">
        <v>4.731</v>
      </c>
      <c r="H1678" s="33"/>
    </row>
    <row r="1679" spans="2:8" s="1" customFormat="1" ht="16.9" customHeight="1">
      <c r="B1679" s="33"/>
      <c r="C1679" s="197" t="s">
        <v>19</v>
      </c>
      <c r="D1679" s="197" t="s">
        <v>2702</v>
      </c>
      <c r="E1679" s="18" t="s">
        <v>19</v>
      </c>
      <c r="F1679" s="198">
        <v>23.135</v>
      </c>
      <c r="H1679" s="33"/>
    </row>
    <row r="1680" spans="2:8" s="1" customFormat="1" ht="16.9" customHeight="1">
      <c r="B1680" s="33"/>
      <c r="C1680" s="197" t="s">
        <v>19</v>
      </c>
      <c r="D1680" s="197" t="s">
        <v>2703</v>
      </c>
      <c r="E1680" s="18" t="s">
        <v>19</v>
      </c>
      <c r="F1680" s="198">
        <v>0</v>
      </c>
      <c r="H1680" s="33"/>
    </row>
    <row r="1681" spans="2:8" s="1" customFormat="1" ht="16.9" customHeight="1">
      <c r="B1681" s="33"/>
      <c r="C1681" s="197" t="s">
        <v>19</v>
      </c>
      <c r="D1681" s="197" t="s">
        <v>2704</v>
      </c>
      <c r="E1681" s="18" t="s">
        <v>19</v>
      </c>
      <c r="F1681" s="198">
        <v>128.488</v>
      </c>
      <c r="H1681" s="33"/>
    </row>
    <row r="1682" spans="2:8" s="1" customFormat="1" ht="16.9" customHeight="1">
      <c r="B1682" s="33"/>
      <c r="C1682" s="197" t="s">
        <v>19</v>
      </c>
      <c r="D1682" s="197" t="s">
        <v>2705</v>
      </c>
      <c r="E1682" s="18" t="s">
        <v>19</v>
      </c>
      <c r="F1682" s="198">
        <v>0</v>
      </c>
      <c r="H1682" s="33"/>
    </row>
    <row r="1683" spans="2:8" s="1" customFormat="1" ht="16.9" customHeight="1">
      <c r="B1683" s="33"/>
      <c r="C1683" s="197" t="s">
        <v>19</v>
      </c>
      <c r="D1683" s="197" t="s">
        <v>2706</v>
      </c>
      <c r="E1683" s="18" t="s">
        <v>19</v>
      </c>
      <c r="F1683" s="198">
        <v>124</v>
      </c>
      <c r="H1683" s="33"/>
    </row>
    <row r="1684" spans="2:8" s="1" customFormat="1" ht="16.9" customHeight="1">
      <c r="B1684" s="33"/>
      <c r="C1684" s="197" t="s">
        <v>19</v>
      </c>
      <c r="D1684" s="197" t="s">
        <v>2707</v>
      </c>
      <c r="E1684" s="18" t="s">
        <v>19</v>
      </c>
      <c r="F1684" s="198">
        <v>27.395</v>
      </c>
      <c r="H1684" s="33"/>
    </row>
    <row r="1685" spans="2:8" s="1" customFormat="1" ht="16.9" customHeight="1">
      <c r="B1685" s="33"/>
      <c r="C1685" s="197" t="s">
        <v>19</v>
      </c>
      <c r="D1685" s="197" t="s">
        <v>2708</v>
      </c>
      <c r="E1685" s="18" t="s">
        <v>19</v>
      </c>
      <c r="F1685" s="198">
        <v>4.541</v>
      </c>
      <c r="H1685" s="33"/>
    </row>
    <row r="1686" spans="2:8" s="1" customFormat="1" ht="16.9" customHeight="1">
      <c r="B1686" s="33"/>
      <c r="C1686" s="197" t="s">
        <v>19</v>
      </c>
      <c r="D1686" s="197" t="s">
        <v>2709</v>
      </c>
      <c r="E1686" s="18" t="s">
        <v>19</v>
      </c>
      <c r="F1686" s="198">
        <v>-28.385</v>
      </c>
      <c r="H1686" s="33"/>
    </row>
    <row r="1687" spans="2:8" s="1" customFormat="1" ht="16.9" customHeight="1">
      <c r="B1687" s="33"/>
      <c r="C1687" s="197" t="s">
        <v>19</v>
      </c>
      <c r="D1687" s="197" t="s">
        <v>2710</v>
      </c>
      <c r="E1687" s="18" t="s">
        <v>19</v>
      </c>
      <c r="F1687" s="198">
        <v>0</v>
      </c>
      <c r="H1687" s="33"/>
    </row>
    <row r="1688" spans="2:8" s="1" customFormat="1" ht="16.9" customHeight="1">
      <c r="B1688" s="33"/>
      <c r="C1688" s="197" t="s">
        <v>19</v>
      </c>
      <c r="D1688" s="197" t="s">
        <v>2711</v>
      </c>
      <c r="E1688" s="18" t="s">
        <v>19</v>
      </c>
      <c r="F1688" s="198">
        <v>74.514</v>
      </c>
      <c r="H1688" s="33"/>
    </row>
    <row r="1689" spans="2:8" s="1" customFormat="1" ht="16.9" customHeight="1">
      <c r="B1689" s="33"/>
      <c r="C1689" s="197" t="s">
        <v>19</v>
      </c>
      <c r="D1689" s="197" t="s">
        <v>2712</v>
      </c>
      <c r="E1689" s="18" t="s">
        <v>19</v>
      </c>
      <c r="F1689" s="198">
        <v>40.272</v>
      </c>
      <c r="H1689" s="33"/>
    </row>
    <row r="1690" spans="2:8" s="1" customFormat="1" ht="16.9" customHeight="1">
      <c r="B1690" s="33"/>
      <c r="C1690" s="197" t="s">
        <v>19</v>
      </c>
      <c r="D1690" s="197" t="s">
        <v>2713</v>
      </c>
      <c r="E1690" s="18" t="s">
        <v>19</v>
      </c>
      <c r="F1690" s="198">
        <v>13.494</v>
      </c>
      <c r="H1690" s="33"/>
    </row>
    <row r="1691" spans="2:8" s="1" customFormat="1" ht="16.9" customHeight="1">
      <c r="B1691" s="33"/>
      <c r="C1691" s="197" t="s">
        <v>19</v>
      </c>
      <c r="D1691" s="197" t="s">
        <v>2714</v>
      </c>
      <c r="E1691" s="18" t="s">
        <v>19</v>
      </c>
      <c r="F1691" s="198">
        <v>31.243</v>
      </c>
      <c r="H1691" s="33"/>
    </row>
    <row r="1692" spans="2:8" s="1" customFormat="1" ht="16.9" customHeight="1">
      <c r="B1692" s="33"/>
      <c r="C1692" s="197" t="s">
        <v>19</v>
      </c>
      <c r="D1692" s="197" t="s">
        <v>2715</v>
      </c>
      <c r="E1692" s="18" t="s">
        <v>19</v>
      </c>
      <c r="F1692" s="198">
        <v>48.675</v>
      </c>
      <c r="H1692" s="33"/>
    </row>
    <row r="1693" spans="2:8" s="1" customFormat="1" ht="16.9" customHeight="1">
      <c r="B1693" s="33"/>
      <c r="C1693" s="197" t="s">
        <v>19</v>
      </c>
      <c r="D1693" s="197" t="s">
        <v>2716</v>
      </c>
      <c r="E1693" s="18" t="s">
        <v>19</v>
      </c>
      <c r="F1693" s="198">
        <v>0.383</v>
      </c>
      <c r="H1693" s="33"/>
    </row>
    <row r="1694" spans="2:8" s="1" customFormat="1" ht="16.9" customHeight="1">
      <c r="B1694" s="33"/>
      <c r="C1694" s="197" t="s">
        <v>19</v>
      </c>
      <c r="D1694" s="197" t="s">
        <v>2717</v>
      </c>
      <c r="E1694" s="18" t="s">
        <v>19</v>
      </c>
      <c r="F1694" s="198">
        <v>0</v>
      </c>
      <c r="H1694" s="33"/>
    </row>
    <row r="1695" spans="2:8" s="1" customFormat="1" ht="16.9" customHeight="1">
      <c r="B1695" s="33"/>
      <c r="C1695" s="197" t="s">
        <v>19</v>
      </c>
      <c r="D1695" s="197" t="s">
        <v>2718</v>
      </c>
      <c r="E1695" s="18" t="s">
        <v>19</v>
      </c>
      <c r="F1695" s="198">
        <v>-1.961</v>
      </c>
      <c r="H1695" s="33"/>
    </row>
    <row r="1696" spans="2:8" s="1" customFormat="1" ht="16.9" customHeight="1">
      <c r="B1696" s="33"/>
      <c r="C1696" s="197" t="s">
        <v>19</v>
      </c>
      <c r="D1696" s="197" t="s">
        <v>2719</v>
      </c>
      <c r="E1696" s="18" t="s">
        <v>19</v>
      </c>
      <c r="F1696" s="198">
        <v>-1.789</v>
      </c>
      <c r="H1696" s="33"/>
    </row>
    <row r="1697" spans="2:8" s="1" customFormat="1" ht="16.9" customHeight="1">
      <c r="B1697" s="33"/>
      <c r="C1697" s="197" t="s">
        <v>19</v>
      </c>
      <c r="D1697" s="197" t="s">
        <v>2720</v>
      </c>
      <c r="E1697" s="18" t="s">
        <v>19</v>
      </c>
      <c r="F1697" s="198">
        <v>-4.117</v>
      </c>
      <c r="H1697" s="33"/>
    </row>
    <row r="1698" spans="2:8" s="1" customFormat="1" ht="16.9" customHeight="1">
      <c r="B1698" s="33"/>
      <c r="C1698" s="197" t="s">
        <v>19</v>
      </c>
      <c r="D1698" s="197" t="s">
        <v>2721</v>
      </c>
      <c r="E1698" s="18" t="s">
        <v>19</v>
      </c>
      <c r="F1698" s="198">
        <v>6.893</v>
      </c>
      <c r="H1698" s="33"/>
    </row>
    <row r="1699" spans="2:8" s="1" customFormat="1" ht="16.9" customHeight="1">
      <c r="B1699" s="33"/>
      <c r="C1699" s="197" t="s">
        <v>19</v>
      </c>
      <c r="D1699" s="197" t="s">
        <v>2722</v>
      </c>
      <c r="E1699" s="18" t="s">
        <v>19</v>
      </c>
      <c r="F1699" s="198">
        <v>0</v>
      </c>
      <c r="H1699" s="33"/>
    </row>
    <row r="1700" spans="2:8" s="1" customFormat="1" ht="16.9" customHeight="1">
      <c r="B1700" s="33"/>
      <c r="C1700" s="197" t="s">
        <v>19</v>
      </c>
      <c r="D1700" s="197" t="s">
        <v>2723</v>
      </c>
      <c r="E1700" s="18" t="s">
        <v>19</v>
      </c>
      <c r="F1700" s="198">
        <v>12.508</v>
      </c>
      <c r="H1700" s="33"/>
    </row>
    <row r="1701" spans="2:8" s="1" customFormat="1" ht="16.9" customHeight="1">
      <c r="B1701" s="33"/>
      <c r="C1701" s="197" t="s">
        <v>19</v>
      </c>
      <c r="D1701" s="197" t="s">
        <v>2724</v>
      </c>
      <c r="E1701" s="18" t="s">
        <v>19</v>
      </c>
      <c r="F1701" s="198">
        <v>0</v>
      </c>
      <c r="H1701" s="33"/>
    </row>
    <row r="1702" spans="2:8" s="1" customFormat="1" ht="16.9" customHeight="1">
      <c r="B1702" s="33"/>
      <c r="C1702" s="197" t="s">
        <v>19</v>
      </c>
      <c r="D1702" s="197" t="s">
        <v>2725</v>
      </c>
      <c r="E1702" s="18" t="s">
        <v>19</v>
      </c>
      <c r="F1702" s="198">
        <v>-1.705</v>
      </c>
      <c r="H1702" s="33"/>
    </row>
    <row r="1703" spans="2:8" s="1" customFormat="1" ht="16.9" customHeight="1">
      <c r="B1703" s="33"/>
      <c r="C1703" s="197" t="s">
        <v>19</v>
      </c>
      <c r="D1703" s="197" t="s">
        <v>2726</v>
      </c>
      <c r="E1703" s="18" t="s">
        <v>19</v>
      </c>
      <c r="F1703" s="198">
        <v>0</v>
      </c>
      <c r="H1703" s="33"/>
    </row>
    <row r="1704" spans="2:8" s="1" customFormat="1" ht="16.9" customHeight="1">
      <c r="B1704" s="33"/>
      <c r="C1704" s="197" t="s">
        <v>19</v>
      </c>
      <c r="D1704" s="197" t="s">
        <v>2727</v>
      </c>
      <c r="E1704" s="18" t="s">
        <v>19</v>
      </c>
      <c r="F1704" s="198">
        <v>2.132</v>
      </c>
      <c r="H1704" s="33"/>
    </row>
    <row r="1705" spans="2:8" s="1" customFormat="1" ht="16.9" customHeight="1">
      <c r="B1705" s="33"/>
      <c r="C1705" s="197" t="s">
        <v>2728</v>
      </c>
      <c r="D1705" s="197" t="s">
        <v>280</v>
      </c>
      <c r="E1705" s="18" t="s">
        <v>19</v>
      </c>
      <c r="F1705" s="198">
        <v>2056.573</v>
      </c>
      <c r="H1705" s="33"/>
    </row>
    <row r="1706" spans="2:8" s="1" customFormat="1" ht="16.9" customHeight="1">
      <c r="B1706" s="33"/>
      <c r="C1706" s="193" t="s">
        <v>1821</v>
      </c>
      <c r="D1706" s="194" t="s">
        <v>1822</v>
      </c>
      <c r="E1706" s="195" t="s">
        <v>162</v>
      </c>
      <c r="F1706" s="196">
        <v>339</v>
      </c>
      <c r="H1706" s="33"/>
    </row>
    <row r="1707" spans="2:8" s="1" customFormat="1" ht="16.9" customHeight="1">
      <c r="B1707" s="33"/>
      <c r="C1707" s="197" t="s">
        <v>19</v>
      </c>
      <c r="D1707" s="197" t="s">
        <v>4535</v>
      </c>
      <c r="E1707" s="18" t="s">
        <v>19</v>
      </c>
      <c r="F1707" s="198">
        <v>0</v>
      </c>
      <c r="H1707" s="33"/>
    </row>
    <row r="1708" spans="2:8" s="1" customFormat="1" ht="16.9" customHeight="1">
      <c r="B1708" s="33"/>
      <c r="C1708" s="197" t="s">
        <v>19</v>
      </c>
      <c r="D1708" s="197" t="s">
        <v>4536</v>
      </c>
      <c r="E1708" s="18" t="s">
        <v>19</v>
      </c>
      <c r="F1708" s="198">
        <v>41</v>
      </c>
      <c r="H1708" s="33"/>
    </row>
    <row r="1709" spans="2:8" s="1" customFormat="1" ht="16.9" customHeight="1">
      <c r="B1709" s="33"/>
      <c r="C1709" s="197" t="s">
        <v>19</v>
      </c>
      <c r="D1709" s="197" t="s">
        <v>4537</v>
      </c>
      <c r="E1709" s="18" t="s">
        <v>19</v>
      </c>
      <c r="F1709" s="198">
        <v>44.3</v>
      </c>
      <c r="H1709" s="33"/>
    </row>
    <row r="1710" spans="2:8" s="1" customFormat="1" ht="16.9" customHeight="1">
      <c r="B1710" s="33"/>
      <c r="C1710" s="197" t="s">
        <v>19</v>
      </c>
      <c r="D1710" s="197" t="s">
        <v>4538</v>
      </c>
      <c r="E1710" s="18" t="s">
        <v>19</v>
      </c>
      <c r="F1710" s="198">
        <v>52.7</v>
      </c>
      <c r="H1710" s="33"/>
    </row>
    <row r="1711" spans="2:8" s="1" customFormat="1" ht="16.9" customHeight="1">
      <c r="B1711" s="33"/>
      <c r="C1711" s="197" t="s">
        <v>19</v>
      </c>
      <c r="D1711" s="197" t="s">
        <v>2710</v>
      </c>
      <c r="E1711" s="18" t="s">
        <v>19</v>
      </c>
      <c r="F1711" s="198">
        <v>0</v>
      </c>
      <c r="H1711" s="33"/>
    </row>
    <row r="1712" spans="2:8" s="1" customFormat="1" ht="16.9" customHeight="1">
      <c r="B1712" s="33"/>
      <c r="C1712" s="197" t="s">
        <v>19</v>
      </c>
      <c r="D1712" s="197" t="s">
        <v>4539</v>
      </c>
      <c r="E1712" s="18" t="s">
        <v>19</v>
      </c>
      <c r="F1712" s="198">
        <v>143</v>
      </c>
      <c r="H1712" s="33"/>
    </row>
    <row r="1713" spans="2:8" s="1" customFormat="1" ht="16.9" customHeight="1">
      <c r="B1713" s="33"/>
      <c r="C1713" s="197" t="s">
        <v>19</v>
      </c>
      <c r="D1713" s="197" t="s">
        <v>4540</v>
      </c>
      <c r="E1713" s="18" t="s">
        <v>19</v>
      </c>
      <c r="F1713" s="198">
        <v>0</v>
      </c>
      <c r="H1713" s="33"/>
    </row>
    <row r="1714" spans="2:8" s="1" customFormat="1" ht="16.9" customHeight="1">
      <c r="B1714" s="33"/>
      <c r="C1714" s="197" t="s">
        <v>19</v>
      </c>
      <c r="D1714" s="197" t="s">
        <v>4541</v>
      </c>
      <c r="E1714" s="18" t="s">
        <v>19</v>
      </c>
      <c r="F1714" s="198">
        <v>44</v>
      </c>
      <c r="H1714" s="33"/>
    </row>
    <row r="1715" spans="2:8" s="1" customFormat="1" ht="16.9" customHeight="1">
      <c r="B1715" s="33"/>
      <c r="C1715" s="197" t="s">
        <v>19</v>
      </c>
      <c r="D1715" s="197" t="s">
        <v>4542</v>
      </c>
      <c r="E1715" s="18" t="s">
        <v>19</v>
      </c>
      <c r="F1715" s="198">
        <v>0</v>
      </c>
      <c r="H1715" s="33"/>
    </row>
    <row r="1716" spans="2:8" s="1" customFormat="1" ht="16.9" customHeight="1">
      <c r="B1716" s="33"/>
      <c r="C1716" s="197" t="s">
        <v>19</v>
      </c>
      <c r="D1716" s="197" t="s">
        <v>4543</v>
      </c>
      <c r="E1716" s="18" t="s">
        <v>19</v>
      </c>
      <c r="F1716" s="198">
        <v>14</v>
      </c>
      <c r="H1716" s="33"/>
    </row>
    <row r="1717" spans="2:8" s="1" customFormat="1" ht="16.9" customHeight="1">
      <c r="B1717" s="33"/>
      <c r="C1717" s="197" t="s">
        <v>19</v>
      </c>
      <c r="D1717" s="197" t="s">
        <v>4544</v>
      </c>
      <c r="E1717" s="18" t="s">
        <v>19</v>
      </c>
      <c r="F1717" s="198">
        <v>0</v>
      </c>
      <c r="H1717" s="33"/>
    </row>
    <row r="1718" spans="2:8" s="1" customFormat="1" ht="16.9" customHeight="1">
      <c r="B1718" s="33"/>
      <c r="C1718" s="197" t="s">
        <v>19</v>
      </c>
      <c r="D1718" s="197" t="s">
        <v>4545</v>
      </c>
      <c r="E1718" s="18" t="s">
        <v>19</v>
      </c>
      <c r="F1718" s="198">
        <v>0</v>
      </c>
      <c r="H1718" s="33"/>
    </row>
    <row r="1719" spans="2:8" s="1" customFormat="1" ht="16.9" customHeight="1">
      <c r="B1719" s="33"/>
      <c r="C1719" s="197" t="s">
        <v>1821</v>
      </c>
      <c r="D1719" s="197" t="s">
        <v>280</v>
      </c>
      <c r="E1719" s="18" t="s">
        <v>19</v>
      </c>
      <c r="F1719" s="198">
        <v>339</v>
      </c>
      <c r="H1719" s="33"/>
    </row>
    <row r="1720" spans="2:8" s="1" customFormat="1" ht="16.9" customHeight="1">
      <c r="B1720" s="33"/>
      <c r="C1720" s="199" t="s">
        <v>7091</v>
      </c>
      <c r="H1720" s="33"/>
    </row>
    <row r="1721" spans="2:8" s="1" customFormat="1" ht="16.9" customHeight="1">
      <c r="B1721" s="33"/>
      <c r="C1721" s="197" t="s">
        <v>4530</v>
      </c>
      <c r="D1721" s="197" t="s">
        <v>4531</v>
      </c>
      <c r="E1721" s="18" t="s">
        <v>162</v>
      </c>
      <c r="F1721" s="198">
        <v>339</v>
      </c>
      <c r="H1721" s="33"/>
    </row>
    <row r="1722" spans="2:8" s="1" customFormat="1" ht="16.9" customHeight="1">
      <c r="B1722" s="33"/>
      <c r="C1722" s="197" t="s">
        <v>4547</v>
      </c>
      <c r="D1722" s="197" t="s">
        <v>4548</v>
      </c>
      <c r="E1722" s="18" t="s">
        <v>794</v>
      </c>
      <c r="F1722" s="198">
        <v>355.95</v>
      </c>
      <c r="H1722" s="33"/>
    </row>
    <row r="1723" spans="2:8" s="1" customFormat="1" ht="16.9" customHeight="1">
      <c r="B1723" s="33"/>
      <c r="C1723" s="193" t="s">
        <v>1824</v>
      </c>
      <c r="D1723" s="194" t="s">
        <v>1825</v>
      </c>
      <c r="E1723" s="195" t="s">
        <v>794</v>
      </c>
      <c r="F1723" s="196">
        <v>41.415</v>
      </c>
      <c r="H1723" s="33"/>
    </row>
    <row r="1724" spans="2:8" s="1" customFormat="1" ht="16.9" customHeight="1">
      <c r="B1724" s="33"/>
      <c r="C1724" s="197" t="s">
        <v>19</v>
      </c>
      <c r="D1724" s="197" t="s">
        <v>4312</v>
      </c>
      <c r="E1724" s="18" t="s">
        <v>19</v>
      </c>
      <c r="F1724" s="198">
        <v>13.805</v>
      </c>
      <c r="H1724" s="33"/>
    </row>
    <row r="1725" spans="2:8" s="1" customFormat="1" ht="16.9" customHeight="1">
      <c r="B1725" s="33"/>
      <c r="C1725" s="197" t="s">
        <v>19</v>
      </c>
      <c r="D1725" s="197" t="s">
        <v>4313</v>
      </c>
      <c r="E1725" s="18" t="s">
        <v>19</v>
      </c>
      <c r="F1725" s="198">
        <v>11.044</v>
      </c>
      <c r="H1725" s="33"/>
    </row>
    <row r="1726" spans="2:8" s="1" customFormat="1" ht="16.9" customHeight="1">
      <c r="B1726" s="33"/>
      <c r="C1726" s="197" t="s">
        <v>19</v>
      </c>
      <c r="D1726" s="197" t="s">
        <v>4314</v>
      </c>
      <c r="E1726" s="18" t="s">
        <v>19</v>
      </c>
      <c r="F1726" s="198">
        <v>16.566</v>
      </c>
      <c r="H1726" s="33"/>
    </row>
    <row r="1727" spans="2:8" s="1" customFormat="1" ht="16.9" customHeight="1">
      <c r="B1727" s="33"/>
      <c r="C1727" s="197" t="s">
        <v>1824</v>
      </c>
      <c r="D1727" s="197" t="s">
        <v>280</v>
      </c>
      <c r="E1727" s="18" t="s">
        <v>19</v>
      </c>
      <c r="F1727" s="198">
        <v>41.415</v>
      </c>
      <c r="H1727" s="33"/>
    </row>
    <row r="1728" spans="2:8" s="1" customFormat="1" ht="16.9" customHeight="1">
      <c r="B1728" s="33"/>
      <c r="C1728" s="199" t="s">
        <v>7091</v>
      </c>
      <c r="H1728" s="33"/>
    </row>
    <row r="1729" spans="2:8" s="1" customFormat="1" ht="16.9" customHeight="1">
      <c r="B1729" s="33"/>
      <c r="C1729" s="197" t="s">
        <v>946</v>
      </c>
      <c r="D1729" s="197" t="s">
        <v>4309</v>
      </c>
      <c r="E1729" s="18" t="s">
        <v>794</v>
      </c>
      <c r="F1729" s="198">
        <v>41.415</v>
      </c>
      <c r="H1729" s="33"/>
    </row>
    <row r="1730" spans="2:8" s="1" customFormat="1" ht="16.9" customHeight="1">
      <c r="B1730" s="33"/>
      <c r="C1730" s="197" t="s">
        <v>4304</v>
      </c>
      <c r="D1730" s="197" t="s">
        <v>4305</v>
      </c>
      <c r="E1730" s="18" t="s">
        <v>794</v>
      </c>
      <c r="F1730" s="198">
        <v>51.825</v>
      </c>
      <c r="H1730" s="33"/>
    </row>
    <row r="1731" spans="2:8" s="1" customFormat="1" ht="16.9" customHeight="1">
      <c r="B1731" s="33"/>
      <c r="C1731" s="193" t="s">
        <v>231</v>
      </c>
      <c r="D1731" s="194" t="s">
        <v>232</v>
      </c>
      <c r="E1731" s="195" t="s">
        <v>115</v>
      </c>
      <c r="F1731" s="196">
        <v>619.38</v>
      </c>
      <c r="H1731" s="33"/>
    </row>
    <row r="1732" spans="2:8" s="1" customFormat="1" ht="16.9" customHeight="1">
      <c r="B1732" s="33"/>
      <c r="C1732" s="197" t="s">
        <v>19</v>
      </c>
      <c r="D1732" s="197" t="s">
        <v>1693</v>
      </c>
      <c r="E1732" s="18" t="s">
        <v>19</v>
      </c>
      <c r="F1732" s="198">
        <v>619.38</v>
      </c>
      <c r="H1732" s="33"/>
    </row>
    <row r="1733" spans="2:8" s="1" customFormat="1" ht="16.9" customHeight="1">
      <c r="B1733" s="33"/>
      <c r="C1733" s="197" t="s">
        <v>231</v>
      </c>
      <c r="D1733" s="197" t="s">
        <v>280</v>
      </c>
      <c r="E1733" s="18" t="s">
        <v>19</v>
      </c>
      <c r="F1733" s="198">
        <v>619.38</v>
      </c>
      <c r="H1733" s="33"/>
    </row>
    <row r="1734" spans="2:8" s="1" customFormat="1" ht="16.9" customHeight="1">
      <c r="B1734" s="33"/>
      <c r="C1734" s="199" t="s">
        <v>7091</v>
      </c>
      <c r="H1734" s="33"/>
    </row>
    <row r="1735" spans="2:8" s="1" customFormat="1" ht="16.9" customHeight="1">
      <c r="B1735" s="33"/>
      <c r="C1735" s="197" t="s">
        <v>497</v>
      </c>
      <c r="D1735" s="197" t="s">
        <v>498</v>
      </c>
      <c r="E1735" s="18" t="s">
        <v>115</v>
      </c>
      <c r="F1735" s="198">
        <v>619.38</v>
      </c>
      <c r="H1735" s="33"/>
    </row>
    <row r="1736" spans="2:8" s="1" customFormat="1" ht="16.9" customHeight="1">
      <c r="B1736" s="33"/>
      <c r="C1736" s="197" t="s">
        <v>505</v>
      </c>
      <c r="D1736" s="197" t="s">
        <v>506</v>
      </c>
      <c r="E1736" s="18" t="s">
        <v>115</v>
      </c>
      <c r="F1736" s="198">
        <v>743.256</v>
      </c>
      <c r="H1736" s="33"/>
    </row>
    <row r="1737" spans="2:8" s="1" customFormat="1" ht="26.45" customHeight="1">
      <c r="B1737" s="33"/>
      <c r="C1737" s="192" t="s">
        <v>7102</v>
      </c>
      <c r="D1737" s="192" t="s">
        <v>91</v>
      </c>
      <c r="H1737" s="33"/>
    </row>
    <row r="1738" spans="2:8" s="1" customFormat="1" ht="16.9" customHeight="1">
      <c r="B1738" s="33"/>
      <c r="C1738" s="193" t="s">
        <v>1559</v>
      </c>
      <c r="D1738" s="194" t="s">
        <v>1560</v>
      </c>
      <c r="E1738" s="195" t="s">
        <v>115</v>
      </c>
      <c r="F1738" s="196">
        <v>91.05</v>
      </c>
      <c r="H1738" s="33"/>
    </row>
    <row r="1739" spans="2:8" s="1" customFormat="1" ht="16.9" customHeight="1">
      <c r="B1739" s="33"/>
      <c r="C1739" s="197" t="s">
        <v>19</v>
      </c>
      <c r="D1739" s="197" t="s">
        <v>5501</v>
      </c>
      <c r="E1739" s="18" t="s">
        <v>19</v>
      </c>
      <c r="F1739" s="198">
        <v>0</v>
      </c>
      <c r="H1739" s="33"/>
    </row>
    <row r="1740" spans="2:8" s="1" customFormat="1" ht="16.9" customHeight="1">
      <c r="B1740" s="33"/>
      <c r="C1740" s="197" t="s">
        <v>19</v>
      </c>
      <c r="D1740" s="197" t="s">
        <v>5514</v>
      </c>
      <c r="E1740" s="18" t="s">
        <v>19</v>
      </c>
      <c r="F1740" s="198">
        <v>9.31</v>
      </c>
      <c r="H1740" s="33"/>
    </row>
    <row r="1741" spans="2:8" s="1" customFormat="1" ht="16.9" customHeight="1">
      <c r="B1741" s="33"/>
      <c r="C1741" s="197" t="s">
        <v>19</v>
      </c>
      <c r="D1741" s="197" t="s">
        <v>5515</v>
      </c>
      <c r="E1741" s="18" t="s">
        <v>19</v>
      </c>
      <c r="F1741" s="198">
        <v>8.22</v>
      </c>
      <c r="H1741" s="33"/>
    </row>
    <row r="1742" spans="2:8" s="1" customFormat="1" ht="16.9" customHeight="1">
      <c r="B1742" s="33"/>
      <c r="C1742" s="197" t="s">
        <v>19</v>
      </c>
      <c r="D1742" s="197" t="s">
        <v>5516</v>
      </c>
      <c r="E1742" s="18" t="s">
        <v>19</v>
      </c>
      <c r="F1742" s="198">
        <v>41.92</v>
      </c>
      <c r="H1742" s="33"/>
    </row>
    <row r="1743" spans="2:8" s="1" customFormat="1" ht="16.9" customHeight="1">
      <c r="B1743" s="33"/>
      <c r="C1743" s="197" t="s">
        <v>19</v>
      </c>
      <c r="D1743" s="197" t="s">
        <v>5517</v>
      </c>
      <c r="E1743" s="18" t="s">
        <v>19</v>
      </c>
      <c r="F1743" s="198">
        <v>31.6</v>
      </c>
      <c r="H1743" s="33"/>
    </row>
    <row r="1744" spans="2:8" s="1" customFormat="1" ht="16.9" customHeight="1">
      <c r="B1744" s="33"/>
      <c r="C1744" s="197" t="s">
        <v>1559</v>
      </c>
      <c r="D1744" s="197" t="s">
        <v>280</v>
      </c>
      <c r="E1744" s="18" t="s">
        <v>19</v>
      </c>
      <c r="F1744" s="198">
        <v>91.05</v>
      </c>
      <c r="H1744" s="33"/>
    </row>
    <row r="1745" spans="2:8" s="1" customFormat="1" ht="16.9" customHeight="1">
      <c r="B1745" s="33"/>
      <c r="C1745" s="199" t="s">
        <v>7091</v>
      </c>
      <c r="H1745" s="33"/>
    </row>
    <row r="1746" spans="2:8" s="1" customFormat="1" ht="16.9" customHeight="1">
      <c r="B1746" s="33"/>
      <c r="C1746" s="197" t="s">
        <v>2729</v>
      </c>
      <c r="D1746" s="197" t="s">
        <v>2730</v>
      </c>
      <c r="E1746" s="18" t="s">
        <v>115</v>
      </c>
      <c r="F1746" s="198">
        <v>91.05</v>
      </c>
      <c r="H1746" s="33"/>
    </row>
    <row r="1747" spans="2:8" s="1" customFormat="1" ht="16.9" customHeight="1">
      <c r="B1747" s="33"/>
      <c r="C1747" s="197" t="s">
        <v>2802</v>
      </c>
      <c r="D1747" s="197" t="s">
        <v>2803</v>
      </c>
      <c r="E1747" s="18" t="s">
        <v>115</v>
      </c>
      <c r="F1747" s="198">
        <v>91.05</v>
      </c>
      <c r="H1747" s="33"/>
    </row>
    <row r="1748" spans="2:8" s="1" customFormat="1" ht="16.9" customHeight="1">
      <c r="B1748" s="33"/>
      <c r="C1748" s="193" t="s">
        <v>5364</v>
      </c>
      <c r="D1748" s="194" t="s">
        <v>5365</v>
      </c>
      <c r="E1748" s="195" t="s">
        <v>115</v>
      </c>
      <c r="F1748" s="196">
        <v>1.2</v>
      </c>
      <c r="H1748" s="33"/>
    </row>
    <row r="1749" spans="2:8" s="1" customFormat="1" ht="16.9" customHeight="1">
      <c r="B1749" s="33"/>
      <c r="C1749" s="197" t="s">
        <v>19</v>
      </c>
      <c r="D1749" s="197" t="s">
        <v>5492</v>
      </c>
      <c r="E1749" s="18" t="s">
        <v>19</v>
      </c>
      <c r="F1749" s="198">
        <v>0</v>
      </c>
      <c r="H1749" s="33"/>
    </row>
    <row r="1750" spans="2:8" s="1" customFormat="1" ht="16.9" customHeight="1">
      <c r="B1750" s="33"/>
      <c r="C1750" s="197" t="s">
        <v>19</v>
      </c>
      <c r="D1750" s="197" t="s">
        <v>5493</v>
      </c>
      <c r="E1750" s="18" t="s">
        <v>19</v>
      </c>
      <c r="F1750" s="198">
        <v>1.2</v>
      </c>
      <c r="H1750" s="33"/>
    </row>
    <row r="1751" spans="2:8" s="1" customFormat="1" ht="16.9" customHeight="1">
      <c r="B1751" s="33"/>
      <c r="C1751" s="197" t="s">
        <v>5364</v>
      </c>
      <c r="D1751" s="197" t="s">
        <v>280</v>
      </c>
      <c r="E1751" s="18" t="s">
        <v>19</v>
      </c>
      <c r="F1751" s="198">
        <v>1.2</v>
      </c>
      <c r="H1751" s="33"/>
    </row>
    <row r="1752" spans="2:8" s="1" customFormat="1" ht="16.9" customHeight="1">
      <c r="B1752" s="33"/>
      <c r="C1752" s="199" t="s">
        <v>7091</v>
      </c>
      <c r="H1752" s="33"/>
    </row>
    <row r="1753" spans="2:8" s="1" customFormat="1" ht="16.9" customHeight="1">
      <c r="B1753" s="33"/>
      <c r="C1753" s="197" t="s">
        <v>2557</v>
      </c>
      <c r="D1753" s="197" t="s">
        <v>2558</v>
      </c>
      <c r="E1753" s="18" t="s">
        <v>115</v>
      </c>
      <c r="F1753" s="198">
        <v>1.2</v>
      </c>
      <c r="H1753" s="33"/>
    </row>
    <row r="1754" spans="2:8" s="1" customFormat="1" ht="16.9" customHeight="1">
      <c r="B1754" s="33"/>
      <c r="C1754" s="197" t="s">
        <v>2567</v>
      </c>
      <c r="D1754" s="197" t="s">
        <v>2568</v>
      </c>
      <c r="E1754" s="18" t="s">
        <v>115</v>
      </c>
      <c r="F1754" s="198">
        <v>1.2</v>
      </c>
      <c r="H1754" s="33"/>
    </row>
    <row r="1755" spans="2:8" s="1" customFormat="1" ht="16.9" customHeight="1">
      <c r="B1755" s="33"/>
      <c r="C1755" s="193" t="s">
        <v>102</v>
      </c>
      <c r="D1755" s="194" t="s">
        <v>1569</v>
      </c>
      <c r="E1755" s="195" t="s">
        <v>104</v>
      </c>
      <c r="F1755" s="196">
        <v>43.84</v>
      </c>
      <c r="H1755" s="33"/>
    </row>
    <row r="1756" spans="2:8" s="1" customFormat="1" ht="16.9" customHeight="1">
      <c r="B1756" s="33"/>
      <c r="C1756" s="197" t="s">
        <v>19</v>
      </c>
      <c r="D1756" s="197" t="s">
        <v>5395</v>
      </c>
      <c r="E1756" s="18" t="s">
        <v>19</v>
      </c>
      <c r="F1756" s="198">
        <v>0</v>
      </c>
      <c r="H1756" s="33"/>
    </row>
    <row r="1757" spans="2:8" s="1" customFormat="1" ht="16.9" customHeight="1">
      <c r="B1757" s="33"/>
      <c r="C1757" s="197" t="s">
        <v>19</v>
      </c>
      <c r="D1757" s="197" t="s">
        <v>5653</v>
      </c>
      <c r="E1757" s="18" t="s">
        <v>19</v>
      </c>
      <c r="F1757" s="198">
        <v>0</v>
      </c>
      <c r="H1757" s="33"/>
    </row>
    <row r="1758" spans="2:8" s="1" customFormat="1" ht="16.9" customHeight="1">
      <c r="B1758" s="33"/>
      <c r="C1758" s="197" t="s">
        <v>19</v>
      </c>
      <c r="D1758" s="197" t="s">
        <v>5654</v>
      </c>
      <c r="E1758" s="18" t="s">
        <v>19</v>
      </c>
      <c r="F1758" s="198">
        <v>24.84</v>
      </c>
      <c r="H1758" s="33"/>
    </row>
    <row r="1759" spans="2:8" s="1" customFormat="1" ht="16.9" customHeight="1">
      <c r="B1759" s="33"/>
      <c r="C1759" s="197" t="s">
        <v>19</v>
      </c>
      <c r="D1759" s="197" t="s">
        <v>5655</v>
      </c>
      <c r="E1759" s="18" t="s">
        <v>19</v>
      </c>
      <c r="F1759" s="198">
        <v>0</v>
      </c>
      <c r="H1759" s="33"/>
    </row>
    <row r="1760" spans="2:8" s="1" customFormat="1" ht="16.9" customHeight="1">
      <c r="B1760" s="33"/>
      <c r="C1760" s="197" t="s">
        <v>19</v>
      </c>
      <c r="D1760" s="197" t="s">
        <v>5656</v>
      </c>
      <c r="E1760" s="18" t="s">
        <v>19</v>
      </c>
      <c r="F1760" s="198">
        <v>19</v>
      </c>
      <c r="H1760" s="33"/>
    </row>
    <row r="1761" spans="2:8" s="1" customFormat="1" ht="16.9" customHeight="1">
      <c r="B1761" s="33"/>
      <c r="C1761" s="197" t="s">
        <v>102</v>
      </c>
      <c r="D1761" s="197" t="s">
        <v>280</v>
      </c>
      <c r="E1761" s="18" t="s">
        <v>19</v>
      </c>
      <c r="F1761" s="198">
        <v>43.84</v>
      </c>
      <c r="H1761" s="33"/>
    </row>
    <row r="1762" spans="2:8" s="1" customFormat="1" ht="16.9" customHeight="1">
      <c r="B1762" s="33"/>
      <c r="C1762" s="199" t="s">
        <v>7091</v>
      </c>
      <c r="H1762" s="33"/>
    </row>
    <row r="1763" spans="2:8" s="1" customFormat="1" ht="16.9" customHeight="1">
      <c r="B1763" s="33"/>
      <c r="C1763" s="197" t="s">
        <v>1357</v>
      </c>
      <c r="D1763" s="197" t="s">
        <v>1358</v>
      </c>
      <c r="E1763" s="18" t="s">
        <v>104</v>
      </c>
      <c r="F1763" s="198">
        <v>43.84</v>
      </c>
      <c r="H1763" s="33"/>
    </row>
    <row r="1764" spans="2:8" s="1" customFormat="1" ht="16.9" customHeight="1">
      <c r="B1764" s="33"/>
      <c r="C1764" s="197" t="s">
        <v>1471</v>
      </c>
      <c r="D1764" s="197" t="s">
        <v>1472</v>
      </c>
      <c r="E1764" s="18" t="s">
        <v>130</v>
      </c>
      <c r="F1764" s="198">
        <v>178.764</v>
      </c>
      <c r="H1764" s="33"/>
    </row>
    <row r="1765" spans="2:8" s="1" customFormat="1" ht="16.9" customHeight="1">
      <c r="B1765" s="33"/>
      <c r="C1765" s="197" t="s">
        <v>1493</v>
      </c>
      <c r="D1765" s="197" t="s">
        <v>1494</v>
      </c>
      <c r="E1765" s="18" t="s">
        <v>130</v>
      </c>
      <c r="F1765" s="198">
        <v>178.764</v>
      </c>
      <c r="H1765" s="33"/>
    </row>
    <row r="1766" spans="2:8" s="1" customFormat="1" ht="16.9" customHeight="1">
      <c r="B1766" s="33"/>
      <c r="C1766" s="193" t="s">
        <v>5368</v>
      </c>
      <c r="D1766" s="194" t="s">
        <v>5369</v>
      </c>
      <c r="E1766" s="195" t="s">
        <v>104</v>
      </c>
      <c r="F1766" s="196">
        <v>11.2</v>
      </c>
      <c r="H1766" s="33"/>
    </row>
    <row r="1767" spans="2:8" s="1" customFormat="1" ht="16.9" customHeight="1">
      <c r="B1767" s="33"/>
      <c r="C1767" s="197" t="s">
        <v>19</v>
      </c>
      <c r="D1767" s="197" t="s">
        <v>5395</v>
      </c>
      <c r="E1767" s="18" t="s">
        <v>19</v>
      </c>
      <c r="F1767" s="198">
        <v>0</v>
      </c>
      <c r="H1767" s="33"/>
    </row>
    <row r="1768" spans="2:8" s="1" customFormat="1" ht="16.9" customHeight="1">
      <c r="B1768" s="33"/>
      <c r="C1768" s="197" t="s">
        <v>19</v>
      </c>
      <c r="D1768" s="197" t="s">
        <v>5658</v>
      </c>
      <c r="E1768" s="18" t="s">
        <v>19</v>
      </c>
      <c r="F1768" s="198">
        <v>11.2</v>
      </c>
      <c r="H1768" s="33"/>
    </row>
    <row r="1769" spans="2:8" s="1" customFormat="1" ht="16.9" customHeight="1">
      <c r="B1769" s="33"/>
      <c r="C1769" s="197" t="s">
        <v>5368</v>
      </c>
      <c r="D1769" s="197" t="s">
        <v>280</v>
      </c>
      <c r="E1769" s="18" t="s">
        <v>19</v>
      </c>
      <c r="F1769" s="198">
        <v>11.2</v>
      </c>
      <c r="H1769" s="33"/>
    </row>
    <row r="1770" spans="2:8" s="1" customFormat="1" ht="16.9" customHeight="1">
      <c r="B1770" s="33"/>
      <c r="C1770" s="199" t="s">
        <v>7091</v>
      </c>
      <c r="H1770" s="33"/>
    </row>
    <row r="1771" spans="2:8" s="1" customFormat="1" ht="16.9" customHeight="1">
      <c r="B1771" s="33"/>
      <c r="C1771" s="197" t="s">
        <v>3808</v>
      </c>
      <c r="D1771" s="197" t="s">
        <v>3809</v>
      </c>
      <c r="E1771" s="18" t="s">
        <v>104</v>
      </c>
      <c r="F1771" s="198">
        <v>11.2</v>
      </c>
      <c r="H1771" s="33"/>
    </row>
    <row r="1772" spans="2:8" s="1" customFormat="1" ht="16.9" customHeight="1">
      <c r="B1772" s="33"/>
      <c r="C1772" s="197" t="s">
        <v>1471</v>
      </c>
      <c r="D1772" s="197" t="s">
        <v>1472</v>
      </c>
      <c r="E1772" s="18" t="s">
        <v>130</v>
      </c>
      <c r="F1772" s="198">
        <v>178.764</v>
      </c>
      <c r="H1772" s="33"/>
    </row>
    <row r="1773" spans="2:8" s="1" customFormat="1" ht="16.9" customHeight="1">
      <c r="B1773" s="33"/>
      <c r="C1773" s="197" t="s">
        <v>1493</v>
      </c>
      <c r="D1773" s="197" t="s">
        <v>1494</v>
      </c>
      <c r="E1773" s="18" t="s">
        <v>130</v>
      </c>
      <c r="F1773" s="198">
        <v>178.764</v>
      </c>
      <c r="H1773" s="33"/>
    </row>
    <row r="1774" spans="2:8" s="1" customFormat="1" ht="16.9" customHeight="1">
      <c r="B1774" s="33"/>
      <c r="C1774" s="193" t="s">
        <v>5371</v>
      </c>
      <c r="D1774" s="194" t="s">
        <v>5372</v>
      </c>
      <c r="E1774" s="195" t="s">
        <v>115</v>
      </c>
      <c r="F1774" s="196">
        <v>62</v>
      </c>
      <c r="H1774" s="33"/>
    </row>
    <row r="1775" spans="2:8" s="1" customFormat="1" ht="16.9" customHeight="1">
      <c r="B1775" s="33"/>
      <c r="C1775" s="197" t="s">
        <v>19</v>
      </c>
      <c r="D1775" s="197" t="s">
        <v>5421</v>
      </c>
      <c r="E1775" s="18" t="s">
        <v>19</v>
      </c>
      <c r="F1775" s="198">
        <v>0</v>
      </c>
      <c r="H1775" s="33"/>
    </row>
    <row r="1776" spans="2:8" s="1" customFormat="1" ht="16.9" customHeight="1">
      <c r="B1776" s="33"/>
      <c r="C1776" s="197" t="s">
        <v>19</v>
      </c>
      <c r="D1776" s="197" t="s">
        <v>753</v>
      </c>
      <c r="E1776" s="18" t="s">
        <v>19</v>
      </c>
      <c r="F1776" s="198">
        <v>62</v>
      </c>
      <c r="H1776" s="33"/>
    </row>
    <row r="1777" spans="2:8" s="1" customFormat="1" ht="16.9" customHeight="1">
      <c r="B1777" s="33"/>
      <c r="C1777" s="197" t="s">
        <v>5371</v>
      </c>
      <c r="D1777" s="197" t="s">
        <v>280</v>
      </c>
      <c r="E1777" s="18" t="s">
        <v>19</v>
      </c>
      <c r="F1777" s="198">
        <v>62</v>
      </c>
      <c r="H1777" s="33"/>
    </row>
    <row r="1778" spans="2:8" s="1" customFormat="1" ht="16.9" customHeight="1">
      <c r="B1778" s="33"/>
      <c r="C1778" s="199" t="s">
        <v>7091</v>
      </c>
      <c r="H1778" s="33"/>
    </row>
    <row r="1779" spans="2:8" s="1" customFormat="1" ht="16.9" customHeight="1">
      <c r="B1779" s="33"/>
      <c r="C1779" s="197" t="s">
        <v>5460</v>
      </c>
      <c r="D1779" s="197" t="s">
        <v>5461</v>
      </c>
      <c r="E1779" s="18" t="s">
        <v>115</v>
      </c>
      <c r="F1779" s="198">
        <v>62</v>
      </c>
      <c r="H1779" s="33"/>
    </row>
    <row r="1780" spans="2:8" s="1" customFormat="1" ht="16.9" customHeight="1">
      <c r="B1780" s="33"/>
      <c r="C1780" s="197" t="s">
        <v>2111</v>
      </c>
      <c r="D1780" s="197" t="s">
        <v>2112</v>
      </c>
      <c r="E1780" s="18" t="s">
        <v>104</v>
      </c>
      <c r="F1780" s="198">
        <v>455.47</v>
      </c>
      <c r="H1780" s="33"/>
    </row>
    <row r="1781" spans="2:8" s="1" customFormat="1" ht="16.9" customHeight="1">
      <c r="B1781" s="33"/>
      <c r="C1781" s="197" t="s">
        <v>617</v>
      </c>
      <c r="D1781" s="197" t="s">
        <v>618</v>
      </c>
      <c r="E1781" s="18" t="s">
        <v>104</v>
      </c>
      <c r="F1781" s="198">
        <v>137.06</v>
      </c>
      <c r="H1781" s="33"/>
    </row>
    <row r="1782" spans="2:8" s="1" customFormat="1" ht="16.9" customHeight="1">
      <c r="B1782" s="33"/>
      <c r="C1782" s="197" t="s">
        <v>786</v>
      </c>
      <c r="D1782" s="197" t="s">
        <v>787</v>
      </c>
      <c r="E1782" s="18" t="s">
        <v>115</v>
      </c>
      <c r="F1782" s="198">
        <v>62</v>
      </c>
      <c r="H1782" s="33"/>
    </row>
    <row r="1783" spans="2:8" s="1" customFormat="1" ht="16.9" customHeight="1">
      <c r="B1783" s="33"/>
      <c r="C1783" s="197" t="s">
        <v>2357</v>
      </c>
      <c r="D1783" s="197" t="s">
        <v>2358</v>
      </c>
      <c r="E1783" s="18" t="s">
        <v>115</v>
      </c>
      <c r="F1783" s="198">
        <v>62</v>
      </c>
      <c r="H1783" s="33"/>
    </row>
    <row r="1784" spans="2:8" s="1" customFormat="1" ht="16.9" customHeight="1">
      <c r="B1784" s="33"/>
      <c r="C1784" s="197" t="s">
        <v>993</v>
      </c>
      <c r="D1784" s="197" t="s">
        <v>994</v>
      </c>
      <c r="E1784" s="18" t="s">
        <v>115</v>
      </c>
      <c r="F1784" s="198">
        <v>62</v>
      </c>
      <c r="H1784" s="33"/>
    </row>
    <row r="1785" spans="2:8" s="1" customFormat="1" ht="16.9" customHeight="1">
      <c r="B1785" s="33"/>
      <c r="C1785" s="197" t="s">
        <v>1005</v>
      </c>
      <c r="D1785" s="197" t="s">
        <v>1006</v>
      </c>
      <c r="E1785" s="18" t="s">
        <v>104</v>
      </c>
      <c r="F1785" s="198">
        <v>3.54</v>
      </c>
      <c r="H1785" s="33"/>
    </row>
    <row r="1786" spans="2:8" s="1" customFormat="1" ht="16.9" customHeight="1">
      <c r="B1786" s="33"/>
      <c r="C1786" s="197" t="s">
        <v>792</v>
      </c>
      <c r="D1786" s="197" t="s">
        <v>793</v>
      </c>
      <c r="E1786" s="18" t="s">
        <v>794</v>
      </c>
      <c r="F1786" s="198">
        <v>1.86</v>
      </c>
      <c r="H1786" s="33"/>
    </row>
    <row r="1787" spans="2:8" s="1" customFormat="1" ht="16.9" customHeight="1">
      <c r="B1787" s="33"/>
      <c r="C1787" s="193" t="s">
        <v>1693</v>
      </c>
      <c r="D1787" s="194" t="s">
        <v>1694</v>
      </c>
      <c r="E1787" s="195" t="s">
        <v>115</v>
      </c>
      <c r="F1787" s="196">
        <v>56</v>
      </c>
      <c r="H1787" s="33"/>
    </row>
    <row r="1788" spans="2:8" s="1" customFormat="1" ht="16.9" customHeight="1">
      <c r="B1788" s="33"/>
      <c r="C1788" s="197" t="s">
        <v>19</v>
      </c>
      <c r="D1788" s="197" t="s">
        <v>5421</v>
      </c>
      <c r="E1788" s="18" t="s">
        <v>19</v>
      </c>
      <c r="F1788" s="198">
        <v>0</v>
      </c>
      <c r="H1788" s="33"/>
    </row>
    <row r="1789" spans="2:8" s="1" customFormat="1" ht="16.9" customHeight="1">
      <c r="B1789" s="33"/>
      <c r="C1789" s="197" t="s">
        <v>19</v>
      </c>
      <c r="D1789" s="197" t="s">
        <v>708</v>
      </c>
      <c r="E1789" s="18" t="s">
        <v>19</v>
      </c>
      <c r="F1789" s="198">
        <v>56</v>
      </c>
      <c r="H1789" s="33"/>
    </row>
    <row r="1790" spans="2:8" s="1" customFormat="1" ht="16.9" customHeight="1">
      <c r="B1790" s="33"/>
      <c r="C1790" s="197" t="s">
        <v>1693</v>
      </c>
      <c r="D1790" s="197" t="s">
        <v>280</v>
      </c>
      <c r="E1790" s="18" t="s">
        <v>19</v>
      </c>
      <c r="F1790" s="198">
        <v>56</v>
      </c>
      <c r="H1790" s="33"/>
    </row>
    <row r="1791" spans="2:8" s="1" customFormat="1" ht="16.9" customHeight="1">
      <c r="B1791" s="33"/>
      <c r="C1791" s="199" t="s">
        <v>7091</v>
      </c>
      <c r="H1791" s="33"/>
    </row>
    <row r="1792" spans="2:8" s="1" customFormat="1" ht="16.9" customHeight="1">
      <c r="B1792" s="33"/>
      <c r="C1792" s="197" t="s">
        <v>5473</v>
      </c>
      <c r="D1792" s="197" t="s">
        <v>5474</v>
      </c>
      <c r="E1792" s="18" t="s">
        <v>115</v>
      </c>
      <c r="F1792" s="198">
        <v>56</v>
      </c>
      <c r="H1792" s="33"/>
    </row>
    <row r="1793" spans="2:8" s="1" customFormat="1" ht="16.9" customHeight="1">
      <c r="B1793" s="33"/>
      <c r="C1793" s="197" t="s">
        <v>2111</v>
      </c>
      <c r="D1793" s="197" t="s">
        <v>2112</v>
      </c>
      <c r="E1793" s="18" t="s">
        <v>104</v>
      </c>
      <c r="F1793" s="198">
        <v>455.47</v>
      </c>
      <c r="H1793" s="33"/>
    </row>
    <row r="1794" spans="2:8" s="1" customFormat="1" ht="16.9" customHeight="1">
      <c r="B1794" s="33"/>
      <c r="C1794" s="197" t="s">
        <v>617</v>
      </c>
      <c r="D1794" s="197" t="s">
        <v>618</v>
      </c>
      <c r="E1794" s="18" t="s">
        <v>104</v>
      </c>
      <c r="F1794" s="198">
        <v>137.06</v>
      </c>
      <c r="H1794" s="33"/>
    </row>
    <row r="1795" spans="2:8" s="1" customFormat="1" ht="16.9" customHeight="1">
      <c r="B1795" s="33"/>
      <c r="C1795" s="197" t="s">
        <v>798</v>
      </c>
      <c r="D1795" s="197" t="s">
        <v>799</v>
      </c>
      <c r="E1795" s="18" t="s">
        <v>115</v>
      </c>
      <c r="F1795" s="198">
        <v>56</v>
      </c>
      <c r="H1795" s="33"/>
    </row>
    <row r="1796" spans="2:8" s="1" customFormat="1" ht="16.9" customHeight="1">
      <c r="B1796" s="33"/>
      <c r="C1796" s="197" t="s">
        <v>2376</v>
      </c>
      <c r="D1796" s="197" t="s">
        <v>2377</v>
      </c>
      <c r="E1796" s="18" t="s">
        <v>115</v>
      </c>
      <c r="F1796" s="198">
        <v>56</v>
      </c>
      <c r="H1796" s="33"/>
    </row>
    <row r="1797" spans="2:8" s="1" customFormat="1" ht="16.9" customHeight="1">
      <c r="B1797" s="33"/>
      <c r="C1797" s="197" t="s">
        <v>999</v>
      </c>
      <c r="D1797" s="197" t="s">
        <v>1000</v>
      </c>
      <c r="E1797" s="18" t="s">
        <v>115</v>
      </c>
      <c r="F1797" s="198">
        <v>56</v>
      </c>
      <c r="H1797" s="33"/>
    </row>
    <row r="1798" spans="2:8" s="1" customFormat="1" ht="16.9" customHeight="1">
      <c r="B1798" s="33"/>
      <c r="C1798" s="197" t="s">
        <v>1005</v>
      </c>
      <c r="D1798" s="197" t="s">
        <v>1006</v>
      </c>
      <c r="E1798" s="18" t="s">
        <v>104</v>
      </c>
      <c r="F1798" s="198">
        <v>3.54</v>
      </c>
      <c r="H1798" s="33"/>
    </row>
    <row r="1799" spans="2:8" s="1" customFormat="1" ht="16.9" customHeight="1">
      <c r="B1799" s="33"/>
      <c r="C1799" s="197" t="s">
        <v>804</v>
      </c>
      <c r="D1799" s="197" t="s">
        <v>805</v>
      </c>
      <c r="E1799" s="18" t="s">
        <v>794</v>
      </c>
      <c r="F1799" s="198">
        <v>1.68</v>
      </c>
      <c r="H1799" s="33"/>
    </row>
    <row r="1800" spans="2:8" s="1" customFormat="1" ht="16.9" customHeight="1">
      <c r="B1800" s="33"/>
      <c r="C1800" s="193" t="s">
        <v>201</v>
      </c>
      <c r="D1800" s="194" t="s">
        <v>5373</v>
      </c>
      <c r="E1800" s="195" t="s">
        <v>104</v>
      </c>
      <c r="F1800" s="196">
        <v>16.08</v>
      </c>
      <c r="H1800" s="33"/>
    </row>
    <row r="1801" spans="2:8" s="1" customFormat="1" ht="16.9" customHeight="1">
      <c r="B1801" s="33"/>
      <c r="C1801" s="197" t="s">
        <v>19</v>
      </c>
      <c r="D1801" s="197" t="s">
        <v>5395</v>
      </c>
      <c r="E1801" s="18" t="s">
        <v>19</v>
      </c>
      <c r="F1801" s="198">
        <v>0</v>
      </c>
      <c r="H1801" s="33"/>
    </row>
    <row r="1802" spans="2:8" s="1" customFormat="1" ht="16.9" customHeight="1">
      <c r="B1802" s="33"/>
      <c r="C1802" s="197" t="s">
        <v>19</v>
      </c>
      <c r="D1802" s="197" t="s">
        <v>5396</v>
      </c>
      <c r="E1802" s="18" t="s">
        <v>19</v>
      </c>
      <c r="F1802" s="198">
        <v>0</v>
      </c>
      <c r="H1802" s="33"/>
    </row>
    <row r="1803" spans="2:8" s="1" customFormat="1" ht="16.9" customHeight="1">
      <c r="B1803" s="33"/>
      <c r="C1803" s="197" t="s">
        <v>19</v>
      </c>
      <c r="D1803" s="197" t="s">
        <v>5397</v>
      </c>
      <c r="E1803" s="18" t="s">
        <v>19</v>
      </c>
      <c r="F1803" s="198">
        <v>16.08</v>
      </c>
      <c r="H1803" s="33"/>
    </row>
    <row r="1804" spans="2:8" s="1" customFormat="1" ht="16.9" customHeight="1">
      <c r="B1804" s="33"/>
      <c r="C1804" s="197" t="s">
        <v>201</v>
      </c>
      <c r="D1804" s="197" t="s">
        <v>280</v>
      </c>
      <c r="E1804" s="18" t="s">
        <v>19</v>
      </c>
      <c r="F1804" s="198">
        <v>16.08</v>
      </c>
      <c r="H1804" s="33"/>
    </row>
    <row r="1805" spans="2:8" s="1" customFormat="1" ht="16.9" customHeight="1">
      <c r="B1805" s="33"/>
      <c r="C1805" s="199" t="s">
        <v>7091</v>
      </c>
      <c r="H1805" s="33"/>
    </row>
    <row r="1806" spans="2:8" s="1" customFormat="1" ht="16.9" customHeight="1">
      <c r="B1806" s="33"/>
      <c r="C1806" s="197" t="s">
        <v>401</v>
      </c>
      <c r="D1806" s="197" t="s">
        <v>402</v>
      </c>
      <c r="E1806" s="18" t="s">
        <v>104</v>
      </c>
      <c r="F1806" s="198">
        <v>16.08</v>
      </c>
      <c r="H1806" s="33"/>
    </row>
    <row r="1807" spans="2:8" s="1" customFormat="1" ht="16.9" customHeight="1">
      <c r="B1807" s="33"/>
      <c r="C1807" s="197" t="s">
        <v>1471</v>
      </c>
      <c r="D1807" s="197" t="s">
        <v>1472</v>
      </c>
      <c r="E1807" s="18" t="s">
        <v>130</v>
      </c>
      <c r="F1807" s="198">
        <v>178.764</v>
      </c>
      <c r="H1807" s="33"/>
    </row>
    <row r="1808" spans="2:8" s="1" customFormat="1" ht="16.9" customHeight="1">
      <c r="B1808" s="33"/>
      <c r="C1808" s="197" t="s">
        <v>1493</v>
      </c>
      <c r="D1808" s="197" t="s">
        <v>1494</v>
      </c>
      <c r="E1808" s="18" t="s">
        <v>130</v>
      </c>
      <c r="F1808" s="198">
        <v>178.764</v>
      </c>
      <c r="H1808" s="33"/>
    </row>
    <row r="1809" spans="2:8" s="1" customFormat="1" ht="16.9" customHeight="1">
      <c r="B1809" s="33"/>
      <c r="C1809" s="193" t="s">
        <v>5376</v>
      </c>
      <c r="D1809" s="194" t="s">
        <v>5377</v>
      </c>
      <c r="E1809" s="195" t="s">
        <v>115</v>
      </c>
      <c r="F1809" s="196">
        <v>90</v>
      </c>
      <c r="H1809" s="33"/>
    </row>
    <row r="1810" spans="2:8" s="1" customFormat="1" ht="16.9" customHeight="1">
      <c r="B1810" s="33"/>
      <c r="C1810" s="197" t="s">
        <v>19</v>
      </c>
      <c r="D1810" s="197" t="s">
        <v>5395</v>
      </c>
      <c r="E1810" s="18" t="s">
        <v>19</v>
      </c>
      <c r="F1810" s="198">
        <v>0</v>
      </c>
      <c r="H1810" s="33"/>
    </row>
    <row r="1811" spans="2:8" s="1" customFormat="1" ht="16.9" customHeight="1">
      <c r="B1811" s="33"/>
      <c r="C1811" s="197" t="s">
        <v>19</v>
      </c>
      <c r="D1811" s="197" t="s">
        <v>5407</v>
      </c>
      <c r="E1811" s="18" t="s">
        <v>19</v>
      </c>
      <c r="F1811" s="198">
        <v>90</v>
      </c>
      <c r="H1811" s="33"/>
    </row>
    <row r="1812" spans="2:8" s="1" customFormat="1" ht="16.9" customHeight="1">
      <c r="B1812" s="33"/>
      <c r="C1812" s="197" t="s">
        <v>5376</v>
      </c>
      <c r="D1812" s="197" t="s">
        <v>280</v>
      </c>
      <c r="E1812" s="18" t="s">
        <v>19</v>
      </c>
      <c r="F1812" s="198">
        <v>90</v>
      </c>
      <c r="H1812" s="33"/>
    </row>
    <row r="1813" spans="2:8" s="1" customFormat="1" ht="16.9" customHeight="1">
      <c r="B1813" s="33"/>
      <c r="C1813" s="199" t="s">
        <v>7091</v>
      </c>
      <c r="H1813" s="33"/>
    </row>
    <row r="1814" spans="2:8" s="1" customFormat="1" ht="16.9" customHeight="1">
      <c r="B1814" s="33"/>
      <c r="C1814" s="197" t="s">
        <v>5402</v>
      </c>
      <c r="D1814" s="197" t="s">
        <v>5403</v>
      </c>
      <c r="E1814" s="18" t="s">
        <v>115</v>
      </c>
      <c r="F1814" s="198">
        <v>90</v>
      </c>
      <c r="H1814" s="33"/>
    </row>
    <row r="1815" spans="2:8" s="1" customFormat="1" ht="16.9" customHeight="1">
      <c r="B1815" s="33"/>
      <c r="C1815" s="197" t="s">
        <v>2111</v>
      </c>
      <c r="D1815" s="197" t="s">
        <v>2112</v>
      </c>
      <c r="E1815" s="18" t="s">
        <v>104</v>
      </c>
      <c r="F1815" s="198">
        <v>455.47</v>
      </c>
      <c r="H1815" s="33"/>
    </row>
    <row r="1816" spans="2:8" s="1" customFormat="1" ht="16.9" customHeight="1">
      <c r="B1816" s="33"/>
      <c r="C1816" s="193" t="s">
        <v>5378</v>
      </c>
      <c r="D1816" s="194" t="s">
        <v>5379</v>
      </c>
      <c r="E1816" s="195" t="s">
        <v>104</v>
      </c>
      <c r="F1816" s="196">
        <v>3.05</v>
      </c>
      <c r="H1816" s="33"/>
    </row>
    <row r="1817" spans="2:8" s="1" customFormat="1" ht="16.9" customHeight="1">
      <c r="B1817" s="33"/>
      <c r="C1817" s="197" t="s">
        <v>19</v>
      </c>
      <c r="D1817" s="197" t="s">
        <v>5421</v>
      </c>
      <c r="E1817" s="18" t="s">
        <v>19</v>
      </c>
      <c r="F1817" s="198">
        <v>0</v>
      </c>
      <c r="H1817" s="33"/>
    </row>
    <row r="1818" spans="2:8" s="1" customFormat="1" ht="16.9" customHeight="1">
      <c r="B1818" s="33"/>
      <c r="C1818" s="197" t="s">
        <v>19</v>
      </c>
      <c r="D1818" s="197" t="s">
        <v>5579</v>
      </c>
      <c r="E1818" s="18" t="s">
        <v>19</v>
      </c>
      <c r="F1818" s="198">
        <v>1.55</v>
      </c>
      <c r="H1818" s="33"/>
    </row>
    <row r="1819" spans="2:8" s="1" customFormat="1" ht="16.9" customHeight="1">
      <c r="B1819" s="33"/>
      <c r="C1819" s="197" t="s">
        <v>19</v>
      </c>
      <c r="D1819" s="197" t="s">
        <v>5580</v>
      </c>
      <c r="E1819" s="18" t="s">
        <v>19</v>
      </c>
      <c r="F1819" s="198">
        <v>1.5</v>
      </c>
      <c r="H1819" s="33"/>
    </row>
    <row r="1820" spans="2:8" s="1" customFormat="1" ht="16.9" customHeight="1">
      <c r="B1820" s="33"/>
      <c r="C1820" s="197" t="s">
        <v>5378</v>
      </c>
      <c r="D1820" s="197" t="s">
        <v>280</v>
      </c>
      <c r="E1820" s="18" t="s">
        <v>19</v>
      </c>
      <c r="F1820" s="198">
        <v>3.05</v>
      </c>
      <c r="H1820" s="33"/>
    </row>
    <row r="1821" spans="2:8" s="1" customFormat="1" ht="16.9" customHeight="1">
      <c r="B1821" s="33"/>
      <c r="C1821" s="199" t="s">
        <v>7091</v>
      </c>
      <c r="H1821" s="33"/>
    </row>
    <row r="1822" spans="2:8" s="1" customFormat="1" ht="16.9" customHeight="1">
      <c r="B1822" s="33"/>
      <c r="C1822" s="197" t="s">
        <v>3114</v>
      </c>
      <c r="D1822" s="197" t="s">
        <v>3115</v>
      </c>
      <c r="E1822" s="18" t="s">
        <v>104</v>
      </c>
      <c r="F1822" s="198">
        <v>3.05</v>
      </c>
      <c r="H1822" s="33"/>
    </row>
    <row r="1823" spans="2:8" s="1" customFormat="1" ht="16.9" customHeight="1">
      <c r="B1823" s="33"/>
      <c r="C1823" s="197" t="s">
        <v>5581</v>
      </c>
      <c r="D1823" s="197" t="s">
        <v>5582</v>
      </c>
      <c r="E1823" s="18" t="s">
        <v>115</v>
      </c>
      <c r="F1823" s="198">
        <v>10.675</v>
      </c>
      <c r="H1823" s="33"/>
    </row>
    <row r="1824" spans="2:8" s="1" customFormat="1" ht="16.9" customHeight="1">
      <c r="B1824" s="33"/>
      <c r="C1824" s="193" t="s">
        <v>5381</v>
      </c>
      <c r="D1824" s="194" t="s">
        <v>5382</v>
      </c>
      <c r="E1824" s="195" t="s">
        <v>134</v>
      </c>
      <c r="F1824" s="196">
        <v>30</v>
      </c>
      <c r="H1824" s="33"/>
    </row>
    <row r="1825" spans="2:8" s="1" customFormat="1" ht="16.9" customHeight="1">
      <c r="B1825" s="33"/>
      <c r="C1825" s="197" t="s">
        <v>19</v>
      </c>
      <c r="D1825" s="197" t="s">
        <v>5632</v>
      </c>
      <c r="E1825" s="18" t="s">
        <v>19</v>
      </c>
      <c r="F1825" s="198">
        <v>0</v>
      </c>
      <c r="H1825" s="33"/>
    </row>
    <row r="1826" spans="2:8" s="1" customFormat="1" ht="16.9" customHeight="1">
      <c r="B1826" s="33"/>
      <c r="C1826" s="197" t="s">
        <v>19</v>
      </c>
      <c r="D1826" s="197" t="s">
        <v>5647</v>
      </c>
      <c r="E1826" s="18" t="s">
        <v>19</v>
      </c>
      <c r="F1826" s="198">
        <v>0</v>
      </c>
      <c r="H1826" s="33"/>
    </row>
    <row r="1827" spans="2:8" s="1" customFormat="1" ht="16.9" customHeight="1">
      <c r="B1827" s="33"/>
      <c r="C1827" s="197" t="s">
        <v>19</v>
      </c>
      <c r="D1827" s="197" t="s">
        <v>5648</v>
      </c>
      <c r="E1827" s="18" t="s">
        <v>19</v>
      </c>
      <c r="F1827" s="198">
        <v>30</v>
      </c>
      <c r="H1827" s="33"/>
    </row>
    <row r="1828" spans="2:8" s="1" customFormat="1" ht="16.9" customHeight="1">
      <c r="B1828" s="33"/>
      <c r="C1828" s="197" t="s">
        <v>5381</v>
      </c>
      <c r="D1828" s="197" t="s">
        <v>280</v>
      </c>
      <c r="E1828" s="18" t="s">
        <v>19</v>
      </c>
      <c r="F1828" s="198">
        <v>30</v>
      </c>
      <c r="H1828" s="33"/>
    </row>
    <row r="1829" spans="2:8" s="1" customFormat="1" ht="16.9" customHeight="1">
      <c r="B1829" s="33"/>
      <c r="C1829" s="199" t="s">
        <v>7091</v>
      </c>
      <c r="H1829" s="33"/>
    </row>
    <row r="1830" spans="2:8" s="1" customFormat="1" ht="16.9" customHeight="1">
      <c r="B1830" s="33"/>
      <c r="C1830" s="197" t="s">
        <v>5642</v>
      </c>
      <c r="D1830" s="197" t="s">
        <v>5643</v>
      </c>
      <c r="E1830" s="18" t="s">
        <v>134</v>
      </c>
      <c r="F1830" s="198">
        <v>30</v>
      </c>
      <c r="H1830" s="33"/>
    </row>
    <row r="1831" spans="2:8" s="1" customFormat="1" ht="16.9" customHeight="1">
      <c r="B1831" s="33"/>
      <c r="C1831" s="197" t="s">
        <v>5649</v>
      </c>
      <c r="D1831" s="197" t="s">
        <v>5650</v>
      </c>
      <c r="E1831" s="18" t="s">
        <v>134</v>
      </c>
      <c r="F1831" s="198">
        <v>30</v>
      </c>
      <c r="H1831" s="33"/>
    </row>
    <row r="1832" spans="2:8" s="1" customFormat="1" ht="16.9" customHeight="1">
      <c r="B1832" s="33"/>
      <c r="C1832" s="193" t="s">
        <v>216</v>
      </c>
      <c r="D1832" s="194" t="s">
        <v>217</v>
      </c>
      <c r="E1832" s="195" t="s">
        <v>104</v>
      </c>
      <c r="F1832" s="196">
        <v>3.54</v>
      </c>
      <c r="H1832" s="33"/>
    </row>
    <row r="1833" spans="2:8" s="1" customFormat="1" ht="16.9" customHeight="1">
      <c r="B1833" s="33"/>
      <c r="C1833" s="197" t="s">
        <v>19</v>
      </c>
      <c r="D1833" s="197" t="s">
        <v>5481</v>
      </c>
      <c r="E1833" s="18" t="s">
        <v>19</v>
      </c>
      <c r="F1833" s="198">
        <v>1.86</v>
      </c>
      <c r="H1833" s="33"/>
    </row>
    <row r="1834" spans="2:8" s="1" customFormat="1" ht="16.9" customHeight="1">
      <c r="B1834" s="33"/>
      <c r="C1834" s="197" t="s">
        <v>19</v>
      </c>
      <c r="D1834" s="197" t="s">
        <v>2395</v>
      </c>
      <c r="E1834" s="18" t="s">
        <v>19</v>
      </c>
      <c r="F1834" s="198">
        <v>1.68</v>
      </c>
      <c r="H1834" s="33"/>
    </row>
    <row r="1835" spans="2:8" s="1" customFormat="1" ht="16.9" customHeight="1">
      <c r="B1835" s="33"/>
      <c r="C1835" s="197" t="s">
        <v>216</v>
      </c>
      <c r="D1835" s="197" t="s">
        <v>280</v>
      </c>
      <c r="E1835" s="18" t="s">
        <v>19</v>
      </c>
      <c r="F1835" s="198">
        <v>3.54</v>
      </c>
      <c r="H1835" s="33"/>
    </row>
    <row r="1836" spans="2:8" s="1" customFormat="1" ht="16.9" customHeight="1">
      <c r="B1836" s="33"/>
      <c r="C1836" s="199" t="s">
        <v>7091</v>
      </c>
      <c r="H1836" s="33"/>
    </row>
    <row r="1837" spans="2:8" s="1" customFormat="1" ht="16.9" customHeight="1">
      <c r="B1837" s="33"/>
      <c r="C1837" s="197" t="s">
        <v>1005</v>
      </c>
      <c r="D1837" s="197" t="s">
        <v>1006</v>
      </c>
      <c r="E1837" s="18" t="s">
        <v>104</v>
      </c>
      <c r="F1837" s="198">
        <v>3.54</v>
      </c>
      <c r="H1837" s="33"/>
    </row>
    <row r="1838" spans="2:8" s="1" customFormat="1" ht="16.9" customHeight="1">
      <c r="B1838" s="33"/>
      <c r="C1838" s="197" t="s">
        <v>1015</v>
      </c>
      <c r="D1838" s="197" t="s">
        <v>1016</v>
      </c>
      <c r="E1838" s="18" t="s">
        <v>104</v>
      </c>
      <c r="F1838" s="198">
        <v>3.54</v>
      </c>
      <c r="H1838" s="33"/>
    </row>
    <row r="1839" spans="2:8" s="1" customFormat="1" ht="16.9" customHeight="1">
      <c r="B1839" s="33"/>
      <c r="C1839" s="197" t="s">
        <v>1021</v>
      </c>
      <c r="D1839" s="197" t="s">
        <v>1022</v>
      </c>
      <c r="E1839" s="18" t="s">
        <v>104</v>
      </c>
      <c r="F1839" s="198">
        <v>3.54</v>
      </c>
      <c r="H1839" s="33"/>
    </row>
    <row r="1840" spans="2:8" s="1" customFormat="1" ht="16.9" customHeight="1">
      <c r="B1840" s="33"/>
      <c r="C1840" s="193" t="s">
        <v>5384</v>
      </c>
      <c r="D1840" s="194" t="s">
        <v>5385</v>
      </c>
      <c r="E1840" s="195" t="s">
        <v>104</v>
      </c>
      <c r="F1840" s="196">
        <v>23.03</v>
      </c>
      <c r="H1840" s="33"/>
    </row>
    <row r="1841" spans="2:8" s="1" customFormat="1" ht="16.9" customHeight="1">
      <c r="B1841" s="33"/>
      <c r="C1841" s="197" t="s">
        <v>19</v>
      </c>
      <c r="D1841" s="197" t="s">
        <v>5413</v>
      </c>
      <c r="E1841" s="18" t="s">
        <v>19</v>
      </c>
      <c r="F1841" s="198">
        <v>0</v>
      </c>
      <c r="H1841" s="33"/>
    </row>
    <row r="1842" spans="2:8" s="1" customFormat="1" ht="16.9" customHeight="1">
      <c r="B1842" s="33"/>
      <c r="C1842" s="197" t="s">
        <v>19</v>
      </c>
      <c r="D1842" s="197" t="s">
        <v>5414</v>
      </c>
      <c r="E1842" s="18" t="s">
        <v>19</v>
      </c>
      <c r="F1842" s="198">
        <v>0</v>
      </c>
      <c r="H1842" s="33"/>
    </row>
    <row r="1843" spans="2:8" s="1" customFormat="1" ht="16.9" customHeight="1">
      <c r="B1843" s="33"/>
      <c r="C1843" s="197" t="s">
        <v>19</v>
      </c>
      <c r="D1843" s="197" t="s">
        <v>5415</v>
      </c>
      <c r="E1843" s="18" t="s">
        <v>19</v>
      </c>
      <c r="F1843" s="198">
        <v>23.03</v>
      </c>
      <c r="H1843" s="33"/>
    </row>
    <row r="1844" spans="2:8" s="1" customFormat="1" ht="16.9" customHeight="1">
      <c r="B1844" s="33"/>
      <c r="C1844" s="197" t="s">
        <v>5384</v>
      </c>
      <c r="D1844" s="197" t="s">
        <v>280</v>
      </c>
      <c r="E1844" s="18" t="s">
        <v>19</v>
      </c>
      <c r="F1844" s="198">
        <v>23.03</v>
      </c>
      <c r="H1844" s="33"/>
    </row>
    <row r="1845" spans="2:8" s="1" customFormat="1" ht="16.9" customHeight="1">
      <c r="B1845" s="33"/>
      <c r="C1845" s="199" t="s">
        <v>7091</v>
      </c>
      <c r="H1845" s="33"/>
    </row>
    <row r="1846" spans="2:8" s="1" customFormat="1" ht="16.9" customHeight="1">
      <c r="B1846" s="33"/>
      <c r="C1846" s="197" t="s">
        <v>5408</v>
      </c>
      <c r="D1846" s="197" t="s">
        <v>5409</v>
      </c>
      <c r="E1846" s="18" t="s">
        <v>104</v>
      </c>
      <c r="F1846" s="198">
        <v>23.03</v>
      </c>
      <c r="H1846" s="33"/>
    </row>
    <row r="1847" spans="2:8" s="1" customFormat="1" ht="16.9" customHeight="1">
      <c r="B1847" s="33"/>
      <c r="C1847" s="197" t="s">
        <v>2111</v>
      </c>
      <c r="D1847" s="197" t="s">
        <v>2112</v>
      </c>
      <c r="E1847" s="18" t="s">
        <v>104</v>
      </c>
      <c r="F1847" s="198">
        <v>455.47</v>
      </c>
      <c r="H1847" s="33"/>
    </row>
    <row r="1848" spans="2:8" s="1" customFormat="1" ht="16.9" customHeight="1">
      <c r="B1848" s="33"/>
      <c r="C1848" s="197" t="s">
        <v>659</v>
      </c>
      <c r="D1848" s="197" t="s">
        <v>660</v>
      </c>
      <c r="E1848" s="18" t="s">
        <v>104</v>
      </c>
      <c r="F1848" s="198">
        <v>313.91</v>
      </c>
      <c r="H1848" s="33"/>
    </row>
    <row r="1849" spans="2:8" s="1" customFormat="1" ht="16.9" customHeight="1">
      <c r="B1849" s="33"/>
      <c r="C1849" s="193" t="s">
        <v>5387</v>
      </c>
      <c r="D1849" s="194" t="s">
        <v>5388</v>
      </c>
      <c r="E1849" s="195" t="s">
        <v>104</v>
      </c>
      <c r="F1849" s="196">
        <v>155.1</v>
      </c>
      <c r="H1849" s="33"/>
    </row>
    <row r="1850" spans="2:8" s="1" customFormat="1" ht="16.9" customHeight="1">
      <c r="B1850" s="33"/>
      <c r="C1850" s="197" t="s">
        <v>19</v>
      </c>
      <c r="D1850" s="197" t="s">
        <v>5413</v>
      </c>
      <c r="E1850" s="18" t="s">
        <v>19</v>
      </c>
      <c r="F1850" s="198">
        <v>0</v>
      </c>
      <c r="H1850" s="33"/>
    </row>
    <row r="1851" spans="2:8" s="1" customFormat="1" ht="16.9" customHeight="1">
      <c r="B1851" s="33"/>
      <c r="C1851" s="197" t="s">
        <v>19</v>
      </c>
      <c r="D1851" s="197" t="s">
        <v>5431</v>
      </c>
      <c r="E1851" s="18" t="s">
        <v>19</v>
      </c>
      <c r="F1851" s="198">
        <v>0</v>
      </c>
      <c r="H1851" s="33"/>
    </row>
    <row r="1852" spans="2:8" s="1" customFormat="1" ht="16.9" customHeight="1">
      <c r="B1852" s="33"/>
      <c r="C1852" s="197" t="s">
        <v>19</v>
      </c>
      <c r="D1852" s="197" t="s">
        <v>5432</v>
      </c>
      <c r="E1852" s="18" t="s">
        <v>19</v>
      </c>
      <c r="F1852" s="198">
        <v>56</v>
      </c>
      <c r="H1852" s="33"/>
    </row>
    <row r="1853" spans="2:8" s="1" customFormat="1" ht="16.9" customHeight="1">
      <c r="B1853" s="33"/>
      <c r="C1853" s="197" t="s">
        <v>19</v>
      </c>
      <c r="D1853" s="197" t="s">
        <v>5433</v>
      </c>
      <c r="E1853" s="18" t="s">
        <v>19</v>
      </c>
      <c r="F1853" s="198">
        <v>0</v>
      </c>
      <c r="H1853" s="33"/>
    </row>
    <row r="1854" spans="2:8" s="1" customFormat="1" ht="16.9" customHeight="1">
      <c r="B1854" s="33"/>
      <c r="C1854" s="197" t="s">
        <v>19</v>
      </c>
      <c r="D1854" s="197" t="s">
        <v>5434</v>
      </c>
      <c r="E1854" s="18" t="s">
        <v>19</v>
      </c>
      <c r="F1854" s="198">
        <v>49.6</v>
      </c>
      <c r="H1854" s="33"/>
    </row>
    <row r="1855" spans="2:8" s="1" customFormat="1" ht="16.9" customHeight="1">
      <c r="B1855" s="33"/>
      <c r="C1855" s="197" t="s">
        <v>19</v>
      </c>
      <c r="D1855" s="197" t="s">
        <v>5435</v>
      </c>
      <c r="E1855" s="18" t="s">
        <v>19</v>
      </c>
      <c r="F1855" s="198">
        <v>0</v>
      </c>
      <c r="H1855" s="33"/>
    </row>
    <row r="1856" spans="2:8" s="1" customFormat="1" ht="16.9" customHeight="1">
      <c r="B1856" s="33"/>
      <c r="C1856" s="197" t="s">
        <v>19</v>
      </c>
      <c r="D1856" s="197" t="s">
        <v>5436</v>
      </c>
      <c r="E1856" s="18" t="s">
        <v>19</v>
      </c>
      <c r="F1856" s="198">
        <v>30.3</v>
      </c>
      <c r="H1856" s="33"/>
    </row>
    <row r="1857" spans="2:8" s="1" customFormat="1" ht="16.9" customHeight="1">
      <c r="B1857" s="33"/>
      <c r="C1857" s="197" t="s">
        <v>19</v>
      </c>
      <c r="D1857" s="197" t="s">
        <v>5437</v>
      </c>
      <c r="E1857" s="18" t="s">
        <v>19</v>
      </c>
      <c r="F1857" s="198">
        <v>0</v>
      </c>
      <c r="H1857" s="33"/>
    </row>
    <row r="1858" spans="2:8" s="1" customFormat="1" ht="16.9" customHeight="1">
      <c r="B1858" s="33"/>
      <c r="C1858" s="197" t="s">
        <v>19</v>
      </c>
      <c r="D1858" s="197" t="s">
        <v>5438</v>
      </c>
      <c r="E1858" s="18" t="s">
        <v>19</v>
      </c>
      <c r="F1858" s="198">
        <v>19.2</v>
      </c>
      <c r="H1858" s="33"/>
    </row>
    <row r="1859" spans="2:8" s="1" customFormat="1" ht="16.9" customHeight="1">
      <c r="B1859" s="33"/>
      <c r="C1859" s="197" t="s">
        <v>5387</v>
      </c>
      <c r="D1859" s="197" t="s">
        <v>280</v>
      </c>
      <c r="E1859" s="18" t="s">
        <v>19</v>
      </c>
      <c r="F1859" s="198">
        <v>155.1</v>
      </c>
      <c r="H1859" s="33"/>
    </row>
    <row r="1860" spans="2:8" s="1" customFormat="1" ht="16.9" customHeight="1">
      <c r="B1860" s="33"/>
      <c r="C1860" s="199" t="s">
        <v>7091</v>
      </c>
      <c r="H1860" s="33"/>
    </row>
    <row r="1861" spans="2:8" s="1" customFormat="1" ht="16.9" customHeight="1">
      <c r="B1861" s="33"/>
      <c r="C1861" s="197" t="s">
        <v>5426</v>
      </c>
      <c r="D1861" s="197" t="s">
        <v>5427</v>
      </c>
      <c r="E1861" s="18" t="s">
        <v>104</v>
      </c>
      <c r="F1861" s="198">
        <v>155.1</v>
      </c>
      <c r="H1861" s="33"/>
    </row>
    <row r="1862" spans="2:8" s="1" customFormat="1" ht="16.9" customHeight="1">
      <c r="B1862" s="33"/>
      <c r="C1862" s="197" t="s">
        <v>2111</v>
      </c>
      <c r="D1862" s="197" t="s">
        <v>2112</v>
      </c>
      <c r="E1862" s="18" t="s">
        <v>104</v>
      </c>
      <c r="F1862" s="198">
        <v>455.47</v>
      </c>
      <c r="H1862" s="33"/>
    </row>
    <row r="1863" spans="2:8" s="1" customFormat="1" ht="16.9" customHeight="1">
      <c r="B1863" s="33"/>
      <c r="C1863" s="197" t="s">
        <v>659</v>
      </c>
      <c r="D1863" s="197" t="s">
        <v>660</v>
      </c>
      <c r="E1863" s="18" t="s">
        <v>104</v>
      </c>
      <c r="F1863" s="198">
        <v>313.91</v>
      </c>
      <c r="H1863" s="33"/>
    </row>
    <row r="1864" spans="2:8" s="1" customFormat="1" ht="16.9" customHeight="1">
      <c r="B1864" s="33"/>
      <c r="C1864" s="193" t="s">
        <v>5390</v>
      </c>
      <c r="D1864" s="194" t="s">
        <v>5391</v>
      </c>
      <c r="E1864" s="195" t="s">
        <v>104</v>
      </c>
      <c r="F1864" s="196">
        <v>135.78</v>
      </c>
      <c r="H1864" s="33"/>
    </row>
    <row r="1865" spans="2:8" s="1" customFormat="1" ht="16.9" customHeight="1">
      <c r="B1865" s="33"/>
      <c r="C1865" s="197" t="s">
        <v>19</v>
      </c>
      <c r="D1865" s="197" t="s">
        <v>5421</v>
      </c>
      <c r="E1865" s="18" t="s">
        <v>19</v>
      </c>
      <c r="F1865" s="198">
        <v>0</v>
      </c>
      <c r="H1865" s="33"/>
    </row>
    <row r="1866" spans="2:8" s="1" customFormat="1" ht="16.9" customHeight="1">
      <c r="B1866" s="33"/>
      <c r="C1866" s="197" t="s">
        <v>19</v>
      </c>
      <c r="D1866" s="197" t="s">
        <v>5422</v>
      </c>
      <c r="E1866" s="18" t="s">
        <v>19</v>
      </c>
      <c r="F1866" s="198">
        <v>0</v>
      </c>
      <c r="H1866" s="33"/>
    </row>
    <row r="1867" spans="2:8" s="1" customFormat="1" ht="16.9" customHeight="1">
      <c r="B1867" s="33"/>
      <c r="C1867" s="197" t="s">
        <v>19</v>
      </c>
      <c r="D1867" s="197" t="s">
        <v>5423</v>
      </c>
      <c r="E1867" s="18" t="s">
        <v>19</v>
      </c>
      <c r="F1867" s="198">
        <v>107.74</v>
      </c>
      <c r="H1867" s="33"/>
    </row>
    <row r="1868" spans="2:8" s="1" customFormat="1" ht="16.9" customHeight="1">
      <c r="B1868" s="33"/>
      <c r="C1868" s="197" t="s">
        <v>19</v>
      </c>
      <c r="D1868" s="197" t="s">
        <v>5424</v>
      </c>
      <c r="E1868" s="18" t="s">
        <v>19</v>
      </c>
      <c r="F1868" s="198">
        <v>24.14</v>
      </c>
      <c r="H1868" s="33"/>
    </row>
    <row r="1869" spans="2:8" s="1" customFormat="1" ht="16.9" customHeight="1">
      <c r="B1869" s="33"/>
      <c r="C1869" s="197" t="s">
        <v>19</v>
      </c>
      <c r="D1869" s="197" t="s">
        <v>5425</v>
      </c>
      <c r="E1869" s="18" t="s">
        <v>19</v>
      </c>
      <c r="F1869" s="198">
        <v>3.9</v>
      </c>
      <c r="H1869" s="33"/>
    </row>
    <row r="1870" spans="2:8" s="1" customFormat="1" ht="16.9" customHeight="1">
      <c r="B1870" s="33"/>
      <c r="C1870" s="197" t="s">
        <v>5390</v>
      </c>
      <c r="D1870" s="197" t="s">
        <v>280</v>
      </c>
      <c r="E1870" s="18" t="s">
        <v>19</v>
      </c>
      <c r="F1870" s="198">
        <v>135.78</v>
      </c>
      <c r="H1870" s="33"/>
    </row>
    <row r="1871" spans="2:8" s="1" customFormat="1" ht="16.9" customHeight="1">
      <c r="B1871" s="33"/>
      <c r="C1871" s="199" t="s">
        <v>7091</v>
      </c>
      <c r="H1871" s="33"/>
    </row>
    <row r="1872" spans="2:8" s="1" customFormat="1" ht="16.9" customHeight="1">
      <c r="B1872" s="33"/>
      <c r="C1872" s="197" t="s">
        <v>5416</v>
      </c>
      <c r="D1872" s="197" t="s">
        <v>5417</v>
      </c>
      <c r="E1872" s="18" t="s">
        <v>104</v>
      </c>
      <c r="F1872" s="198">
        <v>135.78</v>
      </c>
      <c r="H1872" s="33"/>
    </row>
    <row r="1873" spans="2:8" s="1" customFormat="1" ht="16.9" customHeight="1">
      <c r="B1873" s="33"/>
      <c r="C1873" s="197" t="s">
        <v>2111</v>
      </c>
      <c r="D1873" s="197" t="s">
        <v>2112</v>
      </c>
      <c r="E1873" s="18" t="s">
        <v>104</v>
      </c>
      <c r="F1873" s="198">
        <v>455.47</v>
      </c>
      <c r="H1873" s="33"/>
    </row>
    <row r="1874" spans="2:8" s="1" customFormat="1" ht="16.9" customHeight="1">
      <c r="B1874" s="33"/>
      <c r="C1874" s="197" t="s">
        <v>659</v>
      </c>
      <c r="D1874" s="197" t="s">
        <v>660</v>
      </c>
      <c r="E1874" s="18" t="s">
        <v>104</v>
      </c>
      <c r="F1874" s="198">
        <v>313.91</v>
      </c>
      <c r="H1874" s="33"/>
    </row>
    <row r="1875" spans="2:8" s="1" customFormat="1" ht="16.9" customHeight="1">
      <c r="B1875" s="33"/>
      <c r="C1875" s="193" t="s">
        <v>225</v>
      </c>
      <c r="D1875" s="194" t="s">
        <v>226</v>
      </c>
      <c r="E1875" s="195" t="s">
        <v>104</v>
      </c>
      <c r="F1875" s="196">
        <v>125.26</v>
      </c>
      <c r="H1875" s="33"/>
    </row>
    <row r="1876" spans="2:8" s="1" customFormat="1" ht="16.9" customHeight="1">
      <c r="B1876" s="33"/>
      <c r="C1876" s="197" t="s">
        <v>19</v>
      </c>
      <c r="D1876" s="197" t="s">
        <v>5421</v>
      </c>
      <c r="E1876" s="18" t="s">
        <v>19</v>
      </c>
      <c r="F1876" s="198">
        <v>0</v>
      </c>
      <c r="H1876" s="33"/>
    </row>
    <row r="1877" spans="2:8" s="1" customFormat="1" ht="16.9" customHeight="1">
      <c r="B1877" s="33"/>
      <c r="C1877" s="197" t="s">
        <v>19</v>
      </c>
      <c r="D1877" s="197" t="s">
        <v>5452</v>
      </c>
      <c r="E1877" s="18" t="s">
        <v>19</v>
      </c>
      <c r="F1877" s="198">
        <v>0</v>
      </c>
      <c r="H1877" s="33"/>
    </row>
    <row r="1878" spans="2:8" s="1" customFormat="1" ht="16.9" customHeight="1">
      <c r="B1878" s="33"/>
      <c r="C1878" s="197" t="s">
        <v>19</v>
      </c>
      <c r="D1878" s="197" t="s">
        <v>5453</v>
      </c>
      <c r="E1878" s="18" t="s">
        <v>19</v>
      </c>
      <c r="F1878" s="198">
        <v>104.16</v>
      </c>
      <c r="H1878" s="33"/>
    </row>
    <row r="1879" spans="2:8" s="1" customFormat="1" ht="16.9" customHeight="1">
      <c r="B1879" s="33"/>
      <c r="C1879" s="197" t="s">
        <v>19</v>
      </c>
      <c r="D1879" s="197" t="s">
        <v>5454</v>
      </c>
      <c r="E1879" s="18" t="s">
        <v>19</v>
      </c>
      <c r="F1879" s="198">
        <v>0</v>
      </c>
      <c r="H1879" s="33"/>
    </row>
    <row r="1880" spans="2:8" s="1" customFormat="1" ht="16.9" customHeight="1">
      <c r="B1880" s="33"/>
      <c r="C1880" s="197" t="s">
        <v>19</v>
      </c>
      <c r="D1880" s="197" t="s">
        <v>5455</v>
      </c>
      <c r="E1880" s="18" t="s">
        <v>19</v>
      </c>
      <c r="F1880" s="198">
        <v>11.2</v>
      </c>
      <c r="H1880" s="33"/>
    </row>
    <row r="1881" spans="2:8" s="1" customFormat="1" ht="16.9" customHeight="1">
      <c r="B1881" s="33"/>
      <c r="C1881" s="197" t="s">
        <v>19</v>
      </c>
      <c r="D1881" s="197" t="s">
        <v>5456</v>
      </c>
      <c r="E1881" s="18" t="s">
        <v>19</v>
      </c>
      <c r="F1881" s="198">
        <v>0</v>
      </c>
      <c r="H1881" s="33"/>
    </row>
    <row r="1882" spans="2:8" s="1" customFormat="1" ht="16.9" customHeight="1">
      <c r="B1882" s="33"/>
      <c r="C1882" s="197" t="s">
        <v>19</v>
      </c>
      <c r="D1882" s="197" t="s">
        <v>5457</v>
      </c>
      <c r="E1882" s="18" t="s">
        <v>19</v>
      </c>
      <c r="F1882" s="198">
        <v>6.06</v>
      </c>
      <c r="H1882" s="33"/>
    </row>
    <row r="1883" spans="2:8" s="1" customFormat="1" ht="16.9" customHeight="1">
      <c r="B1883" s="33"/>
      <c r="C1883" s="197" t="s">
        <v>19</v>
      </c>
      <c r="D1883" s="197" t="s">
        <v>5458</v>
      </c>
      <c r="E1883" s="18" t="s">
        <v>19</v>
      </c>
      <c r="F1883" s="198">
        <v>0</v>
      </c>
      <c r="H1883" s="33"/>
    </row>
    <row r="1884" spans="2:8" s="1" customFormat="1" ht="16.9" customHeight="1">
      <c r="B1884" s="33"/>
      <c r="C1884" s="197" t="s">
        <v>19</v>
      </c>
      <c r="D1884" s="197" t="s">
        <v>5459</v>
      </c>
      <c r="E1884" s="18" t="s">
        <v>19</v>
      </c>
      <c r="F1884" s="198">
        <v>3.84</v>
      </c>
      <c r="H1884" s="33"/>
    </row>
    <row r="1885" spans="2:8" s="1" customFormat="1" ht="16.9" customHeight="1">
      <c r="B1885" s="33"/>
      <c r="C1885" s="197" t="s">
        <v>225</v>
      </c>
      <c r="D1885" s="197" t="s">
        <v>280</v>
      </c>
      <c r="E1885" s="18" t="s">
        <v>19</v>
      </c>
      <c r="F1885" s="198">
        <v>125.26</v>
      </c>
      <c r="H1885" s="33"/>
    </row>
    <row r="1886" spans="2:8" s="1" customFormat="1" ht="16.9" customHeight="1">
      <c r="B1886" s="33"/>
      <c r="C1886" s="199" t="s">
        <v>7091</v>
      </c>
      <c r="H1886" s="33"/>
    </row>
    <row r="1887" spans="2:8" s="1" customFormat="1" ht="16.9" customHeight="1">
      <c r="B1887" s="33"/>
      <c r="C1887" s="197" t="s">
        <v>675</v>
      </c>
      <c r="D1887" s="197" t="s">
        <v>676</v>
      </c>
      <c r="E1887" s="18" t="s">
        <v>104</v>
      </c>
      <c r="F1887" s="198">
        <v>125.26</v>
      </c>
      <c r="H1887" s="33"/>
    </row>
    <row r="1888" spans="2:8" s="1" customFormat="1" ht="16.9" customHeight="1">
      <c r="B1888" s="33"/>
      <c r="C1888" s="197" t="s">
        <v>2111</v>
      </c>
      <c r="D1888" s="197" t="s">
        <v>2112</v>
      </c>
      <c r="E1888" s="18" t="s">
        <v>104</v>
      </c>
      <c r="F1888" s="198">
        <v>455.47</v>
      </c>
      <c r="H1888" s="33"/>
    </row>
    <row r="1889" spans="2:8" s="1" customFormat="1" ht="16.9" customHeight="1">
      <c r="B1889" s="33"/>
      <c r="C1889" s="197" t="s">
        <v>617</v>
      </c>
      <c r="D1889" s="197" t="s">
        <v>618</v>
      </c>
      <c r="E1889" s="18" t="s">
        <v>104</v>
      </c>
      <c r="F1889" s="198">
        <v>137.06</v>
      </c>
      <c r="H1889" s="33"/>
    </row>
    <row r="1890" spans="2:8" s="1" customFormat="1" ht="16.9" customHeight="1">
      <c r="B1890" s="33"/>
      <c r="C1890" s="193" t="s">
        <v>5512</v>
      </c>
      <c r="D1890" s="194" t="s">
        <v>7103</v>
      </c>
      <c r="E1890" s="195" t="s">
        <v>104</v>
      </c>
      <c r="F1890" s="196">
        <v>16.64</v>
      </c>
      <c r="H1890" s="33"/>
    </row>
    <row r="1891" spans="2:8" s="1" customFormat="1" ht="16.9" customHeight="1">
      <c r="B1891" s="33"/>
      <c r="C1891" s="197" t="s">
        <v>19</v>
      </c>
      <c r="D1891" s="197" t="s">
        <v>5510</v>
      </c>
      <c r="E1891" s="18" t="s">
        <v>19</v>
      </c>
      <c r="F1891" s="198">
        <v>9.44</v>
      </c>
      <c r="H1891" s="33"/>
    </row>
    <row r="1892" spans="2:8" s="1" customFormat="1" ht="16.9" customHeight="1">
      <c r="B1892" s="33"/>
      <c r="C1892" s="197" t="s">
        <v>19</v>
      </c>
      <c r="D1892" s="197" t="s">
        <v>5511</v>
      </c>
      <c r="E1892" s="18" t="s">
        <v>19</v>
      </c>
      <c r="F1892" s="198">
        <v>7.2</v>
      </c>
      <c r="H1892" s="33"/>
    </row>
    <row r="1893" spans="2:8" s="1" customFormat="1" ht="16.9" customHeight="1">
      <c r="B1893" s="33"/>
      <c r="C1893" s="197" t="s">
        <v>5512</v>
      </c>
      <c r="D1893" s="197" t="s">
        <v>397</v>
      </c>
      <c r="E1893" s="18" t="s">
        <v>19</v>
      </c>
      <c r="F1893" s="198">
        <v>16.64</v>
      </c>
      <c r="H1893" s="33"/>
    </row>
    <row r="1894" spans="2:8" s="1" customFormat="1" ht="16.9" customHeight="1">
      <c r="B1894" s="33"/>
      <c r="C1894" s="193" t="s">
        <v>1821</v>
      </c>
      <c r="D1894" s="194" t="s">
        <v>1822</v>
      </c>
      <c r="E1894" s="195" t="s">
        <v>162</v>
      </c>
      <c r="F1894" s="196">
        <v>32</v>
      </c>
      <c r="H1894" s="33"/>
    </row>
    <row r="1895" spans="2:8" s="1" customFormat="1" ht="16.9" customHeight="1">
      <c r="B1895" s="33"/>
      <c r="C1895" s="197" t="s">
        <v>19</v>
      </c>
      <c r="D1895" s="197" t="s">
        <v>5675</v>
      </c>
      <c r="E1895" s="18" t="s">
        <v>19</v>
      </c>
      <c r="F1895" s="198">
        <v>0</v>
      </c>
      <c r="H1895" s="33"/>
    </row>
    <row r="1896" spans="2:8" s="1" customFormat="1" ht="16.9" customHeight="1">
      <c r="B1896" s="33"/>
      <c r="C1896" s="197" t="s">
        <v>19</v>
      </c>
      <c r="D1896" s="197" t="s">
        <v>503</v>
      </c>
      <c r="E1896" s="18" t="s">
        <v>19</v>
      </c>
      <c r="F1896" s="198">
        <v>32</v>
      </c>
      <c r="H1896" s="33"/>
    </row>
    <row r="1897" spans="2:8" s="1" customFormat="1" ht="16.9" customHeight="1">
      <c r="B1897" s="33"/>
      <c r="C1897" s="197" t="s">
        <v>1821</v>
      </c>
      <c r="D1897" s="197" t="s">
        <v>280</v>
      </c>
      <c r="E1897" s="18" t="s">
        <v>19</v>
      </c>
      <c r="F1897" s="198">
        <v>32</v>
      </c>
      <c r="H1897" s="33"/>
    </row>
    <row r="1898" spans="2:8" s="1" customFormat="1" ht="16.9" customHeight="1">
      <c r="B1898" s="33"/>
      <c r="C1898" s="199" t="s">
        <v>7091</v>
      </c>
      <c r="H1898" s="33"/>
    </row>
    <row r="1899" spans="2:8" s="1" customFormat="1" ht="16.9" customHeight="1">
      <c r="B1899" s="33"/>
      <c r="C1899" s="197" t="s">
        <v>4530</v>
      </c>
      <c r="D1899" s="197" t="s">
        <v>4531</v>
      </c>
      <c r="E1899" s="18" t="s">
        <v>162</v>
      </c>
      <c r="F1899" s="198">
        <v>32</v>
      </c>
      <c r="H1899" s="33"/>
    </row>
    <row r="1900" spans="2:8" s="1" customFormat="1" ht="16.9" customHeight="1">
      <c r="B1900" s="33"/>
      <c r="C1900" s="197" t="s">
        <v>4547</v>
      </c>
      <c r="D1900" s="197" t="s">
        <v>4548</v>
      </c>
      <c r="E1900" s="18" t="s">
        <v>794</v>
      </c>
      <c r="F1900" s="198">
        <v>33.6</v>
      </c>
      <c r="H1900" s="33"/>
    </row>
    <row r="1901" spans="2:8" s="1" customFormat="1" ht="26.45" customHeight="1">
      <c r="B1901" s="33"/>
      <c r="C1901" s="192" t="s">
        <v>7104</v>
      </c>
      <c r="D1901" s="192" t="s">
        <v>94</v>
      </c>
      <c r="H1901" s="33"/>
    </row>
    <row r="1902" spans="2:8" s="1" customFormat="1" ht="16.9" customHeight="1">
      <c r="B1902" s="33"/>
      <c r="C1902" s="193" t="s">
        <v>5680</v>
      </c>
      <c r="D1902" s="194" t="s">
        <v>5681</v>
      </c>
      <c r="E1902" s="195" t="s">
        <v>130</v>
      </c>
      <c r="F1902" s="196">
        <v>12.8</v>
      </c>
      <c r="H1902" s="33"/>
    </row>
    <row r="1903" spans="2:8" s="1" customFormat="1" ht="16.9" customHeight="1">
      <c r="B1903" s="33"/>
      <c r="C1903" s="197" t="s">
        <v>19</v>
      </c>
      <c r="D1903" s="197" t="s">
        <v>6446</v>
      </c>
      <c r="E1903" s="18" t="s">
        <v>19</v>
      </c>
      <c r="F1903" s="198">
        <v>0</v>
      </c>
      <c r="H1903" s="33"/>
    </row>
    <row r="1904" spans="2:8" s="1" customFormat="1" ht="16.9" customHeight="1">
      <c r="B1904" s="33"/>
      <c r="C1904" s="197" t="s">
        <v>19</v>
      </c>
      <c r="D1904" s="197" t="s">
        <v>6447</v>
      </c>
      <c r="E1904" s="18" t="s">
        <v>19</v>
      </c>
      <c r="F1904" s="198">
        <v>12.8</v>
      </c>
      <c r="H1904" s="33"/>
    </row>
    <row r="1905" spans="2:8" s="1" customFormat="1" ht="16.9" customHeight="1">
      <c r="B1905" s="33"/>
      <c r="C1905" s="197" t="s">
        <v>5680</v>
      </c>
      <c r="D1905" s="197" t="s">
        <v>280</v>
      </c>
      <c r="E1905" s="18" t="s">
        <v>19</v>
      </c>
      <c r="F1905" s="198">
        <v>12.8</v>
      </c>
      <c r="H1905" s="33"/>
    </row>
    <row r="1906" spans="2:8" s="1" customFormat="1" ht="16.9" customHeight="1">
      <c r="B1906" s="33"/>
      <c r="C1906" s="199" t="s">
        <v>7091</v>
      </c>
      <c r="H1906" s="33"/>
    </row>
    <row r="1907" spans="2:8" s="1" customFormat="1" ht="16.9" customHeight="1">
      <c r="B1907" s="33"/>
      <c r="C1907" s="197" t="s">
        <v>6441</v>
      </c>
      <c r="D1907" s="197" t="s">
        <v>6442</v>
      </c>
      <c r="E1907" s="18" t="s">
        <v>130</v>
      </c>
      <c r="F1907" s="198">
        <v>12.8</v>
      </c>
      <c r="H1907" s="33"/>
    </row>
    <row r="1908" spans="2:8" s="1" customFormat="1" ht="16.9" customHeight="1">
      <c r="B1908" s="33"/>
      <c r="C1908" s="197" t="s">
        <v>6448</v>
      </c>
      <c r="D1908" s="197" t="s">
        <v>6449</v>
      </c>
      <c r="E1908" s="18" t="s">
        <v>130</v>
      </c>
      <c r="F1908" s="198">
        <v>243.2</v>
      </c>
      <c r="H1908" s="33"/>
    </row>
    <row r="1909" spans="2:8" s="1" customFormat="1" ht="16.9" customHeight="1">
      <c r="B1909" s="33"/>
      <c r="C1909" s="197" t="s">
        <v>6454</v>
      </c>
      <c r="D1909" s="197" t="s">
        <v>6455</v>
      </c>
      <c r="E1909" s="18" t="s">
        <v>130</v>
      </c>
      <c r="F1909" s="198">
        <v>12.8</v>
      </c>
      <c r="H1909" s="33"/>
    </row>
    <row r="1910" spans="2:8" s="1" customFormat="1" ht="26.45" customHeight="1">
      <c r="B1910" s="33"/>
      <c r="C1910" s="192" t="s">
        <v>7105</v>
      </c>
      <c r="D1910" s="192" t="s">
        <v>97</v>
      </c>
      <c r="H1910" s="33"/>
    </row>
    <row r="1911" spans="2:8" s="1" customFormat="1" ht="16.9" customHeight="1">
      <c r="B1911" s="33"/>
      <c r="C1911" s="193" t="s">
        <v>6530</v>
      </c>
      <c r="D1911" s="194" t="s">
        <v>6531</v>
      </c>
      <c r="E1911" s="195" t="s">
        <v>104</v>
      </c>
      <c r="F1911" s="196">
        <v>79.13</v>
      </c>
      <c r="H1911" s="33"/>
    </row>
    <row r="1912" spans="2:8" s="1" customFormat="1" ht="16.9" customHeight="1">
      <c r="B1912" s="33"/>
      <c r="C1912" s="197" t="s">
        <v>19</v>
      </c>
      <c r="D1912" s="197" t="s">
        <v>6590</v>
      </c>
      <c r="E1912" s="18" t="s">
        <v>19</v>
      </c>
      <c r="F1912" s="198">
        <v>0</v>
      </c>
      <c r="H1912" s="33"/>
    </row>
    <row r="1913" spans="2:8" s="1" customFormat="1" ht="16.9" customHeight="1">
      <c r="B1913" s="33"/>
      <c r="C1913" s="197" t="s">
        <v>19</v>
      </c>
      <c r="D1913" s="197" t="s">
        <v>6841</v>
      </c>
      <c r="E1913" s="18" t="s">
        <v>19</v>
      </c>
      <c r="F1913" s="198">
        <v>0</v>
      </c>
      <c r="H1913" s="33"/>
    </row>
    <row r="1914" spans="2:8" s="1" customFormat="1" ht="16.9" customHeight="1">
      <c r="B1914" s="33"/>
      <c r="C1914" s="197" t="s">
        <v>19</v>
      </c>
      <c r="D1914" s="197" t="s">
        <v>6842</v>
      </c>
      <c r="E1914" s="18" t="s">
        <v>19</v>
      </c>
      <c r="F1914" s="198">
        <v>4.089</v>
      </c>
      <c r="H1914" s="33"/>
    </row>
    <row r="1915" spans="2:8" s="1" customFormat="1" ht="16.9" customHeight="1">
      <c r="B1915" s="33"/>
      <c r="C1915" s="197" t="s">
        <v>19</v>
      </c>
      <c r="D1915" s="197" t="s">
        <v>6843</v>
      </c>
      <c r="E1915" s="18" t="s">
        <v>19</v>
      </c>
      <c r="F1915" s="198">
        <v>12.7</v>
      </c>
      <c r="H1915" s="33"/>
    </row>
    <row r="1916" spans="2:8" s="1" customFormat="1" ht="16.9" customHeight="1">
      <c r="B1916" s="33"/>
      <c r="C1916" s="197" t="s">
        <v>19</v>
      </c>
      <c r="D1916" s="197" t="s">
        <v>6844</v>
      </c>
      <c r="E1916" s="18" t="s">
        <v>19</v>
      </c>
      <c r="F1916" s="198">
        <v>11.7</v>
      </c>
      <c r="H1916" s="33"/>
    </row>
    <row r="1917" spans="2:8" s="1" customFormat="1" ht="16.9" customHeight="1">
      <c r="B1917" s="33"/>
      <c r="C1917" s="197" t="s">
        <v>19</v>
      </c>
      <c r="D1917" s="197" t="s">
        <v>6845</v>
      </c>
      <c r="E1917" s="18" t="s">
        <v>19</v>
      </c>
      <c r="F1917" s="198">
        <v>6.5</v>
      </c>
      <c r="H1917" s="33"/>
    </row>
    <row r="1918" spans="2:8" s="1" customFormat="1" ht="16.9" customHeight="1">
      <c r="B1918" s="33"/>
      <c r="C1918" s="197" t="s">
        <v>19</v>
      </c>
      <c r="D1918" s="197" t="s">
        <v>6846</v>
      </c>
      <c r="E1918" s="18" t="s">
        <v>19</v>
      </c>
      <c r="F1918" s="198">
        <v>5.3</v>
      </c>
      <c r="H1918" s="33"/>
    </row>
    <row r="1919" spans="2:8" s="1" customFormat="1" ht="16.9" customHeight="1">
      <c r="B1919" s="33"/>
      <c r="C1919" s="197" t="s">
        <v>19</v>
      </c>
      <c r="D1919" s="197" t="s">
        <v>6847</v>
      </c>
      <c r="E1919" s="18" t="s">
        <v>19</v>
      </c>
      <c r="F1919" s="198">
        <v>5.3</v>
      </c>
      <c r="H1919" s="33"/>
    </row>
    <row r="1920" spans="2:8" s="1" customFormat="1" ht="16.9" customHeight="1">
      <c r="B1920" s="33"/>
      <c r="C1920" s="197" t="s">
        <v>19</v>
      </c>
      <c r="D1920" s="197" t="s">
        <v>6848</v>
      </c>
      <c r="E1920" s="18" t="s">
        <v>19</v>
      </c>
      <c r="F1920" s="198">
        <v>4.4</v>
      </c>
      <c r="H1920" s="33"/>
    </row>
    <row r="1921" spans="2:8" s="1" customFormat="1" ht="16.9" customHeight="1">
      <c r="B1921" s="33"/>
      <c r="C1921" s="197" t="s">
        <v>19</v>
      </c>
      <c r="D1921" s="197" t="s">
        <v>6849</v>
      </c>
      <c r="E1921" s="18" t="s">
        <v>19</v>
      </c>
      <c r="F1921" s="198">
        <v>9.1</v>
      </c>
      <c r="H1921" s="33"/>
    </row>
    <row r="1922" spans="2:8" s="1" customFormat="1" ht="16.9" customHeight="1">
      <c r="B1922" s="33"/>
      <c r="C1922" s="197" t="s">
        <v>19</v>
      </c>
      <c r="D1922" s="197" t="s">
        <v>6850</v>
      </c>
      <c r="E1922" s="18" t="s">
        <v>19</v>
      </c>
      <c r="F1922" s="198">
        <v>11.3</v>
      </c>
      <c r="H1922" s="33"/>
    </row>
    <row r="1923" spans="2:8" s="1" customFormat="1" ht="16.9" customHeight="1">
      <c r="B1923" s="33"/>
      <c r="C1923" s="197" t="s">
        <v>19</v>
      </c>
      <c r="D1923" s="197" t="s">
        <v>6851</v>
      </c>
      <c r="E1923" s="18" t="s">
        <v>19</v>
      </c>
      <c r="F1923" s="198">
        <v>2.441</v>
      </c>
      <c r="H1923" s="33"/>
    </row>
    <row r="1924" spans="2:8" s="1" customFormat="1" ht="16.9" customHeight="1">
      <c r="B1924" s="33"/>
      <c r="C1924" s="197" t="s">
        <v>19</v>
      </c>
      <c r="D1924" s="197" t="s">
        <v>6852</v>
      </c>
      <c r="E1924" s="18" t="s">
        <v>19</v>
      </c>
      <c r="F1924" s="198">
        <v>6.3</v>
      </c>
      <c r="H1924" s="33"/>
    </row>
    <row r="1925" spans="2:8" s="1" customFormat="1" ht="16.9" customHeight="1">
      <c r="B1925" s="33"/>
      <c r="C1925" s="197" t="s">
        <v>6530</v>
      </c>
      <c r="D1925" s="197" t="s">
        <v>280</v>
      </c>
      <c r="E1925" s="18" t="s">
        <v>19</v>
      </c>
      <c r="F1925" s="198">
        <v>79.13</v>
      </c>
      <c r="H1925" s="33"/>
    </row>
    <row r="1926" spans="2:8" s="1" customFormat="1" ht="16.9" customHeight="1">
      <c r="B1926" s="33"/>
      <c r="C1926" s="199" t="s">
        <v>7091</v>
      </c>
      <c r="H1926" s="33"/>
    </row>
    <row r="1927" spans="2:8" s="1" customFormat="1" ht="16.9" customHeight="1">
      <c r="B1927" s="33"/>
      <c r="C1927" s="197" t="s">
        <v>6836</v>
      </c>
      <c r="D1927" s="197" t="s">
        <v>6837</v>
      </c>
      <c r="E1927" s="18" t="s">
        <v>104</v>
      </c>
      <c r="F1927" s="198">
        <v>79.13</v>
      </c>
      <c r="H1927" s="33"/>
    </row>
    <row r="1928" spans="2:8" s="1" customFormat="1" ht="16.9" customHeight="1">
      <c r="B1928" s="33"/>
      <c r="C1928" s="197" t="s">
        <v>573</v>
      </c>
      <c r="D1928" s="197" t="s">
        <v>574</v>
      </c>
      <c r="E1928" s="18" t="s">
        <v>104</v>
      </c>
      <c r="F1928" s="198">
        <v>2260.493</v>
      </c>
      <c r="H1928" s="33"/>
    </row>
    <row r="1929" spans="2:8" s="1" customFormat="1" ht="16.9" customHeight="1">
      <c r="B1929" s="33"/>
      <c r="C1929" s="197" t="s">
        <v>6693</v>
      </c>
      <c r="D1929" s="197" t="s">
        <v>6694</v>
      </c>
      <c r="E1929" s="18" t="s">
        <v>104</v>
      </c>
      <c r="F1929" s="198">
        <v>592.68</v>
      </c>
      <c r="H1929" s="33"/>
    </row>
    <row r="1930" spans="2:8" s="1" customFormat="1" ht="16.9" customHeight="1">
      <c r="B1930" s="33"/>
      <c r="C1930" s="193" t="s">
        <v>6533</v>
      </c>
      <c r="D1930" s="194" t="s">
        <v>6534</v>
      </c>
      <c r="E1930" s="195" t="s">
        <v>104</v>
      </c>
      <c r="F1930" s="196">
        <v>297</v>
      </c>
      <c r="H1930" s="33"/>
    </row>
    <row r="1931" spans="2:8" s="1" customFormat="1" ht="16.9" customHeight="1">
      <c r="B1931" s="33"/>
      <c r="C1931" s="197" t="s">
        <v>19</v>
      </c>
      <c r="D1931" s="197" t="s">
        <v>6647</v>
      </c>
      <c r="E1931" s="18" t="s">
        <v>19</v>
      </c>
      <c r="F1931" s="198">
        <v>0</v>
      </c>
      <c r="H1931" s="33"/>
    </row>
    <row r="1932" spans="2:8" s="1" customFormat="1" ht="16.9" customHeight="1">
      <c r="B1932" s="33"/>
      <c r="C1932" s="197" t="s">
        <v>19</v>
      </c>
      <c r="D1932" s="197" t="s">
        <v>6702</v>
      </c>
      <c r="E1932" s="18" t="s">
        <v>19</v>
      </c>
      <c r="F1932" s="198">
        <v>0</v>
      </c>
      <c r="H1932" s="33"/>
    </row>
    <row r="1933" spans="2:8" s="1" customFormat="1" ht="16.9" customHeight="1">
      <c r="B1933" s="33"/>
      <c r="C1933" s="197" t="s">
        <v>19</v>
      </c>
      <c r="D1933" s="197" t="s">
        <v>6703</v>
      </c>
      <c r="E1933" s="18" t="s">
        <v>19</v>
      </c>
      <c r="F1933" s="198">
        <v>297</v>
      </c>
      <c r="H1933" s="33"/>
    </row>
    <row r="1934" spans="2:8" s="1" customFormat="1" ht="16.9" customHeight="1">
      <c r="B1934" s="33"/>
      <c r="C1934" s="197" t="s">
        <v>6533</v>
      </c>
      <c r="D1934" s="197" t="s">
        <v>280</v>
      </c>
      <c r="E1934" s="18" t="s">
        <v>19</v>
      </c>
      <c r="F1934" s="198">
        <v>297</v>
      </c>
      <c r="H1934" s="33"/>
    </row>
    <row r="1935" spans="2:8" s="1" customFormat="1" ht="16.9" customHeight="1">
      <c r="B1935" s="33"/>
      <c r="C1935" s="199" t="s">
        <v>7091</v>
      </c>
      <c r="H1935" s="33"/>
    </row>
    <row r="1936" spans="2:8" s="1" customFormat="1" ht="16.9" customHeight="1">
      <c r="B1936" s="33"/>
      <c r="C1936" s="197" t="s">
        <v>644</v>
      </c>
      <c r="D1936" s="197" t="s">
        <v>645</v>
      </c>
      <c r="E1936" s="18" t="s">
        <v>104</v>
      </c>
      <c r="F1936" s="198">
        <v>297</v>
      </c>
      <c r="H1936" s="33"/>
    </row>
    <row r="1937" spans="2:8" s="1" customFormat="1" ht="16.9" customHeight="1">
      <c r="B1937" s="33"/>
      <c r="C1937" s="197" t="s">
        <v>6654</v>
      </c>
      <c r="D1937" s="197" t="s">
        <v>6655</v>
      </c>
      <c r="E1937" s="18" t="s">
        <v>104</v>
      </c>
      <c r="F1937" s="198">
        <v>297</v>
      </c>
      <c r="H1937" s="33"/>
    </row>
    <row r="1938" spans="2:8" s="1" customFormat="1" ht="16.9" customHeight="1">
      <c r="B1938" s="33"/>
      <c r="C1938" s="197" t="s">
        <v>573</v>
      </c>
      <c r="D1938" s="197" t="s">
        <v>574</v>
      </c>
      <c r="E1938" s="18" t="s">
        <v>104</v>
      </c>
      <c r="F1938" s="198">
        <v>2260.493</v>
      </c>
      <c r="H1938" s="33"/>
    </row>
    <row r="1939" spans="2:8" s="1" customFormat="1" ht="16.9" customHeight="1">
      <c r="B1939" s="33"/>
      <c r="C1939" s="197" t="s">
        <v>6693</v>
      </c>
      <c r="D1939" s="197" t="s">
        <v>6694</v>
      </c>
      <c r="E1939" s="18" t="s">
        <v>104</v>
      </c>
      <c r="F1939" s="198">
        <v>592.68</v>
      </c>
      <c r="H1939" s="33"/>
    </row>
    <row r="1940" spans="2:8" s="1" customFormat="1" ht="16.9" customHeight="1">
      <c r="B1940" s="33"/>
      <c r="C1940" s="197" t="s">
        <v>659</v>
      </c>
      <c r="D1940" s="197" t="s">
        <v>660</v>
      </c>
      <c r="E1940" s="18" t="s">
        <v>104</v>
      </c>
      <c r="F1940" s="198">
        <v>1012.598</v>
      </c>
      <c r="H1940" s="33"/>
    </row>
    <row r="1941" spans="2:8" s="1" customFormat="1" ht="16.9" customHeight="1">
      <c r="B1941" s="33"/>
      <c r="C1941" s="193" t="s">
        <v>6535</v>
      </c>
      <c r="D1941" s="194" t="s">
        <v>6536</v>
      </c>
      <c r="E1941" s="195" t="s">
        <v>104</v>
      </c>
      <c r="F1941" s="196">
        <v>43.55</v>
      </c>
      <c r="H1941" s="33"/>
    </row>
    <row r="1942" spans="2:8" s="1" customFormat="1" ht="16.9" customHeight="1">
      <c r="B1942" s="33"/>
      <c r="C1942" s="197" t="s">
        <v>19</v>
      </c>
      <c r="D1942" s="197" t="s">
        <v>6590</v>
      </c>
      <c r="E1942" s="18" t="s">
        <v>19</v>
      </c>
      <c r="F1942" s="198">
        <v>0</v>
      </c>
      <c r="H1942" s="33"/>
    </row>
    <row r="1943" spans="2:8" s="1" customFormat="1" ht="16.9" customHeight="1">
      <c r="B1943" s="33"/>
      <c r="C1943" s="197" t="s">
        <v>19</v>
      </c>
      <c r="D1943" s="197" t="s">
        <v>6709</v>
      </c>
      <c r="E1943" s="18" t="s">
        <v>19</v>
      </c>
      <c r="F1943" s="198">
        <v>17.6</v>
      </c>
      <c r="H1943" s="33"/>
    </row>
    <row r="1944" spans="2:8" s="1" customFormat="1" ht="16.9" customHeight="1">
      <c r="B1944" s="33"/>
      <c r="C1944" s="197" t="s">
        <v>19</v>
      </c>
      <c r="D1944" s="197" t="s">
        <v>6710</v>
      </c>
      <c r="E1944" s="18" t="s">
        <v>19</v>
      </c>
      <c r="F1944" s="198">
        <v>25.95</v>
      </c>
      <c r="H1944" s="33"/>
    </row>
    <row r="1945" spans="2:8" s="1" customFormat="1" ht="16.9" customHeight="1">
      <c r="B1945" s="33"/>
      <c r="C1945" s="197" t="s">
        <v>6535</v>
      </c>
      <c r="D1945" s="197" t="s">
        <v>280</v>
      </c>
      <c r="E1945" s="18" t="s">
        <v>19</v>
      </c>
      <c r="F1945" s="198">
        <v>43.55</v>
      </c>
      <c r="H1945" s="33"/>
    </row>
    <row r="1946" spans="2:8" s="1" customFormat="1" ht="16.9" customHeight="1">
      <c r="B1946" s="33"/>
      <c r="C1946" s="199" t="s">
        <v>7091</v>
      </c>
      <c r="H1946" s="33"/>
    </row>
    <row r="1947" spans="2:8" s="1" customFormat="1" ht="16.9" customHeight="1">
      <c r="B1947" s="33"/>
      <c r="C1947" s="197" t="s">
        <v>6704</v>
      </c>
      <c r="D1947" s="197" t="s">
        <v>6705</v>
      </c>
      <c r="E1947" s="18" t="s">
        <v>104</v>
      </c>
      <c r="F1947" s="198">
        <v>43.55</v>
      </c>
      <c r="H1947" s="33"/>
    </row>
    <row r="1948" spans="2:8" s="1" customFormat="1" ht="16.9" customHeight="1">
      <c r="B1948" s="33"/>
      <c r="C1948" s="197" t="s">
        <v>573</v>
      </c>
      <c r="D1948" s="197" t="s">
        <v>574</v>
      </c>
      <c r="E1948" s="18" t="s">
        <v>104</v>
      </c>
      <c r="F1948" s="198">
        <v>2260.493</v>
      </c>
      <c r="H1948" s="33"/>
    </row>
    <row r="1949" spans="2:8" s="1" customFormat="1" ht="16.9" customHeight="1">
      <c r="B1949" s="33"/>
      <c r="C1949" s="197" t="s">
        <v>6693</v>
      </c>
      <c r="D1949" s="197" t="s">
        <v>6694</v>
      </c>
      <c r="E1949" s="18" t="s">
        <v>104</v>
      </c>
      <c r="F1949" s="198">
        <v>592.68</v>
      </c>
      <c r="H1949" s="33"/>
    </row>
    <row r="1950" spans="2:8" s="1" customFormat="1" ht="16.9" customHeight="1">
      <c r="B1950" s="33"/>
      <c r="C1950" s="193" t="s">
        <v>6538</v>
      </c>
      <c r="D1950" s="194" t="s">
        <v>6539</v>
      </c>
      <c r="E1950" s="195" t="s">
        <v>162</v>
      </c>
      <c r="F1950" s="196">
        <v>28</v>
      </c>
      <c r="H1950" s="33"/>
    </row>
    <row r="1951" spans="2:8" s="1" customFormat="1" ht="16.9" customHeight="1">
      <c r="B1951" s="33"/>
      <c r="C1951" s="197" t="s">
        <v>19</v>
      </c>
      <c r="D1951" s="197" t="s">
        <v>6590</v>
      </c>
      <c r="E1951" s="18" t="s">
        <v>19</v>
      </c>
      <c r="F1951" s="198">
        <v>0</v>
      </c>
      <c r="H1951" s="33"/>
    </row>
    <row r="1952" spans="2:8" s="1" customFormat="1" ht="16.9" customHeight="1">
      <c r="B1952" s="33"/>
      <c r="C1952" s="197" t="s">
        <v>19</v>
      </c>
      <c r="D1952" s="197" t="s">
        <v>6642</v>
      </c>
      <c r="E1952" s="18" t="s">
        <v>19</v>
      </c>
      <c r="F1952" s="198">
        <v>0</v>
      </c>
      <c r="H1952" s="33"/>
    </row>
    <row r="1953" spans="2:8" s="1" customFormat="1" ht="16.9" customHeight="1">
      <c r="B1953" s="33"/>
      <c r="C1953" s="197" t="s">
        <v>6538</v>
      </c>
      <c r="D1953" s="197" t="s">
        <v>6643</v>
      </c>
      <c r="E1953" s="18" t="s">
        <v>19</v>
      </c>
      <c r="F1953" s="198">
        <v>28</v>
      </c>
      <c r="H1953" s="33"/>
    </row>
    <row r="1954" spans="2:8" s="1" customFormat="1" ht="16.9" customHeight="1">
      <c r="B1954" s="33"/>
      <c r="C1954" s="199" t="s">
        <v>7091</v>
      </c>
      <c r="H1954" s="33"/>
    </row>
    <row r="1955" spans="2:8" s="1" customFormat="1" ht="16.9" customHeight="1">
      <c r="B1955" s="33"/>
      <c r="C1955" s="197" t="s">
        <v>382</v>
      </c>
      <c r="D1955" s="197" t="s">
        <v>383</v>
      </c>
      <c r="E1955" s="18" t="s">
        <v>162</v>
      </c>
      <c r="F1955" s="198">
        <v>28</v>
      </c>
      <c r="H1955" s="33"/>
    </row>
    <row r="1956" spans="2:8" s="1" customFormat="1" ht="16.9" customHeight="1">
      <c r="B1956" s="33"/>
      <c r="C1956" s="197" t="s">
        <v>6886</v>
      </c>
      <c r="D1956" s="197" t="s">
        <v>6887</v>
      </c>
      <c r="E1956" s="18" t="s">
        <v>162</v>
      </c>
      <c r="F1956" s="198">
        <v>28</v>
      </c>
      <c r="H1956" s="33"/>
    </row>
    <row r="1957" spans="2:8" s="1" customFormat="1" ht="16.9" customHeight="1">
      <c r="B1957" s="33"/>
      <c r="C1957" s="197" t="s">
        <v>4005</v>
      </c>
      <c r="D1957" s="197" t="s">
        <v>4006</v>
      </c>
      <c r="E1957" s="18" t="s">
        <v>130</v>
      </c>
      <c r="F1957" s="198">
        <v>5.74</v>
      </c>
      <c r="H1957" s="33"/>
    </row>
    <row r="1958" spans="2:8" s="1" customFormat="1" ht="16.9" customHeight="1">
      <c r="B1958" s="33"/>
      <c r="C1958" s="197" t="s">
        <v>4012</v>
      </c>
      <c r="D1958" s="197" t="s">
        <v>4013</v>
      </c>
      <c r="E1958" s="18" t="s">
        <v>130</v>
      </c>
      <c r="F1958" s="198">
        <v>109.06</v>
      </c>
      <c r="H1958" s="33"/>
    </row>
    <row r="1959" spans="2:8" s="1" customFormat="1" ht="16.9" customHeight="1">
      <c r="B1959" s="33"/>
      <c r="C1959" s="197" t="s">
        <v>1449</v>
      </c>
      <c r="D1959" s="197" t="s">
        <v>1450</v>
      </c>
      <c r="E1959" s="18" t="s">
        <v>130</v>
      </c>
      <c r="F1959" s="198">
        <v>5.74</v>
      </c>
      <c r="H1959" s="33"/>
    </row>
    <row r="1960" spans="2:8" s="1" customFormat="1" ht="16.9" customHeight="1">
      <c r="B1960" s="33"/>
      <c r="C1960" s="197" t="s">
        <v>6891</v>
      </c>
      <c r="D1960" s="197" t="s">
        <v>6892</v>
      </c>
      <c r="E1960" s="18" t="s">
        <v>162</v>
      </c>
      <c r="F1960" s="198">
        <v>28.56</v>
      </c>
      <c r="H1960" s="33"/>
    </row>
    <row r="1961" spans="2:8" s="1" customFormat="1" ht="16.9" customHeight="1">
      <c r="B1961" s="33"/>
      <c r="C1961" s="193" t="s">
        <v>6540</v>
      </c>
      <c r="D1961" s="194" t="s">
        <v>6541</v>
      </c>
      <c r="E1961" s="195" t="s">
        <v>104</v>
      </c>
      <c r="F1961" s="196">
        <v>612.698</v>
      </c>
      <c r="H1961" s="33"/>
    </row>
    <row r="1962" spans="2:8" s="1" customFormat="1" ht="16.9" customHeight="1">
      <c r="B1962" s="33"/>
      <c r="C1962" s="197" t="s">
        <v>19</v>
      </c>
      <c r="D1962" s="197" t="s">
        <v>6590</v>
      </c>
      <c r="E1962" s="18" t="s">
        <v>19</v>
      </c>
      <c r="F1962" s="198">
        <v>0</v>
      </c>
      <c r="H1962" s="33"/>
    </row>
    <row r="1963" spans="2:8" s="1" customFormat="1" ht="16.9" customHeight="1">
      <c r="B1963" s="33"/>
      <c r="C1963" s="197" t="s">
        <v>19</v>
      </c>
      <c r="D1963" s="197" t="s">
        <v>6665</v>
      </c>
      <c r="E1963" s="18" t="s">
        <v>19</v>
      </c>
      <c r="F1963" s="198">
        <v>10.014</v>
      </c>
      <c r="H1963" s="33"/>
    </row>
    <row r="1964" spans="2:8" s="1" customFormat="1" ht="16.9" customHeight="1">
      <c r="B1964" s="33"/>
      <c r="C1964" s="197" t="s">
        <v>19</v>
      </c>
      <c r="D1964" s="197" t="s">
        <v>6666</v>
      </c>
      <c r="E1964" s="18" t="s">
        <v>19</v>
      </c>
      <c r="F1964" s="198">
        <v>26.9</v>
      </c>
      <c r="H1964" s="33"/>
    </row>
    <row r="1965" spans="2:8" s="1" customFormat="1" ht="16.9" customHeight="1">
      <c r="B1965" s="33"/>
      <c r="C1965" s="197" t="s">
        <v>19</v>
      </c>
      <c r="D1965" s="197" t="s">
        <v>6667</v>
      </c>
      <c r="E1965" s="18" t="s">
        <v>19</v>
      </c>
      <c r="F1965" s="198">
        <v>21.7</v>
      </c>
      <c r="H1965" s="33"/>
    </row>
    <row r="1966" spans="2:8" s="1" customFormat="1" ht="16.9" customHeight="1">
      <c r="B1966" s="33"/>
      <c r="C1966" s="197" t="s">
        <v>19</v>
      </c>
      <c r="D1966" s="197" t="s">
        <v>6668</v>
      </c>
      <c r="E1966" s="18" t="s">
        <v>19</v>
      </c>
      <c r="F1966" s="198">
        <v>18</v>
      </c>
      <c r="H1966" s="33"/>
    </row>
    <row r="1967" spans="2:8" s="1" customFormat="1" ht="16.9" customHeight="1">
      <c r="B1967" s="33"/>
      <c r="C1967" s="197" t="s">
        <v>19</v>
      </c>
      <c r="D1967" s="197" t="s">
        <v>6669</v>
      </c>
      <c r="E1967" s="18" t="s">
        <v>19</v>
      </c>
      <c r="F1967" s="198">
        <v>10.3</v>
      </c>
      <c r="H1967" s="33"/>
    </row>
    <row r="1968" spans="2:8" s="1" customFormat="1" ht="16.9" customHeight="1">
      <c r="B1968" s="33"/>
      <c r="C1968" s="197" t="s">
        <v>19</v>
      </c>
      <c r="D1968" s="197" t="s">
        <v>6670</v>
      </c>
      <c r="E1968" s="18" t="s">
        <v>19</v>
      </c>
      <c r="F1968" s="198">
        <v>9.8</v>
      </c>
      <c r="H1968" s="33"/>
    </row>
    <row r="1969" spans="2:8" s="1" customFormat="1" ht="16.9" customHeight="1">
      <c r="B1969" s="33"/>
      <c r="C1969" s="197" t="s">
        <v>19</v>
      </c>
      <c r="D1969" s="197" t="s">
        <v>6671</v>
      </c>
      <c r="E1969" s="18" t="s">
        <v>19</v>
      </c>
      <c r="F1969" s="198">
        <v>14.3</v>
      </c>
      <c r="H1969" s="33"/>
    </row>
    <row r="1970" spans="2:8" s="1" customFormat="1" ht="16.9" customHeight="1">
      <c r="B1970" s="33"/>
      <c r="C1970" s="197" t="s">
        <v>19</v>
      </c>
      <c r="D1970" s="197" t="s">
        <v>6672</v>
      </c>
      <c r="E1970" s="18" t="s">
        <v>19</v>
      </c>
      <c r="F1970" s="198">
        <v>18.6</v>
      </c>
      <c r="H1970" s="33"/>
    </row>
    <row r="1971" spans="2:8" s="1" customFormat="1" ht="16.9" customHeight="1">
      <c r="B1971" s="33"/>
      <c r="C1971" s="197" t="s">
        <v>19</v>
      </c>
      <c r="D1971" s="197" t="s">
        <v>6673</v>
      </c>
      <c r="E1971" s="18" t="s">
        <v>19</v>
      </c>
      <c r="F1971" s="198">
        <v>24.5</v>
      </c>
      <c r="H1971" s="33"/>
    </row>
    <row r="1972" spans="2:8" s="1" customFormat="1" ht="16.9" customHeight="1">
      <c r="B1972" s="33"/>
      <c r="C1972" s="197" t="s">
        <v>19</v>
      </c>
      <c r="D1972" s="197" t="s">
        <v>6674</v>
      </c>
      <c r="E1972" s="18" t="s">
        <v>19</v>
      </c>
      <c r="F1972" s="198">
        <v>7.354</v>
      </c>
      <c r="H1972" s="33"/>
    </row>
    <row r="1973" spans="2:8" s="1" customFormat="1" ht="16.9" customHeight="1">
      <c r="B1973" s="33"/>
      <c r="C1973" s="197" t="s">
        <v>19</v>
      </c>
      <c r="D1973" s="197" t="s">
        <v>6675</v>
      </c>
      <c r="E1973" s="18" t="s">
        <v>19</v>
      </c>
      <c r="F1973" s="198">
        <v>25</v>
      </c>
      <c r="H1973" s="33"/>
    </row>
    <row r="1974" spans="2:8" s="1" customFormat="1" ht="16.9" customHeight="1">
      <c r="B1974" s="33"/>
      <c r="C1974" s="197" t="s">
        <v>19</v>
      </c>
      <c r="D1974" s="197" t="s">
        <v>6676</v>
      </c>
      <c r="E1974" s="18" t="s">
        <v>19</v>
      </c>
      <c r="F1974" s="198">
        <v>25.95</v>
      </c>
      <c r="H1974" s="33"/>
    </row>
    <row r="1975" spans="2:8" s="1" customFormat="1" ht="16.9" customHeight="1">
      <c r="B1975" s="33"/>
      <c r="C1975" s="197" t="s">
        <v>19</v>
      </c>
      <c r="D1975" s="197" t="s">
        <v>6677</v>
      </c>
      <c r="E1975" s="18" t="s">
        <v>19</v>
      </c>
      <c r="F1975" s="198">
        <v>400.28</v>
      </c>
      <c r="H1975" s="33"/>
    </row>
    <row r="1976" spans="2:8" s="1" customFormat="1" ht="16.9" customHeight="1">
      <c r="B1976" s="33"/>
      <c r="C1976" s="197" t="s">
        <v>6540</v>
      </c>
      <c r="D1976" s="197" t="s">
        <v>280</v>
      </c>
      <c r="E1976" s="18" t="s">
        <v>19</v>
      </c>
      <c r="F1976" s="198">
        <v>612.698</v>
      </c>
      <c r="H1976" s="33"/>
    </row>
    <row r="1977" spans="2:8" s="1" customFormat="1" ht="16.9" customHeight="1">
      <c r="B1977" s="33"/>
      <c r="C1977" s="199" t="s">
        <v>7091</v>
      </c>
      <c r="H1977" s="33"/>
    </row>
    <row r="1978" spans="2:8" s="1" customFormat="1" ht="16.9" customHeight="1">
      <c r="B1978" s="33"/>
      <c r="C1978" s="197" t="s">
        <v>6660</v>
      </c>
      <c r="D1978" s="197" t="s">
        <v>6661</v>
      </c>
      <c r="E1978" s="18" t="s">
        <v>104</v>
      </c>
      <c r="F1978" s="198">
        <v>612.698</v>
      </c>
      <c r="H1978" s="33"/>
    </row>
    <row r="1979" spans="2:8" s="1" customFormat="1" ht="16.9" customHeight="1">
      <c r="B1979" s="33"/>
      <c r="C1979" s="197" t="s">
        <v>573</v>
      </c>
      <c r="D1979" s="197" t="s">
        <v>574</v>
      </c>
      <c r="E1979" s="18" t="s">
        <v>104</v>
      </c>
      <c r="F1979" s="198">
        <v>2260.493</v>
      </c>
      <c r="H1979" s="33"/>
    </row>
    <row r="1980" spans="2:8" s="1" customFormat="1" ht="16.9" customHeight="1">
      <c r="B1980" s="33"/>
      <c r="C1980" s="197" t="s">
        <v>659</v>
      </c>
      <c r="D1980" s="197" t="s">
        <v>660</v>
      </c>
      <c r="E1980" s="18" t="s">
        <v>104</v>
      </c>
      <c r="F1980" s="198">
        <v>1012.598</v>
      </c>
      <c r="H1980" s="33"/>
    </row>
    <row r="1981" spans="2:8" s="1" customFormat="1" ht="16.9" customHeight="1">
      <c r="B1981" s="33"/>
      <c r="C1981" s="193" t="s">
        <v>6595</v>
      </c>
      <c r="D1981" s="194" t="s">
        <v>7106</v>
      </c>
      <c r="E1981" s="195" t="s">
        <v>115</v>
      </c>
      <c r="F1981" s="196">
        <v>1497.945</v>
      </c>
      <c r="H1981" s="33"/>
    </row>
    <row r="1982" spans="2:8" s="1" customFormat="1" ht="16.9" customHeight="1">
      <c r="B1982" s="33"/>
      <c r="C1982" s="197" t="s">
        <v>19</v>
      </c>
      <c r="D1982" s="197" t="s">
        <v>6590</v>
      </c>
      <c r="E1982" s="18" t="s">
        <v>19</v>
      </c>
      <c r="F1982" s="198">
        <v>0</v>
      </c>
      <c r="H1982" s="33"/>
    </row>
    <row r="1983" spans="2:8" s="1" customFormat="1" ht="16.9" customHeight="1">
      <c r="B1983" s="33"/>
      <c r="C1983" s="197" t="s">
        <v>19</v>
      </c>
      <c r="D1983" s="197" t="s">
        <v>6591</v>
      </c>
      <c r="E1983" s="18" t="s">
        <v>19</v>
      </c>
      <c r="F1983" s="198">
        <v>1659.945</v>
      </c>
      <c r="H1983" s="33"/>
    </row>
    <row r="1984" spans="2:8" s="1" customFormat="1" ht="16.9" customHeight="1">
      <c r="B1984" s="33"/>
      <c r="C1984" s="197" t="s">
        <v>19</v>
      </c>
      <c r="D1984" s="197" t="s">
        <v>6592</v>
      </c>
      <c r="E1984" s="18" t="s">
        <v>19</v>
      </c>
      <c r="F1984" s="198">
        <v>-237</v>
      </c>
      <c r="H1984" s="33"/>
    </row>
    <row r="1985" spans="2:8" s="1" customFormat="1" ht="16.9" customHeight="1">
      <c r="B1985" s="33"/>
      <c r="C1985" s="197" t="s">
        <v>19</v>
      </c>
      <c r="D1985" s="197" t="s">
        <v>6593</v>
      </c>
      <c r="E1985" s="18" t="s">
        <v>19</v>
      </c>
      <c r="F1985" s="198">
        <v>0</v>
      </c>
      <c r="H1985" s="33"/>
    </row>
    <row r="1986" spans="2:8" s="1" customFormat="1" ht="16.9" customHeight="1">
      <c r="B1986" s="33"/>
      <c r="C1986" s="197" t="s">
        <v>19</v>
      </c>
      <c r="D1986" s="197" t="s">
        <v>6594</v>
      </c>
      <c r="E1986" s="18" t="s">
        <v>19</v>
      </c>
      <c r="F1986" s="198">
        <v>75</v>
      </c>
      <c r="H1986" s="33"/>
    </row>
    <row r="1987" spans="2:8" s="1" customFormat="1" ht="16.9" customHeight="1">
      <c r="B1987" s="33"/>
      <c r="C1987" s="197" t="s">
        <v>6595</v>
      </c>
      <c r="D1987" s="197" t="s">
        <v>280</v>
      </c>
      <c r="E1987" s="18" t="s">
        <v>19</v>
      </c>
      <c r="F1987" s="198">
        <v>1497.945</v>
      </c>
      <c r="H1987" s="33"/>
    </row>
    <row r="1988" spans="2:8" s="1" customFormat="1" ht="16.9" customHeight="1">
      <c r="B1988" s="33"/>
      <c r="C1988" s="193" t="s">
        <v>6543</v>
      </c>
      <c r="D1988" s="194" t="s">
        <v>6544</v>
      </c>
      <c r="E1988" s="195" t="s">
        <v>115</v>
      </c>
      <c r="F1988" s="196">
        <v>900.15</v>
      </c>
      <c r="H1988" s="33"/>
    </row>
    <row r="1989" spans="2:8" s="1" customFormat="1" ht="16.9" customHeight="1">
      <c r="B1989" s="33"/>
      <c r="C1989" s="197" t="s">
        <v>19</v>
      </c>
      <c r="D1989" s="197" t="s">
        <v>6619</v>
      </c>
      <c r="E1989" s="18" t="s">
        <v>19</v>
      </c>
      <c r="F1989" s="198">
        <v>0</v>
      </c>
      <c r="H1989" s="33"/>
    </row>
    <row r="1990" spans="2:8" s="1" customFormat="1" ht="16.9" customHeight="1">
      <c r="B1990" s="33"/>
      <c r="C1990" s="197" t="s">
        <v>19</v>
      </c>
      <c r="D1990" s="197" t="s">
        <v>6563</v>
      </c>
      <c r="E1990" s="18" t="s">
        <v>19</v>
      </c>
      <c r="F1990" s="198">
        <v>802.15</v>
      </c>
      <c r="H1990" s="33"/>
    </row>
    <row r="1991" spans="2:8" s="1" customFormat="1" ht="16.9" customHeight="1">
      <c r="B1991" s="33"/>
      <c r="C1991" s="197" t="s">
        <v>19</v>
      </c>
      <c r="D1991" s="197" t="s">
        <v>6620</v>
      </c>
      <c r="E1991" s="18" t="s">
        <v>19</v>
      </c>
      <c r="F1991" s="198">
        <v>0</v>
      </c>
      <c r="H1991" s="33"/>
    </row>
    <row r="1992" spans="2:8" s="1" customFormat="1" ht="16.9" customHeight="1">
      <c r="B1992" s="33"/>
      <c r="C1992" s="197" t="s">
        <v>19</v>
      </c>
      <c r="D1992" s="197" t="s">
        <v>6557</v>
      </c>
      <c r="E1992" s="18" t="s">
        <v>19</v>
      </c>
      <c r="F1992" s="198">
        <v>98</v>
      </c>
      <c r="H1992" s="33"/>
    </row>
    <row r="1993" spans="2:8" s="1" customFormat="1" ht="16.9" customHeight="1">
      <c r="B1993" s="33"/>
      <c r="C1993" s="197" t="s">
        <v>6543</v>
      </c>
      <c r="D1993" s="197" t="s">
        <v>397</v>
      </c>
      <c r="E1993" s="18" t="s">
        <v>19</v>
      </c>
      <c r="F1993" s="198">
        <v>900.15</v>
      </c>
      <c r="H1993" s="33"/>
    </row>
    <row r="1994" spans="2:8" s="1" customFormat="1" ht="16.9" customHeight="1">
      <c r="B1994" s="33"/>
      <c r="C1994" s="199" t="s">
        <v>7091</v>
      </c>
      <c r="H1994" s="33"/>
    </row>
    <row r="1995" spans="2:8" s="1" customFormat="1" ht="16.9" customHeight="1">
      <c r="B1995" s="33"/>
      <c r="C1995" s="197" t="s">
        <v>6610</v>
      </c>
      <c r="D1995" s="197" t="s">
        <v>6611</v>
      </c>
      <c r="E1995" s="18" t="s">
        <v>115</v>
      </c>
      <c r="F1995" s="198">
        <v>2764.15</v>
      </c>
      <c r="H1995" s="33"/>
    </row>
    <row r="1996" spans="2:8" s="1" customFormat="1" ht="16.9" customHeight="1">
      <c r="B1996" s="33"/>
      <c r="C1996" s="197" t="s">
        <v>3987</v>
      </c>
      <c r="D1996" s="197" t="s">
        <v>3988</v>
      </c>
      <c r="E1996" s="18" t="s">
        <v>130</v>
      </c>
      <c r="F1996" s="198">
        <v>604.486</v>
      </c>
      <c r="H1996" s="33"/>
    </row>
    <row r="1997" spans="2:8" s="1" customFormat="1" ht="16.9" customHeight="1">
      <c r="B1997" s="33"/>
      <c r="C1997" s="197" t="s">
        <v>3996</v>
      </c>
      <c r="D1997" s="197" t="s">
        <v>3997</v>
      </c>
      <c r="E1997" s="18" t="s">
        <v>130</v>
      </c>
      <c r="F1997" s="198">
        <v>8474.865</v>
      </c>
      <c r="H1997" s="33"/>
    </row>
    <row r="1998" spans="2:8" s="1" customFormat="1" ht="16.9" customHeight="1">
      <c r="B1998" s="33"/>
      <c r="C1998" s="197" t="s">
        <v>1465</v>
      </c>
      <c r="D1998" s="197" t="s">
        <v>1466</v>
      </c>
      <c r="E1998" s="18" t="s">
        <v>130</v>
      </c>
      <c r="F1998" s="198">
        <v>1147.63</v>
      </c>
      <c r="H1998" s="33"/>
    </row>
    <row r="1999" spans="2:8" s="1" customFormat="1" ht="16.9" customHeight="1">
      <c r="B1999" s="33"/>
      <c r="C1999" s="193" t="s">
        <v>6546</v>
      </c>
      <c r="D1999" s="194" t="s">
        <v>6547</v>
      </c>
      <c r="E1999" s="195" t="s">
        <v>115</v>
      </c>
      <c r="F1999" s="196">
        <v>1864</v>
      </c>
      <c r="H1999" s="33"/>
    </row>
    <row r="2000" spans="2:8" s="1" customFormat="1" ht="16.9" customHeight="1">
      <c r="B2000" s="33"/>
      <c r="C2000" s="197" t="s">
        <v>19</v>
      </c>
      <c r="D2000" s="197" t="s">
        <v>6590</v>
      </c>
      <c r="E2000" s="18" t="s">
        <v>19</v>
      </c>
      <c r="F2000" s="198">
        <v>0</v>
      </c>
      <c r="H2000" s="33"/>
    </row>
    <row r="2001" spans="2:8" s="1" customFormat="1" ht="16.9" customHeight="1">
      <c r="B2001" s="33"/>
      <c r="C2001" s="197" t="s">
        <v>19</v>
      </c>
      <c r="D2001" s="197" t="s">
        <v>6615</v>
      </c>
      <c r="E2001" s="18" t="s">
        <v>19</v>
      </c>
      <c r="F2001" s="198">
        <v>0</v>
      </c>
      <c r="H2001" s="33"/>
    </row>
    <row r="2002" spans="2:8" s="1" customFormat="1" ht="16.9" customHeight="1">
      <c r="B2002" s="33"/>
      <c r="C2002" s="197" t="s">
        <v>19</v>
      </c>
      <c r="D2002" s="197" t="s">
        <v>6616</v>
      </c>
      <c r="E2002" s="18" t="s">
        <v>19</v>
      </c>
      <c r="F2002" s="198">
        <v>0</v>
      </c>
      <c r="H2002" s="33"/>
    </row>
    <row r="2003" spans="2:8" s="1" customFormat="1" ht="16.9" customHeight="1">
      <c r="B2003" s="33"/>
      <c r="C2003" s="197" t="s">
        <v>19</v>
      </c>
      <c r="D2003" s="197" t="s">
        <v>6617</v>
      </c>
      <c r="E2003" s="18" t="s">
        <v>19</v>
      </c>
      <c r="F2003" s="198">
        <v>2432.8</v>
      </c>
      <c r="H2003" s="33"/>
    </row>
    <row r="2004" spans="2:8" s="1" customFormat="1" ht="16.9" customHeight="1">
      <c r="B2004" s="33"/>
      <c r="C2004" s="197" t="s">
        <v>19</v>
      </c>
      <c r="D2004" s="197" t="s">
        <v>6618</v>
      </c>
      <c r="E2004" s="18" t="s">
        <v>19</v>
      </c>
      <c r="F2004" s="198">
        <v>-568.8</v>
      </c>
      <c r="H2004" s="33"/>
    </row>
    <row r="2005" spans="2:8" s="1" customFormat="1" ht="16.9" customHeight="1">
      <c r="B2005" s="33"/>
      <c r="C2005" s="197" t="s">
        <v>6546</v>
      </c>
      <c r="D2005" s="197" t="s">
        <v>397</v>
      </c>
      <c r="E2005" s="18" t="s">
        <v>19</v>
      </c>
      <c r="F2005" s="198">
        <v>1864</v>
      </c>
      <c r="H2005" s="33"/>
    </row>
    <row r="2006" spans="2:8" s="1" customFormat="1" ht="16.9" customHeight="1">
      <c r="B2006" s="33"/>
      <c r="C2006" s="199" t="s">
        <v>7091</v>
      </c>
      <c r="H2006" s="33"/>
    </row>
    <row r="2007" spans="2:8" s="1" customFormat="1" ht="16.9" customHeight="1">
      <c r="B2007" s="33"/>
      <c r="C2007" s="197" t="s">
        <v>6610</v>
      </c>
      <c r="D2007" s="197" t="s">
        <v>6611</v>
      </c>
      <c r="E2007" s="18" t="s">
        <v>115</v>
      </c>
      <c r="F2007" s="198">
        <v>2764.15</v>
      </c>
      <c r="H2007" s="33"/>
    </row>
    <row r="2008" spans="2:8" s="1" customFormat="1" ht="16.9" customHeight="1">
      <c r="B2008" s="33"/>
      <c r="C2008" s="197" t="s">
        <v>3987</v>
      </c>
      <c r="D2008" s="197" t="s">
        <v>3988</v>
      </c>
      <c r="E2008" s="18" t="s">
        <v>130</v>
      </c>
      <c r="F2008" s="198">
        <v>604.486</v>
      </c>
      <c r="H2008" s="33"/>
    </row>
    <row r="2009" spans="2:8" s="1" customFormat="1" ht="16.9" customHeight="1">
      <c r="B2009" s="33"/>
      <c r="C2009" s="197" t="s">
        <v>3996</v>
      </c>
      <c r="D2009" s="197" t="s">
        <v>3997</v>
      </c>
      <c r="E2009" s="18" t="s">
        <v>130</v>
      </c>
      <c r="F2009" s="198">
        <v>8474.865</v>
      </c>
      <c r="H2009" s="33"/>
    </row>
    <row r="2010" spans="2:8" s="1" customFormat="1" ht="16.9" customHeight="1">
      <c r="B2010" s="33"/>
      <c r="C2010" s="197" t="s">
        <v>1465</v>
      </c>
      <c r="D2010" s="197" t="s">
        <v>1466</v>
      </c>
      <c r="E2010" s="18" t="s">
        <v>130</v>
      </c>
      <c r="F2010" s="198">
        <v>1147.63</v>
      </c>
      <c r="H2010" s="33"/>
    </row>
    <row r="2011" spans="2:8" s="1" customFormat="1" ht="16.9" customHeight="1">
      <c r="B2011" s="33"/>
      <c r="C2011" s="193" t="s">
        <v>6550</v>
      </c>
      <c r="D2011" s="194" t="s">
        <v>6551</v>
      </c>
      <c r="E2011" s="195" t="s">
        <v>115</v>
      </c>
      <c r="F2011" s="196">
        <v>120</v>
      </c>
      <c r="H2011" s="33"/>
    </row>
    <row r="2012" spans="2:8" s="1" customFormat="1" ht="16.9" customHeight="1">
      <c r="B2012" s="33"/>
      <c r="C2012" s="197" t="s">
        <v>19</v>
      </c>
      <c r="D2012" s="197" t="s">
        <v>6590</v>
      </c>
      <c r="E2012" s="18" t="s">
        <v>19</v>
      </c>
      <c r="F2012" s="198">
        <v>0</v>
      </c>
      <c r="H2012" s="33"/>
    </row>
    <row r="2013" spans="2:8" s="1" customFormat="1" ht="16.9" customHeight="1">
      <c r="B2013" s="33"/>
      <c r="C2013" s="197" t="s">
        <v>19</v>
      </c>
      <c r="D2013" s="197" t="s">
        <v>6608</v>
      </c>
      <c r="E2013" s="18" t="s">
        <v>19</v>
      </c>
      <c r="F2013" s="198">
        <v>0</v>
      </c>
      <c r="H2013" s="33"/>
    </row>
    <row r="2014" spans="2:8" s="1" customFormat="1" ht="16.9" customHeight="1">
      <c r="B2014" s="33"/>
      <c r="C2014" s="197" t="s">
        <v>19</v>
      </c>
      <c r="D2014" s="197" t="s">
        <v>6609</v>
      </c>
      <c r="E2014" s="18" t="s">
        <v>19</v>
      </c>
      <c r="F2014" s="198">
        <v>120</v>
      </c>
      <c r="H2014" s="33"/>
    </row>
    <row r="2015" spans="2:8" s="1" customFormat="1" ht="16.9" customHeight="1">
      <c r="B2015" s="33"/>
      <c r="C2015" s="197" t="s">
        <v>6550</v>
      </c>
      <c r="D2015" s="197" t="s">
        <v>280</v>
      </c>
      <c r="E2015" s="18" t="s">
        <v>19</v>
      </c>
      <c r="F2015" s="198">
        <v>120</v>
      </c>
      <c r="H2015" s="33"/>
    </row>
    <row r="2016" spans="2:8" s="1" customFormat="1" ht="16.9" customHeight="1">
      <c r="B2016" s="33"/>
      <c r="C2016" s="199" t="s">
        <v>7091</v>
      </c>
      <c r="H2016" s="33"/>
    </row>
    <row r="2017" spans="2:8" s="1" customFormat="1" ht="16.9" customHeight="1">
      <c r="B2017" s="33"/>
      <c r="C2017" s="197" t="s">
        <v>6603</v>
      </c>
      <c r="D2017" s="197" t="s">
        <v>6604</v>
      </c>
      <c r="E2017" s="18" t="s">
        <v>115</v>
      </c>
      <c r="F2017" s="198">
        <v>120</v>
      </c>
      <c r="H2017" s="33"/>
    </row>
    <row r="2018" spans="2:8" s="1" customFormat="1" ht="16.9" customHeight="1">
      <c r="B2018" s="33"/>
      <c r="C2018" s="197" t="s">
        <v>3987</v>
      </c>
      <c r="D2018" s="197" t="s">
        <v>3988</v>
      </c>
      <c r="E2018" s="18" t="s">
        <v>130</v>
      </c>
      <c r="F2018" s="198">
        <v>604.486</v>
      </c>
      <c r="H2018" s="33"/>
    </row>
    <row r="2019" spans="2:8" s="1" customFormat="1" ht="16.9" customHeight="1">
      <c r="B2019" s="33"/>
      <c r="C2019" s="197" t="s">
        <v>3996</v>
      </c>
      <c r="D2019" s="197" t="s">
        <v>3997</v>
      </c>
      <c r="E2019" s="18" t="s">
        <v>130</v>
      </c>
      <c r="F2019" s="198">
        <v>8474.865</v>
      </c>
      <c r="H2019" s="33"/>
    </row>
    <row r="2020" spans="2:8" s="1" customFormat="1" ht="16.9" customHeight="1">
      <c r="B2020" s="33"/>
      <c r="C2020" s="197" t="s">
        <v>1465</v>
      </c>
      <c r="D2020" s="197" t="s">
        <v>1466</v>
      </c>
      <c r="E2020" s="18" t="s">
        <v>130</v>
      </c>
      <c r="F2020" s="198">
        <v>1147.63</v>
      </c>
      <c r="H2020" s="33"/>
    </row>
    <row r="2021" spans="2:8" s="1" customFormat="1" ht="16.9" customHeight="1">
      <c r="B2021" s="33"/>
      <c r="C2021" s="193" t="s">
        <v>6552</v>
      </c>
      <c r="D2021" s="194" t="s">
        <v>6553</v>
      </c>
      <c r="E2021" s="195" t="s">
        <v>115</v>
      </c>
      <c r="F2021" s="196">
        <v>90</v>
      </c>
      <c r="H2021" s="33"/>
    </row>
    <row r="2022" spans="2:8" s="1" customFormat="1" ht="16.9" customHeight="1">
      <c r="B2022" s="33"/>
      <c r="C2022" s="197" t="s">
        <v>19</v>
      </c>
      <c r="D2022" s="197" t="s">
        <v>6601</v>
      </c>
      <c r="E2022" s="18" t="s">
        <v>19</v>
      </c>
      <c r="F2022" s="198">
        <v>0</v>
      </c>
      <c r="H2022" s="33"/>
    </row>
    <row r="2023" spans="2:8" s="1" customFormat="1" ht="16.9" customHeight="1">
      <c r="B2023" s="33"/>
      <c r="C2023" s="197" t="s">
        <v>19</v>
      </c>
      <c r="D2023" s="197" t="s">
        <v>6602</v>
      </c>
      <c r="E2023" s="18" t="s">
        <v>19</v>
      </c>
      <c r="F2023" s="198">
        <v>90</v>
      </c>
      <c r="H2023" s="33"/>
    </row>
    <row r="2024" spans="2:8" s="1" customFormat="1" ht="16.9" customHeight="1">
      <c r="B2024" s="33"/>
      <c r="C2024" s="197" t="s">
        <v>6552</v>
      </c>
      <c r="D2024" s="197" t="s">
        <v>280</v>
      </c>
      <c r="E2024" s="18" t="s">
        <v>19</v>
      </c>
      <c r="F2024" s="198">
        <v>90</v>
      </c>
      <c r="H2024" s="33"/>
    </row>
    <row r="2025" spans="2:8" s="1" customFormat="1" ht="16.9" customHeight="1">
      <c r="B2025" s="33"/>
      <c r="C2025" s="199" t="s">
        <v>7091</v>
      </c>
      <c r="H2025" s="33"/>
    </row>
    <row r="2026" spans="2:8" s="1" customFormat="1" ht="16.9" customHeight="1">
      <c r="B2026" s="33"/>
      <c r="C2026" s="197" t="s">
        <v>6596</v>
      </c>
      <c r="D2026" s="197" t="s">
        <v>6597</v>
      </c>
      <c r="E2026" s="18" t="s">
        <v>115</v>
      </c>
      <c r="F2026" s="198">
        <v>90</v>
      </c>
      <c r="H2026" s="33"/>
    </row>
    <row r="2027" spans="2:8" s="1" customFormat="1" ht="16.9" customHeight="1">
      <c r="B2027" s="33"/>
      <c r="C2027" s="197" t="s">
        <v>3987</v>
      </c>
      <c r="D2027" s="197" t="s">
        <v>3988</v>
      </c>
      <c r="E2027" s="18" t="s">
        <v>130</v>
      </c>
      <c r="F2027" s="198">
        <v>604.486</v>
      </c>
      <c r="H2027" s="33"/>
    </row>
    <row r="2028" spans="2:8" s="1" customFormat="1" ht="16.9" customHeight="1">
      <c r="B2028" s="33"/>
      <c r="C2028" s="197" t="s">
        <v>3996</v>
      </c>
      <c r="D2028" s="197" t="s">
        <v>3997</v>
      </c>
      <c r="E2028" s="18" t="s">
        <v>130</v>
      </c>
      <c r="F2028" s="198">
        <v>8474.865</v>
      </c>
      <c r="H2028" s="33"/>
    </row>
    <row r="2029" spans="2:8" s="1" customFormat="1" ht="16.9" customHeight="1">
      <c r="B2029" s="33"/>
      <c r="C2029" s="197" t="s">
        <v>1465</v>
      </c>
      <c r="D2029" s="197" t="s">
        <v>1466</v>
      </c>
      <c r="E2029" s="18" t="s">
        <v>130</v>
      </c>
      <c r="F2029" s="198">
        <v>1147.63</v>
      </c>
      <c r="H2029" s="33"/>
    </row>
    <row r="2030" spans="2:8" s="1" customFormat="1" ht="16.9" customHeight="1">
      <c r="B2030" s="33"/>
      <c r="C2030" s="193" t="s">
        <v>5371</v>
      </c>
      <c r="D2030" s="194" t="s">
        <v>5372</v>
      </c>
      <c r="E2030" s="195" t="s">
        <v>115</v>
      </c>
      <c r="F2030" s="196">
        <v>701</v>
      </c>
      <c r="H2030" s="33"/>
    </row>
    <row r="2031" spans="2:8" s="1" customFormat="1" ht="16.9" customHeight="1">
      <c r="B2031" s="33"/>
      <c r="C2031" s="197" t="s">
        <v>19</v>
      </c>
      <c r="D2031" s="197" t="s">
        <v>6590</v>
      </c>
      <c r="E2031" s="18" t="s">
        <v>19</v>
      </c>
      <c r="F2031" s="198">
        <v>0</v>
      </c>
      <c r="H2031" s="33"/>
    </row>
    <row r="2032" spans="2:8" s="1" customFormat="1" ht="16.9" customHeight="1">
      <c r="B2032" s="33"/>
      <c r="C2032" s="197" t="s">
        <v>19</v>
      </c>
      <c r="D2032" s="197" t="s">
        <v>6720</v>
      </c>
      <c r="E2032" s="18" t="s">
        <v>19</v>
      </c>
      <c r="F2032" s="198">
        <v>0</v>
      </c>
      <c r="H2032" s="33"/>
    </row>
    <row r="2033" spans="2:8" s="1" customFormat="1" ht="16.9" customHeight="1">
      <c r="B2033" s="33"/>
      <c r="C2033" s="197" t="s">
        <v>19</v>
      </c>
      <c r="D2033" s="197" t="s">
        <v>6721</v>
      </c>
      <c r="E2033" s="18" t="s">
        <v>19</v>
      </c>
      <c r="F2033" s="198">
        <v>701</v>
      </c>
      <c r="H2033" s="33"/>
    </row>
    <row r="2034" spans="2:8" s="1" customFormat="1" ht="16.9" customHeight="1">
      <c r="B2034" s="33"/>
      <c r="C2034" s="197" t="s">
        <v>5371</v>
      </c>
      <c r="D2034" s="197" t="s">
        <v>280</v>
      </c>
      <c r="E2034" s="18" t="s">
        <v>19</v>
      </c>
      <c r="F2034" s="198">
        <v>701</v>
      </c>
      <c r="H2034" s="33"/>
    </row>
    <row r="2035" spans="2:8" s="1" customFormat="1" ht="16.9" customHeight="1">
      <c r="B2035" s="33"/>
      <c r="C2035" s="199" t="s">
        <v>7091</v>
      </c>
      <c r="H2035" s="33"/>
    </row>
    <row r="2036" spans="2:8" s="1" customFormat="1" ht="16.9" customHeight="1">
      <c r="B2036" s="33"/>
      <c r="C2036" s="197" t="s">
        <v>770</v>
      </c>
      <c r="D2036" s="197" t="s">
        <v>771</v>
      </c>
      <c r="E2036" s="18" t="s">
        <v>115</v>
      </c>
      <c r="F2036" s="198">
        <v>701</v>
      </c>
      <c r="H2036" s="33"/>
    </row>
    <row r="2037" spans="2:8" s="1" customFormat="1" ht="16.9" customHeight="1">
      <c r="B2037" s="33"/>
      <c r="C2037" s="197" t="s">
        <v>573</v>
      </c>
      <c r="D2037" s="197" t="s">
        <v>574</v>
      </c>
      <c r="E2037" s="18" t="s">
        <v>104</v>
      </c>
      <c r="F2037" s="198">
        <v>2260.493</v>
      </c>
      <c r="H2037" s="33"/>
    </row>
    <row r="2038" spans="2:8" s="1" customFormat="1" ht="16.9" customHeight="1">
      <c r="B2038" s="33"/>
      <c r="C2038" s="197" t="s">
        <v>6693</v>
      </c>
      <c r="D2038" s="197" t="s">
        <v>6694</v>
      </c>
      <c r="E2038" s="18" t="s">
        <v>104</v>
      </c>
      <c r="F2038" s="198">
        <v>592.68</v>
      </c>
      <c r="H2038" s="33"/>
    </row>
    <row r="2039" spans="2:8" s="1" customFormat="1" ht="16.9" customHeight="1">
      <c r="B2039" s="33"/>
      <c r="C2039" s="197" t="s">
        <v>786</v>
      </c>
      <c r="D2039" s="197" t="s">
        <v>787</v>
      </c>
      <c r="E2039" s="18" t="s">
        <v>115</v>
      </c>
      <c r="F2039" s="198">
        <v>701</v>
      </c>
      <c r="H2039" s="33"/>
    </row>
    <row r="2040" spans="2:8" s="1" customFormat="1" ht="16.9" customHeight="1">
      <c r="B2040" s="33"/>
      <c r="C2040" s="197" t="s">
        <v>993</v>
      </c>
      <c r="D2040" s="197" t="s">
        <v>994</v>
      </c>
      <c r="E2040" s="18" t="s">
        <v>115</v>
      </c>
      <c r="F2040" s="198">
        <v>701</v>
      </c>
      <c r="H2040" s="33"/>
    </row>
    <row r="2041" spans="2:8" s="1" customFormat="1" ht="16.9" customHeight="1">
      <c r="B2041" s="33"/>
      <c r="C2041" s="197" t="s">
        <v>1005</v>
      </c>
      <c r="D2041" s="197" t="s">
        <v>1006</v>
      </c>
      <c r="E2041" s="18" t="s">
        <v>104</v>
      </c>
      <c r="F2041" s="198">
        <v>33.419</v>
      </c>
      <c r="H2041" s="33"/>
    </row>
    <row r="2042" spans="2:8" s="1" customFormat="1" ht="16.9" customHeight="1">
      <c r="B2042" s="33"/>
      <c r="C2042" s="197" t="s">
        <v>792</v>
      </c>
      <c r="D2042" s="197" t="s">
        <v>793</v>
      </c>
      <c r="E2042" s="18" t="s">
        <v>794</v>
      </c>
      <c r="F2042" s="198">
        <v>21.03</v>
      </c>
      <c r="H2042" s="33"/>
    </row>
    <row r="2043" spans="2:8" s="1" customFormat="1" ht="16.9" customHeight="1">
      <c r="B2043" s="33"/>
      <c r="C2043" s="193" t="s">
        <v>6555</v>
      </c>
      <c r="D2043" s="194" t="s">
        <v>6556</v>
      </c>
      <c r="E2043" s="195" t="s">
        <v>115</v>
      </c>
      <c r="F2043" s="196">
        <v>200</v>
      </c>
      <c r="H2043" s="33"/>
    </row>
    <row r="2044" spans="2:8" s="1" customFormat="1" ht="16.9" customHeight="1">
      <c r="B2044" s="33"/>
      <c r="C2044" s="197" t="s">
        <v>19</v>
      </c>
      <c r="D2044" s="197" t="s">
        <v>6590</v>
      </c>
      <c r="E2044" s="18" t="s">
        <v>19</v>
      </c>
      <c r="F2044" s="198">
        <v>0</v>
      </c>
      <c r="H2044" s="33"/>
    </row>
    <row r="2045" spans="2:8" s="1" customFormat="1" ht="16.9" customHeight="1">
      <c r="B2045" s="33"/>
      <c r="C2045" s="197" t="s">
        <v>19</v>
      </c>
      <c r="D2045" s="197" t="s">
        <v>6634</v>
      </c>
      <c r="E2045" s="18" t="s">
        <v>19</v>
      </c>
      <c r="F2045" s="198">
        <v>200</v>
      </c>
      <c r="H2045" s="33"/>
    </row>
    <row r="2046" spans="2:8" s="1" customFormat="1" ht="16.9" customHeight="1">
      <c r="B2046" s="33"/>
      <c r="C2046" s="197" t="s">
        <v>6555</v>
      </c>
      <c r="D2046" s="197" t="s">
        <v>280</v>
      </c>
      <c r="E2046" s="18" t="s">
        <v>19</v>
      </c>
      <c r="F2046" s="198">
        <v>200</v>
      </c>
      <c r="H2046" s="33"/>
    </row>
    <row r="2047" spans="2:8" s="1" customFormat="1" ht="16.9" customHeight="1">
      <c r="B2047" s="33"/>
      <c r="C2047" s="199" t="s">
        <v>7091</v>
      </c>
      <c r="H2047" s="33"/>
    </row>
    <row r="2048" spans="2:8" s="1" customFormat="1" ht="16.9" customHeight="1">
      <c r="B2048" s="33"/>
      <c r="C2048" s="197" t="s">
        <v>6629</v>
      </c>
      <c r="D2048" s="197" t="s">
        <v>6630</v>
      </c>
      <c r="E2048" s="18" t="s">
        <v>115</v>
      </c>
      <c r="F2048" s="198">
        <v>200</v>
      </c>
      <c r="H2048" s="33"/>
    </row>
    <row r="2049" spans="2:8" s="1" customFormat="1" ht="16.9" customHeight="1">
      <c r="B2049" s="33"/>
      <c r="C2049" s="197" t="s">
        <v>6858</v>
      </c>
      <c r="D2049" s="197" t="s">
        <v>6859</v>
      </c>
      <c r="E2049" s="18" t="s">
        <v>115</v>
      </c>
      <c r="F2049" s="198">
        <v>200</v>
      </c>
      <c r="H2049" s="33"/>
    </row>
    <row r="2050" spans="2:8" s="1" customFormat="1" ht="16.9" customHeight="1">
      <c r="B2050" s="33"/>
      <c r="C2050" s="197" t="s">
        <v>6863</v>
      </c>
      <c r="D2050" s="197" t="s">
        <v>6864</v>
      </c>
      <c r="E2050" s="18" t="s">
        <v>115</v>
      </c>
      <c r="F2050" s="198">
        <v>200</v>
      </c>
      <c r="H2050" s="33"/>
    </row>
    <row r="2051" spans="2:8" s="1" customFormat="1" ht="16.9" customHeight="1">
      <c r="B2051" s="33"/>
      <c r="C2051" s="197" t="s">
        <v>3987</v>
      </c>
      <c r="D2051" s="197" t="s">
        <v>3988</v>
      </c>
      <c r="E2051" s="18" t="s">
        <v>130</v>
      </c>
      <c r="F2051" s="198">
        <v>604.486</v>
      </c>
      <c r="H2051" s="33"/>
    </row>
    <row r="2052" spans="2:8" s="1" customFormat="1" ht="16.9" customHeight="1">
      <c r="B2052" s="33"/>
      <c r="C2052" s="197" t="s">
        <v>3996</v>
      </c>
      <c r="D2052" s="197" t="s">
        <v>3997</v>
      </c>
      <c r="E2052" s="18" t="s">
        <v>130</v>
      </c>
      <c r="F2052" s="198">
        <v>8474.865</v>
      </c>
      <c r="H2052" s="33"/>
    </row>
    <row r="2053" spans="2:8" s="1" customFormat="1" ht="16.9" customHeight="1">
      <c r="B2053" s="33"/>
      <c r="C2053" s="197" t="s">
        <v>4033</v>
      </c>
      <c r="D2053" s="197" t="s">
        <v>4034</v>
      </c>
      <c r="E2053" s="18" t="s">
        <v>130</v>
      </c>
      <c r="F2053" s="198">
        <v>45.54</v>
      </c>
      <c r="H2053" s="33"/>
    </row>
    <row r="2054" spans="2:8" s="1" customFormat="1" ht="16.9" customHeight="1">
      <c r="B2054" s="33"/>
      <c r="C2054" s="193" t="s">
        <v>6557</v>
      </c>
      <c r="D2054" s="194" t="s">
        <v>6558</v>
      </c>
      <c r="E2054" s="195" t="s">
        <v>115</v>
      </c>
      <c r="F2054" s="196">
        <v>98</v>
      </c>
      <c r="H2054" s="33"/>
    </row>
    <row r="2055" spans="2:8" s="1" customFormat="1" ht="16.9" customHeight="1">
      <c r="B2055" s="33"/>
      <c r="C2055" s="197" t="s">
        <v>19</v>
      </c>
      <c r="D2055" s="197" t="s">
        <v>6590</v>
      </c>
      <c r="E2055" s="18" t="s">
        <v>19</v>
      </c>
      <c r="F2055" s="198">
        <v>0</v>
      </c>
      <c r="H2055" s="33"/>
    </row>
    <row r="2056" spans="2:8" s="1" customFormat="1" ht="16.9" customHeight="1">
      <c r="B2056" s="33"/>
      <c r="C2056" s="197" t="s">
        <v>19</v>
      </c>
      <c r="D2056" s="197" t="s">
        <v>6640</v>
      </c>
      <c r="E2056" s="18" t="s">
        <v>19</v>
      </c>
      <c r="F2056" s="198">
        <v>98</v>
      </c>
      <c r="H2056" s="33"/>
    </row>
    <row r="2057" spans="2:8" s="1" customFormat="1" ht="16.9" customHeight="1">
      <c r="B2057" s="33"/>
      <c r="C2057" s="197" t="s">
        <v>6557</v>
      </c>
      <c r="D2057" s="197" t="s">
        <v>280</v>
      </c>
      <c r="E2057" s="18" t="s">
        <v>19</v>
      </c>
      <c r="F2057" s="198">
        <v>98</v>
      </c>
      <c r="H2057" s="33"/>
    </row>
    <row r="2058" spans="2:8" s="1" customFormat="1" ht="16.9" customHeight="1">
      <c r="B2058" s="33"/>
      <c r="C2058" s="199" t="s">
        <v>7091</v>
      </c>
      <c r="H2058" s="33"/>
    </row>
    <row r="2059" spans="2:8" s="1" customFormat="1" ht="16.9" customHeight="1">
      <c r="B2059" s="33"/>
      <c r="C2059" s="197" t="s">
        <v>6635</v>
      </c>
      <c r="D2059" s="197" t="s">
        <v>6636</v>
      </c>
      <c r="E2059" s="18" t="s">
        <v>115</v>
      </c>
      <c r="F2059" s="198">
        <v>98</v>
      </c>
      <c r="H2059" s="33"/>
    </row>
    <row r="2060" spans="2:8" s="1" customFormat="1" ht="16.9" customHeight="1">
      <c r="B2060" s="33"/>
      <c r="C2060" s="197" t="s">
        <v>6610</v>
      </c>
      <c r="D2060" s="197" t="s">
        <v>6611</v>
      </c>
      <c r="E2060" s="18" t="s">
        <v>115</v>
      </c>
      <c r="F2060" s="198">
        <v>2764.15</v>
      </c>
      <c r="H2060" s="33"/>
    </row>
    <row r="2061" spans="2:8" s="1" customFormat="1" ht="16.9" customHeight="1">
      <c r="B2061" s="33"/>
      <c r="C2061" s="197" t="s">
        <v>6806</v>
      </c>
      <c r="D2061" s="197" t="s">
        <v>6807</v>
      </c>
      <c r="E2061" s="18" t="s">
        <v>115</v>
      </c>
      <c r="F2061" s="198">
        <v>308</v>
      </c>
      <c r="H2061" s="33"/>
    </row>
    <row r="2062" spans="2:8" s="1" customFormat="1" ht="16.9" customHeight="1">
      <c r="B2062" s="33"/>
      <c r="C2062" s="197" t="s">
        <v>6853</v>
      </c>
      <c r="D2062" s="197" t="s">
        <v>6854</v>
      </c>
      <c r="E2062" s="18" t="s">
        <v>115</v>
      </c>
      <c r="F2062" s="198">
        <v>98</v>
      </c>
      <c r="H2062" s="33"/>
    </row>
    <row r="2063" spans="2:8" s="1" customFormat="1" ht="16.9" customHeight="1">
      <c r="B2063" s="33"/>
      <c r="C2063" s="197" t="s">
        <v>6868</v>
      </c>
      <c r="D2063" s="197" t="s">
        <v>6869</v>
      </c>
      <c r="E2063" s="18" t="s">
        <v>115</v>
      </c>
      <c r="F2063" s="198">
        <v>98</v>
      </c>
      <c r="H2063" s="33"/>
    </row>
    <row r="2064" spans="2:8" s="1" customFormat="1" ht="16.9" customHeight="1">
      <c r="B2064" s="33"/>
      <c r="C2064" s="197" t="s">
        <v>3987</v>
      </c>
      <c r="D2064" s="197" t="s">
        <v>3988</v>
      </c>
      <c r="E2064" s="18" t="s">
        <v>130</v>
      </c>
      <c r="F2064" s="198">
        <v>604.486</v>
      </c>
      <c r="H2064" s="33"/>
    </row>
    <row r="2065" spans="2:8" s="1" customFormat="1" ht="16.9" customHeight="1">
      <c r="B2065" s="33"/>
      <c r="C2065" s="197" t="s">
        <v>3996</v>
      </c>
      <c r="D2065" s="197" t="s">
        <v>3997</v>
      </c>
      <c r="E2065" s="18" t="s">
        <v>130</v>
      </c>
      <c r="F2065" s="198">
        <v>8474.865</v>
      </c>
      <c r="H2065" s="33"/>
    </row>
    <row r="2066" spans="2:8" s="1" customFormat="1" ht="16.9" customHeight="1">
      <c r="B2066" s="33"/>
      <c r="C2066" s="197" t="s">
        <v>4033</v>
      </c>
      <c r="D2066" s="197" t="s">
        <v>4034</v>
      </c>
      <c r="E2066" s="18" t="s">
        <v>130</v>
      </c>
      <c r="F2066" s="198">
        <v>45.54</v>
      </c>
      <c r="H2066" s="33"/>
    </row>
    <row r="2067" spans="2:8" s="1" customFormat="1" ht="16.9" customHeight="1">
      <c r="B2067" s="33"/>
      <c r="C2067" s="193" t="s">
        <v>6559</v>
      </c>
      <c r="D2067" s="194" t="s">
        <v>6560</v>
      </c>
      <c r="E2067" s="195" t="s">
        <v>115</v>
      </c>
      <c r="F2067" s="196">
        <v>210</v>
      </c>
      <c r="H2067" s="33"/>
    </row>
    <row r="2068" spans="2:8" s="1" customFormat="1" ht="16.9" customHeight="1">
      <c r="B2068" s="33"/>
      <c r="C2068" s="197" t="s">
        <v>19</v>
      </c>
      <c r="D2068" s="197" t="s">
        <v>6590</v>
      </c>
      <c r="E2068" s="18" t="s">
        <v>19</v>
      </c>
      <c r="F2068" s="198">
        <v>0</v>
      </c>
      <c r="H2068" s="33"/>
    </row>
    <row r="2069" spans="2:8" s="1" customFormat="1" ht="16.9" customHeight="1">
      <c r="B2069" s="33"/>
      <c r="C2069" s="197" t="s">
        <v>19</v>
      </c>
      <c r="D2069" s="197" t="s">
        <v>6811</v>
      </c>
      <c r="E2069" s="18" t="s">
        <v>19</v>
      </c>
      <c r="F2069" s="198">
        <v>0</v>
      </c>
      <c r="H2069" s="33"/>
    </row>
    <row r="2070" spans="2:8" s="1" customFormat="1" ht="16.9" customHeight="1">
      <c r="B2070" s="33"/>
      <c r="C2070" s="197" t="s">
        <v>6559</v>
      </c>
      <c r="D2070" s="197" t="s">
        <v>6812</v>
      </c>
      <c r="E2070" s="18" t="s">
        <v>19</v>
      </c>
      <c r="F2070" s="198">
        <v>210</v>
      </c>
      <c r="H2070" s="33"/>
    </row>
    <row r="2071" spans="2:8" s="1" customFormat="1" ht="16.9" customHeight="1">
      <c r="B2071" s="33"/>
      <c r="C2071" s="199" t="s">
        <v>7091</v>
      </c>
      <c r="H2071" s="33"/>
    </row>
    <row r="2072" spans="2:8" s="1" customFormat="1" ht="16.9" customHeight="1">
      <c r="B2072" s="33"/>
      <c r="C2072" s="197" t="s">
        <v>6806</v>
      </c>
      <c r="D2072" s="197" t="s">
        <v>6807</v>
      </c>
      <c r="E2072" s="18" t="s">
        <v>115</v>
      </c>
      <c r="F2072" s="198">
        <v>308</v>
      </c>
      <c r="H2072" s="33"/>
    </row>
    <row r="2073" spans="2:8" s="1" customFormat="1" ht="16.9" customHeight="1">
      <c r="B2073" s="33"/>
      <c r="C2073" s="197" t="s">
        <v>2362</v>
      </c>
      <c r="D2073" s="197" t="s">
        <v>2363</v>
      </c>
      <c r="E2073" s="18" t="s">
        <v>115</v>
      </c>
      <c r="F2073" s="198">
        <v>6715.65</v>
      </c>
      <c r="H2073" s="33"/>
    </row>
    <row r="2074" spans="2:8" s="1" customFormat="1" ht="16.9" customHeight="1">
      <c r="B2074" s="33"/>
      <c r="C2074" s="193" t="s">
        <v>6561</v>
      </c>
      <c r="D2074" s="194" t="s">
        <v>6562</v>
      </c>
      <c r="E2074" s="195" t="s">
        <v>115</v>
      </c>
      <c r="F2074" s="196">
        <v>36</v>
      </c>
      <c r="H2074" s="33"/>
    </row>
    <row r="2075" spans="2:8" s="1" customFormat="1" ht="16.9" customHeight="1">
      <c r="B2075" s="33"/>
      <c r="C2075" s="197" t="s">
        <v>19</v>
      </c>
      <c r="D2075" s="197" t="s">
        <v>6798</v>
      </c>
      <c r="E2075" s="18" t="s">
        <v>19</v>
      </c>
      <c r="F2075" s="198">
        <v>0</v>
      </c>
      <c r="H2075" s="33"/>
    </row>
    <row r="2076" spans="2:8" s="1" customFormat="1" ht="16.9" customHeight="1">
      <c r="B2076" s="33"/>
      <c r="C2076" s="197" t="s">
        <v>19</v>
      </c>
      <c r="D2076" s="197" t="s">
        <v>126</v>
      </c>
      <c r="E2076" s="18" t="s">
        <v>19</v>
      </c>
      <c r="F2076" s="198">
        <v>36</v>
      </c>
      <c r="H2076" s="33"/>
    </row>
    <row r="2077" spans="2:8" s="1" customFormat="1" ht="16.9" customHeight="1">
      <c r="B2077" s="33"/>
      <c r="C2077" s="197" t="s">
        <v>6561</v>
      </c>
      <c r="D2077" s="197" t="s">
        <v>280</v>
      </c>
      <c r="E2077" s="18" t="s">
        <v>19</v>
      </c>
      <c r="F2077" s="198">
        <v>36</v>
      </c>
      <c r="H2077" s="33"/>
    </row>
    <row r="2078" spans="2:8" s="1" customFormat="1" ht="16.9" customHeight="1">
      <c r="B2078" s="33"/>
      <c r="C2078" s="199" t="s">
        <v>7091</v>
      </c>
      <c r="H2078" s="33"/>
    </row>
    <row r="2079" spans="2:8" s="1" customFormat="1" ht="16.9" customHeight="1">
      <c r="B2079" s="33"/>
      <c r="C2079" s="197" t="s">
        <v>6793</v>
      </c>
      <c r="D2079" s="197" t="s">
        <v>6794</v>
      </c>
      <c r="E2079" s="18" t="s">
        <v>115</v>
      </c>
      <c r="F2079" s="198">
        <v>36</v>
      </c>
      <c r="H2079" s="33"/>
    </row>
    <row r="2080" spans="2:8" s="1" customFormat="1" ht="16.9" customHeight="1">
      <c r="B2080" s="33"/>
      <c r="C2080" s="197" t="s">
        <v>2362</v>
      </c>
      <c r="D2080" s="197" t="s">
        <v>2363</v>
      </c>
      <c r="E2080" s="18" t="s">
        <v>115</v>
      </c>
      <c r="F2080" s="198">
        <v>6715.65</v>
      </c>
      <c r="H2080" s="33"/>
    </row>
    <row r="2081" spans="2:8" s="1" customFormat="1" ht="16.9" customHeight="1">
      <c r="B2081" s="33"/>
      <c r="C2081" s="193" t="s">
        <v>6563</v>
      </c>
      <c r="D2081" s="194" t="s">
        <v>6564</v>
      </c>
      <c r="E2081" s="195" t="s">
        <v>115</v>
      </c>
      <c r="F2081" s="196">
        <v>802.15</v>
      </c>
      <c r="H2081" s="33"/>
    </row>
    <row r="2082" spans="2:8" s="1" customFormat="1" ht="16.9" customHeight="1">
      <c r="B2082" s="33"/>
      <c r="C2082" s="197" t="s">
        <v>19</v>
      </c>
      <c r="D2082" s="197" t="s">
        <v>6590</v>
      </c>
      <c r="E2082" s="18" t="s">
        <v>19</v>
      </c>
      <c r="F2082" s="198">
        <v>0</v>
      </c>
      <c r="H2082" s="33"/>
    </row>
    <row r="2083" spans="2:8" s="1" customFormat="1" ht="16.9" customHeight="1">
      <c r="B2083" s="33"/>
      <c r="C2083" s="197" t="s">
        <v>19</v>
      </c>
      <c r="D2083" s="197" t="s">
        <v>6804</v>
      </c>
      <c r="E2083" s="18" t="s">
        <v>19</v>
      </c>
      <c r="F2083" s="198">
        <v>0</v>
      </c>
      <c r="H2083" s="33"/>
    </row>
    <row r="2084" spans="2:8" s="1" customFormat="1" ht="16.9" customHeight="1">
      <c r="B2084" s="33"/>
      <c r="C2084" s="197" t="s">
        <v>6563</v>
      </c>
      <c r="D2084" s="197" t="s">
        <v>6805</v>
      </c>
      <c r="E2084" s="18" t="s">
        <v>19</v>
      </c>
      <c r="F2084" s="198">
        <v>802.15</v>
      </c>
      <c r="H2084" s="33"/>
    </row>
    <row r="2085" spans="2:8" s="1" customFormat="1" ht="16.9" customHeight="1">
      <c r="B2085" s="33"/>
      <c r="C2085" s="199" t="s">
        <v>7091</v>
      </c>
      <c r="H2085" s="33"/>
    </row>
    <row r="2086" spans="2:8" s="1" customFormat="1" ht="16.9" customHeight="1">
      <c r="B2086" s="33"/>
      <c r="C2086" s="197" t="s">
        <v>6799</v>
      </c>
      <c r="D2086" s="197" t="s">
        <v>6800</v>
      </c>
      <c r="E2086" s="18" t="s">
        <v>115</v>
      </c>
      <c r="F2086" s="198">
        <v>802.15</v>
      </c>
      <c r="H2086" s="33"/>
    </row>
    <row r="2087" spans="2:8" s="1" customFormat="1" ht="16.9" customHeight="1">
      <c r="B2087" s="33"/>
      <c r="C2087" s="197" t="s">
        <v>6610</v>
      </c>
      <c r="D2087" s="197" t="s">
        <v>6611</v>
      </c>
      <c r="E2087" s="18" t="s">
        <v>115</v>
      </c>
      <c r="F2087" s="198">
        <v>2764.15</v>
      </c>
      <c r="H2087" s="33"/>
    </row>
    <row r="2088" spans="2:8" s="1" customFormat="1" ht="16.9" customHeight="1">
      <c r="B2088" s="33"/>
      <c r="C2088" s="197" t="s">
        <v>2362</v>
      </c>
      <c r="D2088" s="197" t="s">
        <v>2363</v>
      </c>
      <c r="E2088" s="18" t="s">
        <v>115</v>
      </c>
      <c r="F2088" s="198">
        <v>6715.65</v>
      </c>
      <c r="H2088" s="33"/>
    </row>
    <row r="2089" spans="2:8" s="1" customFormat="1" ht="16.9" customHeight="1">
      <c r="B2089" s="33"/>
      <c r="C2089" s="193" t="s">
        <v>6566</v>
      </c>
      <c r="D2089" s="194" t="s">
        <v>6567</v>
      </c>
      <c r="E2089" s="195" t="s">
        <v>115</v>
      </c>
      <c r="F2089" s="196">
        <v>412.974</v>
      </c>
      <c r="H2089" s="33"/>
    </row>
    <row r="2090" spans="2:8" s="1" customFormat="1" ht="16.9" customHeight="1">
      <c r="B2090" s="33"/>
      <c r="C2090" s="197" t="s">
        <v>19</v>
      </c>
      <c r="D2090" s="197" t="s">
        <v>6590</v>
      </c>
      <c r="E2090" s="18" t="s">
        <v>19</v>
      </c>
      <c r="F2090" s="198">
        <v>0</v>
      </c>
      <c r="H2090" s="33"/>
    </row>
    <row r="2091" spans="2:8" s="1" customFormat="1" ht="16.9" customHeight="1">
      <c r="B2091" s="33"/>
      <c r="C2091" s="197" t="s">
        <v>19</v>
      </c>
      <c r="D2091" s="197" t="s">
        <v>6567</v>
      </c>
      <c r="E2091" s="18" t="s">
        <v>19</v>
      </c>
      <c r="F2091" s="198">
        <v>0</v>
      </c>
      <c r="H2091" s="33"/>
    </row>
    <row r="2092" spans="2:8" s="1" customFormat="1" ht="16.9" customHeight="1">
      <c r="B2092" s="33"/>
      <c r="C2092" s="197" t="s">
        <v>19</v>
      </c>
      <c r="D2092" s="197" t="s">
        <v>6729</v>
      </c>
      <c r="E2092" s="18" t="s">
        <v>19</v>
      </c>
      <c r="F2092" s="198">
        <v>20.93</v>
      </c>
      <c r="H2092" s="33"/>
    </row>
    <row r="2093" spans="2:8" s="1" customFormat="1" ht="16.9" customHeight="1">
      <c r="B2093" s="33"/>
      <c r="C2093" s="197" t="s">
        <v>19</v>
      </c>
      <c r="D2093" s="197" t="s">
        <v>6730</v>
      </c>
      <c r="E2093" s="18" t="s">
        <v>19</v>
      </c>
      <c r="F2093" s="198">
        <v>61</v>
      </c>
      <c r="H2093" s="33"/>
    </row>
    <row r="2094" spans="2:8" s="1" customFormat="1" ht="16.9" customHeight="1">
      <c r="B2094" s="33"/>
      <c r="C2094" s="197" t="s">
        <v>19</v>
      </c>
      <c r="D2094" s="197" t="s">
        <v>6731</v>
      </c>
      <c r="E2094" s="18" t="s">
        <v>19</v>
      </c>
      <c r="F2094" s="198">
        <v>53.2</v>
      </c>
      <c r="H2094" s="33"/>
    </row>
    <row r="2095" spans="2:8" s="1" customFormat="1" ht="16.9" customHeight="1">
      <c r="B2095" s="33"/>
      <c r="C2095" s="197" t="s">
        <v>19</v>
      </c>
      <c r="D2095" s="197" t="s">
        <v>6732</v>
      </c>
      <c r="E2095" s="18" t="s">
        <v>19</v>
      </c>
      <c r="F2095" s="198">
        <v>35.3</v>
      </c>
      <c r="H2095" s="33"/>
    </row>
    <row r="2096" spans="2:8" s="1" customFormat="1" ht="16.9" customHeight="1">
      <c r="B2096" s="33"/>
      <c r="C2096" s="197" t="s">
        <v>19</v>
      </c>
      <c r="D2096" s="197" t="s">
        <v>6733</v>
      </c>
      <c r="E2096" s="18" t="s">
        <v>19</v>
      </c>
      <c r="F2096" s="198">
        <v>30.3</v>
      </c>
      <c r="H2096" s="33"/>
    </row>
    <row r="2097" spans="2:8" s="1" customFormat="1" ht="16.9" customHeight="1">
      <c r="B2097" s="33"/>
      <c r="C2097" s="197" t="s">
        <v>19</v>
      </c>
      <c r="D2097" s="197" t="s">
        <v>6734</v>
      </c>
      <c r="E2097" s="18" t="s">
        <v>19</v>
      </c>
      <c r="F2097" s="198">
        <v>30.9</v>
      </c>
      <c r="H2097" s="33"/>
    </row>
    <row r="2098" spans="2:8" s="1" customFormat="1" ht="16.9" customHeight="1">
      <c r="B2098" s="33"/>
      <c r="C2098" s="197" t="s">
        <v>19</v>
      </c>
      <c r="D2098" s="197" t="s">
        <v>6735</v>
      </c>
      <c r="E2098" s="18" t="s">
        <v>19</v>
      </c>
      <c r="F2098" s="198">
        <v>26.6</v>
      </c>
      <c r="H2098" s="33"/>
    </row>
    <row r="2099" spans="2:8" s="1" customFormat="1" ht="16.9" customHeight="1">
      <c r="B2099" s="33"/>
      <c r="C2099" s="197" t="s">
        <v>19</v>
      </c>
      <c r="D2099" s="197" t="s">
        <v>6736</v>
      </c>
      <c r="E2099" s="18" t="s">
        <v>19</v>
      </c>
      <c r="F2099" s="198">
        <v>45.3</v>
      </c>
      <c r="H2099" s="33"/>
    </row>
    <row r="2100" spans="2:8" s="1" customFormat="1" ht="16.9" customHeight="1">
      <c r="B2100" s="33"/>
      <c r="C2100" s="197" t="s">
        <v>19</v>
      </c>
      <c r="D2100" s="197" t="s">
        <v>6737</v>
      </c>
      <c r="E2100" s="18" t="s">
        <v>19</v>
      </c>
      <c r="F2100" s="198">
        <v>55.3</v>
      </c>
      <c r="H2100" s="33"/>
    </row>
    <row r="2101" spans="2:8" s="1" customFormat="1" ht="16.9" customHeight="1">
      <c r="B2101" s="33"/>
      <c r="C2101" s="197" t="s">
        <v>19</v>
      </c>
      <c r="D2101" s="197" t="s">
        <v>6738</v>
      </c>
      <c r="E2101" s="18" t="s">
        <v>19</v>
      </c>
      <c r="F2101" s="198">
        <v>12.144</v>
      </c>
      <c r="H2101" s="33"/>
    </row>
    <row r="2102" spans="2:8" s="1" customFormat="1" ht="16.9" customHeight="1">
      <c r="B2102" s="33"/>
      <c r="C2102" s="197" t="s">
        <v>19</v>
      </c>
      <c r="D2102" s="197" t="s">
        <v>6739</v>
      </c>
      <c r="E2102" s="18" t="s">
        <v>19</v>
      </c>
      <c r="F2102" s="198">
        <v>42</v>
      </c>
      <c r="H2102" s="33"/>
    </row>
    <row r="2103" spans="2:8" s="1" customFormat="1" ht="16.9" customHeight="1">
      <c r="B2103" s="33"/>
      <c r="C2103" s="197" t="s">
        <v>6566</v>
      </c>
      <c r="D2103" s="197" t="s">
        <v>280</v>
      </c>
      <c r="E2103" s="18" t="s">
        <v>19</v>
      </c>
      <c r="F2103" s="198">
        <v>412.974</v>
      </c>
      <c r="H2103" s="33"/>
    </row>
    <row r="2104" spans="2:8" s="1" customFormat="1" ht="16.9" customHeight="1">
      <c r="B2104" s="33"/>
      <c r="C2104" s="199" t="s">
        <v>7091</v>
      </c>
      <c r="H2104" s="33"/>
    </row>
    <row r="2105" spans="2:8" s="1" customFormat="1" ht="16.9" customHeight="1">
      <c r="B2105" s="33"/>
      <c r="C2105" s="197" t="s">
        <v>6724</v>
      </c>
      <c r="D2105" s="197" t="s">
        <v>6725</v>
      </c>
      <c r="E2105" s="18" t="s">
        <v>115</v>
      </c>
      <c r="F2105" s="198">
        <v>412.974</v>
      </c>
      <c r="H2105" s="33"/>
    </row>
    <row r="2106" spans="2:8" s="1" customFormat="1" ht="16.9" customHeight="1">
      <c r="B2106" s="33"/>
      <c r="C2106" s="197" t="s">
        <v>6756</v>
      </c>
      <c r="D2106" s="197" t="s">
        <v>6757</v>
      </c>
      <c r="E2106" s="18" t="s">
        <v>115</v>
      </c>
      <c r="F2106" s="198">
        <v>412.974</v>
      </c>
      <c r="H2106" s="33"/>
    </row>
    <row r="2107" spans="2:8" s="1" customFormat="1" ht="16.9" customHeight="1">
      <c r="B2107" s="33"/>
      <c r="C2107" s="197" t="s">
        <v>1005</v>
      </c>
      <c r="D2107" s="197" t="s">
        <v>1006</v>
      </c>
      <c r="E2107" s="18" t="s">
        <v>104</v>
      </c>
      <c r="F2107" s="198">
        <v>33.419</v>
      </c>
      <c r="H2107" s="33"/>
    </row>
    <row r="2108" spans="2:8" s="1" customFormat="1" ht="16.9" customHeight="1">
      <c r="B2108" s="33"/>
      <c r="C2108" s="197" t="s">
        <v>804</v>
      </c>
      <c r="D2108" s="197" t="s">
        <v>805</v>
      </c>
      <c r="E2108" s="18" t="s">
        <v>794</v>
      </c>
      <c r="F2108" s="198">
        <v>12.389</v>
      </c>
      <c r="H2108" s="33"/>
    </row>
    <row r="2109" spans="2:8" s="1" customFormat="1" ht="16.9" customHeight="1">
      <c r="B2109" s="33"/>
      <c r="C2109" s="193" t="s">
        <v>192</v>
      </c>
      <c r="D2109" s="194" t="s">
        <v>1699</v>
      </c>
      <c r="E2109" s="195" t="s">
        <v>115</v>
      </c>
      <c r="F2109" s="196">
        <v>1737</v>
      </c>
      <c r="H2109" s="33"/>
    </row>
    <row r="2110" spans="2:8" s="1" customFormat="1" ht="16.9" customHeight="1">
      <c r="B2110" s="33"/>
      <c r="C2110" s="197" t="s">
        <v>19</v>
      </c>
      <c r="D2110" s="197" t="s">
        <v>6590</v>
      </c>
      <c r="E2110" s="18" t="s">
        <v>19</v>
      </c>
      <c r="F2110" s="198">
        <v>0</v>
      </c>
      <c r="H2110" s="33"/>
    </row>
    <row r="2111" spans="2:8" s="1" customFormat="1" ht="16.9" customHeight="1">
      <c r="B2111" s="33"/>
      <c r="C2111" s="197" t="s">
        <v>19</v>
      </c>
      <c r="D2111" s="197" t="s">
        <v>6874</v>
      </c>
      <c r="E2111" s="18" t="s">
        <v>19</v>
      </c>
      <c r="F2111" s="198">
        <v>0</v>
      </c>
      <c r="H2111" s="33"/>
    </row>
    <row r="2112" spans="2:8" s="1" customFormat="1" ht="16.9" customHeight="1">
      <c r="B2112" s="33"/>
      <c r="C2112" s="197" t="s">
        <v>19</v>
      </c>
      <c r="D2112" s="197" t="s">
        <v>6875</v>
      </c>
      <c r="E2112" s="18" t="s">
        <v>19</v>
      </c>
      <c r="F2112" s="198">
        <v>0</v>
      </c>
      <c r="H2112" s="33"/>
    </row>
    <row r="2113" spans="2:8" s="1" customFormat="1" ht="16.9" customHeight="1">
      <c r="B2113" s="33"/>
      <c r="C2113" s="197" t="s">
        <v>19</v>
      </c>
      <c r="D2113" s="197" t="s">
        <v>6876</v>
      </c>
      <c r="E2113" s="18" t="s">
        <v>19</v>
      </c>
      <c r="F2113" s="198">
        <v>1662</v>
      </c>
      <c r="H2113" s="33"/>
    </row>
    <row r="2114" spans="2:8" s="1" customFormat="1" ht="16.9" customHeight="1">
      <c r="B2114" s="33"/>
      <c r="C2114" s="197" t="s">
        <v>19</v>
      </c>
      <c r="D2114" s="197" t="s">
        <v>6593</v>
      </c>
      <c r="E2114" s="18" t="s">
        <v>19</v>
      </c>
      <c r="F2114" s="198">
        <v>0</v>
      </c>
      <c r="H2114" s="33"/>
    </row>
    <row r="2115" spans="2:8" s="1" customFormat="1" ht="16.9" customHeight="1">
      <c r="B2115" s="33"/>
      <c r="C2115" s="197" t="s">
        <v>19</v>
      </c>
      <c r="D2115" s="197" t="s">
        <v>6594</v>
      </c>
      <c r="E2115" s="18" t="s">
        <v>19</v>
      </c>
      <c r="F2115" s="198">
        <v>75</v>
      </c>
      <c r="H2115" s="33"/>
    </row>
    <row r="2116" spans="2:8" s="1" customFormat="1" ht="16.9" customHeight="1">
      <c r="B2116" s="33"/>
      <c r="C2116" s="197" t="s">
        <v>192</v>
      </c>
      <c r="D2116" s="197" t="s">
        <v>280</v>
      </c>
      <c r="E2116" s="18" t="s">
        <v>19</v>
      </c>
      <c r="F2116" s="198">
        <v>1737</v>
      </c>
      <c r="H2116" s="33"/>
    </row>
    <row r="2117" spans="2:8" s="1" customFormat="1" ht="16.9" customHeight="1">
      <c r="B2117" s="33"/>
      <c r="C2117" s="199" t="s">
        <v>7091</v>
      </c>
      <c r="H2117" s="33"/>
    </row>
    <row r="2118" spans="2:8" s="1" customFormat="1" ht="16.9" customHeight="1">
      <c r="B2118" s="33"/>
      <c r="C2118" s="197" t="s">
        <v>3228</v>
      </c>
      <c r="D2118" s="197" t="s">
        <v>3229</v>
      </c>
      <c r="E2118" s="18" t="s">
        <v>115</v>
      </c>
      <c r="F2118" s="198">
        <v>1737</v>
      </c>
      <c r="H2118" s="33"/>
    </row>
    <row r="2119" spans="2:8" s="1" customFormat="1" ht="16.9" customHeight="1">
      <c r="B2119" s="33"/>
      <c r="C2119" s="197" t="s">
        <v>3234</v>
      </c>
      <c r="D2119" s="197" t="s">
        <v>3235</v>
      </c>
      <c r="E2119" s="18" t="s">
        <v>134</v>
      </c>
      <c r="F2119" s="198">
        <v>500</v>
      </c>
      <c r="H2119" s="33"/>
    </row>
    <row r="2120" spans="2:8" s="1" customFormat="1" ht="16.9" customHeight="1">
      <c r="B2120" s="33"/>
      <c r="C2120" s="193" t="s">
        <v>6570</v>
      </c>
      <c r="D2120" s="194" t="s">
        <v>6571</v>
      </c>
      <c r="E2120" s="195" t="s">
        <v>115</v>
      </c>
      <c r="F2120" s="196">
        <v>47</v>
      </c>
      <c r="H2120" s="33"/>
    </row>
    <row r="2121" spans="2:8" s="1" customFormat="1" ht="16.9" customHeight="1">
      <c r="B2121" s="33"/>
      <c r="C2121" s="197" t="s">
        <v>19</v>
      </c>
      <c r="D2121" s="197" t="s">
        <v>6590</v>
      </c>
      <c r="E2121" s="18" t="s">
        <v>19</v>
      </c>
      <c r="F2121" s="198">
        <v>0</v>
      </c>
      <c r="H2121" s="33"/>
    </row>
    <row r="2122" spans="2:8" s="1" customFormat="1" ht="16.9" customHeight="1">
      <c r="B2122" s="33"/>
      <c r="C2122" s="197" t="s">
        <v>19</v>
      </c>
      <c r="D2122" s="197" t="s">
        <v>6626</v>
      </c>
      <c r="E2122" s="18" t="s">
        <v>19</v>
      </c>
      <c r="F2122" s="198">
        <v>0</v>
      </c>
      <c r="H2122" s="33"/>
    </row>
    <row r="2123" spans="2:8" s="1" customFormat="1" ht="16.9" customHeight="1">
      <c r="B2123" s="33"/>
      <c r="C2123" s="197" t="s">
        <v>19</v>
      </c>
      <c r="D2123" s="197" t="s">
        <v>6627</v>
      </c>
      <c r="E2123" s="18" t="s">
        <v>19</v>
      </c>
      <c r="F2123" s="198">
        <v>24</v>
      </c>
      <c r="H2123" s="33"/>
    </row>
    <row r="2124" spans="2:8" s="1" customFormat="1" ht="16.9" customHeight="1">
      <c r="B2124" s="33"/>
      <c r="C2124" s="197" t="s">
        <v>19</v>
      </c>
      <c r="D2124" s="197" t="s">
        <v>6628</v>
      </c>
      <c r="E2124" s="18" t="s">
        <v>19</v>
      </c>
      <c r="F2124" s="198">
        <v>23</v>
      </c>
      <c r="H2124" s="33"/>
    </row>
    <row r="2125" spans="2:8" s="1" customFormat="1" ht="16.9" customHeight="1">
      <c r="B2125" s="33"/>
      <c r="C2125" s="197" t="s">
        <v>6570</v>
      </c>
      <c r="D2125" s="197" t="s">
        <v>280</v>
      </c>
      <c r="E2125" s="18" t="s">
        <v>19</v>
      </c>
      <c r="F2125" s="198">
        <v>47</v>
      </c>
      <c r="H2125" s="33"/>
    </row>
    <row r="2126" spans="2:8" s="1" customFormat="1" ht="16.9" customHeight="1">
      <c r="B2126" s="33"/>
      <c r="C2126" s="199" t="s">
        <v>7091</v>
      </c>
      <c r="H2126" s="33"/>
    </row>
    <row r="2127" spans="2:8" s="1" customFormat="1" ht="16.9" customHeight="1">
      <c r="B2127" s="33"/>
      <c r="C2127" s="197" t="s">
        <v>6621</v>
      </c>
      <c r="D2127" s="197" t="s">
        <v>6622</v>
      </c>
      <c r="E2127" s="18" t="s">
        <v>115</v>
      </c>
      <c r="F2127" s="198">
        <v>47</v>
      </c>
      <c r="H2127" s="33"/>
    </row>
    <row r="2128" spans="2:8" s="1" customFormat="1" ht="16.9" customHeight="1">
      <c r="B2128" s="33"/>
      <c r="C2128" s="197" t="s">
        <v>6765</v>
      </c>
      <c r="D2128" s="197" t="s">
        <v>6766</v>
      </c>
      <c r="E2128" s="18" t="s">
        <v>115</v>
      </c>
      <c r="F2128" s="198">
        <v>47</v>
      </c>
      <c r="H2128" s="33"/>
    </row>
    <row r="2129" spans="2:8" s="1" customFormat="1" ht="16.9" customHeight="1">
      <c r="B2129" s="33"/>
      <c r="C2129" s="197" t="s">
        <v>6953</v>
      </c>
      <c r="D2129" s="197" t="s">
        <v>6954</v>
      </c>
      <c r="E2129" s="18" t="s">
        <v>130</v>
      </c>
      <c r="F2129" s="198">
        <v>33.37</v>
      </c>
      <c r="H2129" s="33"/>
    </row>
    <row r="2130" spans="2:8" s="1" customFormat="1" ht="16.9" customHeight="1">
      <c r="B2130" s="33"/>
      <c r="C2130" s="197" t="s">
        <v>6959</v>
      </c>
      <c r="D2130" s="197" t="s">
        <v>6960</v>
      </c>
      <c r="E2130" s="18" t="s">
        <v>130</v>
      </c>
      <c r="F2130" s="198">
        <v>16.685</v>
      </c>
      <c r="H2130" s="33"/>
    </row>
    <row r="2131" spans="2:8" s="1" customFormat="1" ht="16.9" customHeight="1">
      <c r="B2131" s="33"/>
      <c r="C2131" s="193" t="s">
        <v>6572</v>
      </c>
      <c r="D2131" s="194" t="s">
        <v>6573</v>
      </c>
      <c r="E2131" s="195" t="s">
        <v>104</v>
      </c>
      <c r="F2131" s="196">
        <v>5</v>
      </c>
      <c r="H2131" s="33"/>
    </row>
    <row r="2132" spans="2:8" s="1" customFormat="1" ht="16.9" customHeight="1">
      <c r="B2132" s="33"/>
      <c r="C2132" s="197" t="s">
        <v>19</v>
      </c>
      <c r="D2132" s="197" t="s">
        <v>6590</v>
      </c>
      <c r="E2132" s="18" t="s">
        <v>19</v>
      </c>
      <c r="F2132" s="198">
        <v>0</v>
      </c>
      <c r="H2132" s="33"/>
    </row>
    <row r="2133" spans="2:8" s="1" customFormat="1" ht="16.9" customHeight="1">
      <c r="B2133" s="33"/>
      <c r="C2133" s="197" t="s">
        <v>19</v>
      </c>
      <c r="D2133" s="197" t="s">
        <v>6778</v>
      </c>
      <c r="E2133" s="18" t="s">
        <v>19</v>
      </c>
      <c r="F2133" s="198">
        <v>0</v>
      </c>
      <c r="H2133" s="33"/>
    </row>
    <row r="2134" spans="2:8" s="1" customFormat="1" ht="16.9" customHeight="1">
      <c r="B2134" s="33"/>
      <c r="C2134" s="197" t="s">
        <v>6572</v>
      </c>
      <c r="D2134" s="197" t="s">
        <v>6779</v>
      </c>
      <c r="E2134" s="18" t="s">
        <v>19</v>
      </c>
      <c r="F2134" s="198">
        <v>5</v>
      </c>
      <c r="H2134" s="33"/>
    </row>
    <row r="2135" spans="2:8" s="1" customFormat="1" ht="16.9" customHeight="1">
      <c r="B2135" s="33"/>
      <c r="C2135" s="199" t="s">
        <v>7091</v>
      </c>
      <c r="H2135" s="33"/>
    </row>
    <row r="2136" spans="2:8" s="1" customFormat="1" ht="16.9" customHeight="1">
      <c r="B2136" s="33"/>
      <c r="C2136" s="197" t="s">
        <v>3097</v>
      </c>
      <c r="D2136" s="197" t="s">
        <v>3098</v>
      </c>
      <c r="E2136" s="18" t="s">
        <v>104</v>
      </c>
      <c r="F2136" s="198">
        <v>5</v>
      </c>
      <c r="H2136" s="33"/>
    </row>
    <row r="2137" spans="2:8" s="1" customFormat="1" ht="16.9" customHeight="1">
      <c r="B2137" s="33"/>
      <c r="C2137" s="197" t="s">
        <v>1868</v>
      </c>
      <c r="D2137" s="197" t="s">
        <v>1869</v>
      </c>
      <c r="E2137" s="18" t="s">
        <v>104</v>
      </c>
      <c r="F2137" s="198">
        <v>5</v>
      </c>
      <c r="H2137" s="33"/>
    </row>
    <row r="2138" spans="2:8" s="1" customFormat="1" ht="16.9" customHeight="1">
      <c r="B2138" s="33"/>
      <c r="C2138" s="197" t="s">
        <v>3987</v>
      </c>
      <c r="D2138" s="197" t="s">
        <v>3988</v>
      </c>
      <c r="E2138" s="18" t="s">
        <v>130</v>
      </c>
      <c r="F2138" s="198">
        <v>604.486</v>
      </c>
      <c r="H2138" s="33"/>
    </row>
    <row r="2139" spans="2:8" s="1" customFormat="1" ht="16.9" customHeight="1">
      <c r="B2139" s="33"/>
      <c r="C2139" s="197" t="s">
        <v>3996</v>
      </c>
      <c r="D2139" s="197" t="s">
        <v>3997</v>
      </c>
      <c r="E2139" s="18" t="s">
        <v>130</v>
      </c>
      <c r="F2139" s="198">
        <v>8474.865</v>
      </c>
      <c r="H2139" s="33"/>
    </row>
    <row r="2140" spans="2:8" s="1" customFormat="1" ht="16.9" customHeight="1">
      <c r="B2140" s="33"/>
      <c r="C2140" s="197" t="s">
        <v>1465</v>
      </c>
      <c r="D2140" s="197" t="s">
        <v>1466</v>
      </c>
      <c r="E2140" s="18" t="s">
        <v>130</v>
      </c>
      <c r="F2140" s="198">
        <v>1147.63</v>
      </c>
      <c r="H2140" s="33"/>
    </row>
    <row r="2141" spans="2:8" s="1" customFormat="1" ht="16.9" customHeight="1">
      <c r="B2141" s="33"/>
      <c r="C2141" s="193" t="s">
        <v>6574</v>
      </c>
      <c r="D2141" s="194" t="s">
        <v>6575</v>
      </c>
      <c r="E2141" s="195" t="s">
        <v>162</v>
      </c>
      <c r="F2141" s="196">
        <v>110</v>
      </c>
      <c r="H2141" s="33"/>
    </row>
    <row r="2142" spans="2:8" s="1" customFormat="1" ht="16.9" customHeight="1">
      <c r="B2142" s="33"/>
      <c r="C2142" s="197" t="s">
        <v>19</v>
      </c>
      <c r="D2142" s="197" t="s">
        <v>6590</v>
      </c>
      <c r="E2142" s="18" t="s">
        <v>19</v>
      </c>
      <c r="F2142" s="198">
        <v>0</v>
      </c>
      <c r="H2142" s="33"/>
    </row>
    <row r="2143" spans="2:8" s="1" customFormat="1" ht="16.9" customHeight="1">
      <c r="B2143" s="33"/>
      <c r="C2143" s="197" t="s">
        <v>19</v>
      </c>
      <c r="D2143" s="197" t="s">
        <v>6910</v>
      </c>
      <c r="E2143" s="18" t="s">
        <v>19</v>
      </c>
      <c r="F2143" s="198">
        <v>0</v>
      </c>
      <c r="H2143" s="33"/>
    </row>
    <row r="2144" spans="2:8" s="1" customFormat="1" ht="16.9" customHeight="1">
      <c r="B2144" s="33"/>
      <c r="C2144" s="197" t="s">
        <v>19</v>
      </c>
      <c r="D2144" s="197" t="s">
        <v>6911</v>
      </c>
      <c r="E2144" s="18" t="s">
        <v>19</v>
      </c>
      <c r="F2144" s="198">
        <v>110</v>
      </c>
      <c r="H2144" s="33"/>
    </row>
    <row r="2145" spans="2:8" s="1" customFormat="1" ht="16.9" customHeight="1">
      <c r="B2145" s="33"/>
      <c r="C2145" s="197" t="s">
        <v>6574</v>
      </c>
      <c r="D2145" s="197" t="s">
        <v>280</v>
      </c>
      <c r="E2145" s="18" t="s">
        <v>19</v>
      </c>
      <c r="F2145" s="198">
        <v>110</v>
      </c>
      <c r="H2145" s="33"/>
    </row>
    <row r="2146" spans="2:8" s="1" customFormat="1" ht="16.9" customHeight="1">
      <c r="B2146" s="33"/>
      <c r="C2146" s="199" t="s">
        <v>7091</v>
      </c>
      <c r="H2146" s="33"/>
    </row>
    <row r="2147" spans="2:8" s="1" customFormat="1" ht="16.9" customHeight="1">
      <c r="B2147" s="33"/>
      <c r="C2147" s="197" t="s">
        <v>6905</v>
      </c>
      <c r="D2147" s="197" t="s">
        <v>6906</v>
      </c>
      <c r="E2147" s="18" t="s">
        <v>162</v>
      </c>
      <c r="F2147" s="198">
        <v>110</v>
      </c>
      <c r="H2147" s="33"/>
    </row>
    <row r="2148" spans="2:8" s="1" customFormat="1" ht="16.9" customHeight="1">
      <c r="B2148" s="33"/>
      <c r="C2148" s="197" t="s">
        <v>6918</v>
      </c>
      <c r="D2148" s="197" t="s">
        <v>6919</v>
      </c>
      <c r="E2148" s="18" t="s">
        <v>162</v>
      </c>
      <c r="F2148" s="198">
        <v>110</v>
      </c>
      <c r="H2148" s="33"/>
    </row>
    <row r="2149" spans="2:8" s="1" customFormat="1" ht="16.9" customHeight="1">
      <c r="B2149" s="33"/>
      <c r="C2149" s="197" t="s">
        <v>2929</v>
      </c>
      <c r="D2149" s="197" t="s">
        <v>6912</v>
      </c>
      <c r="E2149" s="18" t="s">
        <v>162</v>
      </c>
      <c r="F2149" s="198">
        <v>110</v>
      </c>
      <c r="H2149" s="33"/>
    </row>
    <row r="2150" spans="2:8" s="1" customFormat="1" ht="16.9" customHeight="1">
      <c r="B2150" s="33"/>
      <c r="C2150" s="193" t="s">
        <v>6576</v>
      </c>
      <c r="D2150" s="194" t="s">
        <v>6577</v>
      </c>
      <c r="E2150" s="195" t="s">
        <v>162</v>
      </c>
      <c r="F2150" s="196">
        <v>30</v>
      </c>
      <c r="H2150" s="33"/>
    </row>
    <row r="2151" spans="2:8" s="1" customFormat="1" ht="16.9" customHeight="1">
      <c r="B2151" s="33"/>
      <c r="C2151" s="197" t="s">
        <v>19</v>
      </c>
      <c r="D2151" s="197" t="s">
        <v>6590</v>
      </c>
      <c r="E2151" s="18" t="s">
        <v>19</v>
      </c>
      <c r="F2151" s="198">
        <v>0</v>
      </c>
      <c r="H2151" s="33"/>
    </row>
    <row r="2152" spans="2:8" s="1" customFormat="1" ht="16.9" customHeight="1">
      <c r="B2152" s="33"/>
      <c r="C2152" s="197" t="s">
        <v>19</v>
      </c>
      <c r="D2152" s="197" t="s">
        <v>6900</v>
      </c>
      <c r="E2152" s="18" t="s">
        <v>19</v>
      </c>
      <c r="F2152" s="198">
        <v>30</v>
      </c>
      <c r="H2152" s="33"/>
    </row>
    <row r="2153" spans="2:8" s="1" customFormat="1" ht="16.9" customHeight="1">
      <c r="B2153" s="33"/>
      <c r="C2153" s="197" t="s">
        <v>6576</v>
      </c>
      <c r="D2153" s="197" t="s">
        <v>280</v>
      </c>
      <c r="E2153" s="18" t="s">
        <v>19</v>
      </c>
      <c r="F2153" s="198">
        <v>30</v>
      </c>
      <c r="H2153" s="33"/>
    </row>
    <row r="2154" spans="2:8" s="1" customFormat="1" ht="16.9" customHeight="1">
      <c r="B2154" s="33"/>
      <c r="C2154" s="199" t="s">
        <v>7091</v>
      </c>
      <c r="H2154" s="33"/>
    </row>
    <row r="2155" spans="2:8" s="1" customFormat="1" ht="16.9" customHeight="1">
      <c r="B2155" s="33"/>
      <c r="C2155" s="197" t="s">
        <v>6895</v>
      </c>
      <c r="D2155" s="197" t="s">
        <v>6896</v>
      </c>
      <c r="E2155" s="18" t="s">
        <v>162</v>
      </c>
      <c r="F2155" s="198">
        <v>30</v>
      </c>
      <c r="H2155" s="33"/>
    </row>
    <row r="2156" spans="2:8" s="1" customFormat="1" ht="16.9" customHeight="1">
      <c r="B2156" s="33"/>
      <c r="C2156" s="197" t="s">
        <v>6915</v>
      </c>
      <c r="D2156" s="197" t="s">
        <v>6916</v>
      </c>
      <c r="E2156" s="18" t="s">
        <v>162</v>
      </c>
      <c r="F2156" s="198">
        <v>30</v>
      </c>
      <c r="H2156" s="33"/>
    </row>
    <row r="2157" spans="2:8" s="1" customFormat="1" ht="16.9" customHeight="1">
      <c r="B2157" s="33"/>
      <c r="C2157" s="193" t="s">
        <v>6578</v>
      </c>
      <c r="D2157" s="194" t="s">
        <v>6579</v>
      </c>
      <c r="E2157" s="195" t="s">
        <v>115</v>
      </c>
      <c r="F2157" s="196">
        <v>1920</v>
      </c>
      <c r="H2157" s="33"/>
    </row>
    <row r="2158" spans="2:8" s="1" customFormat="1" ht="16.9" customHeight="1">
      <c r="B2158" s="33"/>
      <c r="C2158" s="197" t="s">
        <v>19</v>
      </c>
      <c r="D2158" s="197" t="s">
        <v>6647</v>
      </c>
      <c r="E2158" s="18" t="s">
        <v>19</v>
      </c>
      <c r="F2158" s="198">
        <v>0</v>
      </c>
      <c r="H2158" s="33"/>
    </row>
    <row r="2159" spans="2:8" s="1" customFormat="1" ht="16.9" customHeight="1">
      <c r="B2159" s="33"/>
      <c r="C2159" s="197" t="s">
        <v>19</v>
      </c>
      <c r="D2159" s="197" t="s">
        <v>6648</v>
      </c>
      <c r="E2159" s="18" t="s">
        <v>19</v>
      </c>
      <c r="F2159" s="198">
        <v>0</v>
      </c>
      <c r="H2159" s="33"/>
    </row>
    <row r="2160" spans="2:8" s="1" customFormat="1" ht="16.9" customHeight="1">
      <c r="B2160" s="33"/>
      <c r="C2160" s="197" t="s">
        <v>19</v>
      </c>
      <c r="D2160" s="197" t="s">
        <v>6649</v>
      </c>
      <c r="E2160" s="18" t="s">
        <v>19</v>
      </c>
      <c r="F2160" s="198">
        <v>1920</v>
      </c>
      <c r="H2160" s="33"/>
    </row>
    <row r="2161" spans="2:8" s="1" customFormat="1" ht="16.9" customHeight="1">
      <c r="B2161" s="33"/>
      <c r="C2161" s="197" t="s">
        <v>6578</v>
      </c>
      <c r="D2161" s="197" t="s">
        <v>280</v>
      </c>
      <c r="E2161" s="18" t="s">
        <v>19</v>
      </c>
      <c r="F2161" s="198">
        <v>1920</v>
      </c>
      <c r="H2161" s="33"/>
    </row>
    <row r="2162" spans="2:8" s="1" customFormat="1" ht="16.9" customHeight="1">
      <c r="B2162" s="33"/>
      <c r="C2162" s="199" t="s">
        <v>7091</v>
      </c>
      <c r="H2162" s="33"/>
    </row>
    <row r="2163" spans="2:8" s="1" customFormat="1" ht="16.9" customHeight="1">
      <c r="B2163" s="33"/>
      <c r="C2163" s="197" t="s">
        <v>1904</v>
      </c>
      <c r="D2163" s="197" t="s">
        <v>1905</v>
      </c>
      <c r="E2163" s="18" t="s">
        <v>115</v>
      </c>
      <c r="F2163" s="198">
        <v>1920</v>
      </c>
      <c r="H2163" s="33"/>
    </row>
    <row r="2164" spans="2:8" s="1" customFormat="1" ht="16.9" customHeight="1">
      <c r="B2164" s="33"/>
      <c r="C2164" s="197" t="s">
        <v>573</v>
      </c>
      <c r="D2164" s="197" t="s">
        <v>574</v>
      </c>
      <c r="E2164" s="18" t="s">
        <v>104</v>
      </c>
      <c r="F2164" s="198">
        <v>2260.493</v>
      </c>
      <c r="H2164" s="33"/>
    </row>
    <row r="2165" spans="2:8" s="1" customFormat="1" ht="16.9" customHeight="1">
      <c r="B2165" s="33"/>
      <c r="C2165" s="197" t="s">
        <v>6752</v>
      </c>
      <c r="D2165" s="197" t="s">
        <v>6753</v>
      </c>
      <c r="E2165" s="18" t="s">
        <v>115</v>
      </c>
      <c r="F2165" s="198">
        <v>1920</v>
      </c>
      <c r="H2165" s="33"/>
    </row>
    <row r="2166" spans="2:8" s="1" customFormat="1" ht="16.9" customHeight="1">
      <c r="B2166" s="33"/>
      <c r="C2166" s="193" t="s">
        <v>207</v>
      </c>
      <c r="D2166" s="194" t="s">
        <v>6581</v>
      </c>
      <c r="E2166" s="195" t="s">
        <v>115</v>
      </c>
      <c r="F2166" s="196">
        <v>1584.3</v>
      </c>
      <c r="H2166" s="33"/>
    </row>
    <row r="2167" spans="2:8" s="1" customFormat="1" ht="16.9" customHeight="1">
      <c r="B2167" s="33"/>
      <c r="C2167" s="197" t="s">
        <v>19</v>
      </c>
      <c r="D2167" s="197" t="s">
        <v>6590</v>
      </c>
      <c r="E2167" s="18" t="s">
        <v>19</v>
      </c>
      <c r="F2167" s="198">
        <v>0</v>
      </c>
      <c r="H2167" s="33"/>
    </row>
    <row r="2168" spans="2:8" s="1" customFormat="1" ht="16.9" customHeight="1">
      <c r="B2168" s="33"/>
      <c r="C2168" s="197" t="s">
        <v>19</v>
      </c>
      <c r="D2168" s="197" t="s">
        <v>6651</v>
      </c>
      <c r="E2168" s="18" t="s">
        <v>19</v>
      </c>
      <c r="F2168" s="198">
        <v>0</v>
      </c>
      <c r="H2168" s="33"/>
    </row>
    <row r="2169" spans="2:8" s="1" customFormat="1" ht="16.9" customHeight="1">
      <c r="B2169" s="33"/>
      <c r="C2169" s="197" t="s">
        <v>19</v>
      </c>
      <c r="D2169" s="197" t="s">
        <v>6652</v>
      </c>
      <c r="E2169" s="18" t="s">
        <v>19</v>
      </c>
      <c r="F2169" s="198">
        <v>1568.3</v>
      </c>
      <c r="H2169" s="33"/>
    </row>
    <row r="2170" spans="2:8" s="1" customFormat="1" ht="16.9" customHeight="1">
      <c r="B2170" s="33"/>
      <c r="C2170" s="197" t="s">
        <v>19</v>
      </c>
      <c r="D2170" s="197" t="s">
        <v>6653</v>
      </c>
      <c r="E2170" s="18" t="s">
        <v>19</v>
      </c>
      <c r="F2170" s="198">
        <v>0</v>
      </c>
      <c r="H2170" s="33"/>
    </row>
    <row r="2171" spans="2:8" s="1" customFormat="1" ht="16.9" customHeight="1">
      <c r="B2171" s="33"/>
      <c r="C2171" s="197" t="s">
        <v>19</v>
      </c>
      <c r="D2171" s="197" t="s">
        <v>366</v>
      </c>
      <c r="E2171" s="18" t="s">
        <v>19</v>
      </c>
      <c r="F2171" s="198">
        <v>16</v>
      </c>
      <c r="H2171" s="33"/>
    </row>
    <row r="2172" spans="2:8" s="1" customFormat="1" ht="16.9" customHeight="1">
      <c r="B2172" s="33"/>
      <c r="C2172" s="197" t="s">
        <v>207</v>
      </c>
      <c r="D2172" s="197" t="s">
        <v>280</v>
      </c>
      <c r="E2172" s="18" t="s">
        <v>19</v>
      </c>
      <c r="F2172" s="198">
        <v>1584.3</v>
      </c>
      <c r="H2172" s="33"/>
    </row>
    <row r="2173" spans="2:8" s="1" customFormat="1" ht="16.9" customHeight="1">
      <c r="B2173" s="33"/>
      <c r="C2173" s="199" t="s">
        <v>7091</v>
      </c>
      <c r="H2173" s="33"/>
    </row>
    <row r="2174" spans="2:8" s="1" customFormat="1" ht="16.9" customHeight="1">
      <c r="B2174" s="33"/>
      <c r="C2174" s="197" t="s">
        <v>440</v>
      </c>
      <c r="D2174" s="197" t="s">
        <v>441</v>
      </c>
      <c r="E2174" s="18" t="s">
        <v>115</v>
      </c>
      <c r="F2174" s="198">
        <v>1584.3</v>
      </c>
      <c r="H2174" s="33"/>
    </row>
    <row r="2175" spans="2:8" s="1" customFormat="1" ht="16.9" customHeight="1">
      <c r="B2175" s="33"/>
      <c r="C2175" s="197" t="s">
        <v>573</v>
      </c>
      <c r="D2175" s="197" t="s">
        <v>574</v>
      </c>
      <c r="E2175" s="18" t="s">
        <v>104</v>
      </c>
      <c r="F2175" s="198">
        <v>2260.493</v>
      </c>
      <c r="H2175" s="33"/>
    </row>
    <row r="2176" spans="2:8" s="1" customFormat="1" ht="16.9" customHeight="1">
      <c r="B2176" s="33"/>
      <c r="C2176" s="193" t="s">
        <v>216</v>
      </c>
      <c r="D2176" s="194" t="s">
        <v>217</v>
      </c>
      <c r="E2176" s="195" t="s">
        <v>104</v>
      </c>
      <c r="F2176" s="196">
        <v>33.419</v>
      </c>
      <c r="H2176" s="33"/>
    </row>
    <row r="2177" spans="2:8" s="1" customFormat="1" ht="16.9" customHeight="1">
      <c r="B2177" s="33"/>
      <c r="C2177" s="197" t="s">
        <v>19</v>
      </c>
      <c r="D2177" s="197" t="s">
        <v>5481</v>
      </c>
      <c r="E2177" s="18" t="s">
        <v>19</v>
      </c>
      <c r="F2177" s="198">
        <v>21.03</v>
      </c>
      <c r="H2177" s="33"/>
    </row>
    <row r="2178" spans="2:8" s="1" customFormat="1" ht="16.9" customHeight="1">
      <c r="B2178" s="33"/>
      <c r="C2178" s="197" t="s">
        <v>19</v>
      </c>
      <c r="D2178" s="197" t="s">
        <v>6762</v>
      </c>
      <c r="E2178" s="18" t="s">
        <v>19</v>
      </c>
      <c r="F2178" s="198">
        <v>12.389</v>
      </c>
      <c r="H2178" s="33"/>
    </row>
    <row r="2179" spans="2:8" s="1" customFormat="1" ht="16.9" customHeight="1">
      <c r="B2179" s="33"/>
      <c r="C2179" s="197" t="s">
        <v>216</v>
      </c>
      <c r="D2179" s="197" t="s">
        <v>280</v>
      </c>
      <c r="E2179" s="18" t="s">
        <v>19</v>
      </c>
      <c r="F2179" s="198">
        <v>33.419</v>
      </c>
      <c r="H2179" s="33"/>
    </row>
    <row r="2180" spans="2:8" s="1" customFormat="1" ht="16.9" customHeight="1">
      <c r="B2180" s="33"/>
      <c r="C2180" s="199" t="s">
        <v>7091</v>
      </c>
      <c r="H2180" s="33"/>
    </row>
    <row r="2181" spans="2:8" s="1" customFormat="1" ht="16.9" customHeight="1">
      <c r="B2181" s="33"/>
      <c r="C2181" s="197" t="s">
        <v>1005</v>
      </c>
      <c r="D2181" s="197" t="s">
        <v>1006</v>
      </c>
      <c r="E2181" s="18" t="s">
        <v>104</v>
      </c>
      <c r="F2181" s="198">
        <v>33.419</v>
      </c>
      <c r="H2181" s="33"/>
    </row>
    <row r="2182" spans="2:8" s="1" customFormat="1" ht="16.9" customHeight="1">
      <c r="B2182" s="33"/>
      <c r="C2182" s="197" t="s">
        <v>1015</v>
      </c>
      <c r="D2182" s="197" t="s">
        <v>1016</v>
      </c>
      <c r="E2182" s="18" t="s">
        <v>104</v>
      </c>
      <c r="F2182" s="198">
        <v>33.419</v>
      </c>
      <c r="H2182" s="33"/>
    </row>
    <row r="2183" spans="2:8" s="1" customFormat="1" ht="16.9" customHeight="1">
      <c r="B2183" s="33"/>
      <c r="C2183" s="197" t="s">
        <v>1021</v>
      </c>
      <c r="D2183" s="197" t="s">
        <v>1022</v>
      </c>
      <c r="E2183" s="18" t="s">
        <v>104</v>
      </c>
      <c r="F2183" s="198">
        <v>33.419</v>
      </c>
      <c r="H2183" s="33"/>
    </row>
    <row r="2184" spans="2:8" s="1" customFormat="1" ht="16.9" customHeight="1">
      <c r="B2184" s="33"/>
      <c r="C2184" s="193" t="s">
        <v>225</v>
      </c>
      <c r="D2184" s="194" t="s">
        <v>226</v>
      </c>
      <c r="E2184" s="195" t="s">
        <v>104</v>
      </c>
      <c r="F2184" s="196">
        <v>102.9</v>
      </c>
      <c r="H2184" s="33"/>
    </row>
    <row r="2185" spans="2:8" s="1" customFormat="1" ht="16.9" customHeight="1">
      <c r="B2185" s="33"/>
      <c r="C2185" s="197" t="s">
        <v>19</v>
      </c>
      <c r="D2185" s="197" t="s">
        <v>6590</v>
      </c>
      <c r="E2185" s="18" t="s">
        <v>19</v>
      </c>
      <c r="F2185" s="198">
        <v>0</v>
      </c>
      <c r="H2185" s="33"/>
    </row>
    <row r="2186" spans="2:8" s="1" customFormat="1" ht="16.9" customHeight="1">
      <c r="B2186" s="33"/>
      <c r="C2186" s="197" t="s">
        <v>19</v>
      </c>
      <c r="D2186" s="197" t="s">
        <v>6716</v>
      </c>
      <c r="E2186" s="18" t="s">
        <v>19</v>
      </c>
      <c r="F2186" s="198">
        <v>0</v>
      </c>
      <c r="H2186" s="33"/>
    </row>
    <row r="2187" spans="2:8" s="1" customFormat="1" ht="16.9" customHeight="1">
      <c r="B2187" s="33"/>
      <c r="C2187" s="197" t="s">
        <v>19</v>
      </c>
      <c r="D2187" s="197" t="s">
        <v>6717</v>
      </c>
      <c r="E2187" s="18" t="s">
        <v>19</v>
      </c>
      <c r="F2187" s="198">
        <v>62.9</v>
      </c>
      <c r="H2187" s="33"/>
    </row>
    <row r="2188" spans="2:8" s="1" customFormat="1" ht="16.9" customHeight="1">
      <c r="B2188" s="33"/>
      <c r="C2188" s="197" t="s">
        <v>19</v>
      </c>
      <c r="D2188" s="197" t="s">
        <v>6718</v>
      </c>
      <c r="E2188" s="18" t="s">
        <v>19</v>
      </c>
      <c r="F2188" s="198">
        <v>0</v>
      </c>
      <c r="H2188" s="33"/>
    </row>
    <row r="2189" spans="2:8" s="1" customFormat="1" ht="16.9" customHeight="1">
      <c r="B2189" s="33"/>
      <c r="C2189" s="197" t="s">
        <v>19</v>
      </c>
      <c r="D2189" s="197" t="s">
        <v>552</v>
      </c>
      <c r="E2189" s="18" t="s">
        <v>19</v>
      </c>
      <c r="F2189" s="198">
        <v>40</v>
      </c>
      <c r="H2189" s="33"/>
    </row>
    <row r="2190" spans="2:8" s="1" customFormat="1" ht="16.9" customHeight="1">
      <c r="B2190" s="33"/>
      <c r="C2190" s="197" t="s">
        <v>225</v>
      </c>
      <c r="D2190" s="197" t="s">
        <v>280</v>
      </c>
      <c r="E2190" s="18" t="s">
        <v>19</v>
      </c>
      <c r="F2190" s="198">
        <v>102.9</v>
      </c>
      <c r="H2190" s="33"/>
    </row>
    <row r="2191" spans="2:8" s="1" customFormat="1" ht="16.9" customHeight="1">
      <c r="B2191" s="33"/>
      <c r="C2191" s="199" t="s">
        <v>7091</v>
      </c>
      <c r="H2191" s="33"/>
    </row>
    <row r="2192" spans="2:8" s="1" customFormat="1" ht="16.9" customHeight="1">
      <c r="B2192" s="33"/>
      <c r="C2192" s="197" t="s">
        <v>675</v>
      </c>
      <c r="D2192" s="197" t="s">
        <v>676</v>
      </c>
      <c r="E2192" s="18" t="s">
        <v>104</v>
      </c>
      <c r="F2192" s="198">
        <v>102.9</v>
      </c>
      <c r="H2192" s="33"/>
    </row>
    <row r="2193" spans="2:8" s="1" customFormat="1" ht="16.9" customHeight="1">
      <c r="B2193" s="33"/>
      <c r="C2193" s="197" t="s">
        <v>6678</v>
      </c>
      <c r="D2193" s="197" t="s">
        <v>6679</v>
      </c>
      <c r="E2193" s="18" t="s">
        <v>104</v>
      </c>
      <c r="F2193" s="198">
        <v>102.9</v>
      </c>
      <c r="H2193" s="33"/>
    </row>
    <row r="2194" spans="2:8" s="1" customFormat="1" ht="16.9" customHeight="1">
      <c r="B2194" s="33"/>
      <c r="C2194" s="197" t="s">
        <v>573</v>
      </c>
      <c r="D2194" s="197" t="s">
        <v>574</v>
      </c>
      <c r="E2194" s="18" t="s">
        <v>104</v>
      </c>
      <c r="F2194" s="198">
        <v>2260.493</v>
      </c>
      <c r="H2194" s="33"/>
    </row>
    <row r="2195" spans="2:8" s="1" customFormat="1" ht="16.9" customHeight="1">
      <c r="B2195" s="33"/>
      <c r="C2195" s="197" t="s">
        <v>6693</v>
      </c>
      <c r="D2195" s="197" t="s">
        <v>6694</v>
      </c>
      <c r="E2195" s="18" t="s">
        <v>104</v>
      </c>
      <c r="F2195" s="198">
        <v>592.68</v>
      </c>
      <c r="H2195" s="33"/>
    </row>
    <row r="2196" spans="2:8" s="1" customFormat="1" ht="16.9" customHeight="1">
      <c r="B2196" s="33"/>
      <c r="C2196" s="197" t="s">
        <v>659</v>
      </c>
      <c r="D2196" s="197" t="s">
        <v>660</v>
      </c>
      <c r="E2196" s="18" t="s">
        <v>104</v>
      </c>
      <c r="F2196" s="198">
        <v>1012.598</v>
      </c>
      <c r="H2196" s="33"/>
    </row>
    <row r="2197" spans="2:8" s="1" customFormat="1" ht="7.35" customHeight="1">
      <c r="B2197" s="42"/>
      <c r="C2197" s="43"/>
      <c r="D2197" s="43"/>
      <c r="E2197" s="43"/>
      <c r="F2197" s="43"/>
      <c r="G2197" s="43"/>
      <c r="H2197" s="33"/>
    </row>
    <row r="2198" s="1" customFormat="1" ht="12"/>
  </sheetData>
  <sheetProtection algorithmName="SHA-512" hashValue="/b0ThX5hsF6LzeZSFitHc60OBP6+rUGz0iOsHJ+w54pIz+rlhKJ5PkDaZ/hqnTgZ0KenOqE3LQ5XJLsYCZQcCQ==" saltValue="ppsiQG7yWjrdyEC8sunLv18YfhMFvMKZm8MlfChYHkrE1KkzYUHEEeQwziA3kmwI8lGuRb08FzH1nKTFYzvu2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ht="37.5" customHeight="1"/>
    <row r="2" spans="2:11" ht="7.5" customHeight="1">
      <c r="B2" s="201"/>
      <c r="C2" s="202"/>
      <c r="D2" s="202"/>
      <c r="E2" s="202"/>
      <c r="F2" s="202"/>
      <c r="G2" s="202"/>
      <c r="H2" s="202"/>
      <c r="I2" s="202"/>
      <c r="J2" s="202"/>
      <c r="K2" s="203"/>
    </row>
    <row r="3" spans="2:11" s="16" customFormat="1" ht="45" customHeight="1">
      <c r="B3" s="204"/>
      <c r="C3" s="321" t="s">
        <v>7107</v>
      </c>
      <c r="D3" s="321"/>
      <c r="E3" s="321"/>
      <c r="F3" s="321"/>
      <c r="G3" s="321"/>
      <c r="H3" s="321"/>
      <c r="I3" s="321"/>
      <c r="J3" s="321"/>
      <c r="K3" s="205"/>
    </row>
    <row r="4" spans="2:11" ht="25.5" customHeight="1">
      <c r="B4" s="206"/>
      <c r="C4" s="326" t="s">
        <v>7108</v>
      </c>
      <c r="D4" s="326"/>
      <c r="E4" s="326"/>
      <c r="F4" s="326"/>
      <c r="G4" s="326"/>
      <c r="H4" s="326"/>
      <c r="I4" s="326"/>
      <c r="J4" s="326"/>
      <c r="K4" s="207"/>
    </row>
    <row r="5" spans="2:11" ht="5.25" customHeight="1">
      <c r="B5" s="206"/>
      <c r="C5" s="208"/>
      <c r="D5" s="208"/>
      <c r="E5" s="208"/>
      <c r="F5" s="208"/>
      <c r="G5" s="208"/>
      <c r="H5" s="208"/>
      <c r="I5" s="208"/>
      <c r="J5" s="208"/>
      <c r="K5" s="207"/>
    </row>
    <row r="6" spans="2:11" ht="15" customHeight="1">
      <c r="B6" s="206"/>
      <c r="C6" s="325" t="s">
        <v>7109</v>
      </c>
      <c r="D6" s="325"/>
      <c r="E6" s="325"/>
      <c r="F6" s="325"/>
      <c r="G6" s="325"/>
      <c r="H6" s="325"/>
      <c r="I6" s="325"/>
      <c r="J6" s="325"/>
      <c r="K6" s="207"/>
    </row>
    <row r="7" spans="2:11" ht="15" customHeight="1">
      <c r="B7" s="210"/>
      <c r="C7" s="325" t="s">
        <v>7110</v>
      </c>
      <c r="D7" s="325"/>
      <c r="E7" s="325"/>
      <c r="F7" s="325"/>
      <c r="G7" s="325"/>
      <c r="H7" s="325"/>
      <c r="I7" s="325"/>
      <c r="J7" s="325"/>
      <c r="K7" s="207"/>
    </row>
    <row r="8" spans="2:11" ht="12.75" customHeight="1">
      <c r="B8" s="210"/>
      <c r="C8" s="209"/>
      <c r="D8" s="209"/>
      <c r="E8" s="209"/>
      <c r="F8" s="209"/>
      <c r="G8" s="209"/>
      <c r="H8" s="209"/>
      <c r="I8" s="209"/>
      <c r="J8" s="209"/>
      <c r="K8" s="207"/>
    </row>
    <row r="9" spans="2:11" ht="15" customHeight="1">
      <c r="B9" s="210"/>
      <c r="C9" s="325" t="s">
        <v>7111</v>
      </c>
      <c r="D9" s="325"/>
      <c r="E9" s="325"/>
      <c r="F9" s="325"/>
      <c r="G9" s="325"/>
      <c r="H9" s="325"/>
      <c r="I9" s="325"/>
      <c r="J9" s="325"/>
      <c r="K9" s="207"/>
    </row>
    <row r="10" spans="2:11" ht="15" customHeight="1">
      <c r="B10" s="210"/>
      <c r="C10" s="209"/>
      <c r="D10" s="325" t="s">
        <v>7112</v>
      </c>
      <c r="E10" s="325"/>
      <c r="F10" s="325"/>
      <c r="G10" s="325"/>
      <c r="H10" s="325"/>
      <c r="I10" s="325"/>
      <c r="J10" s="325"/>
      <c r="K10" s="207"/>
    </row>
    <row r="11" spans="2:11" ht="15" customHeight="1">
      <c r="B11" s="210"/>
      <c r="C11" s="211"/>
      <c r="D11" s="325" t="s">
        <v>7113</v>
      </c>
      <c r="E11" s="325"/>
      <c r="F11" s="325"/>
      <c r="G11" s="325"/>
      <c r="H11" s="325"/>
      <c r="I11" s="325"/>
      <c r="J11" s="325"/>
      <c r="K11" s="207"/>
    </row>
    <row r="12" spans="2:11" ht="15" customHeight="1">
      <c r="B12" s="210"/>
      <c r="C12" s="211"/>
      <c r="D12" s="209"/>
      <c r="E12" s="209"/>
      <c r="F12" s="209"/>
      <c r="G12" s="209"/>
      <c r="H12" s="209"/>
      <c r="I12" s="209"/>
      <c r="J12" s="209"/>
      <c r="K12" s="207"/>
    </row>
    <row r="13" spans="2:11" ht="15" customHeight="1">
      <c r="B13" s="210"/>
      <c r="C13" s="211"/>
      <c r="D13" s="212" t="s">
        <v>7114</v>
      </c>
      <c r="E13" s="209"/>
      <c r="F13" s="209"/>
      <c r="G13" s="209"/>
      <c r="H13" s="209"/>
      <c r="I13" s="209"/>
      <c r="J13" s="209"/>
      <c r="K13" s="207"/>
    </row>
    <row r="14" spans="2:11" ht="12.75" customHeight="1">
      <c r="B14" s="210"/>
      <c r="C14" s="211"/>
      <c r="D14" s="211"/>
      <c r="E14" s="211"/>
      <c r="F14" s="211"/>
      <c r="G14" s="211"/>
      <c r="H14" s="211"/>
      <c r="I14" s="211"/>
      <c r="J14" s="211"/>
      <c r="K14" s="207"/>
    </row>
    <row r="15" spans="2:11" ht="15" customHeight="1">
      <c r="B15" s="210"/>
      <c r="C15" s="211"/>
      <c r="D15" s="325" t="s">
        <v>7115</v>
      </c>
      <c r="E15" s="325"/>
      <c r="F15" s="325"/>
      <c r="G15" s="325"/>
      <c r="H15" s="325"/>
      <c r="I15" s="325"/>
      <c r="J15" s="325"/>
      <c r="K15" s="207"/>
    </row>
    <row r="16" spans="2:11" ht="15" customHeight="1">
      <c r="B16" s="210"/>
      <c r="C16" s="211"/>
      <c r="D16" s="325" t="s">
        <v>7116</v>
      </c>
      <c r="E16" s="325"/>
      <c r="F16" s="325"/>
      <c r="G16" s="325"/>
      <c r="H16" s="325"/>
      <c r="I16" s="325"/>
      <c r="J16" s="325"/>
      <c r="K16" s="207"/>
    </row>
    <row r="17" spans="2:11" ht="15" customHeight="1">
      <c r="B17" s="210"/>
      <c r="C17" s="211"/>
      <c r="D17" s="325" t="s">
        <v>7117</v>
      </c>
      <c r="E17" s="325"/>
      <c r="F17" s="325"/>
      <c r="G17" s="325"/>
      <c r="H17" s="325"/>
      <c r="I17" s="325"/>
      <c r="J17" s="325"/>
      <c r="K17" s="207"/>
    </row>
    <row r="18" spans="2:11" ht="15" customHeight="1">
      <c r="B18" s="210"/>
      <c r="C18" s="211"/>
      <c r="D18" s="211"/>
      <c r="E18" s="213" t="s">
        <v>83</v>
      </c>
      <c r="F18" s="325" t="s">
        <v>7118</v>
      </c>
      <c r="G18" s="325"/>
      <c r="H18" s="325"/>
      <c r="I18" s="325"/>
      <c r="J18" s="325"/>
      <c r="K18" s="207"/>
    </row>
    <row r="19" spans="2:11" ht="15" customHeight="1">
      <c r="B19" s="210"/>
      <c r="C19" s="211"/>
      <c r="D19" s="211"/>
      <c r="E19" s="213" t="s">
        <v>7119</v>
      </c>
      <c r="F19" s="325" t="s">
        <v>7120</v>
      </c>
      <c r="G19" s="325"/>
      <c r="H19" s="325"/>
      <c r="I19" s="325"/>
      <c r="J19" s="325"/>
      <c r="K19" s="207"/>
    </row>
    <row r="20" spans="2:11" ht="15" customHeight="1">
      <c r="B20" s="210"/>
      <c r="C20" s="211"/>
      <c r="D20" s="211"/>
      <c r="E20" s="213" t="s">
        <v>7121</v>
      </c>
      <c r="F20" s="325" t="s">
        <v>7122</v>
      </c>
      <c r="G20" s="325"/>
      <c r="H20" s="325"/>
      <c r="I20" s="325"/>
      <c r="J20" s="325"/>
      <c r="K20" s="207"/>
    </row>
    <row r="21" spans="2:11" ht="15" customHeight="1">
      <c r="B21" s="210"/>
      <c r="C21" s="211"/>
      <c r="D21" s="211"/>
      <c r="E21" s="213" t="s">
        <v>99</v>
      </c>
      <c r="F21" s="325" t="s">
        <v>100</v>
      </c>
      <c r="G21" s="325"/>
      <c r="H21" s="325"/>
      <c r="I21" s="325"/>
      <c r="J21" s="325"/>
      <c r="K21" s="207"/>
    </row>
    <row r="22" spans="2:11" ht="15" customHeight="1">
      <c r="B22" s="210"/>
      <c r="C22" s="211"/>
      <c r="D22" s="211"/>
      <c r="E22" s="213" t="s">
        <v>7123</v>
      </c>
      <c r="F22" s="325" t="s">
        <v>4963</v>
      </c>
      <c r="G22" s="325"/>
      <c r="H22" s="325"/>
      <c r="I22" s="325"/>
      <c r="J22" s="325"/>
      <c r="K22" s="207"/>
    </row>
    <row r="23" spans="2:11" ht="15" customHeight="1">
      <c r="B23" s="210"/>
      <c r="C23" s="211"/>
      <c r="D23" s="211"/>
      <c r="E23" s="213" t="s">
        <v>7124</v>
      </c>
      <c r="F23" s="325" t="s">
        <v>7125</v>
      </c>
      <c r="G23" s="325"/>
      <c r="H23" s="325"/>
      <c r="I23" s="325"/>
      <c r="J23" s="325"/>
      <c r="K23" s="207"/>
    </row>
    <row r="24" spans="2:11" ht="12.75" customHeight="1">
      <c r="B24" s="210"/>
      <c r="C24" s="211"/>
      <c r="D24" s="211"/>
      <c r="E24" s="211"/>
      <c r="F24" s="211"/>
      <c r="G24" s="211"/>
      <c r="H24" s="211"/>
      <c r="I24" s="211"/>
      <c r="J24" s="211"/>
      <c r="K24" s="207"/>
    </row>
    <row r="25" spans="2:11" ht="15" customHeight="1">
      <c r="B25" s="210"/>
      <c r="C25" s="325" t="s">
        <v>7126</v>
      </c>
      <c r="D25" s="325"/>
      <c r="E25" s="325"/>
      <c r="F25" s="325"/>
      <c r="G25" s="325"/>
      <c r="H25" s="325"/>
      <c r="I25" s="325"/>
      <c r="J25" s="325"/>
      <c r="K25" s="207"/>
    </row>
    <row r="26" spans="2:11" ht="15" customHeight="1">
      <c r="B26" s="210"/>
      <c r="C26" s="325" t="s">
        <v>7127</v>
      </c>
      <c r="D26" s="325"/>
      <c r="E26" s="325"/>
      <c r="F26" s="325"/>
      <c r="G26" s="325"/>
      <c r="H26" s="325"/>
      <c r="I26" s="325"/>
      <c r="J26" s="325"/>
      <c r="K26" s="207"/>
    </row>
    <row r="27" spans="2:11" ht="15" customHeight="1">
      <c r="B27" s="210"/>
      <c r="C27" s="209"/>
      <c r="D27" s="325" t="s">
        <v>7128</v>
      </c>
      <c r="E27" s="325"/>
      <c r="F27" s="325"/>
      <c r="G27" s="325"/>
      <c r="H27" s="325"/>
      <c r="I27" s="325"/>
      <c r="J27" s="325"/>
      <c r="K27" s="207"/>
    </row>
    <row r="28" spans="2:11" ht="15" customHeight="1">
      <c r="B28" s="210"/>
      <c r="C28" s="211"/>
      <c r="D28" s="325" t="s">
        <v>7129</v>
      </c>
      <c r="E28" s="325"/>
      <c r="F28" s="325"/>
      <c r="G28" s="325"/>
      <c r="H28" s="325"/>
      <c r="I28" s="325"/>
      <c r="J28" s="325"/>
      <c r="K28" s="207"/>
    </row>
    <row r="29" spans="2:11" ht="12.75" customHeight="1">
      <c r="B29" s="210"/>
      <c r="C29" s="211"/>
      <c r="D29" s="211"/>
      <c r="E29" s="211"/>
      <c r="F29" s="211"/>
      <c r="G29" s="211"/>
      <c r="H29" s="211"/>
      <c r="I29" s="211"/>
      <c r="J29" s="211"/>
      <c r="K29" s="207"/>
    </row>
    <row r="30" spans="2:11" ht="15" customHeight="1">
      <c r="B30" s="210"/>
      <c r="C30" s="211"/>
      <c r="D30" s="325" t="s">
        <v>7130</v>
      </c>
      <c r="E30" s="325"/>
      <c r="F30" s="325"/>
      <c r="G30" s="325"/>
      <c r="H30" s="325"/>
      <c r="I30" s="325"/>
      <c r="J30" s="325"/>
      <c r="K30" s="207"/>
    </row>
    <row r="31" spans="2:11" ht="15" customHeight="1">
      <c r="B31" s="210"/>
      <c r="C31" s="211"/>
      <c r="D31" s="325" t="s">
        <v>7131</v>
      </c>
      <c r="E31" s="325"/>
      <c r="F31" s="325"/>
      <c r="G31" s="325"/>
      <c r="H31" s="325"/>
      <c r="I31" s="325"/>
      <c r="J31" s="325"/>
      <c r="K31" s="207"/>
    </row>
    <row r="32" spans="2:11" ht="12.75" customHeight="1">
      <c r="B32" s="210"/>
      <c r="C32" s="211"/>
      <c r="D32" s="211"/>
      <c r="E32" s="211"/>
      <c r="F32" s="211"/>
      <c r="G32" s="211"/>
      <c r="H32" s="211"/>
      <c r="I32" s="211"/>
      <c r="J32" s="211"/>
      <c r="K32" s="207"/>
    </row>
    <row r="33" spans="2:11" ht="15" customHeight="1">
      <c r="B33" s="210"/>
      <c r="C33" s="211"/>
      <c r="D33" s="325" t="s">
        <v>7132</v>
      </c>
      <c r="E33" s="325"/>
      <c r="F33" s="325"/>
      <c r="G33" s="325"/>
      <c r="H33" s="325"/>
      <c r="I33" s="325"/>
      <c r="J33" s="325"/>
      <c r="K33" s="207"/>
    </row>
    <row r="34" spans="2:11" ht="15" customHeight="1">
      <c r="B34" s="210"/>
      <c r="C34" s="211"/>
      <c r="D34" s="325" t="s">
        <v>7133</v>
      </c>
      <c r="E34" s="325"/>
      <c r="F34" s="325"/>
      <c r="G34" s="325"/>
      <c r="H34" s="325"/>
      <c r="I34" s="325"/>
      <c r="J34" s="325"/>
      <c r="K34" s="207"/>
    </row>
    <row r="35" spans="2:11" ht="15" customHeight="1">
      <c r="B35" s="210"/>
      <c r="C35" s="211"/>
      <c r="D35" s="325" t="s">
        <v>7134</v>
      </c>
      <c r="E35" s="325"/>
      <c r="F35" s="325"/>
      <c r="G35" s="325"/>
      <c r="H35" s="325"/>
      <c r="I35" s="325"/>
      <c r="J35" s="325"/>
      <c r="K35" s="207"/>
    </row>
    <row r="36" spans="2:11" ht="15" customHeight="1">
      <c r="B36" s="210"/>
      <c r="C36" s="211"/>
      <c r="D36" s="209"/>
      <c r="E36" s="212" t="s">
        <v>251</v>
      </c>
      <c r="F36" s="209"/>
      <c r="G36" s="325" t="s">
        <v>7135</v>
      </c>
      <c r="H36" s="325"/>
      <c r="I36" s="325"/>
      <c r="J36" s="325"/>
      <c r="K36" s="207"/>
    </row>
    <row r="37" spans="2:11" ht="30.75" customHeight="1">
      <c r="B37" s="210"/>
      <c r="C37" s="211"/>
      <c r="D37" s="209"/>
      <c r="E37" s="212" t="s">
        <v>7136</v>
      </c>
      <c r="F37" s="209"/>
      <c r="G37" s="325" t="s">
        <v>7137</v>
      </c>
      <c r="H37" s="325"/>
      <c r="I37" s="325"/>
      <c r="J37" s="325"/>
      <c r="K37" s="207"/>
    </row>
    <row r="38" spans="2:11" ht="15" customHeight="1">
      <c r="B38" s="210"/>
      <c r="C38" s="211"/>
      <c r="D38" s="209"/>
      <c r="E38" s="212" t="s">
        <v>57</v>
      </c>
      <c r="F38" s="209"/>
      <c r="G38" s="325" t="s">
        <v>7138</v>
      </c>
      <c r="H38" s="325"/>
      <c r="I38" s="325"/>
      <c r="J38" s="325"/>
      <c r="K38" s="207"/>
    </row>
    <row r="39" spans="2:11" ht="15" customHeight="1">
      <c r="B39" s="210"/>
      <c r="C39" s="211"/>
      <c r="D39" s="209"/>
      <c r="E39" s="212" t="s">
        <v>58</v>
      </c>
      <c r="F39" s="209"/>
      <c r="G39" s="325" t="s">
        <v>7139</v>
      </c>
      <c r="H39" s="325"/>
      <c r="I39" s="325"/>
      <c r="J39" s="325"/>
      <c r="K39" s="207"/>
    </row>
    <row r="40" spans="2:11" ht="15" customHeight="1">
      <c r="B40" s="210"/>
      <c r="C40" s="211"/>
      <c r="D40" s="209"/>
      <c r="E40" s="212" t="s">
        <v>252</v>
      </c>
      <c r="F40" s="209"/>
      <c r="G40" s="325" t="s">
        <v>7140</v>
      </c>
      <c r="H40" s="325"/>
      <c r="I40" s="325"/>
      <c r="J40" s="325"/>
      <c r="K40" s="207"/>
    </row>
    <row r="41" spans="2:11" ht="15" customHeight="1">
      <c r="B41" s="210"/>
      <c r="C41" s="211"/>
      <c r="D41" s="209"/>
      <c r="E41" s="212" t="s">
        <v>253</v>
      </c>
      <c r="F41" s="209"/>
      <c r="G41" s="325" t="s">
        <v>7141</v>
      </c>
      <c r="H41" s="325"/>
      <c r="I41" s="325"/>
      <c r="J41" s="325"/>
      <c r="K41" s="207"/>
    </row>
    <row r="42" spans="2:11" ht="15" customHeight="1">
      <c r="B42" s="210"/>
      <c r="C42" s="211"/>
      <c r="D42" s="209"/>
      <c r="E42" s="212" t="s">
        <v>7142</v>
      </c>
      <c r="F42" s="209"/>
      <c r="G42" s="325" t="s">
        <v>7143</v>
      </c>
      <c r="H42" s="325"/>
      <c r="I42" s="325"/>
      <c r="J42" s="325"/>
      <c r="K42" s="207"/>
    </row>
    <row r="43" spans="2:11" ht="15" customHeight="1">
      <c r="B43" s="210"/>
      <c r="C43" s="211"/>
      <c r="D43" s="209"/>
      <c r="E43" s="212"/>
      <c r="F43" s="209"/>
      <c r="G43" s="325" t="s">
        <v>7144</v>
      </c>
      <c r="H43" s="325"/>
      <c r="I43" s="325"/>
      <c r="J43" s="325"/>
      <c r="K43" s="207"/>
    </row>
    <row r="44" spans="2:11" ht="15" customHeight="1">
      <c r="B44" s="210"/>
      <c r="C44" s="211"/>
      <c r="D44" s="209"/>
      <c r="E44" s="212" t="s">
        <v>7145</v>
      </c>
      <c r="F44" s="209"/>
      <c r="G44" s="325" t="s">
        <v>7146</v>
      </c>
      <c r="H44" s="325"/>
      <c r="I44" s="325"/>
      <c r="J44" s="325"/>
      <c r="K44" s="207"/>
    </row>
    <row r="45" spans="2:11" ht="15" customHeight="1">
      <c r="B45" s="210"/>
      <c r="C45" s="211"/>
      <c r="D45" s="209"/>
      <c r="E45" s="212" t="s">
        <v>255</v>
      </c>
      <c r="F45" s="209"/>
      <c r="G45" s="325" t="s">
        <v>7147</v>
      </c>
      <c r="H45" s="325"/>
      <c r="I45" s="325"/>
      <c r="J45" s="325"/>
      <c r="K45" s="207"/>
    </row>
    <row r="46" spans="2:11" ht="12.75" customHeight="1">
      <c r="B46" s="210"/>
      <c r="C46" s="211"/>
      <c r="D46" s="209"/>
      <c r="E46" s="209"/>
      <c r="F46" s="209"/>
      <c r="G46" s="209"/>
      <c r="H46" s="209"/>
      <c r="I46" s="209"/>
      <c r="J46" s="209"/>
      <c r="K46" s="207"/>
    </row>
    <row r="47" spans="2:11" ht="15" customHeight="1">
      <c r="B47" s="210"/>
      <c r="C47" s="211"/>
      <c r="D47" s="325" t="s">
        <v>7148</v>
      </c>
      <c r="E47" s="325"/>
      <c r="F47" s="325"/>
      <c r="G47" s="325"/>
      <c r="H47" s="325"/>
      <c r="I47" s="325"/>
      <c r="J47" s="325"/>
      <c r="K47" s="207"/>
    </row>
    <row r="48" spans="2:11" ht="15" customHeight="1">
      <c r="B48" s="210"/>
      <c r="C48" s="211"/>
      <c r="D48" s="211"/>
      <c r="E48" s="325" t="s">
        <v>7149</v>
      </c>
      <c r="F48" s="325"/>
      <c r="G48" s="325"/>
      <c r="H48" s="325"/>
      <c r="I48" s="325"/>
      <c r="J48" s="325"/>
      <c r="K48" s="207"/>
    </row>
    <row r="49" spans="2:11" ht="15" customHeight="1">
      <c r="B49" s="210"/>
      <c r="C49" s="211"/>
      <c r="D49" s="211"/>
      <c r="E49" s="325" t="s">
        <v>7150</v>
      </c>
      <c r="F49" s="325"/>
      <c r="G49" s="325"/>
      <c r="H49" s="325"/>
      <c r="I49" s="325"/>
      <c r="J49" s="325"/>
      <c r="K49" s="207"/>
    </row>
    <row r="50" spans="2:11" ht="15" customHeight="1">
      <c r="B50" s="210"/>
      <c r="C50" s="211"/>
      <c r="D50" s="211"/>
      <c r="E50" s="325" t="s">
        <v>7151</v>
      </c>
      <c r="F50" s="325"/>
      <c r="G50" s="325"/>
      <c r="H50" s="325"/>
      <c r="I50" s="325"/>
      <c r="J50" s="325"/>
      <c r="K50" s="207"/>
    </row>
    <row r="51" spans="2:11" ht="15" customHeight="1">
      <c r="B51" s="210"/>
      <c r="C51" s="211"/>
      <c r="D51" s="325" t="s">
        <v>7152</v>
      </c>
      <c r="E51" s="325"/>
      <c r="F51" s="325"/>
      <c r="G51" s="325"/>
      <c r="H51" s="325"/>
      <c r="I51" s="325"/>
      <c r="J51" s="325"/>
      <c r="K51" s="207"/>
    </row>
    <row r="52" spans="2:11" ht="25.5" customHeight="1">
      <c r="B52" s="206"/>
      <c r="C52" s="326" t="s">
        <v>7153</v>
      </c>
      <c r="D52" s="326"/>
      <c r="E52" s="326"/>
      <c r="F52" s="326"/>
      <c r="G52" s="326"/>
      <c r="H52" s="326"/>
      <c r="I52" s="326"/>
      <c r="J52" s="326"/>
      <c r="K52" s="207"/>
    </row>
    <row r="53" spans="2:11" ht="5.25" customHeight="1">
      <c r="B53" s="206"/>
      <c r="C53" s="208"/>
      <c r="D53" s="208"/>
      <c r="E53" s="208"/>
      <c r="F53" s="208"/>
      <c r="G53" s="208"/>
      <c r="H53" s="208"/>
      <c r="I53" s="208"/>
      <c r="J53" s="208"/>
      <c r="K53" s="207"/>
    </row>
    <row r="54" spans="2:11" ht="15" customHeight="1">
      <c r="B54" s="206"/>
      <c r="C54" s="325" t="s">
        <v>7154</v>
      </c>
      <c r="D54" s="325"/>
      <c r="E54" s="325"/>
      <c r="F54" s="325"/>
      <c r="G54" s="325"/>
      <c r="H54" s="325"/>
      <c r="I54" s="325"/>
      <c r="J54" s="325"/>
      <c r="K54" s="207"/>
    </row>
    <row r="55" spans="2:11" ht="15" customHeight="1">
      <c r="B55" s="206"/>
      <c r="C55" s="325" t="s">
        <v>7155</v>
      </c>
      <c r="D55" s="325"/>
      <c r="E55" s="325"/>
      <c r="F55" s="325"/>
      <c r="G55" s="325"/>
      <c r="H55" s="325"/>
      <c r="I55" s="325"/>
      <c r="J55" s="325"/>
      <c r="K55" s="207"/>
    </row>
    <row r="56" spans="2:11" ht="12.75" customHeight="1">
      <c r="B56" s="206"/>
      <c r="C56" s="209"/>
      <c r="D56" s="209"/>
      <c r="E56" s="209"/>
      <c r="F56" s="209"/>
      <c r="G56" s="209"/>
      <c r="H56" s="209"/>
      <c r="I56" s="209"/>
      <c r="J56" s="209"/>
      <c r="K56" s="207"/>
    </row>
    <row r="57" spans="2:11" ht="15" customHeight="1">
      <c r="B57" s="206"/>
      <c r="C57" s="325" t="s">
        <v>7156</v>
      </c>
      <c r="D57" s="325"/>
      <c r="E57" s="325"/>
      <c r="F57" s="325"/>
      <c r="G57" s="325"/>
      <c r="H57" s="325"/>
      <c r="I57" s="325"/>
      <c r="J57" s="325"/>
      <c r="K57" s="207"/>
    </row>
    <row r="58" spans="2:11" ht="15" customHeight="1">
      <c r="B58" s="206"/>
      <c r="C58" s="211"/>
      <c r="D58" s="325" t="s">
        <v>7157</v>
      </c>
      <c r="E58" s="325"/>
      <c r="F58" s="325"/>
      <c r="G58" s="325"/>
      <c r="H58" s="325"/>
      <c r="I58" s="325"/>
      <c r="J58" s="325"/>
      <c r="K58" s="207"/>
    </row>
    <row r="59" spans="2:11" ht="15" customHeight="1">
      <c r="B59" s="206"/>
      <c r="C59" s="211"/>
      <c r="D59" s="325" t="s">
        <v>7158</v>
      </c>
      <c r="E59" s="325"/>
      <c r="F59" s="325"/>
      <c r="G59" s="325"/>
      <c r="H59" s="325"/>
      <c r="I59" s="325"/>
      <c r="J59" s="325"/>
      <c r="K59" s="207"/>
    </row>
    <row r="60" spans="2:11" ht="15" customHeight="1">
      <c r="B60" s="206"/>
      <c r="C60" s="211"/>
      <c r="D60" s="325" t="s">
        <v>7159</v>
      </c>
      <c r="E60" s="325"/>
      <c r="F60" s="325"/>
      <c r="G60" s="325"/>
      <c r="H60" s="325"/>
      <c r="I60" s="325"/>
      <c r="J60" s="325"/>
      <c r="K60" s="207"/>
    </row>
    <row r="61" spans="2:11" ht="15" customHeight="1">
      <c r="B61" s="206"/>
      <c r="C61" s="211"/>
      <c r="D61" s="325" t="s">
        <v>7160</v>
      </c>
      <c r="E61" s="325"/>
      <c r="F61" s="325"/>
      <c r="G61" s="325"/>
      <c r="H61" s="325"/>
      <c r="I61" s="325"/>
      <c r="J61" s="325"/>
      <c r="K61" s="207"/>
    </row>
    <row r="62" spans="2:11" ht="15" customHeight="1">
      <c r="B62" s="206"/>
      <c r="C62" s="211"/>
      <c r="D62" s="327" t="s">
        <v>7161</v>
      </c>
      <c r="E62" s="327"/>
      <c r="F62" s="327"/>
      <c r="G62" s="327"/>
      <c r="H62" s="327"/>
      <c r="I62" s="327"/>
      <c r="J62" s="327"/>
      <c r="K62" s="207"/>
    </row>
    <row r="63" spans="2:11" ht="15" customHeight="1">
      <c r="B63" s="206"/>
      <c r="C63" s="211"/>
      <c r="D63" s="325" t="s">
        <v>7162</v>
      </c>
      <c r="E63" s="325"/>
      <c r="F63" s="325"/>
      <c r="G63" s="325"/>
      <c r="H63" s="325"/>
      <c r="I63" s="325"/>
      <c r="J63" s="325"/>
      <c r="K63" s="207"/>
    </row>
    <row r="64" spans="2:11" ht="12.75" customHeight="1">
      <c r="B64" s="206"/>
      <c r="C64" s="211"/>
      <c r="D64" s="211"/>
      <c r="E64" s="214"/>
      <c r="F64" s="211"/>
      <c r="G64" s="211"/>
      <c r="H64" s="211"/>
      <c r="I64" s="211"/>
      <c r="J64" s="211"/>
      <c r="K64" s="207"/>
    </row>
    <row r="65" spans="2:11" ht="15" customHeight="1">
      <c r="B65" s="206"/>
      <c r="C65" s="211"/>
      <c r="D65" s="325" t="s">
        <v>7163</v>
      </c>
      <c r="E65" s="325"/>
      <c r="F65" s="325"/>
      <c r="G65" s="325"/>
      <c r="H65" s="325"/>
      <c r="I65" s="325"/>
      <c r="J65" s="325"/>
      <c r="K65" s="207"/>
    </row>
    <row r="66" spans="2:11" ht="15" customHeight="1">
      <c r="B66" s="206"/>
      <c r="C66" s="211"/>
      <c r="D66" s="327" t="s">
        <v>7164</v>
      </c>
      <c r="E66" s="327"/>
      <c r="F66" s="327"/>
      <c r="G66" s="327"/>
      <c r="H66" s="327"/>
      <c r="I66" s="327"/>
      <c r="J66" s="327"/>
      <c r="K66" s="207"/>
    </row>
    <row r="67" spans="2:11" ht="15" customHeight="1">
      <c r="B67" s="206"/>
      <c r="C67" s="211"/>
      <c r="D67" s="325" t="s">
        <v>7165</v>
      </c>
      <c r="E67" s="325"/>
      <c r="F67" s="325"/>
      <c r="G67" s="325"/>
      <c r="H67" s="325"/>
      <c r="I67" s="325"/>
      <c r="J67" s="325"/>
      <c r="K67" s="207"/>
    </row>
    <row r="68" spans="2:11" ht="15" customHeight="1">
      <c r="B68" s="206"/>
      <c r="C68" s="211"/>
      <c r="D68" s="325" t="s">
        <v>7166</v>
      </c>
      <c r="E68" s="325"/>
      <c r="F68" s="325"/>
      <c r="G68" s="325"/>
      <c r="H68" s="325"/>
      <c r="I68" s="325"/>
      <c r="J68" s="325"/>
      <c r="K68" s="207"/>
    </row>
    <row r="69" spans="2:11" ht="15" customHeight="1">
      <c r="B69" s="206"/>
      <c r="C69" s="211"/>
      <c r="D69" s="325" t="s">
        <v>7167</v>
      </c>
      <c r="E69" s="325"/>
      <c r="F69" s="325"/>
      <c r="G69" s="325"/>
      <c r="H69" s="325"/>
      <c r="I69" s="325"/>
      <c r="J69" s="325"/>
      <c r="K69" s="207"/>
    </row>
    <row r="70" spans="2:11" ht="15" customHeight="1">
      <c r="B70" s="206"/>
      <c r="C70" s="211"/>
      <c r="D70" s="325" t="s">
        <v>7168</v>
      </c>
      <c r="E70" s="325"/>
      <c r="F70" s="325"/>
      <c r="G70" s="325"/>
      <c r="H70" s="325"/>
      <c r="I70" s="325"/>
      <c r="J70" s="325"/>
      <c r="K70" s="207"/>
    </row>
    <row r="71" spans="2:11" ht="12.75" customHeight="1">
      <c r="B71" s="215"/>
      <c r="C71" s="216"/>
      <c r="D71" s="216"/>
      <c r="E71" s="216"/>
      <c r="F71" s="216"/>
      <c r="G71" s="216"/>
      <c r="H71" s="216"/>
      <c r="I71" s="216"/>
      <c r="J71" s="216"/>
      <c r="K71" s="217"/>
    </row>
    <row r="72" spans="2:11" ht="18.75" customHeight="1">
      <c r="B72" s="218"/>
      <c r="C72" s="218"/>
      <c r="D72" s="218"/>
      <c r="E72" s="218"/>
      <c r="F72" s="218"/>
      <c r="G72" s="218"/>
      <c r="H72" s="218"/>
      <c r="I72" s="218"/>
      <c r="J72" s="218"/>
      <c r="K72" s="219"/>
    </row>
    <row r="73" spans="2:11" ht="18.75" customHeight="1">
      <c r="B73" s="219"/>
      <c r="C73" s="219"/>
      <c r="D73" s="219"/>
      <c r="E73" s="219"/>
      <c r="F73" s="219"/>
      <c r="G73" s="219"/>
      <c r="H73" s="219"/>
      <c r="I73" s="219"/>
      <c r="J73" s="219"/>
      <c r="K73" s="219"/>
    </row>
    <row r="74" spans="2:11" ht="7.5" customHeight="1">
      <c r="B74" s="220"/>
      <c r="C74" s="221"/>
      <c r="D74" s="221"/>
      <c r="E74" s="221"/>
      <c r="F74" s="221"/>
      <c r="G74" s="221"/>
      <c r="H74" s="221"/>
      <c r="I74" s="221"/>
      <c r="J74" s="221"/>
      <c r="K74" s="222"/>
    </row>
    <row r="75" spans="2:11" ht="45" customHeight="1">
      <c r="B75" s="223"/>
      <c r="C75" s="320" t="s">
        <v>7169</v>
      </c>
      <c r="D75" s="320"/>
      <c r="E75" s="320"/>
      <c r="F75" s="320"/>
      <c r="G75" s="320"/>
      <c r="H75" s="320"/>
      <c r="I75" s="320"/>
      <c r="J75" s="320"/>
      <c r="K75" s="224"/>
    </row>
    <row r="76" spans="2:11" ht="17.25" customHeight="1">
      <c r="B76" s="223"/>
      <c r="C76" s="225" t="s">
        <v>7170</v>
      </c>
      <c r="D76" s="225"/>
      <c r="E76" s="225"/>
      <c r="F76" s="225" t="s">
        <v>7171</v>
      </c>
      <c r="G76" s="226"/>
      <c r="H76" s="225" t="s">
        <v>58</v>
      </c>
      <c r="I76" s="225" t="s">
        <v>61</v>
      </c>
      <c r="J76" s="225" t="s">
        <v>7172</v>
      </c>
      <c r="K76" s="224"/>
    </row>
    <row r="77" spans="2:11" ht="17.25" customHeight="1">
      <c r="B77" s="223"/>
      <c r="C77" s="227" t="s">
        <v>7173</v>
      </c>
      <c r="D77" s="227"/>
      <c r="E77" s="227"/>
      <c r="F77" s="228" t="s">
        <v>7174</v>
      </c>
      <c r="G77" s="229"/>
      <c r="H77" s="227"/>
      <c r="I77" s="227"/>
      <c r="J77" s="227" t="s">
        <v>7175</v>
      </c>
      <c r="K77" s="224"/>
    </row>
    <row r="78" spans="2:11" ht="5.25" customHeight="1">
      <c r="B78" s="223"/>
      <c r="C78" s="230"/>
      <c r="D78" s="230"/>
      <c r="E78" s="230"/>
      <c r="F78" s="230"/>
      <c r="G78" s="231"/>
      <c r="H78" s="230"/>
      <c r="I78" s="230"/>
      <c r="J78" s="230"/>
      <c r="K78" s="224"/>
    </row>
    <row r="79" spans="2:11" ht="15" customHeight="1">
      <c r="B79" s="223"/>
      <c r="C79" s="212" t="s">
        <v>57</v>
      </c>
      <c r="D79" s="232"/>
      <c r="E79" s="232"/>
      <c r="F79" s="233" t="s">
        <v>7176</v>
      </c>
      <c r="G79" s="234"/>
      <c r="H79" s="212" t="s">
        <v>7177</v>
      </c>
      <c r="I79" s="212" t="s">
        <v>7178</v>
      </c>
      <c r="J79" s="212">
        <v>20</v>
      </c>
      <c r="K79" s="224"/>
    </row>
    <row r="80" spans="2:11" ht="15" customHeight="1">
      <c r="B80" s="223"/>
      <c r="C80" s="212" t="s">
        <v>7179</v>
      </c>
      <c r="D80" s="212"/>
      <c r="E80" s="212"/>
      <c r="F80" s="233" t="s">
        <v>7176</v>
      </c>
      <c r="G80" s="234"/>
      <c r="H80" s="212" t="s">
        <v>7180</v>
      </c>
      <c r="I80" s="212" t="s">
        <v>7178</v>
      </c>
      <c r="J80" s="212">
        <v>120</v>
      </c>
      <c r="K80" s="224"/>
    </row>
    <row r="81" spans="2:11" ht="15" customHeight="1">
      <c r="B81" s="235"/>
      <c r="C81" s="212" t="s">
        <v>7181</v>
      </c>
      <c r="D81" s="212"/>
      <c r="E81" s="212"/>
      <c r="F81" s="233" t="s">
        <v>7182</v>
      </c>
      <c r="G81" s="234"/>
      <c r="H81" s="212" t="s">
        <v>7183</v>
      </c>
      <c r="I81" s="212" t="s">
        <v>7178</v>
      </c>
      <c r="J81" s="212">
        <v>50</v>
      </c>
      <c r="K81" s="224"/>
    </row>
    <row r="82" spans="2:11" ht="15" customHeight="1">
      <c r="B82" s="235"/>
      <c r="C82" s="212" t="s">
        <v>7184</v>
      </c>
      <c r="D82" s="212"/>
      <c r="E82" s="212"/>
      <c r="F82" s="233" t="s">
        <v>7176</v>
      </c>
      <c r="G82" s="234"/>
      <c r="H82" s="212" t="s">
        <v>7185</v>
      </c>
      <c r="I82" s="212" t="s">
        <v>7186</v>
      </c>
      <c r="J82" s="212"/>
      <c r="K82" s="224"/>
    </row>
    <row r="83" spans="2:11" ht="15" customHeight="1">
      <c r="B83" s="235"/>
      <c r="C83" s="212" t="s">
        <v>7187</v>
      </c>
      <c r="D83" s="212"/>
      <c r="E83" s="212"/>
      <c r="F83" s="233" t="s">
        <v>7182</v>
      </c>
      <c r="G83" s="212"/>
      <c r="H83" s="212" t="s">
        <v>7188</v>
      </c>
      <c r="I83" s="212" t="s">
        <v>7178</v>
      </c>
      <c r="J83" s="212">
        <v>15</v>
      </c>
      <c r="K83" s="224"/>
    </row>
    <row r="84" spans="2:11" ht="15" customHeight="1">
      <c r="B84" s="235"/>
      <c r="C84" s="212" t="s">
        <v>7189</v>
      </c>
      <c r="D84" s="212"/>
      <c r="E84" s="212"/>
      <c r="F84" s="233" t="s">
        <v>7182</v>
      </c>
      <c r="G84" s="212"/>
      <c r="H84" s="212" t="s">
        <v>7190</v>
      </c>
      <c r="I84" s="212" t="s">
        <v>7178</v>
      </c>
      <c r="J84" s="212">
        <v>15</v>
      </c>
      <c r="K84" s="224"/>
    </row>
    <row r="85" spans="2:11" ht="15" customHeight="1">
      <c r="B85" s="235"/>
      <c r="C85" s="212" t="s">
        <v>7191</v>
      </c>
      <c r="D85" s="212"/>
      <c r="E85" s="212"/>
      <c r="F85" s="233" t="s">
        <v>7182</v>
      </c>
      <c r="G85" s="212"/>
      <c r="H85" s="212" t="s">
        <v>7192</v>
      </c>
      <c r="I85" s="212" t="s">
        <v>7178</v>
      </c>
      <c r="J85" s="212">
        <v>20</v>
      </c>
      <c r="K85" s="224"/>
    </row>
    <row r="86" spans="2:11" ht="15" customHeight="1">
      <c r="B86" s="235"/>
      <c r="C86" s="212" t="s">
        <v>7193</v>
      </c>
      <c r="D86" s="212"/>
      <c r="E86" s="212"/>
      <c r="F86" s="233" t="s">
        <v>7182</v>
      </c>
      <c r="G86" s="212"/>
      <c r="H86" s="212" t="s">
        <v>7194</v>
      </c>
      <c r="I86" s="212" t="s">
        <v>7178</v>
      </c>
      <c r="J86" s="212">
        <v>20</v>
      </c>
      <c r="K86" s="224"/>
    </row>
    <row r="87" spans="2:11" ht="15" customHeight="1">
      <c r="B87" s="235"/>
      <c r="C87" s="212" t="s">
        <v>7195</v>
      </c>
      <c r="D87" s="212"/>
      <c r="E87" s="212"/>
      <c r="F87" s="233" t="s">
        <v>7182</v>
      </c>
      <c r="G87" s="234"/>
      <c r="H87" s="212" t="s">
        <v>7196</v>
      </c>
      <c r="I87" s="212" t="s">
        <v>7178</v>
      </c>
      <c r="J87" s="212">
        <v>50</v>
      </c>
      <c r="K87" s="224"/>
    </row>
    <row r="88" spans="2:11" ht="15" customHeight="1">
      <c r="B88" s="235"/>
      <c r="C88" s="212" t="s">
        <v>7197</v>
      </c>
      <c r="D88" s="212"/>
      <c r="E88" s="212"/>
      <c r="F88" s="233" t="s">
        <v>7182</v>
      </c>
      <c r="G88" s="234"/>
      <c r="H88" s="212" t="s">
        <v>7198</v>
      </c>
      <c r="I88" s="212" t="s">
        <v>7178</v>
      </c>
      <c r="J88" s="212">
        <v>20</v>
      </c>
      <c r="K88" s="224"/>
    </row>
    <row r="89" spans="2:11" ht="15" customHeight="1">
      <c r="B89" s="235"/>
      <c r="C89" s="212" t="s">
        <v>7199</v>
      </c>
      <c r="D89" s="212"/>
      <c r="E89" s="212"/>
      <c r="F89" s="233" t="s">
        <v>7182</v>
      </c>
      <c r="G89" s="234"/>
      <c r="H89" s="212" t="s">
        <v>7200</v>
      </c>
      <c r="I89" s="212" t="s">
        <v>7178</v>
      </c>
      <c r="J89" s="212">
        <v>20</v>
      </c>
      <c r="K89" s="224"/>
    </row>
    <row r="90" spans="2:11" ht="15" customHeight="1">
      <c r="B90" s="235"/>
      <c r="C90" s="212" t="s">
        <v>7201</v>
      </c>
      <c r="D90" s="212"/>
      <c r="E90" s="212"/>
      <c r="F90" s="233" t="s">
        <v>7182</v>
      </c>
      <c r="G90" s="234"/>
      <c r="H90" s="212" t="s">
        <v>7202</v>
      </c>
      <c r="I90" s="212" t="s">
        <v>7178</v>
      </c>
      <c r="J90" s="212">
        <v>50</v>
      </c>
      <c r="K90" s="224"/>
    </row>
    <row r="91" spans="2:11" ht="15" customHeight="1">
      <c r="B91" s="235"/>
      <c r="C91" s="212" t="s">
        <v>7203</v>
      </c>
      <c r="D91" s="212"/>
      <c r="E91" s="212"/>
      <c r="F91" s="233" t="s">
        <v>7182</v>
      </c>
      <c r="G91" s="234"/>
      <c r="H91" s="212" t="s">
        <v>7203</v>
      </c>
      <c r="I91" s="212" t="s">
        <v>7178</v>
      </c>
      <c r="J91" s="212">
        <v>50</v>
      </c>
      <c r="K91" s="224"/>
    </row>
    <row r="92" spans="2:11" ht="15" customHeight="1">
      <c r="B92" s="235"/>
      <c r="C92" s="212" t="s">
        <v>7204</v>
      </c>
      <c r="D92" s="212"/>
      <c r="E92" s="212"/>
      <c r="F92" s="233" t="s">
        <v>7182</v>
      </c>
      <c r="G92" s="234"/>
      <c r="H92" s="212" t="s">
        <v>7205</v>
      </c>
      <c r="I92" s="212" t="s">
        <v>7178</v>
      </c>
      <c r="J92" s="212">
        <v>255</v>
      </c>
      <c r="K92" s="224"/>
    </row>
    <row r="93" spans="2:11" ht="15" customHeight="1">
      <c r="B93" s="235"/>
      <c r="C93" s="212" t="s">
        <v>7206</v>
      </c>
      <c r="D93" s="212"/>
      <c r="E93" s="212"/>
      <c r="F93" s="233" t="s">
        <v>7176</v>
      </c>
      <c r="G93" s="234"/>
      <c r="H93" s="212" t="s">
        <v>7207</v>
      </c>
      <c r="I93" s="212" t="s">
        <v>7208</v>
      </c>
      <c r="J93" s="212"/>
      <c r="K93" s="224"/>
    </row>
    <row r="94" spans="2:11" ht="15" customHeight="1">
      <c r="B94" s="235"/>
      <c r="C94" s="212" t="s">
        <v>7209</v>
      </c>
      <c r="D94" s="212"/>
      <c r="E94" s="212"/>
      <c r="F94" s="233" t="s">
        <v>7176</v>
      </c>
      <c r="G94" s="234"/>
      <c r="H94" s="212" t="s">
        <v>7210</v>
      </c>
      <c r="I94" s="212" t="s">
        <v>7211</v>
      </c>
      <c r="J94" s="212"/>
      <c r="K94" s="224"/>
    </row>
    <row r="95" spans="2:11" ht="15" customHeight="1">
      <c r="B95" s="235"/>
      <c r="C95" s="212" t="s">
        <v>7212</v>
      </c>
      <c r="D95" s="212"/>
      <c r="E95" s="212"/>
      <c r="F95" s="233" t="s">
        <v>7176</v>
      </c>
      <c r="G95" s="234"/>
      <c r="H95" s="212" t="s">
        <v>7212</v>
      </c>
      <c r="I95" s="212" t="s">
        <v>7211</v>
      </c>
      <c r="J95" s="212"/>
      <c r="K95" s="224"/>
    </row>
    <row r="96" spans="2:11" ht="15" customHeight="1">
      <c r="B96" s="235"/>
      <c r="C96" s="212" t="s">
        <v>42</v>
      </c>
      <c r="D96" s="212"/>
      <c r="E96" s="212"/>
      <c r="F96" s="233" t="s">
        <v>7176</v>
      </c>
      <c r="G96" s="234"/>
      <c r="H96" s="212" t="s">
        <v>7213</v>
      </c>
      <c r="I96" s="212" t="s">
        <v>7211</v>
      </c>
      <c r="J96" s="212"/>
      <c r="K96" s="224"/>
    </row>
    <row r="97" spans="2:11" ht="15" customHeight="1">
      <c r="B97" s="235"/>
      <c r="C97" s="212" t="s">
        <v>52</v>
      </c>
      <c r="D97" s="212"/>
      <c r="E97" s="212"/>
      <c r="F97" s="233" t="s">
        <v>7176</v>
      </c>
      <c r="G97" s="234"/>
      <c r="H97" s="212" t="s">
        <v>7214</v>
      </c>
      <c r="I97" s="212" t="s">
        <v>7211</v>
      </c>
      <c r="J97" s="212"/>
      <c r="K97" s="224"/>
    </row>
    <row r="98" spans="2:11" ht="15" customHeight="1">
      <c r="B98" s="236"/>
      <c r="C98" s="237"/>
      <c r="D98" s="237"/>
      <c r="E98" s="237"/>
      <c r="F98" s="237"/>
      <c r="G98" s="237"/>
      <c r="H98" s="237"/>
      <c r="I98" s="237"/>
      <c r="J98" s="237"/>
      <c r="K98" s="238"/>
    </row>
    <row r="99" spans="2:11" ht="18.75" customHeight="1">
      <c r="B99" s="239"/>
      <c r="C99" s="240"/>
      <c r="D99" s="240"/>
      <c r="E99" s="240"/>
      <c r="F99" s="240"/>
      <c r="G99" s="240"/>
      <c r="H99" s="240"/>
      <c r="I99" s="240"/>
      <c r="J99" s="240"/>
      <c r="K99" s="239"/>
    </row>
    <row r="100" spans="2:11" ht="18.75" customHeight="1">
      <c r="B100" s="219"/>
      <c r="C100" s="219"/>
      <c r="D100" s="219"/>
      <c r="E100" s="219"/>
      <c r="F100" s="219"/>
      <c r="G100" s="219"/>
      <c r="H100" s="219"/>
      <c r="I100" s="219"/>
      <c r="J100" s="219"/>
      <c r="K100" s="219"/>
    </row>
    <row r="101" spans="2:11" ht="7.5" customHeight="1">
      <c r="B101" s="220"/>
      <c r="C101" s="221"/>
      <c r="D101" s="221"/>
      <c r="E101" s="221"/>
      <c r="F101" s="221"/>
      <c r="G101" s="221"/>
      <c r="H101" s="221"/>
      <c r="I101" s="221"/>
      <c r="J101" s="221"/>
      <c r="K101" s="222"/>
    </row>
    <row r="102" spans="2:11" ht="45" customHeight="1">
      <c r="B102" s="223"/>
      <c r="C102" s="320" t="s">
        <v>7215</v>
      </c>
      <c r="D102" s="320"/>
      <c r="E102" s="320"/>
      <c r="F102" s="320"/>
      <c r="G102" s="320"/>
      <c r="H102" s="320"/>
      <c r="I102" s="320"/>
      <c r="J102" s="320"/>
      <c r="K102" s="224"/>
    </row>
    <row r="103" spans="2:11" ht="17.25" customHeight="1">
      <c r="B103" s="223"/>
      <c r="C103" s="225" t="s">
        <v>7170</v>
      </c>
      <c r="D103" s="225"/>
      <c r="E103" s="225"/>
      <c r="F103" s="225" t="s">
        <v>7171</v>
      </c>
      <c r="G103" s="226"/>
      <c r="H103" s="225" t="s">
        <v>58</v>
      </c>
      <c r="I103" s="225" t="s">
        <v>61</v>
      </c>
      <c r="J103" s="225" t="s">
        <v>7172</v>
      </c>
      <c r="K103" s="224"/>
    </row>
    <row r="104" spans="2:11" ht="17.25" customHeight="1">
      <c r="B104" s="223"/>
      <c r="C104" s="227" t="s">
        <v>7173</v>
      </c>
      <c r="D104" s="227"/>
      <c r="E104" s="227"/>
      <c r="F104" s="228" t="s">
        <v>7174</v>
      </c>
      <c r="G104" s="229"/>
      <c r="H104" s="227"/>
      <c r="I104" s="227"/>
      <c r="J104" s="227" t="s">
        <v>7175</v>
      </c>
      <c r="K104" s="224"/>
    </row>
    <row r="105" spans="2:11" ht="5.25" customHeight="1">
      <c r="B105" s="223"/>
      <c r="C105" s="225"/>
      <c r="D105" s="225"/>
      <c r="E105" s="225"/>
      <c r="F105" s="225"/>
      <c r="G105" s="241"/>
      <c r="H105" s="225"/>
      <c r="I105" s="225"/>
      <c r="J105" s="225"/>
      <c r="K105" s="224"/>
    </row>
    <row r="106" spans="2:11" ht="15" customHeight="1">
      <c r="B106" s="223"/>
      <c r="C106" s="212" t="s">
        <v>57</v>
      </c>
      <c r="D106" s="232"/>
      <c r="E106" s="232"/>
      <c r="F106" s="233" t="s">
        <v>7176</v>
      </c>
      <c r="G106" s="212"/>
      <c r="H106" s="212" t="s">
        <v>7216</v>
      </c>
      <c r="I106" s="212" t="s">
        <v>7178</v>
      </c>
      <c r="J106" s="212">
        <v>20</v>
      </c>
      <c r="K106" s="224"/>
    </row>
    <row r="107" spans="2:11" ht="15" customHeight="1">
      <c r="B107" s="223"/>
      <c r="C107" s="212" t="s">
        <v>7179</v>
      </c>
      <c r="D107" s="212"/>
      <c r="E107" s="212"/>
      <c r="F107" s="233" t="s">
        <v>7176</v>
      </c>
      <c r="G107" s="212"/>
      <c r="H107" s="212" t="s">
        <v>7216</v>
      </c>
      <c r="I107" s="212" t="s">
        <v>7178</v>
      </c>
      <c r="J107" s="212">
        <v>120</v>
      </c>
      <c r="K107" s="224"/>
    </row>
    <row r="108" spans="2:11" ht="15" customHeight="1">
      <c r="B108" s="235"/>
      <c r="C108" s="212" t="s">
        <v>7181</v>
      </c>
      <c r="D108" s="212"/>
      <c r="E108" s="212"/>
      <c r="F108" s="233" t="s">
        <v>7182</v>
      </c>
      <c r="G108" s="212"/>
      <c r="H108" s="212" t="s">
        <v>7216</v>
      </c>
      <c r="I108" s="212" t="s">
        <v>7178</v>
      </c>
      <c r="J108" s="212">
        <v>50</v>
      </c>
      <c r="K108" s="224"/>
    </row>
    <row r="109" spans="2:11" ht="15" customHeight="1">
      <c r="B109" s="235"/>
      <c r="C109" s="212" t="s">
        <v>7184</v>
      </c>
      <c r="D109" s="212"/>
      <c r="E109" s="212"/>
      <c r="F109" s="233" t="s">
        <v>7176</v>
      </c>
      <c r="G109" s="212"/>
      <c r="H109" s="212" t="s">
        <v>7216</v>
      </c>
      <c r="I109" s="212" t="s">
        <v>7186</v>
      </c>
      <c r="J109" s="212"/>
      <c r="K109" s="224"/>
    </row>
    <row r="110" spans="2:11" ht="15" customHeight="1">
      <c r="B110" s="235"/>
      <c r="C110" s="212" t="s">
        <v>7195</v>
      </c>
      <c r="D110" s="212"/>
      <c r="E110" s="212"/>
      <c r="F110" s="233" t="s">
        <v>7182</v>
      </c>
      <c r="G110" s="212"/>
      <c r="H110" s="212" t="s">
        <v>7216</v>
      </c>
      <c r="I110" s="212" t="s">
        <v>7178</v>
      </c>
      <c r="J110" s="212">
        <v>50</v>
      </c>
      <c r="K110" s="224"/>
    </row>
    <row r="111" spans="2:11" ht="15" customHeight="1">
      <c r="B111" s="235"/>
      <c r="C111" s="212" t="s">
        <v>7203</v>
      </c>
      <c r="D111" s="212"/>
      <c r="E111" s="212"/>
      <c r="F111" s="233" t="s">
        <v>7182</v>
      </c>
      <c r="G111" s="212"/>
      <c r="H111" s="212" t="s">
        <v>7216</v>
      </c>
      <c r="I111" s="212" t="s">
        <v>7178</v>
      </c>
      <c r="J111" s="212">
        <v>50</v>
      </c>
      <c r="K111" s="224"/>
    </row>
    <row r="112" spans="2:11" ht="15" customHeight="1">
      <c r="B112" s="235"/>
      <c r="C112" s="212" t="s">
        <v>7201</v>
      </c>
      <c r="D112" s="212"/>
      <c r="E112" s="212"/>
      <c r="F112" s="233" t="s">
        <v>7182</v>
      </c>
      <c r="G112" s="212"/>
      <c r="H112" s="212" t="s">
        <v>7216</v>
      </c>
      <c r="I112" s="212" t="s">
        <v>7178</v>
      </c>
      <c r="J112" s="212">
        <v>50</v>
      </c>
      <c r="K112" s="224"/>
    </row>
    <row r="113" spans="2:11" ht="15" customHeight="1">
      <c r="B113" s="235"/>
      <c r="C113" s="212" t="s">
        <v>57</v>
      </c>
      <c r="D113" s="212"/>
      <c r="E113" s="212"/>
      <c r="F113" s="233" t="s">
        <v>7176</v>
      </c>
      <c r="G113" s="212"/>
      <c r="H113" s="212" t="s">
        <v>7217</v>
      </c>
      <c r="I113" s="212" t="s">
        <v>7178</v>
      </c>
      <c r="J113" s="212">
        <v>20</v>
      </c>
      <c r="K113" s="224"/>
    </row>
    <row r="114" spans="2:11" ht="15" customHeight="1">
      <c r="B114" s="235"/>
      <c r="C114" s="212" t="s">
        <v>7218</v>
      </c>
      <c r="D114" s="212"/>
      <c r="E114" s="212"/>
      <c r="F114" s="233" t="s">
        <v>7176</v>
      </c>
      <c r="G114" s="212"/>
      <c r="H114" s="212" t="s">
        <v>7219</v>
      </c>
      <c r="I114" s="212" t="s">
        <v>7178</v>
      </c>
      <c r="J114" s="212">
        <v>120</v>
      </c>
      <c r="K114" s="224"/>
    </row>
    <row r="115" spans="2:11" ht="15" customHeight="1">
      <c r="B115" s="235"/>
      <c r="C115" s="212" t="s">
        <v>42</v>
      </c>
      <c r="D115" s="212"/>
      <c r="E115" s="212"/>
      <c r="F115" s="233" t="s">
        <v>7176</v>
      </c>
      <c r="G115" s="212"/>
      <c r="H115" s="212" t="s">
        <v>7220</v>
      </c>
      <c r="I115" s="212" t="s">
        <v>7211</v>
      </c>
      <c r="J115" s="212"/>
      <c r="K115" s="224"/>
    </row>
    <row r="116" spans="2:11" ht="15" customHeight="1">
      <c r="B116" s="235"/>
      <c r="C116" s="212" t="s">
        <v>52</v>
      </c>
      <c r="D116" s="212"/>
      <c r="E116" s="212"/>
      <c r="F116" s="233" t="s">
        <v>7176</v>
      </c>
      <c r="G116" s="212"/>
      <c r="H116" s="212" t="s">
        <v>7221</v>
      </c>
      <c r="I116" s="212" t="s">
        <v>7211</v>
      </c>
      <c r="J116" s="212"/>
      <c r="K116" s="224"/>
    </row>
    <row r="117" spans="2:11" ht="15" customHeight="1">
      <c r="B117" s="235"/>
      <c r="C117" s="212" t="s">
        <v>61</v>
      </c>
      <c r="D117" s="212"/>
      <c r="E117" s="212"/>
      <c r="F117" s="233" t="s">
        <v>7176</v>
      </c>
      <c r="G117" s="212"/>
      <c r="H117" s="212" t="s">
        <v>7222</v>
      </c>
      <c r="I117" s="212" t="s">
        <v>7223</v>
      </c>
      <c r="J117" s="212"/>
      <c r="K117" s="224"/>
    </row>
    <row r="118" spans="2:11" ht="15" customHeight="1">
      <c r="B118" s="236"/>
      <c r="C118" s="242"/>
      <c r="D118" s="242"/>
      <c r="E118" s="242"/>
      <c r="F118" s="242"/>
      <c r="G118" s="242"/>
      <c r="H118" s="242"/>
      <c r="I118" s="242"/>
      <c r="J118" s="242"/>
      <c r="K118" s="238"/>
    </row>
    <row r="119" spans="2:11" ht="18.75" customHeight="1">
      <c r="B119" s="243"/>
      <c r="C119" s="244"/>
      <c r="D119" s="244"/>
      <c r="E119" s="244"/>
      <c r="F119" s="245"/>
      <c r="G119" s="244"/>
      <c r="H119" s="244"/>
      <c r="I119" s="244"/>
      <c r="J119" s="244"/>
      <c r="K119" s="243"/>
    </row>
    <row r="120" spans="2:11" ht="18.75" customHeight="1">
      <c r="B120" s="219"/>
      <c r="C120" s="219"/>
      <c r="D120" s="219"/>
      <c r="E120" s="219"/>
      <c r="F120" s="219"/>
      <c r="G120" s="219"/>
      <c r="H120" s="219"/>
      <c r="I120" s="219"/>
      <c r="J120" s="219"/>
      <c r="K120" s="219"/>
    </row>
    <row r="121" spans="2:11" ht="7.5" customHeight="1">
      <c r="B121" s="246"/>
      <c r="C121" s="247"/>
      <c r="D121" s="247"/>
      <c r="E121" s="247"/>
      <c r="F121" s="247"/>
      <c r="G121" s="247"/>
      <c r="H121" s="247"/>
      <c r="I121" s="247"/>
      <c r="J121" s="247"/>
      <c r="K121" s="248"/>
    </row>
    <row r="122" spans="2:11" ht="45" customHeight="1">
      <c r="B122" s="249"/>
      <c r="C122" s="321" t="s">
        <v>7224</v>
      </c>
      <c r="D122" s="321"/>
      <c r="E122" s="321"/>
      <c r="F122" s="321"/>
      <c r="G122" s="321"/>
      <c r="H122" s="321"/>
      <c r="I122" s="321"/>
      <c r="J122" s="321"/>
      <c r="K122" s="250"/>
    </row>
    <row r="123" spans="2:11" ht="17.25" customHeight="1">
      <c r="B123" s="251"/>
      <c r="C123" s="225" t="s">
        <v>7170</v>
      </c>
      <c r="D123" s="225"/>
      <c r="E123" s="225"/>
      <c r="F123" s="225" t="s">
        <v>7171</v>
      </c>
      <c r="G123" s="226"/>
      <c r="H123" s="225" t="s">
        <v>58</v>
      </c>
      <c r="I123" s="225" t="s">
        <v>61</v>
      </c>
      <c r="J123" s="225" t="s">
        <v>7172</v>
      </c>
      <c r="K123" s="252"/>
    </row>
    <row r="124" spans="2:11" ht="17.25" customHeight="1">
      <c r="B124" s="251"/>
      <c r="C124" s="227" t="s">
        <v>7173</v>
      </c>
      <c r="D124" s="227"/>
      <c r="E124" s="227"/>
      <c r="F124" s="228" t="s">
        <v>7174</v>
      </c>
      <c r="G124" s="229"/>
      <c r="H124" s="227"/>
      <c r="I124" s="227"/>
      <c r="J124" s="227" t="s">
        <v>7175</v>
      </c>
      <c r="K124" s="252"/>
    </row>
    <row r="125" spans="2:11" ht="5.25" customHeight="1">
      <c r="B125" s="253"/>
      <c r="C125" s="230"/>
      <c r="D125" s="230"/>
      <c r="E125" s="230"/>
      <c r="F125" s="230"/>
      <c r="G125" s="254"/>
      <c r="H125" s="230"/>
      <c r="I125" s="230"/>
      <c r="J125" s="230"/>
      <c r="K125" s="255"/>
    </row>
    <row r="126" spans="2:11" ht="15" customHeight="1">
      <c r="B126" s="253"/>
      <c r="C126" s="212" t="s">
        <v>7179</v>
      </c>
      <c r="D126" s="232"/>
      <c r="E126" s="232"/>
      <c r="F126" s="233" t="s">
        <v>7176</v>
      </c>
      <c r="G126" s="212"/>
      <c r="H126" s="212" t="s">
        <v>7216</v>
      </c>
      <c r="I126" s="212" t="s">
        <v>7178</v>
      </c>
      <c r="J126" s="212">
        <v>120</v>
      </c>
      <c r="K126" s="256"/>
    </row>
    <row r="127" spans="2:11" ht="15" customHeight="1">
      <c r="B127" s="253"/>
      <c r="C127" s="212" t="s">
        <v>7225</v>
      </c>
      <c r="D127" s="212"/>
      <c r="E127" s="212"/>
      <c r="F127" s="233" t="s">
        <v>7176</v>
      </c>
      <c r="G127" s="212"/>
      <c r="H127" s="212" t="s">
        <v>7226</v>
      </c>
      <c r="I127" s="212" t="s">
        <v>7178</v>
      </c>
      <c r="J127" s="212" t="s">
        <v>7227</v>
      </c>
      <c r="K127" s="256"/>
    </row>
    <row r="128" spans="2:11" ht="15" customHeight="1">
      <c r="B128" s="253"/>
      <c r="C128" s="212" t="s">
        <v>7124</v>
      </c>
      <c r="D128" s="212"/>
      <c r="E128" s="212"/>
      <c r="F128" s="233" t="s">
        <v>7176</v>
      </c>
      <c r="G128" s="212"/>
      <c r="H128" s="212" t="s">
        <v>7228</v>
      </c>
      <c r="I128" s="212" t="s">
        <v>7178</v>
      </c>
      <c r="J128" s="212" t="s">
        <v>7227</v>
      </c>
      <c r="K128" s="256"/>
    </row>
    <row r="129" spans="2:11" ht="15" customHeight="1">
      <c r="B129" s="253"/>
      <c r="C129" s="212" t="s">
        <v>7187</v>
      </c>
      <c r="D129" s="212"/>
      <c r="E129" s="212"/>
      <c r="F129" s="233" t="s">
        <v>7182</v>
      </c>
      <c r="G129" s="212"/>
      <c r="H129" s="212" t="s">
        <v>7188</v>
      </c>
      <c r="I129" s="212" t="s">
        <v>7178</v>
      </c>
      <c r="J129" s="212">
        <v>15</v>
      </c>
      <c r="K129" s="256"/>
    </row>
    <row r="130" spans="2:11" ht="15" customHeight="1">
      <c r="B130" s="253"/>
      <c r="C130" s="212" t="s">
        <v>7189</v>
      </c>
      <c r="D130" s="212"/>
      <c r="E130" s="212"/>
      <c r="F130" s="233" t="s">
        <v>7182</v>
      </c>
      <c r="G130" s="212"/>
      <c r="H130" s="212" t="s">
        <v>7190</v>
      </c>
      <c r="I130" s="212" t="s">
        <v>7178</v>
      </c>
      <c r="J130" s="212">
        <v>15</v>
      </c>
      <c r="K130" s="256"/>
    </row>
    <row r="131" spans="2:11" ht="15" customHeight="1">
      <c r="B131" s="253"/>
      <c r="C131" s="212" t="s">
        <v>7191</v>
      </c>
      <c r="D131" s="212"/>
      <c r="E131" s="212"/>
      <c r="F131" s="233" t="s">
        <v>7182</v>
      </c>
      <c r="G131" s="212"/>
      <c r="H131" s="212" t="s">
        <v>7192</v>
      </c>
      <c r="I131" s="212" t="s">
        <v>7178</v>
      </c>
      <c r="J131" s="212">
        <v>20</v>
      </c>
      <c r="K131" s="256"/>
    </row>
    <row r="132" spans="2:11" ht="15" customHeight="1">
      <c r="B132" s="253"/>
      <c r="C132" s="212" t="s">
        <v>7193</v>
      </c>
      <c r="D132" s="212"/>
      <c r="E132" s="212"/>
      <c r="F132" s="233" t="s">
        <v>7182</v>
      </c>
      <c r="G132" s="212"/>
      <c r="H132" s="212" t="s">
        <v>7194</v>
      </c>
      <c r="I132" s="212" t="s">
        <v>7178</v>
      </c>
      <c r="J132" s="212">
        <v>20</v>
      </c>
      <c r="K132" s="256"/>
    </row>
    <row r="133" spans="2:11" ht="15" customHeight="1">
      <c r="B133" s="253"/>
      <c r="C133" s="212" t="s">
        <v>7181</v>
      </c>
      <c r="D133" s="212"/>
      <c r="E133" s="212"/>
      <c r="F133" s="233" t="s">
        <v>7182</v>
      </c>
      <c r="G133" s="212"/>
      <c r="H133" s="212" t="s">
        <v>7216</v>
      </c>
      <c r="I133" s="212" t="s">
        <v>7178</v>
      </c>
      <c r="J133" s="212">
        <v>50</v>
      </c>
      <c r="K133" s="256"/>
    </row>
    <row r="134" spans="2:11" ht="15" customHeight="1">
      <c r="B134" s="253"/>
      <c r="C134" s="212" t="s">
        <v>7195</v>
      </c>
      <c r="D134" s="212"/>
      <c r="E134" s="212"/>
      <c r="F134" s="233" t="s">
        <v>7182</v>
      </c>
      <c r="G134" s="212"/>
      <c r="H134" s="212" t="s">
        <v>7216</v>
      </c>
      <c r="I134" s="212" t="s">
        <v>7178</v>
      </c>
      <c r="J134" s="212">
        <v>50</v>
      </c>
      <c r="K134" s="256"/>
    </row>
    <row r="135" spans="2:11" ht="15" customHeight="1">
      <c r="B135" s="253"/>
      <c r="C135" s="212" t="s">
        <v>7201</v>
      </c>
      <c r="D135" s="212"/>
      <c r="E135" s="212"/>
      <c r="F135" s="233" t="s">
        <v>7182</v>
      </c>
      <c r="G135" s="212"/>
      <c r="H135" s="212" t="s">
        <v>7216</v>
      </c>
      <c r="I135" s="212" t="s">
        <v>7178</v>
      </c>
      <c r="J135" s="212">
        <v>50</v>
      </c>
      <c r="K135" s="256"/>
    </row>
    <row r="136" spans="2:11" ht="15" customHeight="1">
      <c r="B136" s="253"/>
      <c r="C136" s="212" t="s">
        <v>7203</v>
      </c>
      <c r="D136" s="212"/>
      <c r="E136" s="212"/>
      <c r="F136" s="233" t="s">
        <v>7182</v>
      </c>
      <c r="G136" s="212"/>
      <c r="H136" s="212" t="s">
        <v>7216</v>
      </c>
      <c r="I136" s="212" t="s">
        <v>7178</v>
      </c>
      <c r="J136" s="212">
        <v>50</v>
      </c>
      <c r="K136" s="256"/>
    </row>
    <row r="137" spans="2:11" ht="15" customHeight="1">
      <c r="B137" s="253"/>
      <c r="C137" s="212" t="s">
        <v>7204</v>
      </c>
      <c r="D137" s="212"/>
      <c r="E137" s="212"/>
      <c r="F137" s="233" t="s">
        <v>7182</v>
      </c>
      <c r="G137" s="212"/>
      <c r="H137" s="212" t="s">
        <v>7229</v>
      </c>
      <c r="I137" s="212" t="s">
        <v>7178</v>
      </c>
      <c r="J137" s="212">
        <v>255</v>
      </c>
      <c r="K137" s="256"/>
    </row>
    <row r="138" spans="2:11" ht="15" customHeight="1">
      <c r="B138" s="253"/>
      <c r="C138" s="212" t="s">
        <v>7206</v>
      </c>
      <c r="D138" s="212"/>
      <c r="E138" s="212"/>
      <c r="F138" s="233" t="s">
        <v>7176</v>
      </c>
      <c r="G138" s="212"/>
      <c r="H138" s="212" t="s">
        <v>7230</v>
      </c>
      <c r="I138" s="212" t="s">
        <v>7208</v>
      </c>
      <c r="J138" s="212"/>
      <c r="K138" s="256"/>
    </row>
    <row r="139" spans="2:11" ht="15" customHeight="1">
      <c r="B139" s="253"/>
      <c r="C139" s="212" t="s">
        <v>7209</v>
      </c>
      <c r="D139" s="212"/>
      <c r="E139" s="212"/>
      <c r="F139" s="233" t="s">
        <v>7176</v>
      </c>
      <c r="G139" s="212"/>
      <c r="H139" s="212" t="s">
        <v>7231</v>
      </c>
      <c r="I139" s="212" t="s">
        <v>7211</v>
      </c>
      <c r="J139" s="212"/>
      <c r="K139" s="256"/>
    </row>
    <row r="140" spans="2:11" ht="15" customHeight="1">
      <c r="B140" s="253"/>
      <c r="C140" s="212" t="s">
        <v>7212</v>
      </c>
      <c r="D140" s="212"/>
      <c r="E140" s="212"/>
      <c r="F140" s="233" t="s">
        <v>7176</v>
      </c>
      <c r="G140" s="212"/>
      <c r="H140" s="212" t="s">
        <v>7212</v>
      </c>
      <c r="I140" s="212" t="s">
        <v>7211</v>
      </c>
      <c r="J140" s="212"/>
      <c r="K140" s="256"/>
    </row>
    <row r="141" spans="2:11" ht="15" customHeight="1">
      <c r="B141" s="253"/>
      <c r="C141" s="212" t="s">
        <v>42</v>
      </c>
      <c r="D141" s="212"/>
      <c r="E141" s="212"/>
      <c r="F141" s="233" t="s">
        <v>7176</v>
      </c>
      <c r="G141" s="212"/>
      <c r="H141" s="212" t="s">
        <v>7232</v>
      </c>
      <c r="I141" s="212" t="s">
        <v>7211</v>
      </c>
      <c r="J141" s="212"/>
      <c r="K141" s="256"/>
    </row>
    <row r="142" spans="2:11" ht="15" customHeight="1">
      <c r="B142" s="253"/>
      <c r="C142" s="212" t="s">
        <v>7233</v>
      </c>
      <c r="D142" s="212"/>
      <c r="E142" s="212"/>
      <c r="F142" s="233" t="s">
        <v>7176</v>
      </c>
      <c r="G142" s="212"/>
      <c r="H142" s="212" t="s">
        <v>7234</v>
      </c>
      <c r="I142" s="212" t="s">
        <v>7211</v>
      </c>
      <c r="J142" s="212"/>
      <c r="K142" s="256"/>
    </row>
    <row r="143" spans="2:11" ht="15" customHeight="1">
      <c r="B143" s="257"/>
      <c r="C143" s="258"/>
      <c r="D143" s="258"/>
      <c r="E143" s="258"/>
      <c r="F143" s="258"/>
      <c r="G143" s="258"/>
      <c r="H143" s="258"/>
      <c r="I143" s="258"/>
      <c r="J143" s="258"/>
      <c r="K143" s="259"/>
    </row>
    <row r="144" spans="2:11" ht="18.75" customHeight="1">
      <c r="B144" s="244"/>
      <c r="C144" s="244"/>
      <c r="D144" s="244"/>
      <c r="E144" s="244"/>
      <c r="F144" s="245"/>
      <c r="G144" s="244"/>
      <c r="H144" s="244"/>
      <c r="I144" s="244"/>
      <c r="J144" s="244"/>
      <c r="K144" s="244"/>
    </row>
    <row r="145" spans="2:11" ht="18.75" customHeight="1">
      <c r="B145" s="219"/>
      <c r="C145" s="219"/>
      <c r="D145" s="219"/>
      <c r="E145" s="219"/>
      <c r="F145" s="219"/>
      <c r="G145" s="219"/>
      <c r="H145" s="219"/>
      <c r="I145" s="219"/>
      <c r="J145" s="219"/>
      <c r="K145" s="219"/>
    </row>
    <row r="146" spans="2:11" ht="7.5" customHeight="1">
      <c r="B146" s="220"/>
      <c r="C146" s="221"/>
      <c r="D146" s="221"/>
      <c r="E146" s="221"/>
      <c r="F146" s="221"/>
      <c r="G146" s="221"/>
      <c r="H146" s="221"/>
      <c r="I146" s="221"/>
      <c r="J146" s="221"/>
      <c r="K146" s="222"/>
    </row>
    <row r="147" spans="2:11" ht="45" customHeight="1">
      <c r="B147" s="223"/>
      <c r="C147" s="320" t="s">
        <v>7235</v>
      </c>
      <c r="D147" s="320"/>
      <c r="E147" s="320"/>
      <c r="F147" s="320"/>
      <c r="G147" s="320"/>
      <c r="H147" s="320"/>
      <c r="I147" s="320"/>
      <c r="J147" s="320"/>
      <c r="K147" s="224"/>
    </row>
    <row r="148" spans="2:11" ht="17.25" customHeight="1">
      <c r="B148" s="223"/>
      <c r="C148" s="225" t="s">
        <v>7170</v>
      </c>
      <c r="D148" s="225"/>
      <c r="E148" s="225"/>
      <c r="F148" s="225" t="s">
        <v>7171</v>
      </c>
      <c r="G148" s="226"/>
      <c r="H148" s="225" t="s">
        <v>58</v>
      </c>
      <c r="I148" s="225" t="s">
        <v>61</v>
      </c>
      <c r="J148" s="225" t="s">
        <v>7172</v>
      </c>
      <c r="K148" s="224"/>
    </row>
    <row r="149" spans="2:11" ht="17.25" customHeight="1">
      <c r="B149" s="223"/>
      <c r="C149" s="227" t="s">
        <v>7173</v>
      </c>
      <c r="D149" s="227"/>
      <c r="E149" s="227"/>
      <c r="F149" s="228" t="s">
        <v>7174</v>
      </c>
      <c r="G149" s="229"/>
      <c r="H149" s="227"/>
      <c r="I149" s="227"/>
      <c r="J149" s="227" t="s">
        <v>7175</v>
      </c>
      <c r="K149" s="224"/>
    </row>
    <row r="150" spans="2:11" ht="5.25" customHeight="1">
      <c r="B150" s="235"/>
      <c r="C150" s="230"/>
      <c r="D150" s="230"/>
      <c r="E150" s="230"/>
      <c r="F150" s="230"/>
      <c r="G150" s="231"/>
      <c r="H150" s="230"/>
      <c r="I150" s="230"/>
      <c r="J150" s="230"/>
      <c r="K150" s="256"/>
    </row>
    <row r="151" spans="2:11" ht="15" customHeight="1">
      <c r="B151" s="235"/>
      <c r="C151" s="260" t="s">
        <v>7179</v>
      </c>
      <c r="D151" s="212"/>
      <c r="E151" s="212"/>
      <c r="F151" s="261" t="s">
        <v>7176</v>
      </c>
      <c r="G151" s="212"/>
      <c r="H151" s="260" t="s">
        <v>7216</v>
      </c>
      <c r="I151" s="260" t="s">
        <v>7178</v>
      </c>
      <c r="J151" s="260">
        <v>120</v>
      </c>
      <c r="K151" s="256"/>
    </row>
    <row r="152" spans="2:11" ht="15" customHeight="1">
      <c r="B152" s="235"/>
      <c r="C152" s="260" t="s">
        <v>7225</v>
      </c>
      <c r="D152" s="212"/>
      <c r="E152" s="212"/>
      <c r="F152" s="261" t="s">
        <v>7176</v>
      </c>
      <c r="G152" s="212"/>
      <c r="H152" s="260" t="s">
        <v>7236</v>
      </c>
      <c r="I152" s="260" t="s">
        <v>7178</v>
      </c>
      <c r="J152" s="260" t="s">
        <v>7227</v>
      </c>
      <c r="K152" s="256"/>
    </row>
    <row r="153" spans="2:11" ht="15" customHeight="1">
      <c r="B153" s="235"/>
      <c r="C153" s="260" t="s">
        <v>7124</v>
      </c>
      <c r="D153" s="212"/>
      <c r="E153" s="212"/>
      <c r="F153" s="261" t="s">
        <v>7176</v>
      </c>
      <c r="G153" s="212"/>
      <c r="H153" s="260" t="s">
        <v>7237</v>
      </c>
      <c r="I153" s="260" t="s">
        <v>7178</v>
      </c>
      <c r="J153" s="260" t="s">
        <v>7227</v>
      </c>
      <c r="K153" s="256"/>
    </row>
    <row r="154" spans="2:11" ht="15" customHeight="1">
      <c r="B154" s="235"/>
      <c r="C154" s="260" t="s">
        <v>7181</v>
      </c>
      <c r="D154" s="212"/>
      <c r="E154" s="212"/>
      <c r="F154" s="261" t="s">
        <v>7182</v>
      </c>
      <c r="G154" s="212"/>
      <c r="H154" s="260" t="s">
        <v>7216</v>
      </c>
      <c r="I154" s="260" t="s">
        <v>7178</v>
      </c>
      <c r="J154" s="260">
        <v>50</v>
      </c>
      <c r="K154" s="256"/>
    </row>
    <row r="155" spans="2:11" ht="15" customHeight="1">
      <c r="B155" s="235"/>
      <c r="C155" s="260" t="s">
        <v>7184</v>
      </c>
      <c r="D155" s="212"/>
      <c r="E155" s="212"/>
      <c r="F155" s="261" t="s">
        <v>7176</v>
      </c>
      <c r="G155" s="212"/>
      <c r="H155" s="260" t="s">
        <v>7216</v>
      </c>
      <c r="I155" s="260" t="s">
        <v>7186</v>
      </c>
      <c r="J155" s="260"/>
      <c r="K155" s="256"/>
    </row>
    <row r="156" spans="2:11" ht="15" customHeight="1">
      <c r="B156" s="235"/>
      <c r="C156" s="260" t="s">
        <v>7195</v>
      </c>
      <c r="D156" s="212"/>
      <c r="E156" s="212"/>
      <c r="F156" s="261" t="s">
        <v>7182</v>
      </c>
      <c r="G156" s="212"/>
      <c r="H156" s="260" t="s">
        <v>7216</v>
      </c>
      <c r="I156" s="260" t="s">
        <v>7178</v>
      </c>
      <c r="J156" s="260">
        <v>50</v>
      </c>
      <c r="K156" s="256"/>
    </row>
    <row r="157" spans="2:11" ht="15" customHeight="1">
      <c r="B157" s="235"/>
      <c r="C157" s="260" t="s">
        <v>7203</v>
      </c>
      <c r="D157" s="212"/>
      <c r="E157" s="212"/>
      <c r="F157" s="261" t="s">
        <v>7182</v>
      </c>
      <c r="G157" s="212"/>
      <c r="H157" s="260" t="s">
        <v>7216</v>
      </c>
      <c r="I157" s="260" t="s">
        <v>7178</v>
      </c>
      <c r="J157" s="260">
        <v>50</v>
      </c>
      <c r="K157" s="256"/>
    </row>
    <row r="158" spans="2:11" ht="15" customHeight="1">
      <c r="B158" s="235"/>
      <c r="C158" s="260" t="s">
        <v>7201</v>
      </c>
      <c r="D158" s="212"/>
      <c r="E158" s="212"/>
      <c r="F158" s="261" t="s">
        <v>7182</v>
      </c>
      <c r="G158" s="212"/>
      <c r="H158" s="260" t="s">
        <v>7216</v>
      </c>
      <c r="I158" s="260" t="s">
        <v>7178</v>
      </c>
      <c r="J158" s="260">
        <v>50</v>
      </c>
      <c r="K158" s="256"/>
    </row>
    <row r="159" spans="2:11" ht="15" customHeight="1">
      <c r="B159" s="235"/>
      <c r="C159" s="260" t="s">
        <v>235</v>
      </c>
      <c r="D159" s="212"/>
      <c r="E159" s="212"/>
      <c r="F159" s="261" t="s">
        <v>7176</v>
      </c>
      <c r="G159" s="212"/>
      <c r="H159" s="260" t="s">
        <v>7238</v>
      </c>
      <c r="I159" s="260" t="s">
        <v>7178</v>
      </c>
      <c r="J159" s="260" t="s">
        <v>7239</v>
      </c>
      <c r="K159" s="256"/>
    </row>
    <row r="160" spans="2:11" ht="15" customHeight="1">
      <c r="B160" s="235"/>
      <c r="C160" s="260" t="s">
        <v>7240</v>
      </c>
      <c r="D160" s="212"/>
      <c r="E160" s="212"/>
      <c r="F160" s="261" t="s">
        <v>7176</v>
      </c>
      <c r="G160" s="212"/>
      <c r="H160" s="260" t="s">
        <v>7241</v>
      </c>
      <c r="I160" s="260" t="s">
        <v>7211</v>
      </c>
      <c r="J160" s="260"/>
      <c r="K160" s="256"/>
    </row>
    <row r="161" spans="2:11" ht="15" customHeight="1">
      <c r="B161" s="262"/>
      <c r="C161" s="242"/>
      <c r="D161" s="242"/>
      <c r="E161" s="242"/>
      <c r="F161" s="242"/>
      <c r="G161" s="242"/>
      <c r="H161" s="242"/>
      <c r="I161" s="242"/>
      <c r="J161" s="242"/>
      <c r="K161" s="263"/>
    </row>
    <row r="162" spans="2:11" ht="18.75" customHeight="1">
      <c r="B162" s="244"/>
      <c r="C162" s="254"/>
      <c r="D162" s="254"/>
      <c r="E162" s="254"/>
      <c r="F162" s="264"/>
      <c r="G162" s="254"/>
      <c r="H162" s="254"/>
      <c r="I162" s="254"/>
      <c r="J162" s="254"/>
      <c r="K162" s="244"/>
    </row>
    <row r="163" spans="2:11" ht="18.75" customHeight="1">
      <c r="B163" s="219"/>
      <c r="C163" s="219"/>
      <c r="D163" s="219"/>
      <c r="E163" s="219"/>
      <c r="F163" s="219"/>
      <c r="G163" s="219"/>
      <c r="H163" s="219"/>
      <c r="I163" s="219"/>
      <c r="J163" s="219"/>
      <c r="K163" s="219"/>
    </row>
    <row r="164" spans="2:11" ht="7.5" customHeight="1">
      <c r="B164" s="201"/>
      <c r="C164" s="202"/>
      <c r="D164" s="202"/>
      <c r="E164" s="202"/>
      <c r="F164" s="202"/>
      <c r="G164" s="202"/>
      <c r="H164" s="202"/>
      <c r="I164" s="202"/>
      <c r="J164" s="202"/>
      <c r="K164" s="203"/>
    </row>
    <row r="165" spans="2:11" ht="45" customHeight="1">
      <c r="B165" s="204"/>
      <c r="C165" s="321" t="s">
        <v>7242</v>
      </c>
      <c r="D165" s="321"/>
      <c r="E165" s="321"/>
      <c r="F165" s="321"/>
      <c r="G165" s="321"/>
      <c r="H165" s="321"/>
      <c r="I165" s="321"/>
      <c r="J165" s="321"/>
      <c r="K165" s="205"/>
    </row>
    <row r="166" spans="2:11" ht="17.25" customHeight="1">
      <c r="B166" s="204"/>
      <c r="C166" s="225" t="s">
        <v>7170</v>
      </c>
      <c r="D166" s="225"/>
      <c r="E166" s="225"/>
      <c r="F166" s="225" t="s">
        <v>7171</v>
      </c>
      <c r="G166" s="265"/>
      <c r="H166" s="266" t="s">
        <v>58</v>
      </c>
      <c r="I166" s="266" t="s">
        <v>61</v>
      </c>
      <c r="J166" s="225" t="s">
        <v>7172</v>
      </c>
      <c r="K166" s="205"/>
    </row>
    <row r="167" spans="2:11" ht="17.25" customHeight="1">
      <c r="B167" s="206"/>
      <c r="C167" s="227" t="s">
        <v>7173</v>
      </c>
      <c r="D167" s="227"/>
      <c r="E167" s="227"/>
      <c r="F167" s="228" t="s">
        <v>7174</v>
      </c>
      <c r="G167" s="267"/>
      <c r="H167" s="268"/>
      <c r="I167" s="268"/>
      <c r="J167" s="227" t="s">
        <v>7175</v>
      </c>
      <c r="K167" s="207"/>
    </row>
    <row r="168" spans="2:11" ht="5.25" customHeight="1">
      <c r="B168" s="235"/>
      <c r="C168" s="230"/>
      <c r="D168" s="230"/>
      <c r="E168" s="230"/>
      <c r="F168" s="230"/>
      <c r="G168" s="231"/>
      <c r="H168" s="230"/>
      <c r="I168" s="230"/>
      <c r="J168" s="230"/>
      <c r="K168" s="256"/>
    </row>
    <row r="169" spans="2:11" ht="15" customHeight="1">
      <c r="B169" s="235"/>
      <c r="C169" s="212" t="s">
        <v>7179</v>
      </c>
      <c r="D169" s="212"/>
      <c r="E169" s="212"/>
      <c r="F169" s="233" t="s">
        <v>7176</v>
      </c>
      <c r="G169" s="212"/>
      <c r="H169" s="212" t="s">
        <v>7216</v>
      </c>
      <c r="I169" s="212" t="s">
        <v>7178</v>
      </c>
      <c r="J169" s="212">
        <v>120</v>
      </c>
      <c r="K169" s="256"/>
    </row>
    <row r="170" spans="2:11" ht="15" customHeight="1">
      <c r="B170" s="235"/>
      <c r="C170" s="212" t="s">
        <v>7225</v>
      </c>
      <c r="D170" s="212"/>
      <c r="E170" s="212"/>
      <c r="F170" s="233" t="s">
        <v>7176</v>
      </c>
      <c r="G170" s="212"/>
      <c r="H170" s="212" t="s">
        <v>7226</v>
      </c>
      <c r="I170" s="212" t="s">
        <v>7178</v>
      </c>
      <c r="J170" s="212" t="s">
        <v>7227</v>
      </c>
      <c r="K170" s="256"/>
    </row>
    <row r="171" spans="2:11" ht="15" customHeight="1">
      <c r="B171" s="235"/>
      <c r="C171" s="212" t="s">
        <v>7124</v>
      </c>
      <c r="D171" s="212"/>
      <c r="E171" s="212"/>
      <c r="F171" s="233" t="s">
        <v>7176</v>
      </c>
      <c r="G171" s="212"/>
      <c r="H171" s="212" t="s">
        <v>7243</v>
      </c>
      <c r="I171" s="212" t="s">
        <v>7178</v>
      </c>
      <c r="J171" s="212" t="s">
        <v>7227</v>
      </c>
      <c r="K171" s="256"/>
    </row>
    <row r="172" spans="2:11" ht="15" customHeight="1">
      <c r="B172" s="235"/>
      <c r="C172" s="212" t="s">
        <v>7181</v>
      </c>
      <c r="D172" s="212"/>
      <c r="E172" s="212"/>
      <c r="F172" s="233" t="s">
        <v>7182</v>
      </c>
      <c r="G172" s="212"/>
      <c r="H172" s="212" t="s">
        <v>7243</v>
      </c>
      <c r="I172" s="212" t="s">
        <v>7178</v>
      </c>
      <c r="J172" s="212">
        <v>50</v>
      </c>
      <c r="K172" s="256"/>
    </row>
    <row r="173" spans="2:11" ht="15" customHeight="1">
      <c r="B173" s="235"/>
      <c r="C173" s="212" t="s">
        <v>7184</v>
      </c>
      <c r="D173" s="212"/>
      <c r="E173" s="212"/>
      <c r="F173" s="233" t="s">
        <v>7176</v>
      </c>
      <c r="G173" s="212"/>
      <c r="H173" s="212" t="s">
        <v>7243</v>
      </c>
      <c r="I173" s="212" t="s">
        <v>7186</v>
      </c>
      <c r="J173" s="212"/>
      <c r="K173" s="256"/>
    </row>
    <row r="174" spans="2:11" ht="15" customHeight="1">
      <c r="B174" s="235"/>
      <c r="C174" s="212" t="s">
        <v>7195</v>
      </c>
      <c r="D174" s="212"/>
      <c r="E174" s="212"/>
      <c r="F174" s="233" t="s">
        <v>7182</v>
      </c>
      <c r="G174" s="212"/>
      <c r="H174" s="212" t="s">
        <v>7243</v>
      </c>
      <c r="I174" s="212" t="s">
        <v>7178</v>
      </c>
      <c r="J174" s="212">
        <v>50</v>
      </c>
      <c r="K174" s="256"/>
    </row>
    <row r="175" spans="2:11" ht="15" customHeight="1">
      <c r="B175" s="235"/>
      <c r="C175" s="212" t="s">
        <v>7203</v>
      </c>
      <c r="D175" s="212"/>
      <c r="E175" s="212"/>
      <c r="F175" s="233" t="s">
        <v>7182</v>
      </c>
      <c r="G175" s="212"/>
      <c r="H175" s="212" t="s">
        <v>7243</v>
      </c>
      <c r="I175" s="212" t="s">
        <v>7178</v>
      </c>
      <c r="J175" s="212">
        <v>50</v>
      </c>
      <c r="K175" s="256"/>
    </row>
    <row r="176" spans="2:11" ht="15" customHeight="1">
      <c r="B176" s="235"/>
      <c r="C176" s="212" t="s">
        <v>7201</v>
      </c>
      <c r="D176" s="212"/>
      <c r="E176" s="212"/>
      <c r="F176" s="233" t="s">
        <v>7182</v>
      </c>
      <c r="G176" s="212"/>
      <c r="H176" s="212" t="s">
        <v>7243</v>
      </c>
      <c r="I176" s="212" t="s">
        <v>7178</v>
      </c>
      <c r="J176" s="212">
        <v>50</v>
      </c>
      <c r="K176" s="256"/>
    </row>
    <row r="177" spans="2:11" ht="15" customHeight="1">
      <c r="B177" s="235"/>
      <c r="C177" s="212" t="s">
        <v>251</v>
      </c>
      <c r="D177" s="212"/>
      <c r="E177" s="212"/>
      <c r="F177" s="233" t="s">
        <v>7176</v>
      </c>
      <c r="G177" s="212"/>
      <c r="H177" s="212" t="s">
        <v>7244</v>
      </c>
      <c r="I177" s="212" t="s">
        <v>7245</v>
      </c>
      <c r="J177" s="212"/>
      <c r="K177" s="256"/>
    </row>
    <row r="178" spans="2:11" ht="15" customHeight="1">
      <c r="B178" s="235"/>
      <c r="C178" s="212" t="s">
        <v>61</v>
      </c>
      <c r="D178" s="212"/>
      <c r="E178" s="212"/>
      <c r="F178" s="233" t="s">
        <v>7176</v>
      </c>
      <c r="G178" s="212"/>
      <c r="H178" s="212" t="s">
        <v>7246</v>
      </c>
      <c r="I178" s="212" t="s">
        <v>7247</v>
      </c>
      <c r="J178" s="212">
        <v>1</v>
      </c>
      <c r="K178" s="256"/>
    </row>
    <row r="179" spans="2:11" ht="15" customHeight="1">
      <c r="B179" s="235"/>
      <c r="C179" s="212" t="s">
        <v>57</v>
      </c>
      <c r="D179" s="212"/>
      <c r="E179" s="212"/>
      <c r="F179" s="233" t="s">
        <v>7176</v>
      </c>
      <c r="G179" s="212"/>
      <c r="H179" s="212" t="s">
        <v>7248</v>
      </c>
      <c r="I179" s="212" t="s">
        <v>7178</v>
      </c>
      <c r="J179" s="212">
        <v>20</v>
      </c>
      <c r="K179" s="256"/>
    </row>
    <row r="180" spans="2:11" ht="15" customHeight="1">
      <c r="B180" s="235"/>
      <c r="C180" s="212" t="s">
        <v>58</v>
      </c>
      <c r="D180" s="212"/>
      <c r="E180" s="212"/>
      <c r="F180" s="233" t="s">
        <v>7176</v>
      </c>
      <c r="G180" s="212"/>
      <c r="H180" s="212" t="s">
        <v>7249</v>
      </c>
      <c r="I180" s="212" t="s">
        <v>7178</v>
      </c>
      <c r="J180" s="212">
        <v>255</v>
      </c>
      <c r="K180" s="256"/>
    </row>
    <row r="181" spans="2:11" ht="15" customHeight="1">
      <c r="B181" s="235"/>
      <c r="C181" s="212" t="s">
        <v>252</v>
      </c>
      <c r="D181" s="212"/>
      <c r="E181" s="212"/>
      <c r="F181" s="233" t="s">
        <v>7176</v>
      </c>
      <c r="G181" s="212"/>
      <c r="H181" s="212" t="s">
        <v>7140</v>
      </c>
      <c r="I181" s="212" t="s">
        <v>7178</v>
      </c>
      <c r="J181" s="212">
        <v>10</v>
      </c>
      <c r="K181" s="256"/>
    </row>
    <row r="182" spans="2:11" ht="15" customHeight="1">
      <c r="B182" s="235"/>
      <c r="C182" s="212" t="s">
        <v>253</v>
      </c>
      <c r="D182" s="212"/>
      <c r="E182" s="212"/>
      <c r="F182" s="233" t="s">
        <v>7176</v>
      </c>
      <c r="G182" s="212"/>
      <c r="H182" s="212" t="s">
        <v>7250</v>
      </c>
      <c r="I182" s="212" t="s">
        <v>7211</v>
      </c>
      <c r="J182" s="212"/>
      <c r="K182" s="256"/>
    </row>
    <row r="183" spans="2:11" ht="15" customHeight="1">
      <c r="B183" s="235"/>
      <c r="C183" s="212" t="s">
        <v>7251</v>
      </c>
      <c r="D183" s="212"/>
      <c r="E183" s="212"/>
      <c r="F183" s="233" t="s">
        <v>7176</v>
      </c>
      <c r="G183" s="212"/>
      <c r="H183" s="212" t="s">
        <v>7252</v>
      </c>
      <c r="I183" s="212" t="s">
        <v>7211</v>
      </c>
      <c r="J183" s="212"/>
      <c r="K183" s="256"/>
    </row>
    <row r="184" spans="2:11" ht="15" customHeight="1">
      <c r="B184" s="235"/>
      <c r="C184" s="212" t="s">
        <v>7240</v>
      </c>
      <c r="D184" s="212"/>
      <c r="E184" s="212"/>
      <c r="F184" s="233" t="s">
        <v>7176</v>
      </c>
      <c r="G184" s="212"/>
      <c r="H184" s="212" t="s">
        <v>7253</v>
      </c>
      <c r="I184" s="212" t="s">
        <v>7211</v>
      </c>
      <c r="J184" s="212"/>
      <c r="K184" s="256"/>
    </row>
    <row r="185" spans="2:11" ht="15" customHeight="1">
      <c r="B185" s="235"/>
      <c r="C185" s="212" t="s">
        <v>255</v>
      </c>
      <c r="D185" s="212"/>
      <c r="E185" s="212"/>
      <c r="F185" s="233" t="s">
        <v>7182</v>
      </c>
      <c r="G185" s="212"/>
      <c r="H185" s="212" t="s">
        <v>7254</v>
      </c>
      <c r="I185" s="212" t="s">
        <v>7178</v>
      </c>
      <c r="J185" s="212">
        <v>50</v>
      </c>
      <c r="K185" s="256"/>
    </row>
    <row r="186" spans="2:11" ht="15" customHeight="1">
      <c r="B186" s="235"/>
      <c r="C186" s="212" t="s">
        <v>7255</v>
      </c>
      <c r="D186" s="212"/>
      <c r="E186" s="212"/>
      <c r="F186" s="233" t="s">
        <v>7182</v>
      </c>
      <c r="G186" s="212"/>
      <c r="H186" s="212" t="s">
        <v>7256</v>
      </c>
      <c r="I186" s="212" t="s">
        <v>7257</v>
      </c>
      <c r="J186" s="212"/>
      <c r="K186" s="256"/>
    </row>
    <row r="187" spans="2:11" ht="15" customHeight="1">
      <c r="B187" s="235"/>
      <c r="C187" s="212" t="s">
        <v>7258</v>
      </c>
      <c r="D187" s="212"/>
      <c r="E187" s="212"/>
      <c r="F187" s="233" t="s">
        <v>7182</v>
      </c>
      <c r="G187" s="212"/>
      <c r="H187" s="212" t="s">
        <v>7259</v>
      </c>
      <c r="I187" s="212" t="s">
        <v>7257</v>
      </c>
      <c r="J187" s="212"/>
      <c r="K187" s="256"/>
    </row>
    <row r="188" spans="2:11" ht="15" customHeight="1">
      <c r="B188" s="235"/>
      <c r="C188" s="212" t="s">
        <v>7260</v>
      </c>
      <c r="D188" s="212"/>
      <c r="E188" s="212"/>
      <c r="F188" s="233" t="s">
        <v>7182</v>
      </c>
      <c r="G188" s="212"/>
      <c r="H188" s="212" t="s">
        <v>7261</v>
      </c>
      <c r="I188" s="212" t="s">
        <v>7257</v>
      </c>
      <c r="J188" s="212"/>
      <c r="K188" s="256"/>
    </row>
    <row r="189" spans="2:11" ht="15" customHeight="1">
      <c r="B189" s="235"/>
      <c r="C189" s="269" t="s">
        <v>7262</v>
      </c>
      <c r="D189" s="212"/>
      <c r="E189" s="212"/>
      <c r="F189" s="233" t="s">
        <v>7182</v>
      </c>
      <c r="G189" s="212"/>
      <c r="H189" s="212" t="s">
        <v>7263</v>
      </c>
      <c r="I189" s="212" t="s">
        <v>7264</v>
      </c>
      <c r="J189" s="270" t="s">
        <v>7265</v>
      </c>
      <c r="K189" s="256"/>
    </row>
    <row r="190" spans="2:11" ht="15" customHeight="1">
      <c r="B190" s="235"/>
      <c r="C190" s="269" t="s">
        <v>46</v>
      </c>
      <c r="D190" s="212"/>
      <c r="E190" s="212"/>
      <c r="F190" s="233" t="s">
        <v>7176</v>
      </c>
      <c r="G190" s="212"/>
      <c r="H190" s="209" t="s">
        <v>7266</v>
      </c>
      <c r="I190" s="212" t="s">
        <v>7267</v>
      </c>
      <c r="J190" s="212"/>
      <c r="K190" s="256"/>
    </row>
    <row r="191" spans="2:11" ht="15" customHeight="1">
      <c r="B191" s="235"/>
      <c r="C191" s="269" t="s">
        <v>7268</v>
      </c>
      <c r="D191" s="212"/>
      <c r="E191" s="212"/>
      <c r="F191" s="233" t="s">
        <v>7176</v>
      </c>
      <c r="G191" s="212"/>
      <c r="H191" s="212" t="s">
        <v>7269</v>
      </c>
      <c r="I191" s="212" t="s">
        <v>7211</v>
      </c>
      <c r="J191" s="212"/>
      <c r="K191" s="256"/>
    </row>
    <row r="192" spans="2:11" ht="15" customHeight="1">
      <c r="B192" s="235"/>
      <c r="C192" s="269" t="s">
        <v>7270</v>
      </c>
      <c r="D192" s="212"/>
      <c r="E192" s="212"/>
      <c r="F192" s="233" t="s">
        <v>7176</v>
      </c>
      <c r="G192" s="212"/>
      <c r="H192" s="212" t="s">
        <v>7271</v>
      </c>
      <c r="I192" s="212" t="s">
        <v>7211</v>
      </c>
      <c r="J192" s="212"/>
      <c r="K192" s="256"/>
    </row>
    <row r="193" spans="2:11" ht="15" customHeight="1">
      <c r="B193" s="235"/>
      <c r="C193" s="269" t="s">
        <v>7272</v>
      </c>
      <c r="D193" s="212"/>
      <c r="E193" s="212"/>
      <c r="F193" s="233" t="s">
        <v>7182</v>
      </c>
      <c r="G193" s="212"/>
      <c r="H193" s="212" t="s">
        <v>7273</v>
      </c>
      <c r="I193" s="212" t="s">
        <v>7211</v>
      </c>
      <c r="J193" s="212"/>
      <c r="K193" s="256"/>
    </row>
    <row r="194" spans="2:11" ht="15" customHeight="1">
      <c r="B194" s="262"/>
      <c r="C194" s="271"/>
      <c r="D194" s="242"/>
      <c r="E194" s="242"/>
      <c r="F194" s="242"/>
      <c r="G194" s="242"/>
      <c r="H194" s="242"/>
      <c r="I194" s="242"/>
      <c r="J194" s="242"/>
      <c r="K194" s="263"/>
    </row>
    <row r="195" spans="2:11" ht="18.75" customHeight="1">
      <c r="B195" s="244"/>
      <c r="C195" s="254"/>
      <c r="D195" s="254"/>
      <c r="E195" s="254"/>
      <c r="F195" s="264"/>
      <c r="G195" s="254"/>
      <c r="H195" s="254"/>
      <c r="I195" s="254"/>
      <c r="J195" s="254"/>
      <c r="K195" s="244"/>
    </row>
    <row r="196" spans="2:11" ht="18.75" customHeight="1">
      <c r="B196" s="244"/>
      <c r="C196" s="254"/>
      <c r="D196" s="254"/>
      <c r="E196" s="254"/>
      <c r="F196" s="264"/>
      <c r="G196" s="254"/>
      <c r="H196" s="254"/>
      <c r="I196" s="254"/>
      <c r="J196" s="254"/>
      <c r="K196" s="244"/>
    </row>
    <row r="197" spans="2:11" ht="18.75" customHeight="1">
      <c r="B197" s="219"/>
      <c r="C197" s="219"/>
      <c r="D197" s="219"/>
      <c r="E197" s="219"/>
      <c r="F197" s="219"/>
      <c r="G197" s="219"/>
      <c r="H197" s="219"/>
      <c r="I197" s="219"/>
      <c r="J197" s="219"/>
      <c r="K197" s="219"/>
    </row>
    <row r="198" spans="2:11" ht="13.5">
      <c r="B198" s="201"/>
      <c r="C198" s="202"/>
      <c r="D198" s="202"/>
      <c r="E198" s="202"/>
      <c r="F198" s="202"/>
      <c r="G198" s="202"/>
      <c r="H198" s="202"/>
      <c r="I198" s="202"/>
      <c r="J198" s="202"/>
      <c r="K198" s="203"/>
    </row>
    <row r="199" spans="2:11" ht="21">
      <c r="B199" s="204"/>
      <c r="C199" s="321" t="s">
        <v>7274</v>
      </c>
      <c r="D199" s="321"/>
      <c r="E199" s="321"/>
      <c r="F199" s="321"/>
      <c r="G199" s="321"/>
      <c r="H199" s="321"/>
      <c r="I199" s="321"/>
      <c r="J199" s="321"/>
      <c r="K199" s="205"/>
    </row>
    <row r="200" spans="2:11" ht="25.5" customHeight="1">
      <c r="B200" s="204"/>
      <c r="C200" s="272" t="s">
        <v>7275</v>
      </c>
      <c r="D200" s="272"/>
      <c r="E200" s="272"/>
      <c r="F200" s="272" t="s">
        <v>7276</v>
      </c>
      <c r="G200" s="273"/>
      <c r="H200" s="322" t="s">
        <v>7277</v>
      </c>
      <c r="I200" s="322"/>
      <c r="J200" s="322"/>
      <c r="K200" s="205"/>
    </row>
    <row r="201" spans="2:11" ht="5.25" customHeight="1">
      <c r="B201" s="235"/>
      <c r="C201" s="230"/>
      <c r="D201" s="230"/>
      <c r="E201" s="230"/>
      <c r="F201" s="230"/>
      <c r="G201" s="254"/>
      <c r="H201" s="230"/>
      <c r="I201" s="230"/>
      <c r="J201" s="230"/>
      <c r="K201" s="256"/>
    </row>
    <row r="202" spans="2:11" ht="15" customHeight="1">
      <c r="B202" s="235"/>
      <c r="C202" s="212" t="s">
        <v>7267</v>
      </c>
      <c r="D202" s="212"/>
      <c r="E202" s="212"/>
      <c r="F202" s="233" t="s">
        <v>47</v>
      </c>
      <c r="G202" s="212"/>
      <c r="H202" s="323" t="s">
        <v>7278</v>
      </c>
      <c r="I202" s="323"/>
      <c r="J202" s="323"/>
      <c r="K202" s="256"/>
    </row>
    <row r="203" spans="2:11" ht="15" customHeight="1">
      <c r="B203" s="235"/>
      <c r="C203" s="212"/>
      <c r="D203" s="212"/>
      <c r="E203" s="212"/>
      <c r="F203" s="233" t="s">
        <v>48</v>
      </c>
      <c r="G203" s="212"/>
      <c r="H203" s="323" t="s">
        <v>7279</v>
      </c>
      <c r="I203" s="323"/>
      <c r="J203" s="323"/>
      <c r="K203" s="256"/>
    </row>
    <row r="204" spans="2:11" ht="15" customHeight="1">
      <c r="B204" s="235"/>
      <c r="C204" s="212"/>
      <c r="D204" s="212"/>
      <c r="E204" s="212"/>
      <c r="F204" s="233" t="s">
        <v>51</v>
      </c>
      <c r="G204" s="212"/>
      <c r="H204" s="323" t="s">
        <v>7280</v>
      </c>
      <c r="I204" s="323"/>
      <c r="J204" s="323"/>
      <c r="K204" s="256"/>
    </row>
    <row r="205" spans="2:11" ht="15" customHeight="1">
      <c r="B205" s="235"/>
      <c r="C205" s="212"/>
      <c r="D205" s="212"/>
      <c r="E205" s="212"/>
      <c r="F205" s="233" t="s">
        <v>49</v>
      </c>
      <c r="G205" s="212"/>
      <c r="H205" s="323" t="s">
        <v>7281</v>
      </c>
      <c r="I205" s="323"/>
      <c r="J205" s="323"/>
      <c r="K205" s="256"/>
    </row>
    <row r="206" spans="2:11" ht="15" customHeight="1">
      <c r="B206" s="235"/>
      <c r="C206" s="212"/>
      <c r="D206" s="212"/>
      <c r="E206" s="212"/>
      <c r="F206" s="233" t="s">
        <v>50</v>
      </c>
      <c r="G206" s="212"/>
      <c r="H206" s="323" t="s">
        <v>7282</v>
      </c>
      <c r="I206" s="323"/>
      <c r="J206" s="323"/>
      <c r="K206" s="256"/>
    </row>
    <row r="207" spans="2:11" ht="15" customHeight="1">
      <c r="B207" s="235"/>
      <c r="C207" s="212"/>
      <c r="D207" s="212"/>
      <c r="E207" s="212"/>
      <c r="F207" s="233"/>
      <c r="G207" s="212"/>
      <c r="H207" s="212"/>
      <c r="I207" s="212"/>
      <c r="J207" s="212"/>
      <c r="K207" s="256"/>
    </row>
    <row r="208" spans="2:11" ht="15" customHeight="1">
      <c r="B208" s="235"/>
      <c r="C208" s="212" t="s">
        <v>7223</v>
      </c>
      <c r="D208" s="212"/>
      <c r="E208" s="212"/>
      <c r="F208" s="233" t="s">
        <v>83</v>
      </c>
      <c r="G208" s="212"/>
      <c r="H208" s="323" t="s">
        <v>7283</v>
      </c>
      <c r="I208" s="323"/>
      <c r="J208" s="323"/>
      <c r="K208" s="256"/>
    </row>
    <row r="209" spans="2:11" ht="15" customHeight="1">
      <c r="B209" s="235"/>
      <c r="C209" s="212"/>
      <c r="D209" s="212"/>
      <c r="E209" s="212"/>
      <c r="F209" s="233" t="s">
        <v>7121</v>
      </c>
      <c r="G209" s="212"/>
      <c r="H209" s="323" t="s">
        <v>7122</v>
      </c>
      <c r="I209" s="323"/>
      <c r="J209" s="323"/>
      <c r="K209" s="256"/>
    </row>
    <row r="210" spans="2:11" ht="15" customHeight="1">
      <c r="B210" s="235"/>
      <c r="C210" s="212"/>
      <c r="D210" s="212"/>
      <c r="E210" s="212"/>
      <c r="F210" s="233" t="s">
        <v>7119</v>
      </c>
      <c r="G210" s="212"/>
      <c r="H210" s="323" t="s">
        <v>7284</v>
      </c>
      <c r="I210" s="323"/>
      <c r="J210" s="323"/>
      <c r="K210" s="256"/>
    </row>
    <row r="211" spans="2:11" ht="15" customHeight="1">
      <c r="B211" s="274"/>
      <c r="C211" s="212"/>
      <c r="D211" s="212"/>
      <c r="E211" s="212"/>
      <c r="F211" s="233" t="s">
        <v>99</v>
      </c>
      <c r="G211" s="269"/>
      <c r="H211" s="324" t="s">
        <v>100</v>
      </c>
      <c r="I211" s="324"/>
      <c r="J211" s="324"/>
      <c r="K211" s="275"/>
    </row>
    <row r="212" spans="2:11" ht="15" customHeight="1">
      <c r="B212" s="274"/>
      <c r="C212" s="212"/>
      <c r="D212" s="212"/>
      <c r="E212" s="212"/>
      <c r="F212" s="233" t="s">
        <v>7123</v>
      </c>
      <c r="G212" s="269"/>
      <c r="H212" s="324" t="s">
        <v>7285</v>
      </c>
      <c r="I212" s="324"/>
      <c r="J212" s="324"/>
      <c r="K212" s="275"/>
    </row>
    <row r="213" spans="2:11" ht="15" customHeight="1">
      <c r="B213" s="274"/>
      <c r="C213" s="212"/>
      <c r="D213" s="212"/>
      <c r="E213" s="212"/>
      <c r="F213" s="233"/>
      <c r="G213" s="269"/>
      <c r="H213" s="260"/>
      <c r="I213" s="260"/>
      <c r="J213" s="260"/>
      <c r="K213" s="275"/>
    </row>
    <row r="214" spans="2:11" ht="15" customHeight="1">
      <c r="B214" s="274"/>
      <c r="C214" s="212" t="s">
        <v>7247</v>
      </c>
      <c r="D214" s="212"/>
      <c r="E214" s="212"/>
      <c r="F214" s="233">
        <v>1</v>
      </c>
      <c r="G214" s="269"/>
      <c r="H214" s="324" t="s">
        <v>7286</v>
      </c>
      <c r="I214" s="324"/>
      <c r="J214" s="324"/>
      <c r="K214" s="275"/>
    </row>
    <row r="215" spans="2:11" ht="15" customHeight="1">
      <c r="B215" s="274"/>
      <c r="C215" s="212"/>
      <c r="D215" s="212"/>
      <c r="E215" s="212"/>
      <c r="F215" s="233">
        <v>2</v>
      </c>
      <c r="G215" s="269"/>
      <c r="H215" s="324" t="s">
        <v>7287</v>
      </c>
      <c r="I215" s="324"/>
      <c r="J215" s="324"/>
      <c r="K215" s="275"/>
    </row>
    <row r="216" spans="2:11" ht="15" customHeight="1">
      <c r="B216" s="274"/>
      <c r="C216" s="212"/>
      <c r="D216" s="212"/>
      <c r="E216" s="212"/>
      <c r="F216" s="233">
        <v>3</v>
      </c>
      <c r="G216" s="269"/>
      <c r="H216" s="324" t="s">
        <v>7288</v>
      </c>
      <c r="I216" s="324"/>
      <c r="J216" s="324"/>
      <c r="K216" s="275"/>
    </row>
    <row r="217" spans="2:11" ht="15" customHeight="1">
      <c r="B217" s="274"/>
      <c r="C217" s="212"/>
      <c r="D217" s="212"/>
      <c r="E217" s="212"/>
      <c r="F217" s="233">
        <v>4</v>
      </c>
      <c r="G217" s="269"/>
      <c r="H217" s="324" t="s">
        <v>7289</v>
      </c>
      <c r="I217" s="324"/>
      <c r="J217" s="324"/>
      <c r="K217" s="275"/>
    </row>
    <row r="218" spans="2:11" ht="12.75" customHeight="1">
      <c r="B218" s="276"/>
      <c r="C218" s="277"/>
      <c r="D218" s="277"/>
      <c r="E218" s="277"/>
      <c r="F218" s="277"/>
      <c r="G218" s="277"/>
      <c r="H218" s="277"/>
      <c r="I218" s="277"/>
      <c r="J218" s="277"/>
      <c r="K218" s="27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Latova</dc:creator>
  <cp:keywords/>
  <dc:description/>
  <cp:lastModifiedBy>Latova</cp:lastModifiedBy>
  <dcterms:created xsi:type="dcterms:W3CDTF">2023-03-30T16:09:51Z</dcterms:created>
  <dcterms:modified xsi:type="dcterms:W3CDTF">2023-07-10T07:06:04Z</dcterms:modified>
  <cp:category/>
  <cp:version/>
  <cp:contentType/>
  <cp:contentStatus/>
</cp:coreProperties>
</file>