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pvlcz-my.sharepoint.com/personal/miloslav_kren2_pvl_cz/Documents/Dokumenty/MVN VÍCENICKÝ RYBNÍK/SOUTĚŽ MVN Vícenický rybník/"/>
    </mc:Choice>
  </mc:AlternateContent>
  <xr:revisionPtr revIDLastSave="4" documentId="11_69E76C5D4C50E7266DD2CBDC163E7E67DF9E94AE" xr6:coauthVersionLast="47" xr6:coauthVersionMax="47" xr10:uidLastSave="{040AB22B-E9F5-4C52-B857-522345BBB5B2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vicenice1 - SO-1 Úprava h..." sheetId="2" r:id="rId2"/>
    <sheet name="vicenice2 - SO-2 Bezpečno..." sheetId="3" r:id="rId3"/>
    <sheet name="vicenice3 - SO-3 VON" sheetId="4" r:id="rId4"/>
    <sheet name="Pokyny pro vyplnění" sheetId="5" r:id="rId5"/>
  </sheets>
  <definedNames>
    <definedName name="_xlnm._FilterDatabase" localSheetId="1" hidden="1">'vicenice1 - SO-1 Úprava h...'!$C$87:$K$239</definedName>
    <definedName name="_xlnm._FilterDatabase" localSheetId="2" hidden="1">'vicenice2 - SO-2 Bezpečno...'!$C$90:$K$378</definedName>
    <definedName name="_xlnm._FilterDatabase" localSheetId="3" hidden="1">'vicenice3 - SO-3 VON'!$C$80:$K$103</definedName>
    <definedName name="_xlnm.Print_Titles" localSheetId="0">'Rekapitulace stavby'!$52:$52</definedName>
    <definedName name="_xlnm.Print_Titles" localSheetId="1">'vicenice1 - SO-1 Úprava h...'!$87:$87</definedName>
    <definedName name="_xlnm.Print_Titles" localSheetId="2">'vicenice2 - SO-2 Bezpečno...'!$90:$90</definedName>
    <definedName name="_xlnm.Print_Titles" localSheetId="3">'vicenice3 - SO-3 VON'!$80:$80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'vicenice1 - SO-1 Úprava h...'!$C$4:$J$39,'vicenice1 - SO-1 Úprava h...'!$C$45:$J$69,'vicenice1 - SO-1 Úprava h...'!$C$75:$K$239</definedName>
    <definedName name="_xlnm.Print_Area" localSheetId="2">'vicenice2 - SO-2 Bezpečno...'!$C$4:$J$39,'vicenice2 - SO-2 Bezpečno...'!$C$45:$J$72,'vicenice2 - SO-2 Bezpečno...'!$C$78:$K$378</definedName>
    <definedName name="_xlnm.Print_Area" localSheetId="3">'vicenice3 - SO-3 VON'!$C$4:$J$39,'vicenice3 - SO-3 VON'!$C$45:$J$62,'vicenice3 - SO-3 VON'!$C$68:$K$103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7" i="4"/>
  <c r="BH87" i="4"/>
  <c r="BG87" i="4"/>
  <c r="BF87" i="4"/>
  <c r="T87" i="4"/>
  <c r="R87" i="4"/>
  <c r="P87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 s="1"/>
  <c r="J17" i="4"/>
  <c r="J12" i="4"/>
  <c r="J75" i="4"/>
  <c r="E7" i="4"/>
  <c r="E71" i="4" s="1"/>
  <c r="J37" i="3"/>
  <c r="J36" i="3"/>
  <c r="AY56" i="1" s="1"/>
  <c r="J35" i="3"/>
  <c r="AX56" i="1" s="1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47" i="3"/>
  <c r="BH347" i="3"/>
  <c r="BG347" i="3"/>
  <c r="BF347" i="3"/>
  <c r="T347" i="3"/>
  <c r="T346" i="3" s="1"/>
  <c r="R347" i="3"/>
  <c r="R346" i="3" s="1"/>
  <c r="P347" i="3"/>
  <c r="P346" i="3" s="1"/>
  <c r="BI343" i="3"/>
  <c r="BH343" i="3"/>
  <c r="BG343" i="3"/>
  <c r="BF343" i="3"/>
  <c r="T343" i="3"/>
  <c r="T342" i="3" s="1"/>
  <c r="R343" i="3"/>
  <c r="R342" i="3" s="1"/>
  <c r="P343" i="3"/>
  <c r="P342" i="3" s="1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T309" i="3" s="1"/>
  <c r="R310" i="3"/>
  <c r="R309" i="3" s="1"/>
  <c r="P310" i="3"/>
  <c r="P309" i="3"/>
  <c r="BI300" i="3"/>
  <c r="BH300" i="3"/>
  <c r="BG300" i="3"/>
  <c r="BF300" i="3"/>
  <c r="T300" i="3"/>
  <c r="T299" i="3"/>
  <c r="R300" i="3"/>
  <c r="R299" i="3"/>
  <c r="P300" i="3"/>
  <c r="P299" i="3"/>
  <c r="BI293" i="3"/>
  <c r="BH293" i="3"/>
  <c r="BG293" i="3"/>
  <c r="BF293" i="3"/>
  <c r="T293" i="3"/>
  <c r="R293" i="3"/>
  <c r="P293" i="3"/>
  <c r="BI286" i="3"/>
  <c r="BH286" i="3"/>
  <c r="BG286" i="3"/>
  <c r="BF286" i="3"/>
  <c r="T286" i="3"/>
  <c r="R286" i="3"/>
  <c r="P286" i="3"/>
  <c r="BI280" i="3"/>
  <c r="BH280" i="3"/>
  <c r="BG280" i="3"/>
  <c r="BF280" i="3"/>
  <c r="T280" i="3"/>
  <c r="R280" i="3"/>
  <c r="P280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35" i="3"/>
  <c r="BH235" i="3"/>
  <c r="BG235" i="3"/>
  <c r="BF235" i="3"/>
  <c r="T235" i="3"/>
  <c r="R235" i="3"/>
  <c r="P235" i="3"/>
  <c r="BI226" i="3"/>
  <c r="BH226" i="3"/>
  <c r="BG226" i="3"/>
  <c r="BF226" i="3"/>
  <c r="T226" i="3"/>
  <c r="R226" i="3"/>
  <c r="P226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0" i="3"/>
  <c r="BH120" i="3"/>
  <c r="BG120" i="3"/>
  <c r="BF120" i="3"/>
  <c r="T120" i="3"/>
  <c r="R120" i="3"/>
  <c r="P120" i="3"/>
  <c r="BI112" i="3"/>
  <c r="BH112" i="3"/>
  <c r="BG112" i="3"/>
  <c r="BF112" i="3"/>
  <c r="T112" i="3"/>
  <c r="R112" i="3"/>
  <c r="P112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J88" i="3"/>
  <c r="J87" i="3"/>
  <c r="F87" i="3"/>
  <c r="F85" i="3"/>
  <c r="E83" i="3"/>
  <c r="J55" i="3"/>
  <c r="J54" i="3"/>
  <c r="F54" i="3"/>
  <c r="F52" i="3"/>
  <c r="E50" i="3"/>
  <c r="J18" i="3"/>
  <c r="E18" i="3"/>
  <c r="F55" i="3" s="1"/>
  <c r="J17" i="3"/>
  <c r="J12" i="3"/>
  <c r="J85" i="3" s="1"/>
  <c r="E7" i="3"/>
  <c r="E81" i="3" s="1"/>
  <c r="J37" i="2"/>
  <c r="J36" i="2"/>
  <c r="AY55" i="1"/>
  <c r="J35" i="2"/>
  <c r="AX55" i="1" s="1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T227" i="2" s="1"/>
  <c r="R228" i="2"/>
  <c r="R227" i="2"/>
  <c r="P228" i="2"/>
  <c r="P227" i="2" s="1"/>
  <c r="BI223" i="2"/>
  <c r="BH223" i="2"/>
  <c r="BG223" i="2"/>
  <c r="BF223" i="2"/>
  <c r="T223" i="2"/>
  <c r="T222" i="2"/>
  <c r="R223" i="2"/>
  <c r="R222" i="2" s="1"/>
  <c r="P223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T191" i="2" s="1"/>
  <c r="R192" i="2"/>
  <c r="R191" i="2" s="1"/>
  <c r="P192" i="2"/>
  <c r="P191" i="2" s="1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/>
  <c r="J17" i="2"/>
  <c r="J12" i="2"/>
  <c r="J82" i="2" s="1"/>
  <c r="E7" i="2"/>
  <c r="E48" i="2" s="1"/>
  <c r="L50" i="1"/>
  <c r="AM50" i="1"/>
  <c r="AM49" i="1"/>
  <c r="L49" i="1"/>
  <c r="AM47" i="1"/>
  <c r="L47" i="1"/>
  <c r="L45" i="1"/>
  <c r="L44" i="1"/>
  <c r="J216" i="2"/>
  <c r="J140" i="2"/>
  <c r="J237" i="2"/>
  <c r="J174" i="2"/>
  <c r="J120" i="2"/>
  <c r="BK216" i="2"/>
  <c r="J155" i="2"/>
  <c r="J91" i="2"/>
  <c r="BK206" i="2"/>
  <c r="J347" i="3"/>
  <c r="J373" i="3"/>
  <c r="J361" i="3"/>
  <c r="J324" i="3"/>
  <c r="BK275" i="3"/>
  <c r="J235" i="3"/>
  <c r="J161" i="3"/>
  <c r="J120" i="3"/>
  <c r="BK94" i="3"/>
  <c r="J260" i="3"/>
  <c r="J214" i="3"/>
  <c r="BK165" i="3"/>
  <c r="BK228" i="2"/>
  <c r="BK174" i="2"/>
  <c r="BK132" i="2"/>
  <c r="BK102" i="2"/>
  <c r="BK155" i="2"/>
  <c r="BK110" i="2"/>
  <c r="BK213" i="2"/>
  <c r="BK166" i="2"/>
  <c r="J102" i="2"/>
  <c r="BK94" i="2"/>
  <c r="J367" i="3"/>
  <c r="J357" i="3"/>
  <c r="J376" i="3"/>
  <c r="BK364" i="3"/>
  <c r="BK327" i="3"/>
  <c r="BK286" i="3"/>
  <c r="J252" i="3"/>
  <c r="J200" i="3"/>
  <c r="J131" i="3"/>
  <c r="J264" i="3"/>
  <c r="J248" i="3"/>
  <c r="BK200" i="3"/>
  <c r="J127" i="3"/>
  <c r="J101" i="4"/>
  <c r="J92" i="4"/>
  <c r="J94" i="2"/>
  <c r="J201" i="2"/>
  <c r="J132" i="2"/>
  <c r="J327" i="3"/>
  <c r="J315" i="3"/>
  <c r="BK335" i="3"/>
  <c r="BK300" i="3"/>
  <c r="J280" i="3"/>
  <c r="BK244" i="3"/>
  <c r="BK196" i="3"/>
  <c r="J153" i="3"/>
  <c r="BK293" i="3"/>
  <c r="BK272" i="3"/>
  <c r="J226" i="3"/>
  <c r="BK161" i="3"/>
  <c r="BK153" i="3"/>
  <c r="J94" i="3"/>
  <c r="J98" i="4"/>
  <c r="BK197" i="2"/>
  <c r="BK170" i="2"/>
  <c r="J128" i="2"/>
  <c r="J116" i="2"/>
  <c r="J170" i="2"/>
  <c r="J151" i="2"/>
  <c r="BK223" i="2"/>
  <c r="BK201" i="2"/>
  <c r="J124" i="2"/>
  <c r="BK237" i="2"/>
  <c r="BK162" i="2"/>
  <c r="BK361" i="3"/>
  <c r="J331" i="3"/>
  <c r="BK376" i="3"/>
  <c r="BK353" i="3"/>
  <c r="BK315" i="3"/>
  <c r="J272" i="3"/>
  <c r="BK226" i="3"/>
  <c r="BK203" i="3"/>
  <c r="J165" i="3"/>
  <c r="J310" i="3"/>
  <c r="J275" i="3"/>
  <c r="BK235" i="3"/>
  <c r="J196" i="3"/>
  <c r="J149" i="3"/>
  <c r="BK131" i="3"/>
  <c r="BK98" i="4"/>
  <c r="BK89" i="4"/>
  <c r="BK84" i="4"/>
  <c r="J185" i="2"/>
  <c r="J166" i="2"/>
  <c r="BK124" i="2"/>
  <c r="J219" i="2"/>
  <c r="BK140" i="2"/>
  <c r="BK91" i="2"/>
  <c r="J192" i="2"/>
  <c r="J110" i="2"/>
  <c r="BK233" i="2"/>
  <c r="BK116" i="2"/>
  <c r="J364" i="3"/>
  <c r="J321" i="3"/>
  <c r="BK347" i="3"/>
  <c r="BK310" i="3"/>
  <c r="J256" i="3"/>
  <c r="J208" i="3"/>
  <c r="BK192" i="3"/>
  <c r="BK149" i="3"/>
  <c r="J300" i="3"/>
  <c r="J244" i="3"/>
  <c r="J203" i="3"/>
  <c r="J183" i="3"/>
  <c r="BK192" i="2"/>
  <c r="J162" i="2"/>
  <c r="BK120" i="2"/>
  <c r="J228" i="2"/>
  <c r="BK185" i="2"/>
  <c r="BK136" i="2"/>
  <c r="BK219" i="2"/>
  <c r="J197" i="2"/>
  <c r="J136" i="2"/>
  <c r="AS54" i="1"/>
  <c r="J343" i="3"/>
  <c r="J318" i="3"/>
  <c r="BK343" i="3"/>
  <c r="BK318" i="3"/>
  <c r="BK264" i="3"/>
  <c r="BK218" i="3"/>
  <c r="BK183" i="3"/>
  <c r="BK157" i="3"/>
  <c r="BK112" i="3"/>
  <c r="J218" i="3"/>
  <c r="J179" i="3"/>
  <c r="J112" i="3"/>
  <c r="BK95" i="4"/>
  <c r="J87" i="4"/>
  <c r="J84" i="4"/>
  <c r="J223" i="2"/>
  <c r="BK370" i="3"/>
  <c r="J353" i="3"/>
  <c r="J370" i="3"/>
  <c r="BK357" i="3"/>
  <c r="BK321" i="3"/>
  <c r="BK260" i="3"/>
  <c r="BK214" i="3"/>
  <c r="J173" i="3"/>
  <c r="BK127" i="3"/>
  <c r="BK280" i="3"/>
  <c r="BK252" i="3"/>
  <c r="BK208" i="3"/>
  <c r="J192" i="3"/>
  <c r="BK120" i="3"/>
  <c r="BK101" i="4"/>
  <c r="BK92" i="4"/>
  <c r="J89" i="4"/>
  <c r="J180" i="2"/>
  <c r="BK151" i="2"/>
  <c r="J233" i="2"/>
  <c r="J213" i="2"/>
  <c r="BK128" i="2"/>
  <c r="J106" i="2"/>
  <c r="BK209" i="2"/>
  <c r="BK180" i="2"/>
  <c r="BK106" i="2"/>
  <c r="J209" i="2"/>
  <c r="BK373" i="3"/>
  <c r="J335" i="3"/>
  <c r="BK324" i="3"/>
  <c r="BK367" i="3"/>
  <c r="BK331" i="3"/>
  <c r="J293" i="3"/>
  <c r="BK248" i="3"/>
  <c r="BK179" i="3"/>
  <c r="BK138" i="3"/>
  <c r="J97" i="3"/>
  <c r="J286" i="3"/>
  <c r="BK256" i="3"/>
  <c r="BK173" i="3"/>
  <c r="J157" i="3"/>
  <c r="J138" i="3"/>
  <c r="BK97" i="3"/>
  <c r="J95" i="4"/>
  <c r="BK87" i="4"/>
  <c r="R90" i="2" l="1"/>
  <c r="R196" i="2"/>
  <c r="R205" i="2"/>
  <c r="T232" i="2"/>
  <c r="T231" i="2" s="1"/>
  <c r="R93" i="3"/>
  <c r="R207" i="3"/>
  <c r="R271" i="3"/>
  <c r="BK314" i="3"/>
  <c r="J314" i="3" s="1"/>
  <c r="J66" i="3" s="1"/>
  <c r="T314" i="3"/>
  <c r="P360" i="3"/>
  <c r="BK90" i="2"/>
  <c r="J90" i="2" s="1"/>
  <c r="J61" i="2" s="1"/>
  <c r="P196" i="2"/>
  <c r="P205" i="2"/>
  <c r="R232" i="2"/>
  <c r="R231" i="2"/>
  <c r="P93" i="3"/>
  <c r="P207" i="3"/>
  <c r="BK271" i="3"/>
  <c r="J271" i="3"/>
  <c r="J63" i="3" s="1"/>
  <c r="T271" i="3"/>
  <c r="R314" i="3"/>
  <c r="BK352" i="3"/>
  <c r="J352" i="3" s="1"/>
  <c r="J70" i="3" s="1"/>
  <c r="R352" i="3"/>
  <c r="T352" i="3"/>
  <c r="T360" i="3"/>
  <c r="T90" i="2"/>
  <c r="T196" i="2"/>
  <c r="T205" i="2"/>
  <c r="BK232" i="2"/>
  <c r="J232" i="2" s="1"/>
  <c r="J68" i="2" s="1"/>
  <c r="BK207" i="3"/>
  <c r="J207" i="3" s="1"/>
  <c r="J62" i="3" s="1"/>
  <c r="P90" i="2"/>
  <c r="P89" i="2" s="1"/>
  <c r="BK196" i="2"/>
  <c r="J196" i="2" s="1"/>
  <c r="J63" i="2" s="1"/>
  <c r="BK205" i="2"/>
  <c r="J205" i="2" s="1"/>
  <c r="J64" i="2" s="1"/>
  <c r="P232" i="2"/>
  <c r="P231" i="2" s="1"/>
  <c r="BK93" i="3"/>
  <c r="J93" i="3" s="1"/>
  <c r="J61" i="3" s="1"/>
  <c r="T93" i="3"/>
  <c r="T207" i="3"/>
  <c r="P271" i="3"/>
  <c r="P314" i="3"/>
  <c r="P352" i="3"/>
  <c r="P351" i="3" s="1"/>
  <c r="BK360" i="3"/>
  <c r="J360" i="3" s="1"/>
  <c r="J71" i="3" s="1"/>
  <c r="R360" i="3"/>
  <c r="BK83" i="4"/>
  <c r="J83" i="4" s="1"/>
  <c r="J61" i="4" s="1"/>
  <c r="P83" i="4"/>
  <c r="P82" i="4"/>
  <c r="P81" i="4" s="1"/>
  <c r="AU57" i="1" s="1"/>
  <c r="R83" i="4"/>
  <c r="R82" i="4" s="1"/>
  <c r="R81" i="4" s="1"/>
  <c r="T83" i="4"/>
  <c r="T82" i="4" s="1"/>
  <c r="T81" i="4" s="1"/>
  <c r="BK191" i="2"/>
  <c r="J191" i="2" s="1"/>
  <c r="J62" i="2" s="1"/>
  <c r="BK227" i="2"/>
  <c r="J227" i="2" s="1"/>
  <c r="J66" i="2" s="1"/>
  <c r="BK309" i="3"/>
  <c r="J309" i="3"/>
  <c r="J65" i="3" s="1"/>
  <c r="BK222" i="2"/>
  <c r="J222" i="2" s="1"/>
  <c r="J65" i="2" s="1"/>
  <c r="BK299" i="3"/>
  <c r="J299" i="3" s="1"/>
  <c r="J64" i="3" s="1"/>
  <c r="BK342" i="3"/>
  <c r="J342" i="3" s="1"/>
  <c r="J67" i="3" s="1"/>
  <c r="BK346" i="3"/>
  <c r="J346" i="3"/>
  <c r="J68" i="3" s="1"/>
  <c r="F78" i="4"/>
  <c r="BE84" i="4"/>
  <c r="E48" i="4"/>
  <c r="J52" i="4"/>
  <c r="BE87" i="4"/>
  <c r="BE89" i="4"/>
  <c r="BE92" i="4"/>
  <c r="BE95" i="4"/>
  <c r="BE98" i="4"/>
  <c r="BE101" i="4"/>
  <c r="E48" i="3"/>
  <c r="F88" i="3"/>
  <c r="BE94" i="3"/>
  <c r="BE97" i="3"/>
  <c r="BE112" i="3"/>
  <c r="BE127" i="3"/>
  <c r="BE149" i="3"/>
  <c r="BE157" i="3"/>
  <c r="BE161" i="3"/>
  <c r="BE165" i="3"/>
  <c r="BE173" i="3"/>
  <c r="BE192" i="3"/>
  <c r="BE214" i="3"/>
  <c r="BE218" i="3"/>
  <c r="BE226" i="3"/>
  <c r="BE244" i="3"/>
  <c r="BE248" i="3"/>
  <c r="BE275" i="3"/>
  <c r="BE286" i="3"/>
  <c r="BE300" i="3"/>
  <c r="BE310" i="3"/>
  <c r="J52" i="3"/>
  <c r="BE120" i="3"/>
  <c r="BE131" i="3"/>
  <c r="BE138" i="3"/>
  <c r="BE153" i="3"/>
  <c r="BE179" i="3"/>
  <c r="BE183" i="3"/>
  <c r="BE196" i="3"/>
  <c r="BE200" i="3"/>
  <c r="BE203" i="3"/>
  <c r="BE208" i="3"/>
  <c r="BE235" i="3"/>
  <c r="BE252" i="3"/>
  <c r="BE256" i="3"/>
  <c r="BE260" i="3"/>
  <c r="BE264" i="3"/>
  <c r="BE272" i="3"/>
  <c r="BE280" i="3"/>
  <c r="BE293" i="3"/>
  <c r="BE315" i="3"/>
  <c r="BE321" i="3"/>
  <c r="BE324" i="3"/>
  <c r="BE327" i="3"/>
  <c r="BE335" i="3"/>
  <c r="BE343" i="3"/>
  <c r="BE357" i="3"/>
  <c r="BE361" i="3"/>
  <c r="BE364" i="3"/>
  <c r="BE373" i="3"/>
  <c r="BE376" i="3"/>
  <c r="BE318" i="3"/>
  <c r="BE331" i="3"/>
  <c r="BE347" i="3"/>
  <c r="BE353" i="3"/>
  <c r="BE367" i="3"/>
  <c r="BE370" i="3"/>
  <c r="E78" i="2"/>
  <c r="F85" i="2"/>
  <c r="BE102" i="2"/>
  <c r="BE106" i="2"/>
  <c r="BE110" i="2"/>
  <c r="BE116" i="2"/>
  <c r="BE128" i="2"/>
  <c r="BE132" i="2"/>
  <c r="BE136" i="2"/>
  <c r="BE140" i="2"/>
  <c r="BE151" i="2"/>
  <c r="BE170" i="2"/>
  <c r="BE174" i="2"/>
  <c r="BE180" i="2"/>
  <c r="BE185" i="2"/>
  <c r="BE197" i="2"/>
  <c r="BE219" i="2"/>
  <c r="BE237" i="2"/>
  <c r="BE155" i="2"/>
  <c r="BE233" i="2"/>
  <c r="J52" i="2"/>
  <c r="BE94" i="2"/>
  <c r="BE120" i="2"/>
  <c r="BE124" i="2"/>
  <c r="BE162" i="2"/>
  <c r="BE166" i="2"/>
  <c r="BE192" i="2"/>
  <c r="BE206" i="2"/>
  <c r="BE209" i="2"/>
  <c r="BE223" i="2"/>
  <c r="BE228" i="2"/>
  <c r="BE91" i="2"/>
  <c r="BE201" i="2"/>
  <c r="BE213" i="2"/>
  <c r="BE216" i="2"/>
  <c r="F35" i="2"/>
  <c r="BB55" i="1" s="1"/>
  <c r="F37" i="4"/>
  <c r="BD57" i="1" s="1"/>
  <c r="F36" i="4"/>
  <c r="BC57" i="1" s="1"/>
  <c r="F34" i="2"/>
  <c r="BA55" i="1" s="1"/>
  <c r="F37" i="3"/>
  <c r="BD56" i="1" s="1"/>
  <c r="F34" i="3"/>
  <c r="BA56" i="1" s="1"/>
  <c r="F35" i="3"/>
  <c r="BB56" i="1" s="1"/>
  <c r="F37" i="2"/>
  <c r="BD55" i="1" s="1"/>
  <c r="F36" i="3"/>
  <c r="BC56" i="1" s="1"/>
  <c r="F34" i="4"/>
  <c r="BA57" i="1" s="1"/>
  <c r="J34" i="4"/>
  <c r="AW57" i="1" s="1"/>
  <c r="F36" i="2"/>
  <c r="BC55" i="1" s="1"/>
  <c r="F35" i="4"/>
  <c r="BB57" i="1" s="1"/>
  <c r="J34" i="2"/>
  <c r="AW55" i="1" s="1"/>
  <c r="J34" i="3"/>
  <c r="AW56" i="1" s="1"/>
  <c r="T89" i="2" l="1"/>
  <c r="T88" i="2" s="1"/>
  <c r="R89" i="2"/>
  <c r="P88" i="2"/>
  <c r="AU55" i="1" s="1"/>
  <c r="R351" i="3"/>
  <c r="T92" i="3"/>
  <c r="T351" i="3"/>
  <c r="R92" i="3"/>
  <c r="P92" i="3"/>
  <c r="P91" i="3" s="1"/>
  <c r="AU56" i="1" s="1"/>
  <c r="R88" i="2"/>
  <c r="BK89" i="2"/>
  <c r="BK88" i="2"/>
  <c r="J88" i="2" s="1"/>
  <c r="J30" i="2" s="1"/>
  <c r="AG55" i="1" s="1"/>
  <c r="BK231" i="2"/>
  <c r="J231" i="2"/>
  <c r="J67" i="2"/>
  <c r="BK351" i="3"/>
  <c r="J351" i="3" s="1"/>
  <c r="J69" i="3" s="1"/>
  <c r="BK92" i="3"/>
  <c r="J92" i="3" s="1"/>
  <c r="J60" i="3" s="1"/>
  <c r="BK82" i="4"/>
  <c r="J82" i="4"/>
  <c r="J60" i="4" s="1"/>
  <c r="J33" i="2"/>
  <c r="AV55" i="1" s="1"/>
  <c r="AT55" i="1" s="1"/>
  <c r="F33" i="3"/>
  <c r="AZ56" i="1" s="1"/>
  <c r="BA54" i="1"/>
  <c r="AW54" i="1"/>
  <c r="AK30" i="1" s="1"/>
  <c r="F33" i="4"/>
  <c r="AZ57" i="1" s="1"/>
  <c r="J33" i="4"/>
  <c r="AV57" i="1" s="1"/>
  <c r="AT57" i="1" s="1"/>
  <c r="BB54" i="1"/>
  <c r="AX54" i="1"/>
  <c r="F33" i="2"/>
  <c r="AZ55" i="1" s="1"/>
  <c r="BD54" i="1"/>
  <c r="W33" i="1" s="1"/>
  <c r="BC54" i="1"/>
  <c r="AY54" i="1" s="1"/>
  <c r="J33" i="3"/>
  <c r="AV56" i="1" s="1"/>
  <c r="AT56" i="1" s="1"/>
  <c r="R91" i="3" l="1"/>
  <c r="AU54" i="1"/>
  <c r="T91" i="3"/>
  <c r="J89" i="2"/>
  <c r="J60" i="2" s="1"/>
  <c r="BK91" i="3"/>
  <c r="J91" i="3"/>
  <c r="J30" i="3" s="1"/>
  <c r="AG56" i="1" s="1"/>
  <c r="J59" i="2"/>
  <c r="BK81" i="4"/>
  <c r="J81" i="4" s="1"/>
  <c r="J59" i="4" s="1"/>
  <c r="J39" i="2"/>
  <c r="AN55" i="1"/>
  <c r="AZ54" i="1"/>
  <c r="W29" i="1" s="1"/>
  <c r="W32" i="1"/>
  <c r="W30" i="1"/>
  <c r="W31" i="1"/>
  <c r="J39" i="3" l="1"/>
  <c r="J59" i="3"/>
  <c r="AN56" i="1"/>
  <c r="J30" i="4"/>
  <c r="AG57" i="1"/>
  <c r="AG54" i="1" s="1"/>
  <c r="AK26" i="1" s="1"/>
  <c r="AV54" i="1"/>
  <c r="AK29" i="1" s="1"/>
  <c r="AK35" i="1" l="1"/>
  <c r="J39" i="4"/>
  <c r="AN57" i="1"/>
  <c r="AT54" i="1"/>
  <c r="AN54" i="1" l="1"/>
</calcChain>
</file>

<file path=xl/sharedStrings.xml><?xml version="1.0" encoding="utf-8"?>
<sst xmlns="http://schemas.openxmlformats.org/spreadsheetml/2006/main" count="4824" uniqueCount="930">
  <si>
    <t>Export Komplet</t>
  </si>
  <si>
    <t>VZ</t>
  </si>
  <si>
    <t>2.0</t>
  </si>
  <si>
    <t/>
  </si>
  <si>
    <t>False</t>
  </si>
  <si>
    <t>{9408862d-ebf5-4f24-9b03-fb12479f9fa9}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</si>
  <si>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</si>
  <si>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</si>
  <si>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</si>
  <si>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</si>
  <si>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</si>
  <si>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</si>
  <si>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</si>
  <si>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</si>
  <si>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</si>
  <si>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vicenice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</si>
  <si>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</si>
  <si>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</si>
  <si>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MVN Vícenický rybník-zkapacitnění bezpečnostního přelivu</t>
  </si>
  <si>
    <t>KSO:</t>
  </si>
  <si>
    <t>833 15 25</t>
  </si>
  <si>
    <t>CC-CZ:</t>
  </si>
  <si>
    <t>24208</t>
  </si>
  <si>
    <t>Místo:</t>
  </si>
  <si>
    <t>Vícenice,Točník</t>
  </si>
  <si>
    <t>Datum:</t>
  </si>
  <si>
    <t>29. 3. 2023</t>
  </si>
  <si>
    <t>CZ-CPV:</t>
  </si>
  <si>
    <t>45247270-3</t>
  </si>
  <si>
    <t>CZ-CPA:</t>
  </si>
  <si>
    <t>42.91.2</t>
  </si>
  <si>
    <t>Zadavatel:</t>
  </si>
  <si>
    <t>IČ:</t>
  </si>
  <si>
    <t>70889953</t>
  </si>
  <si>
    <t>Povodí Vltavy,s.p.</t>
  </si>
  <si>
    <t>DIČ:</t>
  </si>
  <si>
    <t>CZ70889953</t>
  </si>
  <si>
    <t>Uchazeč:</t>
  </si>
  <si>
    <t>Vyplň údaj</t>
  </si>
  <si>
    <t>Projektant:</t>
  </si>
  <si>
    <t>44648146</t>
  </si>
  <si>
    <t>Ing.Milan Jícha</t>
  </si>
  <si>
    <t>CZ6002101369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</si>
  <si>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</si>
  <si>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</si>
  <si>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</si>
  <si>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</si>
  <si>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</si>
  <si>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</si>
  <si>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</si>
  <si>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</si>
  <si>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</si>
  <si>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</si>
  <si>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</si>
  <si>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</si>
  <si>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</si>
  <si>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</si>
  <si>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</si>
  <si>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</si>
  <si>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</si>
  <si>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</si>
  <si>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</si>
  <si>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</si>
  <si>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</si>
  <si>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</si>
  <si>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</si>
  <si>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</si>
  <si>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</si>
  <si>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</si>
  <si>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</si>
  <si>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</si>
  <si>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</si>
  <si>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</si>
  <si>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</si>
  <si>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</si>
  <si>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</si>
  <si>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</si>
  <si>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</si>
  <si>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</si>
  <si>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</si>
  <si>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</si>
  <si>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</si>
  <si>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</si>
  <si>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</si>
  <si>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</si>
  <si>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</si>
  <si>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vicenice1</t>
  </si>
  <si>
    <t>SO-1 Úprava hráze</t>
  </si>
  <si>
    <t>STA</t>
  </si>
  <si>
    <t>1</t>
  </si>
  <si>
    <t>{8a852cf0-e9aa-40f9-923b-ee6916446cda}</t>
  </si>
  <si>
    <t>2</t>
  </si>
  <si>
    <t>vicenice2</t>
  </si>
  <si>
    <t>SO-2 Bezpečnostní přeliv+odtokové koryto</t>
  </si>
  <si>
    <t>{c3cc0d14-88a8-461c-9990-df07b0236b4a}</t>
  </si>
  <si>
    <t>vicenice3</t>
  </si>
  <si>
    <t>SO-3 VON</t>
  </si>
  <si>
    <t>{4d2bf33e-0eaf-4218-add7-f520494b38a0}</t>
  </si>
  <si>
    <t>KRYCÍ LIST SOUPISU PRACÍ</t>
  </si>
  <si>
    <t>Objekt:</t>
  </si>
  <si>
    <t>vicenice1 - SO-1 Úprava hráze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</si>
  <si>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</si>
  <si>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</si>
  <si>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</si>
  <si>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</si>
  <si>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</si>
  <si>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</si>
  <si>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</si>
  <si>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</si>
  <si>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</si>
  <si>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</si>
  <si>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</si>
  <si>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</si>
  <si>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</si>
  <si>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</si>
  <si>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</si>
  <si>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</si>
  <si>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</si>
  <si>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</si>
  <si>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</si>
  <si>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</si>
  <si>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</si>
  <si>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</si>
  <si>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</si>
  <si>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</si>
  <si>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</si>
  <si>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</si>
  <si>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</si>
  <si>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</si>
  <si>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</si>
  <si>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</si>
  <si>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</si>
  <si>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1151012011</t>
  </si>
  <si>
    <t>Převedení vody, vč.čerpání po dobu výstavby</t>
  </si>
  <si>
    <t>kompl</t>
  </si>
  <si>
    <t>4</t>
  </si>
  <si>
    <t>450256671</t>
  </si>
  <si>
    <t>PP</t>
  </si>
  <si>
    <t>Čerpání vody na dopravní výšku do 10 m s uvažovaným průměrným přítokem do 500 l/min</t>
  </si>
  <si>
    <t>VV</t>
  </si>
  <si>
    <t>121151123</t>
  </si>
  <si>
    <t>Sejmutí ornice plochy přes 500 m2 tl vrstvy do 200 mm strojně</t>
  </si>
  <si>
    <t>m2</t>
  </si>
  <si>
    <t>CS ÚRS 2023 01</t>
  </si>
  <si>
    <t>-1906765341</t>
  </si>
  <si>
    <t>Sejmutí ornice strojně při souvislé ploše přes 500 m2, tl. vrstvy do 200 mm</t>
  </si>
  <si>
    <t>Online PSC</t>
  </si>
  <si>
    <t>https://podminky.urs.cz/item/CS_URS_2023_01/121151123</t>
  </si>
  <si>
    <t>10*(0,5*7*1,7+0,5*7*1)</t>
  </si>
  <si>
    <t>10*(0,5*14*0,5+0,5*14*0,55+0,5*9*0,55+0,5*9*0,9+0,5*7*0,9+0,5*7*1,7)</t>
  </si>
  <si>
    <t>10*(0,5*10*0,55+0,5*10*0,45+0,5*21*0,45+0,5*21*0,45+0,5*7*0,45+0,5*7*0,5)</t>
  </si>
  <si>
    <t>10*(0,5*16*0,45+0,5*16*0,4+0,5*23*0,4+0,5*23*0,45+0,5*16*0,45+0,5*16*0,55)</t>
  </si>
  <si>
    <t>Součet</t>
  </si>
  <si>
    <t>3</t>
  </si>
  <si>
    <t>131151103</t>
  </si>
  <si>
    <t>Hloubení jam nezapažených v hornině třídy těžitelnosti I skupiny 1 a 2 objem do 100 m3 strojně</t>
  </si>
  <si>
    <t>m3</t>
  </si>
  <si>
    <t>1210741897</t>
  </si>
  <si>
    <t>Hloubení nezapažených jam a zářezů strojně s urovnáním dna do předepsaného profilu a spádu v hornině třídy těžitelnosti I skupiny 1 a 2 přes 50 do 100 m3</t>
  </si>
  <si>
    <t>https://podminky.urs.cz/item/CS_URS_2023_01/131151103</t>
  </si>
  <si>
    <t>116*(0,3*1+1*0,33*0,5*2)</t>
  </si>
  <si>
    <t>132151101</t>
  </si>
  <si>
    <t>Hloubení rýh nezapažených š do 800 mm v hornině třídy těžitelnosti I skupiny 1 a 2 objem do 20 m3 strojně</t>
  </si>
  <si>
    <t>-2058269259</t>
  </si>
  <si>
    <t>Hloubení nezapažených rýh šířky do 800 mm strojně s urovnáním dna do předepsaného profilu a spádu v hornině třídy těžitelnosti I skupiny 1 a 2 do 20 m3</t>
  </si>
  <si>
    <t>https://podminky.urs.cz/item/CS_URS_2023_01/132151101</t>
  </si>
  <si>
    <t>65*0,25</t>
  </si>
  <si>
    <t>5</t>
  </si>
  <si>
    <t>132154204</t>
  </si>
  <si>
    <t>Hloubení zapažených rýh š do 2000 mm v hornině třídy těžitelnosti I skupiny 1 a 2 objem do 500 m3</t>
  </si>
  <si>
    <t>33910646</t>
  </si>
  <si>
    <t>Hloubení zapažených rýh šířky přes 800 do 2 000 mm strojně s urovnáním dna do předepsaného profilu a spádu v hornině třídy těžitelnosti I skupiny 1 a 2 přes 100 do 500 m3</t>
  </si>
  <si>
    <t>https://podminky.urs.cz/item/CS_URS_2023_01/132154204</t>
  </si>
  <si>
    <t>0,5*9*2,4+0,5*9*2,4+0,5*7*2,4+0,5*7*2,45+0,5*7*2,45+0,5*7*2,5</t>
  </si>
  <si>
    <t>0,5*21*2,4+0,5*21*2,45+0,5*7*2,45+0,5*7*2,4+0,5*14*2,4+0,5*14*2,4</t>
  </si>
  <si>
    <t>6</t>
  </si>
  <si>
    <t>133151101</t>
  </si>
  <si>
    <t>Hloubení šachet nezapažených v hornině třídy těžitelnosti I skupiny 1 a 2 objem do 20 m3</t>
  </si>
  <si>
    <t>-2061409237</t>
  </si>
  <si>
    <t>Hloubení nezapažených šachet strojně v hornině třídy těžitelnosti I skupiny 1 a 2 do 20 m3</t>
  </si>
  <si>
    <t>https://podminky.urs.cz/item/CS_URS_2023_01/133151101</t>
  </si>
  <si>
    <t>4*1*1*1,5</t>
  </si>
  <si>
    <t>7</t>
  </si>
  <si>
    <t>151101102</t>
  </si>
  <si>
    <t>Zřízení příložného pažení a rozepření stěn rýh hl přes 2 do 4 m</t>
  </si>
  <si>
    <t>2144525499</t>
  </si>
  <si>
    <t>Zřízení pažení a rozepření stěn rýh pro podzemní vedení příložné pro jakoukoliv mezerovitost, hloubky přes 2 do 4 m</t>
  </si>
  <si>
    <t>https://podminky.urs.cz/item/CS_URS_2023_01/151101102</t>
  </si>
  <si>
    <t>65*2*2,4</t>
  </si>
  <si>
    <t>8</t>
  </si>
  <si>
    <t>151101112</t>
  </si>
  <si>
    <t>Odstranění příložného pažení a rozepření stěn rýh hl přes 2 do 4 m</t>
  </si>
  <si>
    <t>763509578</t>
  </si>
  <si>
    <t>Odstranění pažení a rozepření stěn rýh pro podzemní vedení s uložením materiálu na vzdálenost do 3 m od kraje výkopu příložné, hloubky přes 2 do 4 m</t>
  </si>
  <si>
    <t>https://podminky.urs.cz/item/CS_URS_2023_01/151101112</t>
  </si>
  <si>
    <t>312</t>
  </si>
  <si>
    <t>9</t>
  </si>
  <si>
    <t>162351103</t>
  </si>
  <si>
    <t>Vodorovné přemístění přes 50 do 500 m výkopku/sypaniny z horniny třídy těžitelnosti I skupiny 1 až 3</t>
  </si>
  <si>
    <t>-946781169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</si>
  <si>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</si>
  <si>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</si>
  <si>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74,775*2</t>
  </si>
  <si>
    <t>10</t>
  </si>
  <si>
    <t>162751117</t>
  </si>
  <si>
    <t>Vodorovné přemístění přes 9 000 do 10000 m výkopku/sypaniny z horniny třídy těžitelnosti I skupiny 1 až 3</t>
  </si>
  <si>
    <t>1122463413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</si>
  <si>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</si>
  <si>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</si>
  <si>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82,275</t>
  </si>
  <si>
    <t>11</t>
  </si>
  <si>
    <t>162751119</t>
  </si>
  <si>
    <t>Příplatek k vodorovnému přemístění výkopku/sypaniny z horniny třídy těžitelnosti I skupiny 1 až 3 ZKD 1000 m přes 10000 m</t>
  </si>
  <si>
    <t>-16087116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</si>
  <si>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</si>
  <si>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</si>
  <si>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82,275*5</t>
  </si>
  <si>
    <t>12</t>
  </si>
  <si>
    <t>167151111</t>
  </si>
  <si>
    <t>Nakládání výkopku z hornin třídy těžitelnosti I skupiny 1 až 3 přes 100 m3</t>
  </si>
  <si>
    <t>2058429758</t>
  </si>
  <si>
    <t>Nakládání, skládání a překládání neulehlého výkopku nebo sypaniny strojně nakládání, množství přes 100 m3, z hornin třídy těžitelnosti I, skupiny 1 až 3</t>
  </si>
  <si>
    <t>https://podminky.urs.cz/item/CS_URS_2023_01/167151111</t>
  </si>
  <si>
    <t>73,08</t>
  </si>
  <si>
    <t>157,4</t>
  </si>
  <si>
    <t>0,5*10*0,55+0,5*10*0,25+0,5*9*0,65+0,5*7*0,65+0,5*7*4,6+0,5*7*4,6+0,5*7*4</t>
  </si>
  <si>
    <t>0,5*16*0,25+0,5*16*0,6+0,5*23*0,6+0,5*23*0,45+0,5*16*0,45+0,5*16*0,55</t>
  </si>
  <si>
    <t>74,775</t>
  </si>
  <si>
    <t>13</t>
  </si>
  <si>
    <t>171103201</t>
  </si>
  <si>
    <t>Uložení sypanin z horniny třídy těžitelnosti I a II skupiny 1 až 4 do hrází nádrží se zhutněním 100 % PS C s příměsí jílu do 20 %</t>
  </si>
  <si>
    <t>19664409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</si>
  <si>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</si>
  <si>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https://podminky.urs.cz/item/CS_URS_2023_01/171103201</t>
  </si>
  <si>
    <t>14</t>
  </si>
  <si>
    <t>1712012311</t>
  </si>
  <si>
    <t>Poplatek za uložení zeminy a kamení na recyklační skládce (skládkovné) kód odpadu 17 05 04,vč.přemístění a složení</t>
  </si>
  <si>
    <t>t</t>
  </si>
  <si>
    <t>-2060345067</t>
  </si>
  <si>
    <t>6*1,9</t>
  </si>
  <si>
    <t>73,08*1,9</t>
  </si>
  <si>
    <t>157,4*1,9</t>
  </si>
  <si>
    <t>65*0,25*1,9</t>
  </si>
  <si>
    <t>174151101</t>
  </si>
  <si>
    <t>Zásyp jam, šachet rýh nebo kolem objektů sypaninou se zhutněním</t>
  </si>
  <si>
    <t>744239153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</si>
  <si>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</si>
  <si>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</si>
  <si>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4*1*1*0,5</t>
  </si>
  <si>
    <t>16</t>
  </si>
  <si>
    <t>181101122</t>
  </si>
  <si>
    <t>Úprava pozemku s rozpojením, přehrnutím, urovnáním a přehrnutím přes 20 do 40 m zeminy skupiny 1 a 2</t>
  </si>
  <si>
    <t>-1226463655</t>
  </si>
  <si>
    <t>Úprava pozemku s rozpojením a přehrnutím včetně urovnání v zemině skupiny 1 a 2, s přemístěním na vzdálenost přes 20 do 40 m</t>
  </si>
  <si>
    <t>https://podminky.urs.cz/item/CS_URS_2023_01/181101122</t>
  </si>
  <si>
    <t>380*0,2</t>
  </si>
  <si>
    <t>17</t>
  </si>
  <si>
    <t>181351113</t>
  </si>
  <si>
    <t>Rozprostření ornice tl vrstvy do 200 mm pl přes 500 m2 v rovině nebo ve svahu do 1:5 strojně</t>
  </si>
  <si>
    <t>-439799669</t>
  </si>
  <si>
    <t>Rozprostření a urovnání ornice v rovině nebo ve svahu sklonu do 1:5 strojně při souvislé ploše přes 500 m2, tl. vrstvy do 200 mm</t>
  </si>
  <si>
    <t>https://podminky.urs.cz/item/CS_URS_2023_01/181351113</t>
  </si>
  <si>
    <t>747,75</t>
  </si>
  <si>
    <t>18</t>
  </si>
  <si>
    <t>181411131</t>
  </si>
  <si>
    <t>Založení parkového trávníku výsevem pl do 1000 m2 v rovině a ve svahu do 1:5</t>
  </si>
  <si>
    <t>-392380871</t>
  </si>
  <si>
    <t>Založení trávníku na půdě předem připravené plochy do 1000 m2 výsevem včetně utažení parkového v rovině nebo na svahu do 1:5</t>
  </si>
  <si>
    <t>https://podminky.urs.cz/item/CS_URS_2023_01/181411131</t>
  </si>
  <si>
    <t>380</t>
  </si>
  <si>
    <t>19</t>
  </si>
  <si>
    <t>M</t>
  </si>
  <si>
    <t>00572472</t>
  </si>
  <si>
    <t>osivo směs travní krajinná-rovinná</t>
  </si>
  <si>
    <t>kg</t>
  </si>
  <si>
    <t>-1035918350</t>
  </si>
  <si>
    <t>1,1*0,03*380</t>
  </si>
  <si>
    <t>1,1*0,03*747,75</t>
  </si>
  <si>
    <t>20</t>
  </si>
  <si>
    <t>181951112</t>
  </si>
  <si>
    <t>Úprava pláně v hornině třídy těžitelnosti I skupiny 1 až 3 se zhutněním strojně</t>
  </si>
  <si>
    <t>-1104446936</t>
  </si>
  <si>
    <t>Úprava pláně vyrovnáním výškových rozdílů strojně v hornině třídy těžitelnosti I, skupiny 1 až 3 se zhutněním</t>
  </si>
  <si>
    <t>https://podminky.urs.cz/item/CS_URS_2023_01/181951112</t>
  </si>
  <si>
    <t>200+180</t>
  </si>
  <si>
    <t>Zakládání</t>
  </si>
  <si>
    <t>261121116</t>
  </si>
  <si>
    <t>Samotuhnoucí jílocementová výplň pro podzemní stěny tl 0,80 m</t>
  </si>
  <si>
    <t>-731482511</t>
  </si>
  <si>
    <t>Samotuhnoucí jílocementová výplň podzemní stěny pro tloušťku stěny 0,80 m</t>
  </si>
  <si>
    <t>https://podminky.urs.cz/item/CS_URS_2023_01/261121116</t>
  </si>
  <si>
    <t>2,45*65</t>
  </si>
  <si>
    <t>Vodorovné konstrukce</t>
  </si>
  <si>
    <t>22</t>
  </si>
  <si>
    <t>457532111</t>
  </si>
  <si>
    <t>Filtrační vrstvy z hrubého drceného kameniva se zhutněním frakce od 4 až 8 do 22 až 32 mm</t>
  </si>
  <si>
    <t>1868126111</t>
  </si>
  <si>
    <t>Filtrační vrstvy jakékoliv tloušťky a sklonu z hrubého drceného kameniva se zhutněním do 10 pojezdů/m3, frakce od 4-8 do 22-32 mm</t>
  </si>
  <si>
    <t>https://podminky.urs.cz/item/CS_URS_2023_01/457532111</t>
  </si>
  <si>
    <t>116*(0,3*1+1*0,33*0,5*2)-116*(0,3*0,4+0,4*0,33*0,5*2)+4*0,15*1*1+0,2*1*116</t>
  </si>
  <si>
    <t>23</t>
  </si>
  <si>
    <t>457532112</t>
  </si>
  <si>
    <t>Filtrační vrstvy z hrubého drceného kameniva se zhutněním frakce od 16 až 63 do 32 až 63 mm</t>
  </si>
  <si>
    <t>-1856963452</t>
  </si>
  <si>
    <t>Filtrační vrstvy jakékoliv tloušťky a sklonu z hrubého drceného kameniva se zhutněním do 10 pojezdů/m3, frakce od 16-63 do 32-63 mm</t>
  </si>
  <si>
    <t>https://podminky.urs.cz/item/CS_URS_2023_01/457532112</t>
  </si>
  <si>
    <t>116*(0,3*0,4+0,4*0,33*0,5*2)-0,2*1*116</t>
  </si>
  <si>
    <t>Trubní vedení</t>
  </si>
  <si>
    <t>24</t>
  </si>
  <si>
    <t>m</t>
  </si>
  <si>
    <t>1311813382</t>
  </si>
  <si>
    <t>116</t>
  </si>
  <si>
    <t>25</t>
  </si>
  <si>
    <t>895211131</t>
  </si>
  <si>
    <t>Drenážní šachtice kontrolní z betonových dílců ŠK-80/3 hl do 1,5 m</t>
  </si>
  <si>
    <t>kus</t>
  </si>
  <si>
    <t>-1913917531</t>
  </si>
  <si>
    <t>Drenážní šachtice kontrolní z betonových dílců typ Šk 80/3 hl. do 1,5 m</t>
  </si>
  <si>
    <t>https://podminky.urs.cz/item/CS_URS_2023_01/895211131</t>
  </si>
  <si>
    <t>26</t>
  </si>
  <si>
    <t>59224403</t>
  </si>
  <si>
    <t>skruž betonové šachty DN 800 kanalizační 80x100x12cm</t>
  </si>
  <si>
    <t>-1005858600</t>
  </si>
  <si>
    <t>1,01*4</t>
  </si>
  <si>
    <t>27</t>
  </si>
  <si>
    <t>59225710</t>
  </si>
  <si>
    <t>deska betonová zákrytová pro studny, šachty a jímky půlená D 130x7,5cm</t>
  </si>
  <si>
    <t>1509692216</t>
  </si>
  <si>
    <t>28</t>
  </si>
  <si>
    <t>59224404</t>
  </si>
  <si>
    <t>skruž betonové šachty DN 800 kanalizační 80x50x12cm</t>
  </si>
  <si>
    <t>83038103</t>
  </si>
  <si>
    <t>Ostatní konstrukce a práce, bourání</t>
  </si>
  <si>
    <t>29</t>
  </si>
  <si>
    <t>977151128</t>
  </si>
  <si>
    <t>Jádrové vrty diamantovými korunkami do stavebních materiálů D přes 250 do 300 mm</t>
  </si>
  <si>
    <t>793665485</t>
  </si>
  <si>
    <t>Jádrové vrty diamantovými korunkami do stavebních materiálů (železobetonu, betonu, cihel, obkladů, dlažeb, kamene) průměru přes 250 do 300 mm</t>
  </si>
  <si>
    <t>https://podminky.urs.cz/item/CS_URS_2023_01/977151128</t>
  </si>
  <si>
    <t>998</t>
  </si>
  <si>
    <t>Přesun hmot</t>
  </si>
  <si>
    <t>30</t>
  </si>
  <si>
    <t>998321011</t>
  </si>
  <si>
    <t>Přesun hmot pro hráze přehradní zemní a kamenité</t>
  </si>
  <si>
    <t>1927495301</t>
  </si>
  <si>
    <t>Přesun hmot pro objekty hráze přehradní zemní a kamenité dopravní vzdálenost do 500 m</t>
  </si>
  <si>
    <t>https://podminky.urs.cz/item/CS_URS_2023_01/998321011</t>
  </si>
  <si>
    <t>PSV</t>
  </si>
  <si>
    <t>Práce a dodávky PSV</t>
  </si>
  <si>
    <t>711</t>
  </si>
  <si>
    <t>Izolace proti vodě, vlhkosti a plynům</t>
  </si>
  <si>
    <t>31</t>
  </si>
  <si>
    <t>711786066</t>
  </si>
  <si>
    <t>Izolace proti vodě těsnění trubních prostupů do 200 mm epoxidovým tmelem</t>
  </si>
  <si>
    <t>1370553846</t>
  </si>
  <si>
    <t>Provedení detailů pryskyřicemi těsnění trubních prostupů tmelem z epoxidové pryskyřice, průměru do 200 mm</t>
  </si>
  <si>
    <t>https://podminky.urs.cz/item/CS_URS_2023_01/711786066</t>
  </si>
  <si>
    <t>32</t>
  </si>
  <si>
    <t>998711101</t>
  </si>
  <si>
    <t>Přesun hmot tonážní pro izolace proti vodě, vlhkosti a plynům v objektech v do 6 m</t>
  </si>
  <si>
    <t>-1970200363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</si>
  <si>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</si>
  <si>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</si>
  <si>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vicenice2 - SO-2 Bezpečnostní přeliv+odtokové koryto</t>
  </si>
  <si>
    <t xml:space="preserve">    3 - Svislé a kompletní konstrukce</t>
  </si>
  <si>
    <t xml:space="preserve">    6 - Úpravy povrchů, podlahy a osazování výplní</t>
  </si>
  <si>
    <t xml:space="preserve">    997 - Přesun sutě</t>
  </si>
  <si>
    <t xml:space="preserve">    721 - Zdravotechnika - vnitřní kanalizace</t>
  </si>
  <si>
    <t xml:space="preserve">    767 - Konstrukce zámečnické</t>
  </si>
  <si>
    <t>Převedení vody,vč.čerpání po dobu výstavby</t>
  </si>
  <si>
    <t>-336603192</t>
  </si>
  <si>
    <t>122151106</t>
  </si>
  <si>
    <t>Odkopávky a prokopávky nezapažené v hornině třídy těžitelnosti I skupiny 1 a 2 objem do 5000 m3 strojně</t>
  </si>
  <si>
    <t>-1714641725</t>
  </si>
  <si>
    <t>Odkopávky a prokopávky nezapažené strojně v hornině třídy těžitelnosti I skupiny 1 a 2 přes 1 000 do 5 000 m3</t>
  </si>
  <si>
    <t>https://podminky.urs.cz/item/CS_URS_2023_01/122151106</t>
  </si>
  <si>
    <t>250,029</t>
  </si>
  <si>
    <t>-91,385</t>
  </si>
  <si>
    <t>0,5*9,7*4,8+0,5*4,5*4,8+0,5*4,5*9,7+0,5*5,5*9,7+0,5*5,5*7+0,5*4*7+0,5*4*8</t>
  </si>
  <si>
    <t>0,5*3*15+0,5*3*14,5+0,5*5,2*5,7+0,5*5,2*5+0,5*6,5*5,7+0,5*6,5*6,4+0,5*9,7*6,4</t>
  </si>
  <si>
    <t>21,5*2,2*0,9-21,5*0,6*1,5</t>
  </si>
  <si>
    <t>5,5*2*3,5+5,5*2*2,5+7*2*3,5+6*2*3+7,8*0,8*2-7,8*0,6*1,2+9*2,2*0,9-9*0,6*1,5</t>
  </si>
  <si>
    <t>0,5*3,9*1,5+0,5*3,9*9,1+0,5*4,1*1,5+0,5*4,1*9,1+0,5*4,1*10,8</t>
  </si>
  <si>
    <t>0,5*3,7*1+0,5*3,7*2,6+0,5*3,7*1,8+0,5*3,7*4,4+0,5*3,9*3,6+0,5*3,9*6,2</t>
  </si>
  <si>
    <t>0,5*3,2*6,7+0,5*3,2*1+0,5*3,2*3,5+0,5*3,2*5,7+0,5*3,7*1+0,5*3,7*3,5+0,5*3,7*5,7</t>
  </si>
  <si>
    <t>0,5*12,3*9,4+0,5*12,3*10,8+0,5*6,7*10,8+0,5*6,7*7,7+0,5*7*7,7+0,5*7*6,7</t>
  </si>
  <si>
    <t>0,5*20*5,2+0,5*27*5,2+0,5*27*8,2+0,5*14*8,2+0,5*14*9,2+0,5*15*9,2+0,5*15*9,4</t>
  </si>
  <si>
    <t>122151404</t>
  </si>
  <si>
    <t>Vykopávky v zemníku na suchu v hornině třídy těžitelnosti I skupiny 1 a 2 objem do 500 m3 strojně</t>
  </si>
  <si>
    <t>-118850579</t>
  </si>
  <si>
    <t>Vykopávky v zemnících na suchu strojně zapažených i nezapažených v hornině třídy těžitelnosti I skupiny 1 a 2 přes 100 do 500 m3</t>
  </si>
  <si>
    <t>https://podminky.urs.cz/item/CS_URS_2023_01/122151404</t>
  </si>
  <si>
    <t>263,661</t>
  </si>
  <si>
    <t>0,7*4*8+0,7*0,7*1,5*0,5*2*8</t>
  </si>
  <si>
    <t>1*1*1,5*0,5*2*8+1,2*4*9+1,2*1,2*1,5*0,5*2*9+1,3*4*11+1,3*1,3*1,5*0,5*2*11</t>
  </si>
  <si>
    <t>0,4*4*2,7+0,4*0,4*1,5*0,5*2*2,7+0,8*4*9,3+0,8*0,8*1,5*0,5*2*9,3+1*4*8</t>
  </si>
  <si>
    <t>122451103</t>
  </si>
  <si>
    <t>Odkopávky a prokopávky nezapažené v hornině třídy těžitelnosti II skupiny 5 objem do 100 m3 strojně</t>
  </si>
  <si>
    <t>734784601</t>
  </si>
  <si>
    <t>Odkopávky a prokopávky nezapažené strojně v hornině třídy těžitelnosti II skupiny 5 přes 50 do 100 m3</t>
  </si>
  <si>
    <t>https://podminky.urs.cz/item/CS_URS_2023_01/122451103</t>
  </si>
  <si>
    <t>5,5*2*0,5+7*2*0,5+6*2*0,5+7,8*0,5*0,8+9*0,8*0,9+21,5*0,8*0,9</t>
  </si>
  <si>
    <t>0,5*4,1*3,7+0,5*4,1*1</t>
  </si>
  <si>
    <t>0,5*3,2*2,6+0,5*3,2*2,7+0,5*3,7*2,7+0,5*3,7*4,6+0,5*3,9*4,6+0,5*3,9*3,7</t>
  </si>
  <si>
    <t>132151102</t>
  </si>
  <si>
    <t>Hloubení rýh nezapažených š do 800 mm v hornině třídy těžitelnosti I skupiny 1 a 2 objem do 50 m3 strojně</t>
  </si>
  <si>
    <t>1622877885</t>
  </si>
  <si>
    <t>Hloubení nezapažených rýh šířky do 800 mm strojně s urovnáním dna do předepsaného profilu a spádu v hornině třídy těžitelnosti I skupiny 1 a 2 přes 20 do 50 m3</t>
  </si>
  <si>
    <t>https://podminky.urs.cz/item/CS_URS_2023_01/132151102</t>
  </si>
  <si>
    <t>6,7*0,8*0,6+11,8*0,8*0,6+12,8*0,8*0,6</t>
  </si>
  <si>
    <t>139951113</t>
  </si>
  <si>
    <t>Bourání kcí v hloubených vykopávkách ze zdiva kamenného na MC strojně</t>
  </si>
  <si>
    <t>1200172815</t>
  </si>
  <si>
    <t>Bourání konstrukcí v hloubených vykopávkách strojně s přemístěním suti na hromady na vzdálenost do 20 m nebo s naložením na dopravní prostředek ze zdiva kamenného, pro jakýkoliv druh kamene na maltu cementovou</t>
  </si>
  <si>
    <t>https://podminky.urs.cz/item/CS_URS_2023_01/139951113</t>
  </si>
  <si>
    <t>500-250,029</t>
  </si>
  <si>
    <t>0,5*12,3*3,2+0,5*12,3*4,1+0,5*6,7*4,1+0,5*6,7*5+0,5*7*5+0,5*7*7</t>
  </si>
  <si>
    <t>0,5*20*3,3+0,5*20*2,3+0,5*27*2,3+0,5*27*3+0,5*14*3+0,5*14*3+0,5*15*3+0,5*15*3,2</t>
  </si>
  <si>
    <t>139951121</t>
  </si>
  <si>
    <t>Bourání kcí v hloubených vykopávkách ze zdiva z betonu prostého strojně</t>
  </si>
  <si>
    <t>1001834202</t>
  </si>
  <si>
    <t>Bourání konstrukcí v hloubených vykopávkách strojně s přemístěním suti na hromady na vzdálenost do 20 m nebo s naložením na dopravní prostředek z betonu prostého neprokládaného</t>
  </si>
  <si>
    <t>https://podminky.urs.cz/item/CS_URS_2023_01/139951121</t>
  </si>
  <si>
    <t>0,5*4*10,8+0,5*4*10,5-500</t>
  </si>
  <si>
    <t>0,5*9,7*8,7+0,5*9,7*9,3+0,5*4,5*9,3+0,5*4,5*8,8+0,5*5,5*8,8+0,5*5,5*10,8</t>
  </si>
  <si>
    <t>0,5*3*17+0,5*3*16,3+0,5*5,2*9+0,5*5,2*9,7+0,5*6,5*9,7+0,5*6,5*8,7</t>
  </si>
  <si>
    <t>7,8*0,6*1,2+9*0,6*1,5+21,5*0,6*1,5</t>
  </si>
  <si>
    <t>2*2,6+2,5*2,6+3,6*2,6+7,5*2,6</t>
  </si>
  <si>
    <t>0,5*4,1*14,9+0,5*4,1*13,1</t>
  </si>
  <si>
    <t>0,5*3,2*7+0,5*3,2*8,9+0,5*3,7*8,9+0,5*3,7*9,4+0,5*3,9*9,4+0,5*3,9*14,9</t>
  </si>
  <si>
    <t>151101101</t>
  </si>
  <si>
    <t>Zřízení příložného pažení a rozepření stěn rýh hl do 2 m</t>
  </si>
  <si>
    <t>-1615283928</t>
  </si>
  <si>
    <t>Zřízení pažení a rozepření stěn rýh pro podzemní vedení příložné pro jakoukoliv mezerovitost, hloubky do 2 m</t>
  </si>
  <si>
    <t>https://podminky.urs.cz/item/CS_URS_2023_01/151101101</t>
  </si>
  <si>
    <t>0,5*(28,5*1,7+27,7*1,7+7,8*2*2+9*2,2*2+21,5*2,2*2+40,7*1,5+40,7*2)</t>
  </si>
  <si>
    <t>151101103</t>
  </si>
  <si>
    <t>Zřízení příložného pažení a rozepření stěn rýh hl přes 4 do 8 m</t>
  </si>
  <si>
    <t>1374328376</t>
  </si>
  <si>
    <t>Zřízení pažení a rozepření stěn rýh pro podzemní vedení příložné pro jakoukoliv mezerovitost, hloubky přes 4 do 8 m</t>
  </si>
  <si>
    <t>https://podminky.urs.cz/item/CS_URS_2023_01/151101103</t>
  </si>
  <si>
    <t>0,5*(28,5*4,8+27,7*5)</t>
  </si>
  <si>
    <t>151101111</t>
  </si>
  <si>
    <t>Odstranění příložného pažení a rozepření stěn rýh hl do 2 m</t>
  </si>
  <si>
    <t>1092020762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</si>
  <si>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</si>
  <si>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</si>
  <si>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201,695</t>
  </si>
  <si>
    <t>151101113</t>
  </si>
  <si>
    <t>Odstranění příložného pažení a rozepření stěn rýh hl přes 4 do 8 m</t>
  </si>
  <si>
    <t>1621144616</t>
  </si>
  <si>
    <t>Odstranění pažení a rozepření stěn rýh pro podzemní vedení s uložením materiálu na vzdálenost do 3 m od kraje výkopu příložné, hloubky přes 4 do 8 m</t>
  </si>
  <si>
    <t>https://podminky.urs.cz/item/CS_URS_2023_01/151101113</t>
  </si>
  <si>
    <t>137,65</t>
  </si>
  <si>
    <t>-958082454</t>
  </si>
  <si>
    <t>612,759*0,5</t>
  </si>
  <si>
    <t>15,024*0,5</t>
  </si>
  <si>
    <t>730,805*0,5</t>
  </si>
  <si>
    <t>263,661*2*0,5</t>
  </si>
  <si>
    <t>661299966</t>
  </si>
  <si>
    <t>0,5*4,1*12,6+0,5*4,1*13+5*4</t>
  </si>
  <si>
    <t>0,5*3,2*5,5+0,5*3,2*4,9+0,5*3,7*4,9+0,5*3,7*3,9+0,5*3,9*3,9+0,5*3,9*12,6</t>
  </si>
  <si>
    <t>171103202</t>
  </si>
  <si>
    <t>Uložení sypanin z horniny třídy těžitelnosti I a II skupiny 1 až 4 do hrází nádrží se zhutněním 100 % PS C s příměsí jílu přes 20 do 50 %</t>
  </si>
  <si>
    <t>-928117400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</si>
  <si>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</si>
  <si>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https://podminky.urs.cz/item/CS_URS_2023_01/171103202</t>
  </si>
  <si>
    <t>Poplatek za uložení zeminy a kamení na recyklační skládce (skládkovné) kód odpadu 17 05 04,vč.přemístění a uložení</t>
  </si>
  <si>
    <t>-1156001471</t>
  </si>
  <si>
    <t>250,029*1,9</t>
  </si>
  <si>
    <t>-137,575*1,9</t>
  </si>
  <si>
    <t>612,759*1,9</t>
  </si>
  <si>
    <t>15,024*1,9</t>
  </si>
  <si>
    <t>730,805*1,9</t>
  </si>
  <si>
    <t>263,661*1,9</t>
  </si>
  <si>
    <t>1531285818</t>
  </si>
  <si>
    <t>10*40*0,3+10*100*0,3</t>
  </si>
  <si>
    <t>179443459</t>
  </si>
  <si>
    <t>10*40+10*100</t>
  </si>
  <si>
    <t>1868019441</t>
  </si>
  <si>
    <t>1,1*0,03*1400</t>
  </si>
  <si>
    <t>-1623282008</t>
  </si>
  <si>
    <t>52*4+52*4,4+50</t>
  </si>
  <si>
    <t>Svislé a kompletní konstrukce</t>
  </si>
  <si>
    <t>3212133451</t>
  </si>
  <si>
    <t>Zdivo nadzákladové z lomového kamene vodních staveb obkladní s vyspárováním,s kotvením 4ks/m2 chemickými kotvami</t>
  </si>
  <si>
    <t>-3972258</t>
  </si>
  <si>
    <t>0,4*8,6*2,9+0,4*1,6*1,8+0,4*1,6*1</t>
  </si>
  <si>
    <t>0,4*3,8*1,85+1,15*1,2*0,4+0,4*1,15*1,5+0,4*3,4*1,8+0,4*5,1*3,3+0,4*5,1*3,3</t>
  </si>
  <si>
    <t>0,4*0,8*28,5+0,4*0,8*27,7+0,4*4*1,85+0,4*2,2*2,65+0,4*5,9*3,3+0,4*3,3*5,7+0,4*2,9*6,9</t>
  </si>
  <si>
    <t>321311115</t>
  </si>
  <si>
    <t>Konstrukce vodních staveb z betonu prostého mrazuvzdorného tř. C 25/30</t>
  </si>
  <si>
    <t>324343442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</si>
  <si>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</si>
  <si>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https://podminky.urs.cz/item/CS_URS_2023_01/321311115</t>
  </si>
  <si>
    <t>0,8*1,8*7,8+0,9*1,8*9+0,9*1,8*21,5</t>
  </si>
  <si>
    <t>321321115</t>
  </si>
  <si>
    <t>Konstrukce vodních staveb ze ŽB mrazuvzdorného tř. C 25/30</t>
  </si>
  <si>
    <t>-1177029396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</si>
  <si>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</si>
  <si>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https://podminky.urs.cz/item/CS_URS_2023_01/321321115</t>
  </si>
  <si>
    <t>1,15*1,4*1,5+3,4*1,6*1,5+5,1*1,8*1,5+5,1*1,8*1,5+8,6*1,8*1,5+1,6*1,4*1,5+1,6*1,4*1,5</t>
  </si>
  <si>
    <t>4*1,6*1,3+2,2*1,6*1,3+5,9*1,8*1,5+5,7*1,8*1,5+6,9*1,8*1,5+3,8*1,6*1,3+1,15*1,4*1,5</t>
  </si>
  <si>
    <t>1,4*1,3*40,7</t>
  </si>
  <si>
    <t>15,024</t>
  </si>
  <si>
    <t>321321116</t>
  </si>
  <si>
    <t>Konstrukce vodních staveb ze ŽB mrazuvzdorného tř. C 30/37</t>
  </si>
  <si>
    <t>-1347120564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</si>
  <si>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</si>
  <si>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https://podminky.urs.cz/item/CS_URS_2023_01/321321116</t>
  </si>
  <si>
    <t>1,6*0,65*1,8+1,6*0,65*1</t>
  </si>
  <si>
    <t>1,15*0,65*1,2+1,15*0,65*1,5+3,4*0,65*1,8+5,1*0,65*3,3+5,1*0,65*3,3+8,6*0,65*2,9</t>
  </si>
  <si>
    <t>4*0,65*1,85+2,2*0,65*2,65+5,9*0,65*3,3+5,7*0,65*3,3+6,9*0,65*2,9+3,8*0,65*1,85</t>
  </si>
  <si>
    <t>0,25*3,14*0,8*0,8*0,5*40,7</t>
  </si>
  <si>
    <t>0,85*1*40,7</t>
  </si>
  <si>
    <t>321351010</t>
  </si>
  <si>
    <t>Bednění konstrukcí vodních staveb rovinné - zřízení</t>
  </si>
  <si>
    <t>-1670353048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</si>
  <si>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</si>
  <si>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https://podminky.urs.cz/item/CS_URS_2023_01/321351010</t>
  </si>
  <si>
    <t>3,4*1,8*2+5,1*3,3*2+5,1*3,3*2+8,6*2,9*2+1,6*1,8*2+1,6*1*2</t>
  </si>
  <si>
    <t>4*1,85*2+2,2*2,65*2+5,9*3,3*2+5,7*3,3*2+6,9*2*2,9+3,8*1,85*2+1,15*1,2*2+1,15*1,5*2</t>
  </si>
  <si>
    <t>3,4*2*1,5+5,1*2*1,5+5,1*2*1,5+8,6*2*1,5+1,6*2*1,5+1,6*2*1,5</t>
  </si>
  <si>
    <t>4*2*1,3+2,2*2*1,3+5,9*2*1,5+5,7*2*1,5+6,9*2*1,5+3,8*2*1,3+1,15*2*1,5+1,15*2*1,5</t>
  </si>
  <si>
    <t>2*1,3*40,7+1*2*40,7+1,8*2*7,8+1,8*2*9+1,8*2*21,5</t>
  </si>
  <si>
    <t>321351020</t>
  </si>
  <si>
    <t>Bednění konstrukcí vodních staveb válcově zakřivené - zřízení</t>
  </si>
  <si>
    <t>141746999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</si>
  <si>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</si>
  <si>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https://podminky.urs.cz/item/CS_URS_2023_01/321351020</t>
  </si>
  <si>
    <t>0,8*40,7</t>
  </si>
  <si>
    <t>321352010</t>
  </si>
  <si>
    <t>Bednění konstrukcí vodních staveb rovinné - odstranění</t>
  </si>
  <si>
    <t>883057152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</si>
  <si>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</si>
  <si>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https://podminky.urs.cz/item/CS_URS_2023_01/321352010</t>
  </si>
  <si>
    <t>791,41</t>
  </si>
  <si>
    <t>321352020</t>
  </si>
  <si>
    <t>Bednění konstrukcí vodních staveb válcově zakřivené - odstranění</t>
  </si>
  <si>
    <t>-826700166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</si>
  <si>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</si>
  <si>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https://podminky.urs.cz/item/CS_URS_2023_01/321352020</t>
  </si>
  <si>
    <t>32,56</t>
  </si>
  <si>
    <t>321361211</t>
  </si>
  <si>
    <t>Výztuž železobetonových konstrukcí vodních staveb z oceli 11 375 D do 12 mm</t>
  </si>
  <si>
    <t>-1739955962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</si>
  <si>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11 375 (EZ)</t>
  </si>
  <si>
    <t>https://podminky.urs.cz/item/CS_URS_2023_01/321361211</t>
  </si>
  <si>
    <t>1,1*2,403</t>
  </si>
  <si>
    <t>321361212</t>
  </si>
  <si>
    <t>Výztuž železobetonových konstrukcí vodních staveb z oceli 11 375 D do 32 mm</t>
  </si>
  <si>
    <t>964161996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</si>
  <si>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11 375 (EZ)</t>
  </si>
  <si>
    <t>https://podminky.urs.cz/item/CS_URS_2023_01/321361212</t>
  </si>
  <si>
    <t>1,1*9,691</t>
  </si>
  <si>
    <t>321368211</t>
  </si>
  <si>
    <t>Výztuž železobetonových konstrukcí vodních staveb ze svařovaných sítí</t>
  </si>
  <si>
    <t>1653839353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</si>
  <si>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</si>
  <si>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https://podminky.urs.cz/item/CS_URS_2023_01/321368211</t>
  </si>
  <si>
    <t>1,1*0,008*2*(51+106+250)</t>
  </si>
  <si>
    <t>1,1*4,256</t>
  </si>
  <si>
    <t>1,1*178,025*2*0,008</t>
  </si>
  <si>
    <t>4351260011</t>
  </si>
  <si>
    <t>Montáž ocelové lávky hmotnosti do 3 t,vč.osazení chemických kotev</t>
  </si>
  <si>
    <t>-1828224141</t>
  </si>
  <si>
    <t>Montáž ocelové lávky hmotnosti do 3 t</t>
  </si>
  <si>
    <t>4513161141</t>
  </si>
  <si>
    <t>Podklad pod dlažbu z betonu prostého se zvýšenými nároky na prostředí C 25/30 tl přes 200 do 300 mm</t>
  </si>
  <si>
    <t>1844797843</t>
  </si>
  <si>
    <t>Podklad pod dlažbu z betonu prostého se zvýšenými nároky na prostředí tř. C 25/30 tl. přes 200 do 300 mm</t>
  </si>
  <si>
    <t>51+106+250</t>
  </si>
  <si>
    <t>178,025</t>
  </si>
  <si>
    <t>33</t>
  </si>
  <si>
    <t>1674775347</t>
  </si>
  <si>
    <t>8*0,5</t>
  </si>
  <si>
    <t>0,25*3,14*0,3*0,3*1*8</t>
  </si>
  <si>
    <t>34</t>
  </si>
  <si>
    <t>463212111</t>
  </si>
  <si>
    <t>Rovnanina z lomového kamene upraveného s vyklínováním spár úlomky kamene</t>
  </si>
  <si>
    <t>560018371</t>
  </si>
  <si>
    <t>Rovnanina z lomového kamene upraveného, tříděného jakékoliv tloušťky rovnaniny s vyklínováním spár a dutin úlomky kamene</t>
  </si>
  <si>
    <t>https://podminky.urs.cz/item/CS_URS_2023_01/463212111</t>
  </si>
  <si>
    <t>1*(7+2,5+6+7+10,5+5)+0,5*9,5*4,7+0,5*9,5*3,5+0,5*8*3,5+0,5*8*4</t>
  </si>
  <si>
    <t>0,5*15*5,8+0,5*15*5,6+0,5*12,3*5,6+0,5*12,3*6</t>
  </si>
  <si>
    <t>0,5*20*3,3+0,5*20*4,8+0,5*27*4,8+0,5*27*5,8+0,5*14*5,8+0,5*14*5,8</t>
  </si>
  <si>
    <t>35</t>
  </si>
  <si>
    <t>465513427</t>
  </si>
  <si>
    <t>Dlažba z lomového kamene na cementovou maltu s vyspárováním tl 400 mm pro hráze</t>
  </si>
  <si>
    <t>-1392005120</t>
  </si>
  <si>
    <t>Dlažba z lomového kamene lomařsky upraveného na cementovou maltu, s vyspárováním cementovou maltou, tl. kamene 400 mm</t>
  </si>
  <si>
    <t>https://podminky.urs.cz/item/CS_URS_2023_01/465513427</t>
  </si>
  <si>
    <t>(0,5*6,7*5,4+0,5*6,7*5,2+0,5*7*5,2+0,5*7*5)/0,4</t>
  </si>
  <si>
    <t>Úpravy povrchů, podlahy a osazování výplní</t>
  </si>
  <si>
    <t>36</t>
  </si>
  <si>
    <t>631311134</t>
  </si>
  <si>
    <t>Mazanina tl přes 120 do 240 mm z betonu prostého bez zvýšených nároků na prostředí tř. C 16/20</t>
  </si>
  <si>
    <t>1244722110</t>
  </si>
  <si>
    <t>Mazanina z betonu prostého bez zvýšených nároků na prostředí tl. přes 120 do 240 mm tř. C 16/20</t>
  </si>
  <si>
    <t>https://podminky.urs.cz/item/CS_URS_2023_01/631311134</t>
  </si>
  <si>
    <t>0,2*1,6*1,6+0,2*1,6*1,6</t>
  </si>
  <si>
    <t>0,2*1,6*1,15+0,2*1,6*1,15+0,2*1,8*3,4+0,2*2*5,1+0,2*2*5,1+0,2*2*8,6</t>
  </si>
  <si>
    <t>0,2*1,8*4+0,2*1,8*2,2+0,2*2*5,9+0,2*2*5,7+0,2*2*6,9+0,2*1,8*3,8</t>
  </si>
  <si>
    <t>7,8*0,2*0,8+9*0,2*0,9+21,5*0,2*0,9</t>
  </si>
  <si>
    <t>1,8*0,2*40,7</t>
  </si>
  <si>
    <t>37</t>
  </si>
  <si>
    <t>831378130</t>
  </si>
  <si>
    <t>Drenáže z trub kameninových DN 300 mm</t>
  </si>
  <si>
    <t>1744010102</t>
  </si>
  <si>
    <t>Drenáže a trubky pro měřící zařízení kameninové, DN 300 mm</t>
  </si>
  <si>
    <t>https://podminky.urs.cz/item/CS_URS_2023_01/831378130</t>
  </si>
  <si>
    <t>1,01*8</t>
  </si>
  <si>
    <t>38</t>
  </si>
  <si>
    <t>9399411111</t>
  </si>
  <si>
    <t>Zřízení těsnění pracovní spáry  ve dně,včetně tvarovek</t>
  </si>
  <si>
    <t>681443601</t>
  </si>
  <si>
    <t>Zřízení těsnění pracovní spáry ve dně,včetně tvarovek</t>
  </si>
  <si>
    <t>52,6</t>
  </si>
  <si>
    <t>39</t>
  </si>
  <si>
    <t>SKA.608151</t>
  </si>
  <si>
    <t>Těsnění pracovní spáry -včetně tvarovek (např.TRICOSAL A320 TS TRICOMER)</t>
  </si>
  <si>
    <t>1539150576</t>
  </si>
  <si>
    <t>40,7+4+2,2+1,15+1,15+3,4</t>
  </si>
  <si>
    <t>40</t>
  </si>
  <si>
    <t>9399411112</t>
  </si>
  <si>
    <t>Zřízení těsnění dilateční spáry ve stěně,včetně tvarovek</t>
  </si>
  <si>
    <t>1992938918</t>
  </si>
  <si>
    <t>2,7*8+2,7+3,5+3,5+3,2+3,9</t>
  </si>
  <si>
    <t>41</t>
  </si>
  <si>
    <t>SKA.608152</t>
  </si>
  <si>
    <t>Těsnění dilatační spáry -včetně tvarovek (např.TRICOSAL D350 TS TRICOMER)</t>
  </si>
  <si>
    <t>-172387921</t>
  </si>
  <si>
    <t>38,4</t>
  </si>
  <si>
    <t>42</t>
  </si>
  <si>
    <t>941111121</t>
  </si>
  <si>
    <t>Montáž lešení řadového trubkového lehkého s podlahami zatížení do 200 kg/m2 š od 0,9 do 1,2 m v do 10 m</t>
  </si>
  <si>
    <t>-256747118</t>
  </si>
  <si>
    <t>Montáž lešení řadového trubkového lehkého pracovního s podlahami s provozním zatížením tř. 3 do 200 kg/m2 šířky tř. W09 od 0,9 do 1,2 m, výšky do 10 m</t>
  </si>
  <si>
    <t>https://podminky.urs.cz/item/CS_URS_2023_01/941111121</t>
  </si>
  <si>
    <t>82+88</t>
  </si>
  <si>
    <t>43</t>
  </si>
  <si>
    <t>941111221</t>
  </si>
  <si>
    <t>Příplatek k lešení řadovému trubkovému lehkému s podlahami š 1,2 m v 10 m za první a ZKD den použití</t>
  </si>
  <si>
    <t>110350152</t>
  </si>
  <si>
    <t>Montáž lešení řadového trubkového lehkého pracovního s podlahami s provozním zatížením tř. 3 do 200 kg/m2 Příplatek za první a každý další den použití lešení k ceně -1121</t>
  </si>
  <si>
    <t>https://podminky.urs.cz/item/CS_URS_2023_01/941111221</t>
  </si>
  <si>
    <t>170</t>
  </si>
  <si>
    <t>44</t>
  </si>
  <si>
    <t>953312122</t>
  </si>
  <si>
    <t>Vložky do svislých dilatačních spár z extrudovaných polystyrénových desek tl. přes 10 do 20 mm</t>
  </si>
  <si>
    <t>1039622361</t>
  </si>
  <si>
    <t>Vložky svislé do dilatačních spár z polystyrenových desek extrudovaných včetně dodání a osazení, v jakémkoliv zdivu přes 10 do 20 mm</t>
  </si>
  <si>
    <t>https://podminky.urs.cz/item/CS_URS_2023_01/953312122</t>
  </si>
  <si>
    <t>3,3*0,7+1,8*1,5+1,8*1,5+2,8*0,7+1,8*1,4+1,8*0,7+1,8*1,4+1,8*0,7</t>
  </si>
  <si>
    <t>1,8*1,5+0,7*3,1+1,4*1,5+0,7*1,6+1,4*1,5+0,7*1,9+1,8*1,5+0,7*3,6+1,8*1,5+3,3*0,7</t>
  </si>
  <si>
    <t>1,3*1,4*8+1,2*0,8*8+1,3*1,6+0,7*1,7+1,3*1,8+0,7*2,6+1,8*1,5+0,7*3,3+1,8*1,5+0,7*3,3</t>
  </si>
  <si>
    <t>997</t>
  </si>
  <si>
    <t>Přesun sutě</t>
  </si>
  <si>
    <t>45</t>
  </si>
  <si>
    <t>9970138691</t>
  </si>
  <si>
    <t>Poplatek za uložení stavebního odpadu na recyklační skládce (skládkovné) ze směsí betonu a kamene kód odpadu 17 01 07,vč.naložení,přemístění a uložení</t>
  </si>
  <si>
    <t>66075179</t>
  </si>
  <si>
    <t>Poplatek za uložení stavebního odpadu na recyklační skládce (skládkovné) ze směsí nebo oddělených frakcí betonu a kamene zatříděného do Katalogu odpadů pod kódem 17 01 07,vč.naložení,přemístění a uložení</t>
  </si>
  <si>
    <t>1166,082</t>
  </si>
  <si>
    <t>46</t>
  </si>
  <si>
    <t>1582150368</t>
  </si>
  <si>
    <t>3842,767</t>
  </si>
  <si>
    <t>721</t>
  </si>
  <si>
    <t>Zdravotechnika - vnitřní kanalizace</t>
  </si>
  <si>
    <t>47</t>
  </si>
  <si>
    <t>721173315</t>
  </si>
  <si>
    <t>Potrubí kanalizační z PVC SN 4 dešťové DN 110</t>
  </si>
  <si>
    <t>1716948373</t>
  </si>
  <si>
    <t>Potrubí z trub PVC SN4 dešťové DN 110</t>
  </si>
  <si>
    <t>https://podminky.urs.cz/item/CS_URS_2023_01/721173315</t>
  </si>
  <si>
    <t>8*0,9</t>
  </si>
  <si>
    <t>48</t>
  </si>
  <si>
    <t>998721101</t>
  </si>
  <si>
    <t>Přesun hmot tonážní pro vnitřní kanalizace v objektech v do 6 m</t>
  </si>
  <si>
    <t>726106250</t>
  </si>
  <si>
    <t>Přesun hmot pro vnitřní kanalizace stanovený z hmotnosti přesunovaného materiálu vodorovná dopravní vzdálenost do 50 m v objektech výšky do 6 m</t>
  </si>
  <si>
    <t>https://podminky.urs.cz/item/CS_URS_2023_01/998721101</t>
  </si>
  <si>
    <t>767</t>
  </si>
  <si>
    <t>Konstrukce zámečnické</t>
  </si>
  <si>
    <t>49</t>
  </si>
  <si>
    <t>553420303</t>
  </si>
  <si>
    <t>Česle Pz,ocel.pásovina 50x8mm,výška česlí 200mm,průliny 30mm,komplet,vč.chemických kotev (27,5kg/bm)</t>
  </si>
  <si>
    <t>-1113313039</t>
  </si>
  <si>
    <t>40,7</t>
  </si>
  <si>
    <t>50</t>
  </si>
  <si>
    <t>7671631211</t>
  </si>
  <si>
    <t>Montáž přímého kovového zábradlí z dílců do kamenného parapetu v rovině</t>
  </si>
  <si>
    <t>1219774691</t>
  </si>
  <si>
    <t>3,8+2,9+3+10,6+2,6+3,9+6+12,2+3,3+4,6</t>
  </si>
  <si>
    <t>51</t>
  </si>
  <si>
    <t>553420301</t>
  </si>
  <si>
    <t>Zábradlí Pz, sloupky D58mm, výplň D34mm, madloD58mm,komplet,vč.chemických kotev (32,0kg/bm)</t>
  </si>
  <si>
    <t>719017517</t>
  </si>
  <si>
    <t>1,01*52,9</t>
  </si>
  <si>
    <t>52</t>
  </si>
  <si>
    <t>553420302</t>
  </si>
  <si>
    <t>Lávka Pz,nosníky U300 a I80,pororošt,zábradlí Pz, sloupky D58mm, výplň D34mm, madloD58mm,komplet,vč.chemických kotev (1903,0kg)</t>
  </si>
  <si>
    <t>1587389601</t>
  </si>
  <si>
    <t>53</t>
  </si>
  <si>
    <t>7679951141</t>
  </si>
  <si>
    <t>Montáž zámečnických konstrukcí hm přes 20 do 50 kg,česle</t>
  </si>
  <si>
    <t>-1959909070</t>
  </si>
  <si>
    <t>54</t>
  </si>
  <si>
    <t>7679968051</t>
  </si>
  <si>
    <t>Demontáž atypických zámečnických konstrukcí rozebráním hm jednotlivých dílů přes 500 kg-lávka,česle,vč.odvozu a likvidace</t>
  </si>
  <si>
    <t>-1384485489</t>
  </si>
  <si>
    <t>600+10*40,7</t>
  </si>
  <si>
    <t>vicenice3 - SO-3 VON</t>
  </si>
  <si>
    <t>VRN - Vedlejší rozpočtové náklady</t>
  </si>
  <si>
    <t xml:space="preserve">    0 - Vedlejší rozpočtové náklady</t>
  </si>
  <si>
    <t>VRN</t>
  </si>
  <si>
    <t>Vedlejší rozpočtové náklady</t>
  </si>
  <si>
    <t>012103000R</t>
  </si>
  <si>
    <t>Vytýčení hranic pozemků a stavby v terénu oprávněným zeměměřičem včetně předání protokolu o vytýčení stavby</t>
  </si>
  <si>
    <t>1024</t>
  </si>
  <si>
    <t>14905550</t>
  </si>
  <si>
    <t>013254000R</t>
  </si>
  <si>
    <t>Dokumentace skutečného provedení ,včetně zaměření skutečného provedení stavby s podkladem katastrální mapy-3x v papírové formě +3x v digitální podobě na CD</t>
  </si>
  <si>
    <t>825011425</t>
  </si>
  <si>
    <t>032903000R</t>
  </si>
  <si>
    <t>Příprava a úprava staveniště, včetně staveništního zařízení a jeho následná likvidace po skončení stavby a další opatření vyplývající z výzvy objednatele a návrhu SoD</t>
  </si>
  <si>
    <t>342472859</t>
  </si>
  <si>
    <t>042603000R</t>
  </si>
  <si>
    <t>Zpracování pasportizace stavbou dotčených ploch a objektů, měření objektů v blízkosti stavby a jejich případné statické zajištění</t>
  </si>
  <si>
    <t>-1450995683</t>
  </si>
  <si>
    <t>043194000R</t>
  </si>
  <si>
    <t>Provedení zkoušek a předložení výsledků těchto zkoušek a atestů k prokázání požadovaných kvalitativních parametrů díla a předložení dokumentace o shodě materiálů ve smyslu zákona č. 22/1997 Sb. ve znění pozdějších předpisů</t>
  </si>
  <si>
    <t>-1572339650</t>
  </si>
  <si>
    <t>045303000R</t>
  </si>
  <si>
    <t>Protokolární předání stavbou dotčených pozemků a komunikací, uvedených do původního stavu a předání zpět jejich vlastníkům</t>
  </si>
  <si>
    <t>1900847000</t>
  </si>
  <si>
    <t>049103000R</t>
  </si>
  <si>
    <t>Aktualizace vyjádření všech správců sítí, která pozbudou platnosti  v období mezi předáním staveniště a vytýčení sítí, vytýčení všech sítí  na stavbě v případě výskytu a koordinace postupu s jejich provozovateli</t>
  </si>
  <si>
    <t>-1707055332</t>
  </si>
  <si>
    <t>Aktualizace vyjádření všech správců sítí, která pozbudou platnosti v období mezi předáním staveniště a vytýčení sítí, vytýčení všech sítí na stavbě v případě výskytu a koordinace postupu s jejich provozovateli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</si>
  <si>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</si>
  <si>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</si>
  <si>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</si>
  <si>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</si>
  <si>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</si>
  <si>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</si>
  <si>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</si>
  <si>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</si>
  <si>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</si>
  <si>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</si>
  <si>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</si>
  <si>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</si>
  <si>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</si>
  <si>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</si>
  <si>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</si>
  <si>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</si>
  <si>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</si>
  <si>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</si>
  <si>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</si>
  <si>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</si>
  <si>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</si>
  <si>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</si>
  <si>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</si>
  <si>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</si>
  <si>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</si>
  <si>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</si>
  <si>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</si>
  <si>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</si>
  <si>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</si>
  <si>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</si>
  <si>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</si>
  <si>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</si>
  <si>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</si>
  <si>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</si>
  <si>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</si>
  <si>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</si>
  <si>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</si>
  <si>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</si>
  <si>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</si>
  <si>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</si>
  <si>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</si>
  <si>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</si>
  <si>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</si>
  <si>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</si>
  <si>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</si>
  <si>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</si>
  <si>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</si>
  <si>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</si>
  <si>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</si>
  <si>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</si>
  <si>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</si>
  <si>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</si>
  <si>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</si>
  <si>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</si>
  <si>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</si>
  <si>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</si>
  <si>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</si>
  <si>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</si>
  <si>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</si>
  <si>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</si>
  <si>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</si>
  <si>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</si>
  <si>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</si>
  <si>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</si>
  <si>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</si>
  <si>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</si>
  <si>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</si>
  <si>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</si>
  <si>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</si>
  <si>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</si>
  <si>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</si>
  <si>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</si>
  <si>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</si>
  <si>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</si>
  <si>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</si>
  <si>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</si>
  <si>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</si>
  <si>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</si>
  <si>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</si>
  <si>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</si>
  <si>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</si>
  <si>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</si>
  <si>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</si>
  <si>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</si>
  <si>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</si>
  <si>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</si>
  <si>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</si>
  <si>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</si>
  <si>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</si>
  <si>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</si>
  <si>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</si>
  <si>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</si>
  <si>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</si>
  <si>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</si>
  <si>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</si>
  <si>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</si>
  <si>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</si>
  <si>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</si>
  <si>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</si>
  <si>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</si>
  <si>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</si>
  <si>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</si>
  <si>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</si>
  <si>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</si>
  <si>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</si>
  <si>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</si>
  <si>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</si>
  <si>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</si>
  <si>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</si>
  <si>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</si>
  <si>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</si>
  <si>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</si>
  <si>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</si>
  <si>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</si>
  <si>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</si>
  <si>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</si>
  <si>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</si>
  <si>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</si>
  <si>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</si>
  <si>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</si>
  <si>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</si>
  <si>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</si>
  <si>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</si>
  <si>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</si>
  <si>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</si>
  <si>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</si>
  <si>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</si>
  <si>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</si>
  <si>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</si>
  <si>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</si>
  <si>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</si>
  <si>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</si>
  <si>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</si>
  <si>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</si>
  <si>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</si>
  <si>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</si>
  <si>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</si>
  <si>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</si>
  <si>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</si>
  <si>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</si>
  <si>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</si>
  <si>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</si>
  <si>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</si>
  <si>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</si>
  <si>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</si>
  <si>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</si>
  <si>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</si>
  <si>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</si>
  <si>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</si>
  <si>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</si>
  <si>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</si>
  <si>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</si>
  <si>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</si>
  <si>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</si>
  <si>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</si>
  <si>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</si>
  <si>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</si>
  <si>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</si>
  <si>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</si>
  <si>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</si>
  <si>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</si>
  <si>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</si>
  <si>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</si>
  <si>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</si>
  <si>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</si>
  <si>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</si>
  <si>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</si>
  <si>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</si>
  <si>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</si>
  <si>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</si>
  <si>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</si>
  <si>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</si>
  <si>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</si>
  <si>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</si>
  <si>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</si>
  <si>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</si>
  <si>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</si>
  <si>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</si>
  <si>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</si>
  <si>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</si>
  <si>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</si>
  <si>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</si>
  <si>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</si>
  <si>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</si>
  <si>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</si>
  <si>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</si>
  <si>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R-položka</t>
  </si>
  <si>
    <t>2127521211</t>
  </si>
  <si>
    <t>Trativod z drenážních trubek PE-HD SN 4 perforace 120° včetně lože otevřený výkop DN 200 pro liniové stavby</t>
  </si>
  <si>
    <t>Drenáže z trub PE-HD SN 4 -  DN 200 mm perforace do 120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</si>
</sst>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351103" TargetMode="External"/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261121116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132151101" TargetMode="External"/><Relationship Id="rId21" Type="http://schemas.openxmlformats.org/officeDocument/2006/relationships/hyperlink" Target="https://podminky.urs.cz/item/CS_URS_2023_01/895211131" TargetMode="External"/><Relationship Id="rId7" Type="http://schemas.openxmlformats.org/officeDocument/2006/relationships/hyperlink" Target="https://podminky.urs.cz/item/CS_URS_2023_01/151101112" TargetMode="External"/><Relationship Id="rId12" Type="http://schemas.openxmlformats.org/officeDocument/2006/relationships/hyperlink" Target="https://podminky.urs.cz/item/CS_URS_2023_01/171103201" TargetMode="External"/><Relationship Id="rId17" Type="http://schemas.openxmlformats.org/officeDocument/2006/relationships/hyperlink" Target="https://podminky.urs.cz/item/CS_URS_2023_01/181951112" TargetMode="External"/><Relationship Id="rId25" Type="http://schemas.openxmlformats.org/officeDocument/2006/relationships/hyperlink" Target="https://podminky.urs.cz/item/CS_URS_2023_01/998711101" TargetMode="External"/><Relationship Id="rId2" Type="http://schemas.openxmlformats.org/officeDocument/2006/relationships/hyperlink" Target="https://podminky.urs.cz/item/CS_URS_2023_01/131151103" TargetMode="External"/><Relationship Id="rId16" Type="http://schemas.openxmlformats.org/officeDocument/2006/relationships/hyperlink" Target="https://podminky.urs.cz/item/CS_URS_2023_01/181411131" TargetMode="External"/><Relationship Id="rId20" Type="http://schemas.openxmlformats.org/officeDocument/2006/relationships/hyperlink" Target="https://podminky.urs.cz/item/CS_URS_2023_01/457532112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51101102" TargetMode="External"/><Relationship Id="rId11" Type="http://schemas.openxmlformats.org/officeDocument/2006/relationships/hyperlink" Target="https://podminky.urs.cz/item/CS_URS_2023_01/167151111" TargetMode="External"/><Relationship Id="rId24" Type="http://schemas.openxmlformats.org/officeDocument/2006/relationships/hyperlink" Target="https://podminky.urs.cz/item/CS_URS_2023_01/711786066" TargetMode="External"/><Relationship Id="rId5" Type="http://schemas.openxmlformats.org/officeDocument/2006/relationships/hyperlink" Target="https://podminky.urs.cz/item/CS_URS_2023_01/133151101" TargetMode="External"/><Relationship Id="rId15" Type="http://schemas.openxmlformats.org/officeDocument/2006/relationships/hyperlink" Target="https://podminky.urs.cz/item/CS_URS_2023_01/181351113" TargetMode="External"/><Relationship Id="rId23" Type="http://schemas.openxmlformats.org/officeDocument/2006/relationships/hyperlink" Target="https://podminky.urs.cz/item/CS_URS_2023_01/99832101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457532111" TargetMode="External"/><Relationship Id="rId4" Type="http://schemas.openxmlformats.org/officeDocument/2006/relationships/hyperlink" Target="https://podminky.urs.cz/item/CS_URS_2023_01/132154204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81101122" TargetMode="External"/><Relationship Id="rId22" Type="http://schemas.openxmlformats.org/officeDocument/2006/relationships/hyperlink" Target="https://podminky.urs.cz/item/CS_URS_2023_01/977151128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1103202" TargetMode="External"/><Relationship Id="rId18" Type="http://schemas.openxmlformats.org/officeDocument/2006/relationships/hyperlink" Target="https://podminky.urs.cz/item/CS_URS_2023_01/321321115" TargetMode="External"/><Relationship Id="rId26" Type="http://schemas.openxmlformats.org/officeDocument/2006/relationships/hyperlink" Target="https://podminky.urs.cz/item/CS_URS_2023_01/321368211" TargetMode="External"/><Relationship Id="rId21" Type="http://schemas.openxmlformats.org/officeDocument/2006/relationships/hyperlink" Target="https://podminky.urs.cz/item/CS_URS_2023_01/321351020" TargetMode="External"/><Relationship Id="rId34" Type="http://schemas.openxmlformats.org/officeDocument/2006/relationships/hyperlink" Target="https://podminky.urs.cz/item/CS_URS_2023_01/953312122" TargetMode="External"/><Relationship Id="rId7" Type="http://schemas.openxmlformats.org/officeDocument/2006/relationships/hyperlink" Target="https://podminky.urs.cz/item/CS_URS_2023_01/151101101" TargetMode="External"/><Relationship Id="rId12" Type="http://schemas.openxmlformats.org/officeDocument/2006/relationships/hyperlink" Target="https://podminky.urs.cz/item/CS_URS_2023_01/171103201" TargetMode="External"/><Relationship Id="rId17" Type="http://schemas.openxmlformats.org/officeDocument/2006/relationships/hyperlink" Target="https://podminky.urs.cz/item/CS_URS_2023_01/321311115" TargetMode="External"/><Relationship Id="rId25" Type="http://schemas.openxmlformats.org/officeDocument/2006/relationships/hyperlink" Target="https://podminky.urs.cz/item/CS_URS_2023_01/321361212" TargetMode="External"/><Relationship Id="rId33" Type="http://schemas.openxmlformats.org/officeDocument/2006/relationships/hyperlink" Target="https://podminky.urs.cz/item/CS_URS_2023_01/941111221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122151404" TargetMode="External"/><Relationship Id="rId16" Type="http://schemas.openxmlformats.org/officeDocument/2006/relationships/hyperlink" Target="https://podminky.urs.cz/item/CS_URS_2023_01/181951112" TargetMode="External"/><Relationship Id="rId20" Type="http://schemas.openxmlformats.org/officeDocument/2006/relationships/hyperlink" Target="https://podminky.urs.cz/item/CS_URS_2023_01/321351010" TargetMode="External"/><Relationship Id="rId29" Type="http://schemas.openxmlformats.org/officeDocument/2006/relationships/hyperlink" Target="https://podminky.urs.cz/item/CS_URS_2023_01/465513427" TargetMode="External"/><Relationship Id="rId1" Type="http://schemas.openxmlformats.org/officeDocument/2006/relationships/hyperlink" Target="https://podminky.urs.cz/item/CS_URS_2023_01/122151106" TargetMode="External"/><Relationship Id="rId6" Type="http://schemas.openxmlformats.org/officeDocument/2006/relationships/hyperlink" Target="https://podminky.urs.cz/item/CS_URS_2023_01/139951121" TargetMode="External"/><Relationship Id="rId11" Type="http://schemas.openxmlformats.org/officeDocument/2006/relationships/hyperlink" Target="https://podminky.urs.cz/item/CS_URS_2023_01/167151111" TargetMode="External"/><Relationship Id="rId24" Type="http://schemas.openxmlformats.org/officeDocument/2006/relationships/hyperlink" Target="https://podminky.urs.cz/item/CS_URS_2023_01/321361211" TargetMode="External"/><Relationship Id="rId32" Type="http://schemas.openxmlformats.org/officeDocument/2006/relationships/hyperlink" Target="https://podminky.urs.cz/item/CS_URS_2023_01/941111121" TargetMode="External"/><Relationship Id="rId37" Type="http://schemas.openxmlformats.org/officeDocument/2006/relationships/hyperlink" Target="https://podminky.urs.cz/item/CS_URS_2023_01/998721101" TargetMode="External"/><Relationship Id="rId5" Type="http://schemas.openxmlformats.org/officeDocument/2006/relationships/hyperlink" Target="https://podminky.urs.cz/item/CS_URS_2023_01/139951113" TargetMode="External"/><Relationship Id="rId15" Type="http://schemas.openxmlformats.org/officeDocument/2006/relationships/hyperlink" Target="https://podminky.urs.cz/item/CS_URS_2023_01/181411131" TargetMode="External"/><Relationship Id="rId23" Type="http://schemas.openxmlformats.org/officeDocument/2006/relationships/hyperlink" Target="https://podminky.urs.cz/item/CS_URS_2023_01/321352020" TargetMode="External"/><Relationship Id="rId28" Type="http://schemas.openxmlformats.org/officeDocument/2006/relationships/hyperlink" Target="https://podminky.urs.cz/item/CS_URS_2023_01/463212111" TargetMode="External"/><Relationship Id="rId36" Type="http://schemas.openxmlformats.org/officeDocument/2006/relationships/hyperlink" Target="https://podminky.urs.cz/item/CS_URS_2023_01/721173315" TargetMode="External"/><Relationship Id="rId10" Type="http://schemas.openxmlformats.org/officeDocument/2006/relationships/hyperlink" Target="https://podminky.urs.cz/item/CS_URS_2023_01/151101113" TargetMode="External"/><Relationship Id="rId19" Type="http://schemas.openxmlformats.org/officeDocument/2006/relationships/hyperlink" Target="https://podminky.urs.cz/item/CS_URS_2023_01/321321116" TargetMode="External"/><Relationship Id="rId31" Type="http://schemas.openxmlformats.org/officeDocument/2006/relationships/hyperlink" Target="https://podminky.urs.cz/item/CS_URS_2023_01/831378130" TargetMode="External"/><Relationship Id="rId4" Type="http://schemas.openxmlformats.org/officeDocument/2006/relationships/hyperlink" Target="https://podminky.urs.cz/item/CS_URS_2023_01/132151102" TargetMode="External"/><Relationship Id="rId9" Type="http://schemas.openxmlformats.org/officeDocument/2006/relationships/hyperlink" Target="https://podminky.urs.cz/item/CS_URS_2023_01/151101111" TargetMode="External"/><Relationship Id="rId14" Type="http://schemas.openxmlformats.org/officeDocument/2006/relationships/hyperlink" Target="https://podminky.urs.cz/item/CS_URS_2023_01/181101122" TargetMode="External"/><Relationship Id="rId22" Type="http://schemas.openxmlformats.org/officeDocument/2006/relationships/hyperlink" Target="https://podminky.urs.cz/item/CS_URS_2023_01/321352010" TargetMode="External"/><Relationship Id="rId27" Type="http://schemas.openxmlformats.org/officeDocument/2006/relationships/hyperlink" Target="https://podminky.urs.cz/item/CS_URS_2023_01/457532112" TargetMode="External"/><Relationship Id="rId30" Type="http://schemas.openxmlformats.org/officeDocument/2006/relationships/hyperlink" Target="https://podminky.urs.cz/item/CS_URS_2023_01/631311134" TargetMode="External"/><Relationship Id="rId35" Type="http://schemas.openxmlformats.org/officeDocument/2006/relationships/hyperlink" Target="https://podminky.urs.cz/item/CS_URS_2023_01/998321011" TargetMode="External"/><Relationship Id="rId8" Type="http://schemas.openxmlformats.org/officeDocument/2006/relationships/hyperlink" Target="https://podminky.urs.cz/item/CS_URS_2023_01/151101103" TargetMode="External"/><Relationship Id="rId3" Type="http://schemas.openxmlformats.org/officeDocument/2006/relationships/hyperlink" Target="https://podminky.urs.cz/item/CS_URS_2023_01/12245110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1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80" t="s">
        <v>6</v>
      </c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62" t="s">
        <v>15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R5" s="19"/>
      <c r="BE5" s="259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64" t="s">
        <v>18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R6" s="19"/>
      <c r="BE6" s="260"/>
      <c r="BS6" s="16" t="s">
        <v>7</v>
      </c>
    </row>
    <row r="7" spans="1:74" ht="12" customHeight="1">
      <c r="B7" s="19"/>
      <c r="D7" s="26" t="s">
        <v>19</v>
      </c>
      <c r="K7" s="24" t="s">
        <v>20</v>
      </c>
      <c r="AK7" s="26" t="s">
        <v>21</v>
      </c>
      <c r="AN7" s="24" t="s">
        <v>22</v>
      </c>
      <c r="AR7" s="19"/>
      <c r="BE7" s="260"/>
      <c r="BS7" s="16" t="s">
        <v>7</v>
      </c>
    </row>
    <row r="8" spans="1:74" ht="12" customHeight="1">
      <c r="B8" s="19"/>
      <c r="D8" s="26" t="s">
        <v>23</v>
      </c>
      <c r="K8" s="24" t="s">
        <v>24</v>
      </c>
      <c r="AK8" s="26" t="s">
        <v>25</v>
      </c>
      <c r="AN8" s="27" t="s">
        <v>26</v>
      </c>
      <c r="AR8" s="19"/>
      <c r="BE8" s="260"/>
      <c r="BS8" s="16" t="s">
        <v>7</v>
      </c>
    </row>
    <row r="9" spans="1:74" ht="29.25" customHeight="1">
      <c r="B9" s="19"/>
      <c r="D9" s="23" t="s">
        <v>27</v>
      </c>
      <c r="K9" s="28" t="s">
        <v>28</v>
      </c>
      <c r="AK9" s="23" t="s">
        <v>29</v>
      </c>
      <c r="AN9" s="28" t="s">
        <v>30</v>
      </c>
      <c r="AR9" s="19"/>
      <c r="BE9" s="260"/>
      <c r="BS9" s="16" t="s">
        <v>7</v>
      </c>
    </row>
    <row r="10" spans="1:74" ht="12" customHeight="1">
      <c r="B10" s="19"/>
      <c r="D10" s="26" t="s">
        <v>31</v>
      </c>
      <c r="AK10" s="26" t="s">
        <v>32</v>
      </c>
      <c r="AN10" s="24" t="s">
        <v>33</v>
      </c>
      <c r="AR10" s="19"/>
      <c r="BE10" s="260"/>
      <c r="BS10" s="16" t="s">
        <v>7</v>
      </c>
    </row>
    <row r="11" spans="1:74" ht="18.399999999999999" customHeight="1">
      <c r="B11" s="19"/>
      <c r="E11" s="24" t="s">
        <v>34</v>
      </c>
      <c r="AK11" s="26" t="s">
        <v>35</v>
      </c>
      <c r="AN11" s="24" t="s">
        <v>36</v>
      </c>
      <c r="AR11" s="19"/>
      <c r="BE11" s="260"/>
      <c r="BS11" s="16" t="s">
        <v>7</v>
      </c>
    </row>
    <row r="12" spans="1:74" ht="6.95" customHeight="1">
      <c r="B12" s="19"/>
      <c r="AR12" s="19"/>
      <c r="BE12" s="260"/>
      <c r="BS12" s="16" t="s">
        <v>7</v>
      </c>
    </row>
    <row r="13" spans="1:74" ht="12" customHeight="1">
      <c r="B13" s="19"/>
      <c r="D13" s="26" t="s">
        <v>37</v>
      </c>
      <c r="AK13" s="26" t="s">
        <v>32</v>
      </c>
      <c r="AN13" s="29" t="s">
        <v>38</v>
      </c>
      <c r="AR13" s="19"/>
      <c r="BE13" s="260"/>
      <c r="BS13" s="16" t="s">
        <v>7</v>
      </c>
    </row>
    <row r="14" spans="1:74" ht="12.75">
      <c r="B14" s="19"/>
      <c r="E14" s="265" t="s">
        <v>38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" t="s">
        <v>35</v>
      </c>
      <c r="AN14" s="29" t="s">
        <v>38</v>
      </c>
      <c r="AR14" s="19"/>
      <c r="BE14" s="260"/>
      <c r="BS14" s="16" t="s">
        <v>7</v>
      </c>
    </row>
    <row r="15" spans="1:74" ht="6.95" customHeight="1">
      <c r="B15" s="19"/>
      <c r="AR15" s="19"/>
      <c r="BE15" s="260"/>
      <c r="BS15" s="16" t="s">
        <v>4</v>
      </c>
    </row>
    <row r="16" spans="1:74" ht="12" customHeight="1">
      <c r="B16" s="19"/>
      <c r="D16" s="26" t="s">
        <v>39</v>
      </c>
      <c r="AK16" s="26" t="s">
        <v>32</v>
      </c>
      <c r="AN16" s="24" t="s">
        <v>40</v>
      </c>
      <c r="AR16" s="19"/>
      <c r="BE16" s="260"/>
      <c r="BS16" s="16" t="s">
        <v>4</v>
      </c>
    </row>
    <row r="17" spans="2:71" ht="18.399999999999999" customHeight="1">
      <c r="B17" s="19"/>
      <c r="E17" s="24" t="s">
        <v>41</v>
      </c>
      <c r="AK17" s="26" t="s">
        <v>35</v>
      </c>
      <c r="AN17" s="24" t="s">
        <v>42</v>
      </c>
      <c r="AR17" s="19"/>
      <c r="BE17" s="260"/>
      <c r="BS17" s="16" t="s">
        <v>43</v>
      </c>
    </row>
    <row r="18" spans="2:71" ht="6.95" customHeight="1">
      <c r="B18" s="19"/>
      <c r="AR18" s="19"/>
      <c r="BE18" s="260"/>
      <c r="BS18" s="16" t="s">
        <v>7</v>
      </c>
    </row>
    <row r="19" spans="2:71" ht="12" customHeight="1">
      <c r="B19" s="19"/>
      <c r="D19" s="26" t="s">
        <v>44</v>
      </c>
      <c r="AK19" s="26" t="s">
        <v>32</v>
      </c>
      <c r="AN19" s="24" t="s">
        <v>40</v>
      </c>
      <c r="AR19" s="19"/>
      <c r="BE19" s="260"/>
      <c r="BS19" s="16" t="s">
        <v>7</v>
      </c>
    </row>
    <row r="20" spans="2:71" ht="18.399999999999999" customHeight="1">
      <c r="B20" s="19"/>
      <c r="E20" s="24" t="s">
        <v>41</v>
      </c>
      <c r="AK20" s="26" t="s">
        <v>35</v>
      </c>
      <c r="AN20" s="24" t="s">
        <v>42</v>
      </c>
      <c r="AR20" s="19"/>
      <c r="BE20" s="260"/>
      <c r="BS20" s="16" t="s">
        <v>43</v>
      </c>
    </row>
    <row r="21" spans="2:71" ht="6.95" customHeight="1">
      <c r="B21" s="19"/>
      <c r="AR21" s="19"/>
      <c r="BE21" s="260"/>
    </row>
    <row r="22" spans="2:71" ht="12" customHeight="1">
      <c r="B22" s="19"/>
      <c r="D22" s="26" t="s">
        <v>45</v>
      </c>
      <c r="AR22" s="19"/>
      <c r="BE22" s="260"/>
    </row>
    <row r="23" spans="2:71" ht="47.25" customHeight="1">
      <c r="B23" s="19"/>
      <c r="E23" s="267" t="s">
        <v>46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19"/>
      <c r="BE23" s="260"/>
    </row>
    <row r="24" spans="2:71" ht="6.95" customHeight="1">
      <c r="B24" s="19"/>
      <c r="AR24" s="19"/>
      <c r="BE24" s="260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60"/>
    </row>
    <row r="26" spans="2:71" s="1" customFormat="1" ht="25.9" customHeight="1">
      <c r="B26" s="32"/>
      <c r="D26" s="33" t="s">
        <v>47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8">
        <f>ROUND(AG54,2)</f>
        <v>0</v>
      </c>
      <c r="AL26" s="269"/>
      <c r="AM26" s="269"/>
      <c r="AN26" s="269"/>
      <c r="AO26" s="269"/>
      <c r="AR26" s="32"/>
      <c r="BE26" s="260"/>
    </row>
    <row r="27" spans="2:71" s="1" customFormat="1" ht="6.95" customHeight="1">
      <c r="B27" s="32"/>
      <c r="AR27" s="32"/>
      <c r="BE27" s="260"/>
    </row>
    <row r="28" spans="2:71" s="1" customFormat="1" ht="12.75">
      <c r="B28" s="32"/>
      <c r="L28" s="270" t="s">
        <v>48</v>
      </c>
      <c r="M28" s="270"/>
      <c r="N28" s="270"/>
      <c r="O28" s="270"/>
      <c r="P28" s="270"/>
      <c r="W28" s="270" t="s">
        <v>49</v>
      </c>
      <c r="X28" s="270"/>
      <c r="Y28" s="270"/>
      <c r="Z28" s="270"/>
      <c r="AA28" s="270"/>
      <c r="AB28" s="270"/>
      <c r="AC28" s="270"/>
      <c r="AD28" s="270"/>
      <c r="AE28" s="270"/>
      <c r="AK28" s="270" t="s">
        <v>50</v>
      </c>
      <c r="AL28" s="270"/>
      <c r="AM28" s="270"/>
      <c r="AN28" s="270"/>
      <c r="AO28" s="270"/>
      <c r="AR28" s="32"/>
      <c r="BE28" s="260"/>
    </row>
    <row r="29" spans="2:71" s="2" customFormat="1" ht="14.45" customHeight="1">
      <c r="B29" s="36"/>
      <c r="D29" s="26" t="s">
        <v>51</v>
      </c>
      <c r="F29" s="26" t="s">
        <v>52</v>
      </c>
      <c r="L29" s="258">
        <v>0.21</v>
      </c>
      <c r="M29" s="257"/>
      <c r="N29" s="257"/>
      <c r="O29" s="257"/>
      <c r="P29" s="257"/>
      <c r="W29" s="256">
        <f>ROUND(AZ54, 2)</f>
        <v>0</v>
      </c>
      <c r="X29" s="257"/>
      <c r="Y29" s="257"/>
      <c r="Z29" s="257"/>
      <c r="AA29" s="257"/>
      <c r="AB29" s="257"/>
      <c r="AC29" s="257"/>
      <c r="AD29" s="257"/>
      <c r="AE29" s="257"/>
      <c r="AK29" s="256">
        <f>ROUND(AV54, 2)</f>
        <v>0</v>
      </c>
      <c r="AL29" s="257"/>
      <c r="AM29" s="257"/>
      <c r="AN29" s="257"/>
      <c r="AO29" s="257"/>
      <c r="AR29" s="36"/>
      <c r="BE29" s="261"/>
    </row>
    <row r="30" spans="2:71" s="2" customFormat="1" ht="14.45" customHeight="1">
      <c r="B30" s="36"/>
      <c r="F30" s="26" t="s">
        <v>53</v>
      </c>
      <c r="L30" s="258">
        <v>0.15</v>
      </c>
      <c r="M30" s="257"/>
      <c r="N30" s="257"/>
      <c r="O30" s="257"/>
      <c r="P30" s="257"/>
      <c r="W30" s="256">
        <f>ROUND(BA54, 2)</f>
        <v>0</v>
      </c>
      <c r="X30" s="257"/>
      <c r="Y30" s="257"/>
      <c r="Z30" s="257"/>
      <c r="AA30" s="257"/>
      <c r="AB30" s="257"/>
      <c r="AC30" s="257"/>
      <c r="AD30" s="257"/>
      <c r="AE30" s="257"/>
      <c r="AK30" s="256">
        <f>ROUND(AW54, 2)</f>
        <v>0</v>
      </c>
      <c r="AL30" s="257"/>
      <c r="AM30" s="257"/>
      <c r="AN30" s="257"/>
      <c r="AO30" s="257"/>
      <c r="AR30" s="36"/>
      <c r="BE30" s="261"/>
    </row>
    <row r="31" spans="2:71" s="2" customFormat="1" ht="14.45" hidden="1" customHeight="1">
      <c r="B31" s="36"/>
      <c r="F31" s="26" t="s">
        <v>54</v>
      </c>
      <c r="L31" s="258">
        <v>0.21</v>
      </c>
      <c r="M31" s="257"/>
      <c r="N31" s="257"/>
      <c r="O31" s="257"/>
      <c r="P31" s="257"/>
      <c r="W31" s="256">
        <f>ROUND(BB54, 2)</f>
        <v>0</v>
      </c>
      <c r="X31" s="257"/>
      <c r="Y31" s="257"/>
      <c r="Z31" s="257"/>
      <c r="AA31" s="257"/>
      <c r="AB31" s="257"/>
      <c r="AC31" s="257"/>
      <c r="AD31" s="257"/>
      <c r="AE31" s="257"/>
      <c r="AK31" s="256">
        <v>0</v>
      </c>
      <c r="AL31" s="257"/>
      <c r="AM31" s="257"/>
      <c r="AN31" s="257"/>
      <c r="AO31" s="257"/>
      <c r="AR31" s="36"/>
      <c r="BE31" s="261"/>
    </row>
    <row r="32" spans="2:71" s="2" customFormat="1" ht="14.45" hidden="1" customHeight="1">
      <c r="B32" s="36"/>
      <c r="F32" s="26" t="s">
        <v>55</v>
      </c>
      <c r="L32" s="258">
        <v>0.15</v>
      </c>
      <c r="M32" s="257"/>
      <c r="N32" s="257"/>
      <c r="O32" s="257"/>
      <c r="P32" s="257"/>
      <c r="W32" s="256">
        <f>ROUND(BC54, 2)</f>
        <v>0</v>
      </c>
      <c r="X32" s="257"/>
      <c r="Y32" s="257"/>
      <c r="Z32" s="257"/>
      <c r="AA32" s="257"/>
      <c r="AB32" s="257"/>
      <c r="AC32" s="257"/>
      <c r="AD32" s="257"/>
      <c r="AE32" s="257"/>
      <c r="AK32" s="256">
        <v>0</v>
      </c>
      <c r="AL32" s="257"/>
      <c r="AM32" s="257"/>
      <c r="AN32" s="257"/>
      <c r="AO32" s="257"/>
      <c r="AR32" s="36"/>
      <c r="BE32" s="261"/>
    </row>
    <row r="33" spans="2:44" s="2" customFormat="1" ht="14.45" hidden="1" customHeight="1">
      <c r="B33" s="36"/>
      <c r="F33" s="26" t="s">
        <v>56</v>
      </c>
      <c r="L33" s="258">
        <v>0</v>
      </c>
      <c r="M33" s="257"/>
      <c r="N33" s="257"/>
      <c r="O33" s="257"/>
      <c r="P33" s="257"/>
      <c r="W33" s="256">
        <f>ROUND(BD54, 2)</f>
        <v>0</v>
      </c>
      <c r="X33" s="257"/>
      <c r="Y33" s="257"/>
      <c r="Z33" s="257"/>
      <c r="AA33" s="257"/>
      <c r="AB33" s="257"/>
      <c r="AC33" s="257"/>
      <c r="AD33" s="257"/>
      <c r="AE33" s="257"/>
      <c r="AK33" s="256">
        <v>0</v>
      </c>
      <c r="AL33" s="257"/>
      <c r="AM33" s="257"/>
      <c r="AN33" s="257"/>
      <c r="AO33" s="257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58</v>
      </c>
      <c r="U35" s="39"/>
      <c r="V35" s="39"/>
      <c r="W35" s="39"/>
      <c r="X35" s="290" t="s">
        <v>59</v>
      </c>
      <c r="Y35" s="291"/>
      <c r="Z35" s="291"/>
      <c r="AA35" s="291"/>
      <c r="AB35" s="291"/>
      <c r="AC35" s="39"/>
      <c r="AD35" s="39"/>
      <c r="AE35" s="39"/>
      <c r="AF35" s="39"/>
      <c r="AG35" s="39"/>
      <c r="AH35" s="39"/>
      <c r="AI35" s="39"/>
      <c r="AJ35" s="39"/>
      <c r="AK35" s="292">
        <f>SUM(AK26:AK33)</f>
        <v>0</v>
      </c>
      <c r="AL35" s="291"/>
      <c r="AM35" s="291"/>
      <c r="AN35" s="291"/>
      <c r="AO35" s="29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0" t="s">
        <v>60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6" t="s">
        <v>14</v>
      </c>
      <c r="L44" s="3" t="str">
        <f>K5</f>
        <v>vicenice</v>
      </c>
      <c r="AR44" s="45"/>
    </row>
    <row r="45" spans="2:44" s="4" customFormat="1" ht="36.950000000000003" customHeight="1">
      <c r="B45" s="46"/>
      <c r="C45" s="47" t="s">
        <v>17</v>
      </c>
      <c r="L45" s="281" t="str">
        <f>K6</f>
        <v>MVN Vícenický rybník-zkapacitnění bezpečnostního přelivu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6" t="s">
        <v>23</v>
      </c>
      <c r="L47" s="48" t="str">
        <f>IF(K8="","",K8)</f>
        <v>Vícenice,Točník</v>
      </c>
      <c r="AI47" s="26" t="s">
        <v>25</v>
      </c>
      <c r="AM47" s="283" t="str">
        <f>IF(AN8= "","",AN8)</f>
        <v>29. 3. 2023</v>
      </c>
      <c r="AN47" s="283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6" t="s">
        <v>31</v>
      </c>
      <c r="L49" s="3" t="str">
        <f>IF(E11= "","",E11)</f>
        <v>Povodí Vltavy,s.p.</v>
      </c>
      <c r="AI49" s="26" t="s">
        <v>39</v>
      </c>
      <c r="AM49" s="284" t="str">
        <f>IF(E17="","",E17)</f>
        <v>Ing.Milan Jícha</v>
      </c>
      <c r="AN49" s="285"/>
      <c r="AO49" s="285"/>
      <c r="AP49" s="285"/>
      <c r="AR49" s="32"/>
      <c r="AS49" s="286" t="s">
        <v>61</v>
      </c>
      <c r="AT49" s="28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6" t="s">
        <v>37</v>
      </c>
      <c r="L50" s="3" t="str">
        <f>IF(E14= "Vyplň údaj","",E14)</f>
        <v/>
      </c>
      <c r="AI50" s="26" t="s">
        <v>44</v>
      </c>
      <c r="AM50" s="284" t="str">
        <f>IF(E20="","",E20)</f>
        <v>Ing.Milan Jícha</v>
      </c>
      <c r="AN50" s="285"/>
      <c r="AO50" s="285"/>
      <c r="AP50" s="285"/>
      <c r="AR50" s="32"/>
      <c r="AS50" s="288"/>
      <c r="AT50" s="289"/>
      <c r="BD50" s="52"/>
    </row>
    <row r="51" spans="1:91" s="1" customFormat="1" ht="10.9" customHeight="1">
      <c r="B51" s="32"/>
      <c r="AR51" s="32"/>
      <c r="AS51" s="288"/>
      <c r="AT51" s="289"/>
      <c r="BD51" s="52"/>
    </row>
    <row r="52" spans="1:91" s="1" customFormat="1" ht="29.25" customHeight="1">
      <c r="B52" s="32"/>
      <c r="C52" s="274" t="s">
        <v>62</v>
      </c>
      <c r="D52" s="275"/>
      <c r="E52" s="275"/>
      <c r="F52" s="275"/>
      <c r="G52" s="275"/>
      <c r="H52" s="53"/>
      <c r="I52" s="276" t="s">
        <v>63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7" t="s">
        <v>64</v>
      </c>
      <c r="AH52" s="275"/>
      <c r="AI52" s="275"/>
      <c r="AJ52" s="275"/>
      <c r="AK52" s="275"/>
      <c r="AL52" s="275"/>
      <c r="AM52" s="275"/>
      <c r="AN52" s="276" t="s">
        <v>65</v>
      </c>
      <c r="AO52" s="275"/>
      <c r="AP52" s="275"/>
      <c r="AQ52" s="54" t="s">
        <v>66</v>
      </c>
      <c r="AR52" s="32"/>
      <c r="AS52" s="55" t="s">
        <v>67</v>
      </c>
      <c r="AT52" s="56" t="s">
        <v>68</v>
      </c>
      <c r="AU52" s="56" t="s">
        <v>69</v>
      </c>
      <c r="AV52" s="56" t="s">
        <v>70</v>
      </c>
      <c r="AW52" s="56" t="s">
        <v>71</v>
      </c>
      <c r="AX52" s="56" t="s">
        <v>72</v>
      </c>
      <c r="AY52" s="56" t="s">
        <v>73</v>
      </c>
      <c r="AZ52" s="56" t="s">
        <v>74</v>
      </c>
      <c r="BA52" s="56" t="s">
        <v>75</v>
      </c>
      <c r="BB52" s="56" t="s">
        <v>76</v>
      </c>
      <c r="BC52" s="56" t="s">
        <v>77</v>
      </c>
      <c r="BD52" s="57" t="s">
        <v>78</v>
      </c>
    </row>
    <row r="53" spans="1:91" s="1" customFormat="1" ht="10.9" customHeight="1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78">
        <f>ROUND(SUM(AG55:AG57),2)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63" t="s">
        <v>3</v>
      </c>
      <c r="AR54" s="59"/>
      <c r="AS54" s="64">
        <f>ROUND(SUM(AS55:AS57),2)</f>
        <v>0</v>
      </c>
      <c r="AT54" s="65">
        <f>ROUND(SUM(AV54:AW54),2)</f>
        <v>0</v>
      </c>
      <c r="AU54" s="66">
        <f>ROUND(SUM(AU55:AU57),5)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ROUND(SUM(AZ55:AZ57),2)</f>
        <v>0</v>
      </c>
      <c r="BA54" s="65">
        <f>ROUND(SUM(BA55:BA57),2)</f>
        <v>0</v>
      </c>
      <c r="BB54" s="65">
        <f>ROUND(SUM(BB55:BB57),2)</f>
        <v>0</v>
      </c>
      <c r="BC54" s="65">
        <f>ROUND(SUM(BC55:BC57),2)</f>
        <v>0</v>
      </c>
      <c r="BD54" s="67">
        <f>ROUND(SUM(BD55:BD57),2)</f>
        <v>0</v>
      </c>
      <c r="BS54" s="68" t="s">
        <v>80</v>
      </c>
      <c r="BT54" s="68" t="s">
        <v>81</v>
      </c>
      <c r="BU54" s="69" t="s">
        <v>82</v>
      </c>
      <c r="BV54" s="68" t="s">
        <v>83</v>
      </c>
      <c r="BW54" s="68" t="s">
        <v>5</v>
      </c>
      <c r="BX54" s="68" t="s">
        <v>84</v>
      </c>
      <c r="CL54" s="68" t="s">
        <v>20</v>
      </c>
    </row>
    <row r="55" spans="1:91" s="6" customFormat="1" ht="24.75" customHeight="1">
      <c r="A55" s="70" t="s">
        <v>85</v>
      </c>
      <c r="B55" s="71"/>
      <c r="C55" s="72"/>
      <c r="D55" s="273" t="s">
        <v>86</v>
      </c>
      <c r="E55" s="273"/>
      <c r="F55" s="273"/>
      <c r="G55" s="273"/>
      <c r="H55" s="273"/>
      <c r="I55" s="73"/>
      <c r="J55" s="273" t="s">
        <v>87</v>
      </c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1">
        <f>'vicenice1 - SO-1 Úprava h...'!J30</f>
        <v>0</v>
      </c>
      <c r="AH55" s="272"/>
      <c r="AI55" s="272"/>
      <c r="AJ55" s="272"/>
      <c r="AK55" s="272"/>
      <c r="AL55" s="272"/>
      <c r="AM55" s="272"/>
      <c r="AN55" s="271">
        <f>SUM(AG55,AT55)</f>
        <v>0</v>
      </c>
      <c r="AO55" s="272"/>
      <c r="AP55" s="272"/>
      <c r="AQ55" s="74" t="s">
        <v>88</v>
      </c>
      <c r="AR55" s="71"/>
      <c r="AS55" s="75">
        <v>0</v>
      </c>
      <c r="AT55" s="76">
        <f>ROUND(SUM(AV55:AW55),2)</f>
        <v>0</v>
      </c>
      <c r="AU55" s="77">
        <f>'vicenice1 - SO-1 Úprava h...'!P88</f>
        <v>0</v>
      </c>
      <c r="AV55" s="76">
        <f>'vicenice1 - SO-1 Úprava h...'!J33</f>
        <v>0</v>
      </c>
      <c r="AW55" s="76">
        <f>'vicenice1 - SO-1 Úprava h...'!J34</f>
        <v>0</v>
      </c>
      <c r="AX55" s="76">
        <f>'vicenice1 - SO-1 Úprava h...'!J35</f>
        <v>0</v>
      </c>
      <c r="AY55" s="76">
        <f>'vicenice1 - SO-1 Úprava h...'!J36</f>
        <v>0</v>
      </c>
      <c r="AZ55" s="76">
        <f>'vicenice1 - SO-1 Úprava h...'!F33</f>
        <v>0</v>
      </c>
      <c r="BA55" s="76">
        <f>'vicenice1 - SO-1 Úprava h...'!F34</f>
        <v>0</v>
      </c>
      <c r="BB55" s="76">
        <f>'vicenice1 - SO-1 Úprava h...'!F35</f>
        <v>0</v>
      </c>
      <c r="BC55" s="76">
        <f>'vicenice1 - SO-1 Úprava h...'!F36</f>
        <v>0</v>
      </c>
      <c r="BD55" s="78">
        <f>'vicenice1 - SO-1 Úprava h...'!F37</f>
        <v>0</v>
      </c>
      <c r="BT55" s="79" t="s">
        <v>89</v>
      </c>
      <c r="BV55" s="79" t="s">
        <v>83</v>
      </c>
      <c r="BW55" s="79" t="s">
        <v>90</v>
      </c>
      <c r="BX55" s="79" t="s">
        <v>5</v>
      </c>
      <c r="CL55" s="79" t="s">
        <v>20</v>
      </c>
      <c r="CM55" s="79" t="s">
        <v>91</v>
      </c>
    </row>
    <row r="56" spans="1:91" s="6" customFormat="1" ht="24.75" customHeight="1">
      <c r="A56" s="70" t="s">
        <v>85</v>
      </c>
      <c r="B56" s="71"/>
      <c r="C56" s="72"/>
      <c r="D56" s="273" t="s">
        <v>92</v>
      </c>
      <c r="E56" s="273"/>
      <c r="F56" s="273"/>
      <c r="G56" s="273"/>
      <c r="H56" s="273"/>
      <c r="I56" s="73"/>
      <c r="J56" s="273" t="s">
        <v>93</v>
      </c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1">
        <f>'vicenice2 - SO-2 Bezpečno...'!J30</f>
        <v>0</v>
      </c>
      <c r="AH56" s="272"/>
      <c r="AI56" s="272"/>
      <c r="AJ56" s="272"/>
      <c r="AK56" s="272"/>
      <c r="AL56" s="272"/>
      <c r="AM56" s="272"/>
      <c r="AN56" s="271">
        <f>SUM(AG56,AT56)</f>
        <v>0</v>
      </c>
      <c r="AO56" s="272"/>
      <c r="AP56" s="272"/>
      <c r="AQ56" s="74" t="s">
        <v>88</v>
      </c>
      <c r="AR56" s="71"/>
      <c r="AS56" s="75">
        <v>0</v>
      </c>
      <c r="AT56" s="76">
        <f>ROUND(SUM(AV56:AW56),2)</f>
        <v>0</v>
      </c>
      <c r="AU56" s="77">
        <f>'vicenice2 - SO-2 Bezpečno...'!P91</f>
        <v>0</v>
      </c>
      <c r="AV56" s="76">
        <f>'vicenice2 - SO-2 Bezpečno...'!J33</f>
        <v>0</v>
      </c>
      <c r="AW56" s="76">
        <f>'vicenice2 - SO-2 Bezpečno...'!J34</f>
        <v>0</v>
      </c>
      <c r="AX56" s="76">
        <f>'vicenice2 - SO-2 Bezpečno...'!J35</f>
        <v>0</v>
      </c>
      <c r="AY56" s="76">
        <f>'vicenice2 - SO-2 Bezpečno...'!J36</f>
        <v>0</v>
      </c>
      <c r="AZ56" s="76">
        <f>'vicenice2 - SO-2 Bezpečno...'!F33</f>
        <v>0</v>
      </c>
      <c r="BA56" s="76">
        <f>'vicenice2 - SO-2 Bezpečno...'!F34</f>
        <v>0</v>
      </c>
      <c r="BB56" s="76">
        <f>'vicenice2 - SO-2 Bezpečno...'!F35</f>
        <v>0</v>
      </c>
      <c r="BC56" s="76">
        <f>'vicenice2 - SO-2 Bezpečno...'!F36</f>
        <v>0</v>
      </c>
      <c r="BD56" s="78">
        <f>'vicenice2 - SO-2 Bezpečno...'!F37</f>
        <v>0</v>
      </c>
      <c r="BT56" s="79" t="s">
        <v>89</v>
      </c>
      <c r="BV56" s="79" t="s">
        <v>83</v>
      </c>
      <c r="BW56" s="79" t="s">
        <v>94</v>
      </c>
      <c r="BX56" s="79" t="s">
        <v>5</v>
      </c>
      <c r="CL56" s="79" t="s">
        <v>20</v>
      </c>
      <c r="CM56" s="79" t="s">
        <v>91</v>
      </c>
    </row>
    <row r="57" spans="1:91" s="6" customFormat="1" ht="24.75" customHeight="1">
      <c r="A57" s="70" t="s">
        <v>85</v>
      </c>
      <c r="B57" s="71"/>
      <c r="C57" s="72"/>
      <c r="D57" s="273" t="s">
        <v>95</v>
      </c>
      <c r="E57" s="273"/>
      <c r="F57" s="273"/>
      <c r="G57" s="273"/>
      <c r="H57" s="273"/>
      <c r="I57" s="73"/>
      <c r="J57" s="273" t="s">
        <v>96</v>
      </c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1">
        <f>'vicenice3 - SO-3 VON'!J30</f>
        <v>0</v>
      </c>
      <c r="AH57" s="272"/>
      <c r="AI57" s="272"/>
      <c r="AJ57" s="272"/>
      <c r="AK57" s="272"/>
      <c r="AL57" s="272"/>
      <c r="AM57" s="272"/>
      <c r="AN57" s="271">
        <f>SUM(AG57,AT57)</f>
        <v>0</v>
      </c>
      <c r="AO57" s="272"/>
      <c r="AP57" s="272"/>
      <c r="AQ57" s="74" t="s">
        <v>88</v>
      </c>
      <c r="AR57" s="71"/>
      <c r="AS57" s="80">
        <v>0</v>
      </c>
      <c r="AT57" s="81">
        <f>ROUND(SUM(AV57:AW57),2)</f>
        <v>0</v>
      </c>
      <c r="AU57" s="82">
        <f>'vicenice3 - SO-3 VON'!P81</f>
        <v>0</v>
      </c>
      <c r="AV57" s="81">
        <f>'vicenice3 - SO-3 VON'!J33</f>
        <v>0</v>
      </c>
      <c r="AW57" s="81">
        <f>'vicenice3 - SO-3 VON'!J34</f>
        <v>0</v>
      </c>
      <c r="AX57" s="81">
        <f>'vicenice3 - SO-3 VON'!J35</f>
        <v>0</v>
      </c>
      <c r="AY57" s="81">
        <f>'vicenice3 - SO-3 VON'!J36</f>
        <v>0</v>
      </c>
      <c r="AZ57" s="81">
        <f>'vicenice3 - SO-3 VON'!F33</f>
        <v>0</v>
      </c>
      <c r="BA57" s="81">
        <f>'vicenice3 - SO-3 VON'!F34</f>
        <v>0</v>
      </c>
      <c r="BB57" s="81">
        <f>'vicenice3 - SO-3 VON'!F35</f>
        <v>0</v>
      </c>
      <c r="BC57" s="81">
        <f>'vicenice3 - SO-3 VON'!F36</f>
        <v>0</v>
      </c>
      <c r="BD57" s="83">
        <f>'vicenice3 - SO-3 VON'!F37</f>
        <v>0</v>
      </c>
      <c r="BT57" s="79" t="s">
        <v>89</v>
      </c>
      <c r="BV57" s="79" t="s">
        <v>83</v>
      </c>
      <c r="BW57" s="79" t="s">
        <v>97</v>
      </c>
      <c r="BX57" s="79" t="s">
        <v>5</v>
      </c>
      <c r="CL57" s="79" t="s">
        <v>20</v>
      </c>
      <c r="CM57" s="79" t="s">
        <v>91</v>
      </c>
    </row>
    <row r="58" spans="1:91" s="1" customFormat="1" ht="30" customHeight="1">
      <c r="B58" s="32"/>
      <c r="AR58" s="32"/>
    </row>
    <row r="59" spans="1:91" s="1" customFormat="1" ht="6.9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2"/>
    </row>
  </sheetData>
  <mergeCells count="50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vicenice1 - SO-1 Úprava h...'!C2" display="/" xr:uid="{00000000-0004-0000-0000-000000000000}"/>
    <hyperlink ref="A56" location="'vicenice2 - SO-2 Bezpečno...'!C2" display="/" xr:uid="{00000000-0004-0000-0000-000001000000}"/>
    <hyperlink ref="A57" location="'vicenice3 - SO-3 VO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0"/>
  <sheetViews>
    <sheetView showGridLines="0" tabSelected="1" topLeftCell="A185" workbookViewId="0">
      <selection activeCell="V205" sqref="V20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 t="s">
        <v>6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4.95" customHeight="1">
      <c r="B4" s="19"/>
      <c r="D4" s="20" t="s">
        <v>98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5" t="str">
        <f>'Rekapitulace stavby'!K6</f>
        <v>MVN Vícenický rybník-zkapacitnění bezpečnostního přelivu</v>
      </c>
      <c r="F7" s="296"/>
      <c r="G7" s="296"/>
      <c r="H7" s="296"/>
      <c r="L7" s="19"/>
    </row>
    <row r="8" spans="2:46" s="1" customFormat="1" ht="12" customHeight="1">
      <c r="B8" s="32"/>
      <c r="D8" s="26" t="s">
        <v>99</v>
      </c>
      <c r="L8" s="32"/>
    </row>
    <row r="9" spans="2:46" s="1" customFormat="1" ht="16.5" customHeight="1">
      <c r="B9" s="32"/>
      <c r="E9" s="281" t="s">
        <v>100</v>
      </c>
      <c r="F9" s="294"/>
      <c r="G9" s="294"/>
      <c r="H9" s="29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29. 3. 2023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97" t="str">
        <f>'Rekapitulace stavby'!E14</f>
        <v>Vyplň údaj</v>
      </c>
      <c r="F18" s="262"/>
      <c r="G18" s="262"/>
      <c r="H18" s="262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">
        <v>40</v>
      </c>
      <c r="L23" s="32"/>
    </row>
    <row r="24" spans="2:12" s="1" customFormat="1" ht="18" customHeight="1">
      <c r="B24" s="32"/>
      <c r="E24" s="24" t="s">
        <v>41</v>
      </c>
      <c r="I24" s="26" t="s">
        <v>35</v>
      </c>
      <c r="J24" s="24" t="s">
        <v>42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45</v>
      </c>
      <c r="L26" s="32"/>
    </row>
    <row r="27" spans="2:12" s="7" customFormat="1" ht="16.5" customHeight="1">
      <c r="B27" s="85"/>
      <c r="E27" s="267" t="s">
        <v>3</v>
      </c>
      <c r="F27" s="267"/>
      <c r="G27" s="267"/>
      <c r="H27" s="267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6" t="s">
        <v>47</v>
      </c>
      <c r="J30" s="62">
        <f>ROUND(J88,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49</v>
      </c>
      <c r="I32" s="35" t="s">
        <v>48</v>
      </c>
      <c r="J32" s="35" t="s">
        <v>50</v>
      </c>
      <c r="L32" s="32"/>
    </row>
    <row r="33" spans="2:12" s="1" customFormat="1" ht="14.45" customHeight="1">
      <c r="B33" s="32"/>
      <c r="D33" s="87" t="s">
        <v>51</v>
      </c>
      <c r="E33" s="26" t="s">
        <v>52</v>
      </c>
      <c r="F33" s="88">
        <f>ROUND((SUM(BE88:BE239)),  2)</f>
        <v>0</v>
      </c>
      <c r="I33" s="89">
        <v>0.21</v>
      </c>
      <c r="J33" s="88">
        <f>ROUND(((SUM(BE88:BE239))*I33),  2)</f>
        <v>0</v>
      </c>
      <c r="L33" s="32"/>
    </row>
    <row r="34" spans="2:12" s="1" customFormat="1" ht="14.45" customHeight="1">
      <c r="B34" s="32"/>
      <c r="E34" s="26" t="s">
        <v>53</v>
      </c>
      <c r="F34" s="88">
        <f>ROUND((SUM(BF88:BF239)),  2)</f>
        <v>0</v>
      </c>
      <c r="I34" s="89">
        <v>0.15</v>
      </c>
      <c r="J34" s="88">
        <f>ROUND(((SUM(BF88:BF239))*I34),  2)</f>
        <v>0</v>
      </c>
      <c r="L34" s="32"/>
    </row>
    <row r="35" spans="2:12" s="1" customFormat="1" ht="14.45" hidden="1" customHeight="1">
      <c r="B35" s="32"/>
      <c r="E35" s="26" t="s">
        <v>54</v>
      </c>
      <c r="F35" s="88">
        <f>ROUND((SUM(BG88:BG239)),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55</v>
      </c>
      <c r="F36" s="88">
        <f>ROUND((SUM(BH88:BH239)),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56</v>
      </c>
      <c r="F37" s="88">
        <f>ROUND((SUM(BI88:BI239)),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57</v>
      </c>
      <c r="E39" s="53"/>
      <c r="F39" s="53"/>
      <c r="G39" s="92" t="s">
        <v>58</v>
      </c>
      <c r="H39" s="93" t="s">
        <v>59</v>
      </c>
      <c r="I39" s="53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101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95" t="str">
        <f>E7</f>
        <v>MVN Vícenický rybník-zkapacitnění bezpečnostního přelivu</v>
      </c>
      <c r="F48" s="296"/>
      <c r="G48" s="296"/>
      <c r="H48" s="296"/>
      <c r="L48" s="32"/>
    </row>
    <row r="49" spans="2:47" s="1" customFormat="1" ht="12" customHeight="1">
      <c r="B49" s="32"/>
      <c r="C49" s="26" t="s">
        <v>99</v>
      </c>
      <c r="L49" s="32"/>
    </row>
    <row r="50" spans="2:47" s="1" customFormat="1" ht="16.5" customHeight="1">
      <c r="B50" s="32"/>
      <c r="E50" s="281" t="str">
        <f>E9</f>
        <v>vicenice1 - SO-1 Úprava hráze</v>
      </c>
      <c r="F50" s="294"/>
      <c r="G50" s="294"/>
      <c r="H50" s="29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Vícenice,Točník</v>
      </c>
      <c r="I52" s="26" t="s">
        <v>25</v>
      </c>
      <c r="J52" s="49" t="str">
        <f>IF(J12="","",J12)</f>
        <v>29. 3. 2023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6" t="s">
        <v>31</v>
      </c>
      <c r="F54" s="24" t="str">
        <f>E15</f>
        <v>Povodí Vltavy,s.p.</v>
      </c>
      <c r="I54" s="26" t="s">
        <v>39</v>
      </c>
      <c r="J54" s="30" t="str">
        <f>E21</f>
        <v>Ing.Milan Jícha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>Ing.Milan Jícha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79</v>
      </c>
      <c r="J59" s="62">
        <f>J88</f>
        <v>0</v>
      </c>
      <c r="L59" s="32"/>
      <c r="AU59" s="16" t="s">
        <v>104</v>
      </c>
    </row>
    <row r="60" spans="2:47" s="8" customFormat="1" ht="24.95" customHeight="1">
      <c r="B60" s="99"/>
      <c r="D60" s="100" t="s">
        <v>105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9" customFormat="1" ht="19.899999999999999" customHeight="1">
      <c r="B61" s="103"/>
      <c r="D61" s="104" t="s">
        <v>106</v>
      </c>
      <c r="E61" s="105"/>
      <c r="F61" s="105"/>
      <c r="G61" s="105"/>
      <c r="H61" s="105"/>
      <c r="I61" s="105"/>
      <c r="J61" s="106">
        <f>J90</f>
        <v>0</v>
      </c>
      <c r="L61" s="103"/>
    </row>
    <row r="62" spans="2:47" s="9" customFormat="1" ht="19.899999999999999" customHeight="1">
      <c r="B62" s="103"/>
      <c r="D62" s="104" t="s">
        <v>107</v>
      </c>
      <c r="E62" s="105"/>
      <c r="F62" s="105"/>
      <c r="G62" s="105"/>
      <c r="H62" s="105"/>
      <c r="I62" s="105"/>
      <c r="J62" s="106">
        <f>J191</f>
        <v>0</v>
      </c>
      <c r="L62" s="103"/>
    </row>
    <row r="63" spans="2:47" s="9" customFormat="1" ht="19.899999999999999" customHeight="1">
      <c r="B63" s="103"/>
      <c r="D63" s="104" t="s">
        <v>108</v>
      </c>
      <c r="E63" s="105"/>
      <c r="F63" s="105"/>
      <c r="G63" s="105"/>
      <c r="H63" s="105"/>
      <c r="I63" s="105"/>
      <c r="J63" s="106">
        <f>J196</f>
        <v>0</v>
      </c>
      <c r="L63" s="103"/>
    </row>
    <row r="64" spans="2:47" s="9" customFormat="1" ht="19.899999999999999" customHeight="1">
      <c r="B64" s="103"/>
      <c r="D64" s="104" t="s">
        <v>109</v>
      </c>
      <c r="E64" s="105"/>
      <c r="F64" s="105"/>
      <c r="G64" s="105"/>
      <c r="H64" s="105"/>
      <c r="I64" s="105"/>
      <c r="J64" s="106">
        <f>J205</f>
        <v>0</v>
      </c>
      <c r="L64" s="103"/>
    </row>
    <row r="65" spans="2:12" s="9" customFormat="1" ht="19.899999999999999" customHeight="1">
      <c r="B65" s="103"/>
      <c r="D65" s="104" t="s">
        <v>110</v>
      </c>
      <c r="E65" s="105"/>
      <c r="F65" s="105"/>
      <c r="G65" s="105"/>
      <c r="H65" s="105"/>
      <c r="I65" s="105"/>
      <c r="J65" s="106">
        <f>J222</f>
        <v>0</v>
      </c>
      <c r="L65" s="103"/>
    </row>
    <row r="66" spans="2:12" s="9" customFormat="1" ht="19.899999999999999" customHeight="1">
      <c r="B66" s="103"/>
      <c r="D66" s="104" t="s">
        <v>111</v>
      </c>
      <c r="E66" s="105"/>
      <c r="F66" s="105"/>
      <c r="G66" s="105"/>
      <c r="H66" s="105"/>
      <c r="I66" s="105"/>
      <c r="J66" s="106">
        <f>J227</f>
        <v>0</v>
      </c>
      <c r="L66" s="103"/>
    </row>
    <row r="67" spans="2:12" s="8" customFormat="1" ht="24.95" customHeight="1">
      <c r="B67" s="99"/>
      <c r="D67" s="100" t="s">
        <v>112</v>
      </c>
      <c r="E67" s="101"/>
      <c r="F67" s="101"/>
      <c r="G67" s="101"/>
      <c r="H67" s="101"/>
      <c r="I67" s="101"/>
      <c r="J67" s="102">
        <f>J231</f>
        <v>0</v>
      </c>
      <c r="L67" s="99"/>
    </row>
    <row r="68" spans="2:12" s="9" customFormat="1" ht="19.899999999999999" customHeight="1">
      <c r="B68" s="103"/>
      <c r="D68" s="104" t="s">
        <v>113</v>
      </c>
      <c r="E68" s="105"/>
      <c r="F68" s="105"/>
      <c r="G68" s="105"/>
      <c r="H68" s="105"/>
      <c r="I68" s="105"/>
      <c r="J68" s="106">
        <f>J232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0" t="s">
        <v>114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6" t="s">
        <v>17</v>
      </c>
      <c r="L77" s="32"/>
    </row>
    <row r="78" spans="2:12" s="1" customFormat="1" ht="16.5" customHeight="1">
      <c r="B78" s="32"/>
      <c r="E78" s="295" t="str">
        <f>E7</f>
        <v>MVN Vícenický rybník-zkapacitnění bezpečnostního přelivu</v>
      </c>
      <c r="F78" s="296"/>
      <c r="G78" s="296"/>
      <c r="H78" s="296"/>
      <c r="L78" s="32"/>
    </row>
    <row r="79" spans="2:12" s="1" customFormat="1" ht="12" customHeight="1">
      <c r="B79" s="32"/>
      <c r="C79" s="26" t="s">
        <v>99</v>
      </c>
      <c r="L79" s="32"/>
    </row>
    <row r="80" spans="2:12" s="1" customFormat="1" ht="16.5" customHeight="1">
      <c r="B80" s="32"/>
      <c r="E80" s="281" t="str">
        <f>E9</f>
        <v>vicenice1 - SO-1 Úprava hráze</v>
      </c>
      <c r="F80" s="294"/>
      <c r="G80" s="294"/>
      <c r="H80" s="294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6" t="s">
        <v>23</v>
      </c>
      <c r="F82" s="24" t="str">
        <f>F12</f>
        <v>Vícenice,Točník</v>
      </c>
      <c r="I82" s="26" t="s">
        <v>25</v>
      </c>
      <c r="J82" s="49" t="str">
        <f>IF(J12="","",J12)</f>
        <v>29. 3. 2023</v>
      </c>
      <c r="L82" s="32"/>
    </row>
    <row r="83" spans="2:65" s="1" customFormat="1" ht="6.95" customHeight="1">
      <c r="B83" s="32"/>
      <c r="L83" s="32"/>
    </row>
    <row r="84" spans="2:65" s="1" customFormat="1" ht="15.2" customHeight="1">
      <c r="B84" s="32"/>
      <c r="C84" s="26" t="s">
        <v>31</v>
      </c>
      <c r="F84" s="24" t="str">
        <f>E15</f>
        <v>Povodí Vltavy,s.p.</v>
      </c>
      <c r="I84" s="26" t="s">
        <v>39</v>
      </c>
      <c r="J84" s="30" t="str">
        <f>E21</f>
        <v>Ing.Milan Jícha</v>
      </c>
      <c r="L84" s="32"/>
    </row>
    <row r="85" spans="2:65" s="1" customFormat="1" ht="15.2" customHeight="1">
      <c r="B85" s="32"/>
      <c r="C85" s="26" t="s">
        <v>37</v>
      </c>
      <c r="F85" s="24" t="str">
        <f>IF(E18="","",E18)</f>
        <v>Vyplň údaj</v>
      </c>
      <c r="I85" s="26" t="s">
        <v>44</v>
      </c>
      <c r="J85" s="30" t="str">
        <f>E24</f>
        <v>Ing.Milan Jícha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07"/>
      <c r="C87" s="108" t="s">
        <v>115</v>
      </c>
      <c r="D87" s="109" t="s">
        <v>66</v>
      </c>
      <c r="E87" s="109" t="s">
        <v>62</v>
      </c>
      <c r="F87" s="109" t="s">
        <v>63</v>
      </c>
      <c r="G87" s="109" t="s">
        <v>116</v>
      </c>
      <c r="H87" s="109" t="s">
        <v>117</v>
      </c>
      <c r="I87" s="109" t="s">
        <v>118</v>
      </c>
      <c r="J87" s="109" t="s">
        <v>103</v>
      </c>
      <c r="K87" s="110" t="s">
        <v>119</v>
      </c>
      <c r="L87" s="107"/>
      <c r="M87" s="55" t="s">
        <v>3</v>
      </c>
      <c r="N87" s="56" t="s">
        <v>51</v>
      </c>
      <c r="O87" s="56" t="s">
        <v>120</v>
      </c>
      <c r="P87" s="56" t="s">
        <v>121</v>
      </c>
      <c r="Q87" s="56" t="s">
        <v>122</v>
      </c>
      <c r="R87" s="56" t="s">
        <v>123</v>
      </c>
      <c r="S87" s="56" t="s">
        <v>124</v>
      </c>
      <c r="T87" s="57" t="s">
        <v>125</v>
      </c>
    </row>
    <row r="88" spans="2:65" s="1" customFormat="1" ht="22.9" customHeight="1">
      <c r="B88" s="32"/>
      <c r="C88" s="60" t="s">
        <v>126</v>
      </c>
      <c r="J88" s="111">
        <f>BK88</f>
        <v>0</v>
      </c>
      <c r="L88" s="32"/>
      <c r="M88" s="58"/>
      <c r="N88" s="50"/>
      <c r="O88" s="50"/>
      <c r="P88" s="112">
        <f>P89+P231</f>
        <v>0</v>
      </c>
      <c r="Q88" s="50"/>
      <c r="R88" s="112">
        <f>R89+R231</f>
        <v>275.79907349999996</v>
      </c>
      <c r="S88" s="50"/>
      <c r="T88" s="113">
        <f>T89+T231</f>
        <v>0.16</v>
      </c>
      <c r="AT88" s="16" t="s">
        <v>80</v>
      </c>
      <c r="AU88" s="16" t="s">
        <v>104</v>
      </c>
      <c r="BK88" s="114">
        <f>BK89+BK231</f>
        <v>0</v>
      </c>
    </row>
    <row r="89" spans="2:65" s="11" customFormat="1" ht="25.9" customHeight="1">
      <c r="B89" s="115"/>
      <c r="D89" s="116" t="s">
        <v>80</v>
      </c>
      <c r="E89" s="117" t="s">
        <v>127</v>
      </c>
      <c r="F89" s="117" t="s">
        <v>128</v>
      </c>
      <c r="I89" s="118"/>
      <c r="J89" s="119">
        <f>BK89</f>
        <v>0</v>
      </c>
      <c r="L89" s="115"/>
      <c r="M89" s="120"/>
      <c r="P89" s="121">
        <f>P90+P191+P196+P205+P222+P227</f>
        <v>0</v>
      </c>
      <c r="R89" s="121">
        <f>R90+R191+R196+R205+R222+R227</f>
        <v>275.79807349999999</v>
      </c>
      <c r="T89" s="122">
        <f>T90+T191+T196+T205+T222+T227</f>
        <v>0.16</v>
      </c>
      <c r="AR89" s="116" t="s">
        <v>89</v>
      </c>
      <c r="AT89" s="123" t="s">
        <v>80</v>
      </c>
      <c r="AU89" s="123" t="s">
        <v>81</v>
      </c>
      <c r="AY89" s="116" t="s">
        <v>129</v>
      </c>
      <c r="BK89" s="124">
        <f>BK90+BK191+BK196+BK205+BK222+BK227</f>
        <v>0</v>
      </c>
    </row>
    <row r="90" spans="2:65" s="11" customFormat="1" ht="22.9" customHeight="1">
      <c r="B90" s="115"/>
      <c r="D90" s="116" t="s">
        <v>80</v>
      </c>
      <c r="E90" s="125" t="s">
        <v>89</v>
      </c>
      <c r="F90" s="125" t="s">
        <v>130</v>
      </c>
      <c r="I90" s="118"/>
      <c r="J90" s="126">
        <f>BK90</f>
        <v>0</v>
      </c>
      <c r="L90" s="115"/>
      <c r="M90" s="120"/>
      <c r="P90" s="121">
        <f>SUM(P91:P190)</f>
        <v>0</v>
      </c>
      <c r="R90" s="121">
        <f>SUM(R91:R190)</f>
        <v>0.30244599999999999</v>
      </c>
      <c r="T90" s="122">
        <f>SUM(T91:T190)</f>
        <v>0</v>
      </c>
      <c r="AR90" s="116" t="s">
        <v>89</v>
      </c>
      <c r="AT90" s="123" t="s">
        <v>80</v>
      </c>
      <c r="AU90" s="123" t="s">
        <v>89</v>
      </c>
      <c r="AY90" s="116" t="s">
        <v>129</v>
      </c>
      <c r="BK90" s="124">
        <f>SUM(BK91:BK190)</f>
        <v>0</v>
      </c>
    </row>
    <row r="91" spans="2:65" s="1" customFormat="1" ht="16.5" customHeight="1">
      <c r="B91" s="127"/>
      <c r="C91" s="128" t="s">
        <v>89</v>
      </c>
      <c r="D91" s="128" t="s">
        <v>131</v>
      </c>
      <c r="E91" s="129" t="s">
        <v>132</v>
      </c>
      <c r="F91" s="130" t="s">
        <v>133</v>
      </c>
      <c r="G91" s="131" t="s">
        <v>134</v>
      </c>
      <c r="H91" s="132">
        <v>1</v>
      </c>
      <c r="I91" s="133"/>
      <c r="J91" s="134">
        <f>ROUND(I91*H91,2)</f>
        <v>0</v>
      </c>
      <c r="K91" s="130" t="s">
        <v>926</v>
      </c>
      <c r="L91" s="32"/>
      <c r="M91" s="135" t="s">
        <v>3</v>
      </c>
      <c r="N91" s="136" t="s">
        <v>52</v>
      </c>
      <c r="P91" s="137">
        <f>O91*H91</f>
        <v>0</v>
      </c>
      <c r="Q91" s="137">
        <v>3.0000000000000001E-5</v>
      </c>
      <c r="R91" s="137">
        <f>Q91*H91</f>
        <v>3.0000000000000001E-5</v>
      </c>
      <c r="S91" s="137">
        <v>0</v>
      </c>
      <c r="T91" s="138">
        <f>S91*H91</f>
        <v>0</v>
      </c>
      <c r="AR91" s="139" t="s">
        <v>135</v>
      </c>
      <c r="AT91" s="139" t="s">
        <v>131</v>
      </c>
      <c r="AU91" s="139" t="s">
        <v>91</v>
      </c>
      <c r="AY91" s="16" t="s">
        <v>129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6" t="s">
        <v>89</v>
      </c>
      <c r="BK91" s="140">
        <f>ROUND(I91*H91,2)</f>
        <v>0</v>
      </c>
      <c r="BL91" s="16" t="s">
        <v>135</v>
      </c>
      <c r="BM91" s="139" t="s">
        <v>136</v>
      </c>
    </row>
    <row r="92" spans="2:65" s="1" customFormat="1">
      <c r="B92" s="32"/>
      <c r="D92" s="141" t="s">
        <v>137</v>
      </c>
      <c r="F92" s="142" t="s">
        <v>138</v>
      </c>
      <c r="I92" s="143"/>
      <c r="L92" s="32"/>
      <c r="M92" s="144"/>
      <c r="T92" s="52"/>
      <c r="AT92" s="16" t="s">
        <v>137</v>
      </c>
      <c r="AU92" s="16" t="s">
        <v>91</v>
      </c>
    </row>
    <row r="93" spans="2:65" s="12" customFormat="1">
      <c r="B93" s="145"/>
      <c r="D93" s="141" t="s">
        <v>139</v>
      </c>
      <c r="E93" s="146" t="s">
        <v>3</v>
      </c>
      <c r="F93" s="147" t="s">
        <v>89</v>
      </c>
      <c r="H93" s="148">
        <v>1</v>
      </c>
      <c r="I93" s="149"/>
      <c r="L93" s="145"/>
      <c r="M93" s="150"/>
      <c r="T93" s="151"/>
      <c r="AT93" s="146" t="s">
        <v>139</v>
      </c>
      <c r="AU93" s="146" t="s">
        <v>91</v>
      </c>
      <c r="AV93" s="12" t="s">
        <v>91</v>
      </c>
      <c r="AW93" s="12" t="s">
        <v>43</v>
      </c>
      <c r="AX93" s="12" t="s">
        <v>89</v>
      </c>
      <c r="AY93" s="146" t="s">
        <v>129</v>
      </c>
    </row>
    <row r="94" spans="2:65" s="1" customFormat="1" ht="16.5" customHeight="1">
      <c r="B94" s="127"/>
      <c r="C94" s="128" t="s">
        <v>91</v>
      </c>
      <c r="D94" s="128" t="s">
        <v>131</v>
      </c>
      <c r="E94" s="129" t="s">
        <v>140</v>
      </c>
      <c r="F94" s="130" t="s">
        <v>141</v>
      </c>
      <c r="G94" s="131" t="s">
        <v>142</v>
      </c>
      <c r="H94" s="132">
        <v>747.75</v>
      </c>
      <c r="I94" s="133"/>
      <c r="J94" s="134">
        <f>ROUND(I94*H94,2)</f>
        <v>0</v>
      </c>
      <c r="K94" s="130" t="s">
        <v>143</v>
      </c>
      <c r="L94" s="32"/>
      <c r="M94" s="135" t="s">
        <v>3</v>
      </c>
      <c r="N94" s="136" t="s">
        <v>52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135</v>
      </c>
      <c r="AT94" s="139" t="s">
        <v>131</v>
      </c>
      <c r="AU94" s="139" t="s">
        <v>91</v>
      </c>
      <c r="AY94" s="16" t="s">
        <v>129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6" t="s">
        <v>89</v>
      </c>
      <c r="BK94" s="140">
        <f>ROUND(I94*H94,2)</f>
        <v>0</v>
      </c>
      <c r="BL94" s="16" t="s">
        <v>135</v>
      </c>
      <c r="BM94" s="139" t="s">
        <v>144</v>
      </c>
    </row>
    <row r="95" spans="2:65" s="1" customFormat="1">
      <c r="B95" s="32"/>
      <c r="D95" s="141" t="s">
        <v>137</v>
      </c>
      <c r="F95" s="142" t="s">
        <v>145</v>
      </c>
      <c r="I95" s="143"/>
      <c r="L95" s="32"/>
      <c r="M95" s="144"/>
      <c r="T95" s="52"/>
      <c r="AT95" s="16" t="s">
        <v>137</v>
      </c>
      <c r="AU95" s="16" t="s">
        <v>91</v>
      </c>
    </row>
    <row r="96" spans="2:65" s="1" customFormat="1">
      <c r="B96" s="32"/>
      <c r="D96" s="152" t="s">
        <v>146</v>
      </c>
      <c r="F96" s="153" t="s">
        <v>147</v>
      </c>
      <c r="I96" s="143"/>
      <c r="L96" s="32"/>
      <c r="M96" s="144"/>
      <c r="T96" s="52"/>
      <c r="AT96" s="16" t="s">
        <v>146</v>
      </c>
      <c r="AU96" s="16" t="s">
        <v>91</v>
      </c>
    </row>
    <row r="97" spans="2:65" s="12" customFormat="1">
      <c r="B97" s="145"/>
      <c r="D97" s="141" t="s">
        <v>139</v>
      </c>
      <c r="E97" s="146" t="s">
        <v>3</v>
      </c>
      <c r="F97" s="147" t="s">
        <v>148</v>
      </c>
      <c r="H97" s="148">
        <v>94.5</v>
      </c>
      <c r="I97" s="149"/>
      <c r="L97" s="145"/>
      <c r="M97" s="150"/>
      <c r="T97" s="151"/>
      <c r="AT97" s="146" t="s">
        <v>139</v>
      </c>
      <c r="AU97" s="146" t="s">
        <v>91</v>
      </c>
      <c r="AV97" s="12" t="s">
        <v>91</v>
      </c>
      <c r="AW97" s="12" t="s">
        <v>43</v>
      </c>
      <c r="AX97" s="12" t="s">
        <v>81</v>
      </c>
      <c r="AY97" s="146" t="s">
        <v>129</v>
      </c>
    </row>
    <row r="98" spans="2:65" s="12" customFormat="1">
      <c r="B98" s="145"/>
      <c r="D98" s="141" t="s">
        <v>139</v>
      </c>
      <c r="E98" s="146" t="s">
        <v>3</v>
      </c>
      <c r="F98" s="147" t="s">
        <v>149</v>
      </c>
      <c r="H98" s="148">
        <v>229.75</v>
      </c>
      <c r="I98" s="149"/>
      <c r="L98" s="145"/>
      <c r="M98" s="150"/>
      <c r="T98" s="151"/>
      <c r="AT98" s="146" t="s">
        <v>139</v>
      </c>
      <c r="AU98" s="146" t="s">
        <v>91</v>
      </c>
      <c r="AV98" s="12" t="s">
        <v>91</v>
      </c>
      <c r="AW98" s="12" t="s">
        <v>43</v>
      </c>
      <c r="AX98" s="12" t="s">
        <v>81</v>
      </c>
      <c r="AY98" s="146" t="s">
        <v>129</v>
      </c>
    </row>
    <row r="99" spans="2:65" s="12" customFormat="1">
      <c r="B99" s="145"/>
      <c r="D99" s="141" t="s">
        <v>139</v>
      </c>
      <c r="E99" s="146" t="s">
        <v>3</v>
      </c>
      <c r="F99" s="147" t="s">
        <v>150</v>
      </c>
      <c r="H99" s="148">
        <v>177.75</v>
      </c>
      <c r="I99" s="149"/>
      <c r="L99" s="145"/>
      <c r="M99" s="150"/>
      <c r="T99" s="151"/>
      <c r="AT99" s="146" t="s">
        <v>139</v>
      </c>
      <c r="AU99" s="146" t="s">
        <v>91</v>
      </c>
      <c r="AV99" s="12" t="s">
        <v>91</v>
      </c>
      <c r="AW99" s="12" t="s">
        <v>43</v>
      </c>
      <c r="AX99" s="12" t="s">
        <v>81</v>
      </c>
      <c r="AY99" s="146" t="s">
        <v>129</v>
      </c>
    </row>
    <row r="100" spans="2:65" s="12" customFormat="1">
      <c r="B100" s="145"/>
      <c r="D100" s="141" t="s">
        <v>139</v>
      </c>
      <c r="E100" s="146" t="s">
        <v>3</v>
      </c>
      <c r="F100" s="147" t="s">
        <v>151</v>
      </c>
      <c r="H100" s="148">
        <v>245.75</v>
      </c>
      <c r="I100" s="149"/>
      <c r="L100" s="145"/>
      <c r="M100" s="150"/>
      <c r="T100" s="151"/>
      <c r="AT100" s="146" t="s">
        <v>139</v>
      </c>
      <c r="AU100" s="146" t="s">
        <v>91</v>
      </c>
      <c r="AV100" s="12" t="s">
        <v>91</v>
      </c>
      <c r="AW100" s="12" t="s">
        <v>43</v>
      </c>
      <c r="AX100" s="12" t="s">
        <v>81</v>
      </c>
      <c r="AY100" s="146" t="s">
        <v>129</v>
      </c>
    </row>
    <row r="101" spans="2:65" s="13" customFormat="1">
      <c r="B101" s="154"/>
      <c r="D101" s="141" t="s">
        <v>139</v>
      </c>
      <c r="E101" s="155" t="s">
        <v>3</v>
      </c>
      <c r="F101" s="156" t="s">
        <v>152</v>
      </c>
      <c r="H101" s="157">
        <v>747.75</v>
      </c>
      <c r="I101" s="158"/>
      <c r="L101" s="154"/>
      <c r="M101" s="159"/>
      <c r="T101" s="160"/>
      <c r="AT101" s="155" t="s">
        <v>139</v>
      </c>
      <c r="AU101" s="155" t="s">
        <v>91</v>
      </c>
      <c r="AV101" s="13" t="s">
        <v>135</v>
      </c>
      <c r="AW101" s="13" t="s">
        <v>43</v>
      </c>
      <c r="AX101" s="13" t="s">
        <v>89</v>
      </c>
      <c r="AY101" s="155" t="s">
        <v>129</v>
      </c>
    </row>
    <row r="102" spans="2:65" s="1" customFormat="1" ht="21.75" customHeight="1">
      <c r="B102" s="127"/>
      <c r="C102" s="128" t="s">
        <v>153</v>
      </c>
      <c r="D102" s="128" t="s">
        <v>131</v>
      </c>
      <c r="E102" s="129" t="s">
        <v>154</v>
      </c>
      <c r="F102" s="130" t="s">
        <v>155</v>
      </c>
      <c r="G102" s="131" t="s">
        <v>156</v>
      </c>
      <c r="H102" s="132">
        <v>73.08</v>
      </c>
      <c r="I102" s="133"/>
      <c r="J102" s="134">
        <f>ROUND(I102*H102,2)</f>
        <v>0</v>
      </c>
      <c r="K102" s="130" t="s">
        <v>143</v>
      </c>
      <c r="L102" s="32"/>
      <c r="M102" s="135" t="s">
        <v>3</v>
      </c>
      <c r="N102" s="136" t="s">
        <v>52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135</v>
      </c>
      <c r="AT102" s="139" t="s">
        <v>131</v>
      </c>
      <c r="AU102" s="139" t="s">
        <v>91</v>
      </c>
      <c r="AY102" s="16" t="s">
        <v>129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6" t="s">
        <v>89</v>
      </c>
      <c r="BK102" s="140">
        <f>ROUND(I102*H102,2)</f>
        <v>0</v>
      </c>
      <c r="BL102" s="16" t="s">
        <v>135</v>
      </c>
      <c r="BM102" s="139" t="s">
        <v>157</v>
      </c>
    </row>
    <row r="103" spans="2:65" s="1" customFormat="1" ht="19.5">
      <c r="B103" s="32"/>
      <c r="D103" s="141" t="s">
        <v>137</v>
      </c>
      <c r="F103" s="142" t="s">
        <v>158</v>
      </c>
      <c r="I103" s="143"/>
      <c r="L103" s="32"/>
      <c r="M103" s="144"/>
      <c r="T103" s="52"/>
      <c r="AT103" s="16" t="s">
        <v>137</v>
      </c>
      <c r="AU103" s="16" t="s">
        <v>91</v>
      </c>
    </row>
    <row r="104" spans="2:65" s="1" customFormat="1">
      <c r="B104" s="32"/>
      <c r="D104" s="152" t="s">
        <v>146</v>
      </c>
      <c r="F104" s="153" t="s">
        <v>159</v>
      </c>
      <c r="I104" s="143"/>
      <c r="L104" s="32"/>
      <c r="M104" s="144"/>
      <c r="T104" s="52"/>
      <c r="AT104" s="16" t="s">
        <v>146</v>
      </c>
      <c r="AU104" s="16" t="s">
        <v>91</v>
      </c>
    </row>
    <row r="105" spans="2:65" s="12" customFormat="1">
      <c r="B105" s="145"/>
      <c r="D105" s="141" t="s">
        <v>139</v>
      </c>
      <c r="E105" s="146" t="s">
        <v>3</v>
      </c>
      <c r="F105" s="147" t="s">
        <v>160</v>
      </c>
      <c r="H105" s="148">
        <v>73.08</v>
      </c>
      <c r="I105" s="149"/>
      <c r="L105" s="145"/>
      <c r="M105" s="150"/>
      <c r="T105" s="151"/>
      <c r="AT105" s="146" t="s">
        <v>139</v>
      </c>
      <c r="AU105" s="146" t="s">
        <v>91</v>
      </c>
      <c r="AV105" s="12" t="s">
        <v>91</v>
      </c>
      <c r="AW105" s="12" t="s">
        <v>43</v>
      </c>
      <c r="AX105" s="12" t="s">
        <v>89</v>
      </c>
      <c r="AY105" s="146" t="s">
        <v>129</v>
      </c>
    </row>
    <row r="106" spans="2:65" s="1" customFormat="1" ht="21.75" customHeight="1">
      <c r="B106" s="127"/>
      <c r="C106" s="128" t="s">
        <v>135</v>
      </c>
      <c r="D106" s="128" t="s">
        <v>131</v>
      </c>
      <c r="E106" s="129" t="s">
        <v>161</v>
      </c>
      <c r="F106" s="130" t="s">
        <v>162</v>
      </c>
      <c r="G106" s="131" t="s">
        <v>156</v>
      </c>
      <c r="H106" s="132">
        <v>16.25</v>
      </c>
      <c r="I106" s="133"/>
      <c r="J106" s="134">
        <f>ROUND(I106*H106,2)</f>
        <v>0</v>
      </c>
      <c r="K106" s="130" t="s">
        <v>143</v>
      </c>
      <c r="L106" s="32"/>
      <c r="M106" s="135" t="s">
        <v>3</v>
      </c>
      <c r="N106" s="136" t="s">
        <v>52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135</v>
      </c>
      <c r="AT106" s="139" t="s">
        <v>131</v>
      </c>
      <c r="AU106" s="139" t="s">
        <v>91</v>
      </c>
      <c r="AY106" s="16" t="s">
        <v>129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6" t="s">
        <v>89</v>
      </c>
      <c r="BK106" s="140">
        <f>ROUND(I106*H106,2)</f>
        <v>0</v>
      </c>
      <c r="BL106" s="16" t="s">
        <v>135</v>
      </c>
      <c r="BM106" s="139" t="s">
        <v>163</v>
      </c>
    </row>
    <row r="107" spans="2:65" s="1" customFormat="1" ht="19.5">
      <c r="B107" s="32"/>
      <c r="D107" s="141" t="s">
        <v>137</v>
      </c>
      <c r="F107" s="142" t="s">
        <v>164</v>
      </c>
      <c r="I107" s="143"/>
      <c r="L107" s="32"/>
      <c r="M107" s="144"/>
      <c r="T107" s="52"/>
      <c r="AT107" s="16" t="s">
        <v>137</v>
      </c>
      <c r="AU107" s="16" t="s">
        <v>91</v>
      </c>
    </row>
    <row r="108" spans="2:65" s="1" customFormat="1">
      <c r="B108" s="32"/>
      <c r="D108" s="152" t="s">
        <v>146</v>
      </c>
      <c r="F108" s="153" t="s">
        <v>165</v>
      </c>
      <c r="I108" s="143"/>
      <c r="L108" s="32"/>
      <c r="M108" s="144"/>
      <c r="T108" s="52"/>
      <c r="AT108" s="16" t="s">
        <v>146</v>
      </c>
      <c r="AU108" s="16" t="s">
        <v>91</v>
      </c>
    </row>
    <row r="109" spans="2:65" s="12" customFormat="1">
      <c r="B109" s="145"/>
      <c r="D109" s="141" t="s">
        <v>139</v>
      </c>
      <c r="E109" s="146" t="s">
        <v>3</v>
      </c>
      <c r="F109" s="147" t="s">
        <v>166</v>
      </c>
      <c r="H109" s="148">
        <v>16.25</v>
      </c>
      <c r="I109" s="149"/>
      <c r="L109" s="145"/>
      <c r="M109" s="150"/>
      <c r="T109" s="151"/>
      <c r="AT109" s="146" t="s">
        <v>139</v>
      </c>
      <c r="AU109" s="146" t="s">
        <v>91</v>
      </c>
      <c r="AV109" s="12" t="s">
        <v>91</v>
      </c>
      <c r="AW109" s="12" t="s">
        <v>43</v>
      </c>
      <c r="AX109" s="12" t="s">
        <v>89</v>
      </c>
      <c r="AY109" s="146" t="s">
        <v>129</v>
      </c>
    </row>
    <row r="110" spans="2:65" s="1" customFormat="1" ht="21.75" customHeight="1">
      <c r="B110" s="127"/>
      <c r="C110" s="128" t="s">
        <v>167</v>
      </c>
      <c r="D110" s="128" t="s">
        <v>131</v>
      </c>
      <c r="E110" s="129" t="s">
        <v>168</v>
      </c>
      <c r="F110" s="130" t="s">
        <v>169</v>
      </c>
      <c r="G110" s="131" t="s">
        <v>156</v>
      </c>
      <c r="H110" s="132">
        <v>157.4</v>
      </c>
      <c r="I110" s="133"/>
      <c r="J110" s="134">
        <f>ROUND(I110*H110,2)</f>
        <v>0</v>
      </c>
      <c r="K110" s="130" t="s">
        <v>143</v>
      </c>
      <c r="L110" s="32"/>
      <c r="M110" s="135" t="s">
        <v>3</v>
      </c>
      <c r="N110" s="136" t="s">
        <v>52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135</v>
      </c>
      <c r="AT110" s="139" t="s">
        <v>131</v>
      </c>
      <c r="AU110" s="139" t="s">
        <v>91</v>
      </c>
      <c r="AY110" s="16" t="s">
        <v>129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6" t="s">
        <v>89</v>
      </c>
      <c r="BK110" s="140">
        <f>ROUND(I110*H110,2)</f>
        <v>0</v>
      </c>
      <c r="BL110" s="16" t="s">
        <v>135</v>
      </c>
      <c r="BM110" s="139" t="s">
        <v>170</v>
      </c>
    </row>
    <row r="111" spans="2:65" s="1" customFormat="1" ht="19.5">
      <c r="B111" s="32"/>
      <c r="D111" s="141" t="s">
        <v>137</v>
      </c>
      <c r="F111" s="142" t="s">
        <v>171</v>
      </c>
      <c r="I111" s="143"/>
      <c r="L111" s="32"/>
      <c r="M111" s="144"/>
      <c r="T111" s="52"/>
      <c r="AT111" s="16" t="s">
        <v>137</v>
      </c>
      <c r="AU111" s="16" t="s">
        <v>91</v>
      </c>
    </row>
    <row r="112" spans="2:65" s="1" customFormat="1">
      <c r="B112" s="32"/>
      <c r="D112" s="152" t="s">
        <v>146</v>
      </c>
      <c r="F112" s="153" t="s">
        <v>172</v>
      </c>
      <c r="I112" s="143"/>
      <c r="L112" s="32"/>
      <c r="M112" s="144"/>
      <c r="T112" s="52"/>
      <c r="AT112" s="16" t="s">
        <v>146</v>
      </c>
      <c r="AU112" s="16" t="s">
        <v>91</v>
      </c>
    </row>
    <row r="113" spans="2:65" s="12" customFormat="1">
      <c r="B113" s="145"/>
      <c r="D113" s="141" t="s">
        <v>139</v>
      </c>
      <c r="E113" s="146" t="s">
        <v>3</v>
      </c>
      <c r="F113" s="147" t="s">
        <v>173</v>
      </c>
      <c r="H113" s="148">
        <v>55.9</v>
      </c>
      <c r="I113" s="149"/>
      <c r="L113" s="145"/>
      <c r="M113" s="150"/>
      <c r="T113" s="151"/>
      <c r="AT113" s="146" t="s">
        <v>139</v>
      </c>
      <c r="AU113" s="146" t="s">
        <v>91</v>
      </c>
      <c r="AV113" s="12" t="s">
        <v>91</v>
      </c>
      <c r="AW113" s="12" t="s">
        <v>43</v>
      </c>
      <c r="AX113" s="12" t="s">
        <v>81</v>
      </c>
      <c r="AY113" s="146" t="s">
        <v>129</v>
      </c>
    </row>
    <row r="114" spans="2:65" s="12" customFormat="1">
      <c r="B114" s="145"/>
      <c r="D114" s="141" t="s">
        <v>139</v>
      </c>
      <c r="E114" s="146" t="s">
        <v>3</v>
      </c>
      <c r="F114" s="147" t="s">
        <v>174</v>
      </c>
      <c r="H114" s="148">
        <v>101.5</v>
      </c>
      <c r="I114" s="149"/>
      <c r="L114" s="145"/>
      <c r="M114" s="150"/>
      <c r="T114" s="151"/>
      <c r="AT114" s="146" t="s">
        <v>139</v>
      </c>
      <c r="AU114" s="146" t="s">
        <v>91</v>
      </c>
      <c r="AV114" s="12" t="s">
        <v>91</v>
      </c>
      <c r="AW114" s="12" t="s">
        <v>43</v>
      </c>
      <c r="AX114" s="12" t="s">
        <v>81</v>
      </c>
      <c r="AY114" s="146" t="s">
        <v>129</v>
      </c>
    </row>
    <row r="115" spans="2:65" s="13" customFormat="1">
      <c r="B115" s="154"/>
      <c r="D115" s="141" t="s">
        <v>139</v>
      </c>
      <c r="E115" s="155" t="s">
        <v>3</v>
      </c>
      <c r="F115" s="156" t="s">
        <v>152</v>
      </c>
      <c r="H115" s="157">
        <v>157.4</v>
      </c>
      <c r="I115" s="158"/>
      <c r="L115" s="154"/>
      <c r="M115" s="159"/>
      <c r="T115" s="160"/>
      <c r="AT115" s="155" t="s">
        <v>139</v>
      </c>
      <c r="AU115" s="155" t="s">
        <v>91</v>
      </c>
      <c r="AV115" s="13" t="s">
        <v>135</v>
      </c>
      <c r="AW115" s="13" t="s">
        <v>43</v>
      </c>
      <c r="AX115" s="13" t="s">
        <v>89</v>
      </c>
      <c r="AY115" s="155" t="s">
        <v>129</v>
      </c>
    </row>
    <row r="116" spans="2:65" s="1" customFormat="1" ht="16.5" customHeight="1">
      <c r="B116" s="127"/>
      <c r="C116" s="128" t="s">
        <v>175</v>
      </c>
      <c r="D116" s="128" t="s">
        <v>131</v>
      </c>
      <c r="E116" s="129" t="s">
        <v>176</v>
      </c>
      <c r="F116" s="130" t="s">
        <v>177</v>
      </c>
      <c r="G116" s="131" t="s">
        <v>156</v>
      </c>
      <c r="H116" s="132">
        <v>6</v>
      </c>
      <c r="I116" s="133"/>
      <c r="J116" s="134">
        <f>ROUND(I116*H116,2)</f>
        <v>0</v>
      </c>
      <c r="K116" s="130" t="s">
        <v>143</v>
      </c>
      <c r="L116" s="32"/>
      <c r="M116" s="135" t="s">
        <v>3</v>
      </c>
      <c r="N116" s="136" t="s">
        <v>52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135</v>
      </c>
      <c r="AT116" s="139" t="s">
        <v>131</v>
      </c>
      <c r="AU116" s="139" t="s">
        <v>91</v>
      </c>
      <c r="AY116" s="16" t="s">
        <v>129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6" t="s">
        <v>89</v>
      </c>
      <c r="BK116" s="140">
        <f>ROUND(I116*H116,2)</f>
        <v>0</v>
      </c>
      <c r="BL116" s="16" t="s">
        <v>135</v>
      </c>
      <c r="BM116" s="139" t="s">
        <v>178</v>
      </c>
    </row>
    <row r="117" spans="2:65" s="1" customFormat="1">
      <c r="B117" s="32"/>
      <c r="D117" s="141" t="s">
        <v>137</v>
      </c>
      <c r="F117" s="142" t="s">
        <v>179</v>
      </c>
      <c r="I117" s="143"/>
      <c r="L117" s="32"/>
      <c r="M117" s="144"/>
      <c r="T117" s="52"/>
      <c r="AT117" s="16" t="s">
        <v>137</v>
      </c>
      <c r="AU117" s="16" t="s">
        <v>91</v>
      </c>
    </row>
    <row r="118" spans="2:65" s="1" customFormat="1">
      <c r="B118" s="32"/>
      <c r="D118" s="152" t="s">
        <v>146</v>
      </c>
      <c r="F118" s="153" t="s">
        <v>180</v>
      </c>
      <c r="I118" s="143"/>
      <c r="L118" s="32"/>
      <c r="M118" s="144"/>
      <c r="T118" s="52"/>
      <c r="AT118" s="16" t="s">
        <v>146</v>
      </c>
      <c r="AU118" s="16" t="s">
        <v>91</v>
      </c>
    </row>
    <row r="119" spans="2:65" s="12" customFormat="1">
      <c r="B119" s="145"/>
      <c r="D119" s="141" t="s">
        <v>139</v>
      </c>
      <c r="E119" s="146" t="s">
        <v>3</v>
      </c>
      <c r="F119" s="147" t="s">
        <v>181</v>
      </c>
      <c r="H119" s="148">
        <v>6</v>
      </c>
      <c r="I119" s="149"/>
      <c r="L119" s="145"/>
      <c r="M119" s="150"/>
      <c r="T119" s="151"/>
      <c r="AT119" s="146" t="s">
        <v>139</v>
      </c>
      <c r="AU119" s="146" t="s">
        <v>91</v>
      </c>
      <c r="AV119" s="12" t="s">
        <v>91</v>
      </c>
      <c r="AW119" s="12" t="s">
        <v>43</v>
      </c>
      <c r="AX119" s="12" t="s">
        <v>89</v>
      </c>
      <c r="AY119" s="146" t="s">
        <v>129</v>
      </c>
    </row>
    <row r="120" spans="2:65" s="1" customFormat="1" ht="16.5" customHeight="1">
      <c r="B120" s="127"/>
      <c r="C120" s="128" t="s">
        <v>182</v>
      </c>
      <c r="D120" s="128" t="s">
        <v>131</v>
      </c>
      <c r="E120" s="129" t="s">
        <v>183</v>
      </c>
      <c r="F120" s="130" t="s">
        <v>184</v>
      </c>
      <c r="G120" s="131" t="s">
        <v>142</v>
      </c>
      <c r="H120" s="132">
        <v>312</v>
      </c>
      <c r="I120" s="133"/>
      <c r="J120" s="134">
        <f>ROUND(I120*H120,2)</f>
        <v>0</v>
      </c>
      <c r="K120" s="130" t="s">
        <v>143</v>
      </c>
      <c r="L120" s="32"/>
      <c r="M120" s="135" t="s">
        <v>3</v>
      </c>
      <c r="N120" s="136" t="s">
        <v>52</v>
      </c>
      <c r="P120" s="137">
        <f>O120*H120</f>
        <v>0</v>
      </c>
      <c r="Q120" s="137">
        <v>8.4999999999999995E-4</v>
      </c>
      <c r="R120" s="137">
        <f>Q120*H120</f>
        <v>0.26519999999999999</v>
      </c>
      <c r="S120" s="137">
        <v>0</v>
      </c>
      <c r="T120" s="138">
        <f>S120*H120</f>
        <v>0</v>
      </c>
      <c r="AR120" s="139" t="s">
        <v>135</v>
      </c>
      <c r="AT120" s="139" t="s">
        <v>131</v>
      </c>
      <c r="AU120" s="139" t="s">
        <v>91</v>
      </c>
      <c r="AY120" s="16" t="s">
        <v>129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6" t="s">
        <v>89</v>
      </c>
      <c r="BK120" s="140">
        <f>ROUND(I120*H120,2)</f>
        <v>0</v>
      </c>
      <c r="BL120" s="16" t="s">
        <v>135</v>
      </c>
      <c r="BM120" s="139" t="s">
        <v>185</v>
      </c>
    </row>
    <row r="121" spans="2:65" s="1" customFormat="1">
      <c r="B121" s="32"/>
      <c r="D121" s="141" t="s">
        <v>137</v>
      </c>
      <c r="F121" s="142" t="s">
        <v>186</v>
      </c>
      <c r="I121" s="143"/>
      <c r="L121" s="32"/>
      <c r="M121" s="144"/>
      <c r="T121" s="52"/>
      <c r="AT121" s="16" t="s">
        <v>137</v>
      </c>
      <c r="AU121" s="16" t="s">
        <v>91</v>
      </c>
    </row>
    <row r="122" spans="2:65" s="1" customFormat="1">
      <c r="B122" s="32"/>
      <c r="D122" s="152" t="s">
        <v>146</v>
      </c>
      <c r="F122" s="153" t="s">
        <v>187</v>
      </c>
      <c r="I122" s="143"/>
      <c r="L122" s="32"/>
      <c r="M122" s="144"/>
      <c r="T122" s="52"/>
      <c r="AT122" s="16" t="s">
        <v>146</v>
      </c>
      <c r="AU122" s="16" t="s">
        <v>91</v>
      </c>
    </row>
    <row r="123" spans="2:65" s="12" customFormat="1">
      <c r="B123" s="145"/>
      <c r="D123" s="141" t="s">
        <v>139</v>
      </c>
      <c r="E123" s="146" t="s">
        <v>3</v>
      </c>
      <c r="F123" s="147" t="s">
        <v>188</v>
      </c>
      <c r="H123" s="148">
        <v>312</v>
      </c>
      <c r="I123" s="149"/>
      <c r="L123" s="145"/>
      <c r="M123" s="150"/>
      <c r="T123" s="151"/>
      <c r="AT123" s="146" t="s">
        <v>139</v>
      </c>
      <c r="AU123" s="146" t="s">
        <v>91</v>
      </c>
      <c r="AV123" s="12" t="s">
        <v>91</v>
      </c>
      <c r="AW123" s="12" t="s">
        <v>43</v>
      </c>
      <c r="AX123" s="12" t="s">
        <v>89</v>
      </c>
      <c r="AY123" s="146" t="s">
        <v>129</v>
      </c>
    </row>
    <row r="124" spans="2:65" s="1" customFormat="1" ht="16.5" customHeight="1">
      <c r="B124" s="127"/>
      <c r="C124" s="128" t="s">
        <v>189</v>
      </c>
      <c r="D124" s="128" t="s">
        <v>131</v>
      </c>
      <c r="E124" s="129" t="s">
        <v>190</v>
      </c>
      <c r="F124" s="130" t="s">
        <v>191</v>
      </c>
      <c r="G124" s="131" t="s">
        <v>142</v>
      </c>
      <c r="H124" s="132">
        <v>312</v>
      </c>
      <c r="I124" s="133"/>
      <c r="J124" s="134">
        <f>ROUND(I124*H124,2)</f>
        <v>0</v>
      </c>
      <c r="K124" s="130" t="s">
        <v>143</v>
      </c>
      <c r="L124" s="32"/>
      <c r="M124" s="135" t="s">
        <v>3</v>
      </c>
      <c r="N124" s="136" t="s">
        <v>52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135</v>
      </c>
      <c r="AT124" s="139" t="s">
        <v>131</v>
      </c>
      <c r="AU124" s="139" t="s">
        <v>91</v>
      </c>
      <c r="AY124" s="16" t="s">
        <v>129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6" t="s">
        <v>89</v>
      </c>
      <c r="BK124" s="140">
        <f>ROUND(I124*H124,2)</f>
        <v>0</v>
      </c>
      <c r="BL124" s="16" t="s">
        <v>135</v>
      </c>
      <c r="BM124" s="139" t="s">
        <v>192</v>
      </c>
    </row>
    <row r="125" spans="2:65" s="1" customFormat="1" ht="19.5">
      <c r="B125" s="32"/>
      <c r="D125" s="141" t="s">
        <v>137</v>
      </c>
      <c r="F125" s="142" t="s">
        <v>193</v>
      </c>
      <c r="I125" s="143"/>
      <c r="L125" s="32"/>
      <c r="M125" s="144"/>
      <c r="T125" s="52"/>
      <c r="AT125" s="16" t="s">
        <v>137</v>
      </c>
      <c r="AU125" s="16" t="s">
        <v>91</v>
      </c>
    </row>
    <row r="126" spans="2:65" s="1" customFormat="1">
      <c r="B126" s="32"/>
      <c r="D126" s="152" t="s">
        <v>146</v>
      </c>
      <c r="F126" s="153" t="s">
        <v>194</v>
      </c>
      <c r="I126" s="143"/>
      <c r="L126" s="32"/>
      <c r="M126" s="144"/>
      <c r="T126" s="52"/>
      <c r="AT126" s="16" t="s">
        <v>146</v>
      </c>
      <c r="AU126" s="16" t="s">
        <v>91</v>
      </c>
    </row>
    <row r="127" spans="2:65" s="12" customFormat="1">
      <c r="B127" s="145"/>
      <c r="D127" s="141" t="s">
        <v>139</v>
      </c>
      <c r="E127" s="146" t="s">
        <v>3</v>
      </c>
      <c r="F127" s="147" t="s">
        <v>195</v>
      </c>
      <c r="H127" s="148">
        <v>312</v>
      </c>
      <c r="I127" s="149"/>
      <c r="L127" s="145"/>
      <c r="M127" s="150"/>
      <c r="T127" s="151"/>
      <c r="AT127" s="146" t="s">
        <v>139</v>
      </c>
      <c r="AU127" s="146" t="s">
        <v>91</v>
      </c>
      <c r="AV127" s="12" t="s">
        <v>91</v>
      </c>
      <c r="AW127" s="12" t="s">
        <v>43</v>
      </c>
      <c r="AX127" s="12" t="s">
        <v>89</v>
      </c>
      <c r="AY127" s="146" t="s">
        <v>129</v>
      </c>
    </row>
    <row r="128" spans="2:65" s="1" customFormat="1" ht="21.75" customHeight="1">
      <c r="B128" s="127"/>
      <c r="C128" s="128" t="s">
        <v>196</v>
      </c>
      <c r="D128" s="128" t="s">
        <v>131</v>
      </c>
      <c r="E128" s="129" t="s">
        <v>197</v>
      </c>
      <c r="F128" s="130" t="s">
        <v>198</v>
      </c>
      <c r="G128" s="131" t="s">
        <v>156</v>
      </c>
      <c r="H128" s="132">
        <v>149.55000000000001</v>
      </c>
      <c r="I128" s="133"/>
      <c r="J128" s="134">
        <f>ROUND(I128*H128,2)</f>
        <v>0</v>
      </c>
      <c r="K128" s="130" t="s">
        <v>143</v>
      </c>
      <c r="L128" s="32"/>
      <c r="M128" s="135" t="s">
        <v>3</v>
      </c>
      <c r="N128" s="136" t="s">
        <v>52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135</v>
      </c>
      <c r="AT128" s="139" t="s">
        <v>131</v>
      </c>
      <c r="AU128" s="139" t="s">
        <v>91</v>
      </c>
      <c r="AY128" s="16" t="s">
        <v>129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6" t="s">
        <v>89</v>
      </c>
      <c r="BK128" s="140">
        <f>ROUND(I128*H128,2)</f>
        <v>0</v>
      </c>
      <c r="BL128" s="16" t="s">
        <v>135</v>
      </c>
      <c r="BM128" s="139" t="s">
        <v>199</v>
      </c>
    </row>
    <row r="129" spans="2:65" s="1" customFormat="1" ht="19.5">
      <c r="B129" s="32"/>
      <c r="D129" s="141" t="s">
        <v>137</v>
      </c>
      <c r="F129" s="142" t="s">
        <v>200</v>
      </c>
      <c r="I129" s="143"/>
      <c r="L129" s="32"/>
      <c r="M129" s="144"/>
      <c r="T129" s="52"/>
      <c r="AT129" s="16" t="s">
        <v>137</v>
      </c>
      <c r="AU129" s="16" t="s">
        <v>91</v>
      </c>
    </row>
    <row r="130" spans="2:65" s="1" customFormat="1">
      <c r="B130" s="32"/>
      <c r="D130" s="152" t="s">
        <v>146</v>
      </c>
      <c r="F130" s="153" t="s">
        <v>201</v>
      </c>
      <c r="I130" s="143"/>
      <c r="L130" s="32"/>
      <c r="M130" s="144"/>
      <c r="T130" s="52"/>
      <c r="AT130" s="16" t="s">
        <v>146</v>
      </c>
      <c r="AU130" s="16" t="s">
        <v>91</v>
      </c>
    </row>
    <row r="131" spans="2:65" s="12" customFormat="1">
      <c r="B131" s="145"/>
      <c r="D131" s="141" t="s">
        <v>139</v>
      </c>
      <c r="E131" s="146" t="s">
        <v>3</v>
      </c>
      <c r="F131" s="147" t="s">
        <v>202</v>
      </c>
      <c r="H131" s="148">
        <v>149.55000000000001</v>
      </c>
      <c r="I131" s="149"/>
      <c r="L131" s="145"/>
      <c r="M131" s="150"/>
      <c r="T131" s="151"/>
      <c r="AT131" s="146" t="s">
        <v>139</v>
      </c>
      <c r="AU131" s="146" t="s">
        <v>91</v>
      </c>
      <c r="AV131" s="12" t="s">
        <v>91</v>
      </c>
      <c r="AW131" s="12" t="s">
        <v>43</v>
      </c>
      <c r="AX131" s="12" t="s">
        <v>89</v>
      </c>
      <c r="AY131" s="146" t="s">
        <v>129</v>
      </c>
    </row>
    <row r="132" spans="2:65" s="1" customFormat="1" ht="21.75" customHeight="1">
      <c r="B132" s="127"/>
      <c r="C132" s="128" t="s">
        <v>203</v>
      </c>
      <c r="D132" s="128" t="s">
        <v>131</v>
      </c>
      <c r="E132" s="129" t="s">
        <v>204</v>
      </c>
      <c r="F132" s="130" t="s">
        <v>205</v>
      </c>
      <c r="G132" s="131" t="s">
        <v>156</v>
      </c>
      <c r="H132" s="132">
        <v>82.275000000000006</v>
      </c>
      <c r="I132" s="133"/>
      <c r="J132" s="134">
        <f>ROUND(I132*H132,2)</f>
        <v>0</v>
      </c>
      <c r="K132" s="130" t="s">
        <v>143</v>
      </c>
      <c r="L132" s="32"/>
      <c r="M132" s="135" t="s">
        <v>3</v>
      </c>
      <c r="N132" s="136" t="s">
        <v>52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135</v>
      </c>
      <c r="AT132" s="139" t="s">
        <v>131</v>
      </c>
      <c r="AU132" s="139" t="s">
        <v>91</v>
      </c>
      <c r="AY132" s="16" t="s">
        <v>129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89</v>
      </c>
      <c r="BK132" s="140">
        <f>ROUND(I132*H132,2)</f>
        <v>0</v>
      </c>
      <c r="BL132" s="16" t="s">
        <v>135</v>
      </c>
      <c r="BM132" s="139" t="s">
        <v>206</v>
      </c>
    </row>
    <row r="133" spans="2:65" s="1" customFormat="1" ht="19.5">
      <c r="B133" s="32"/>
      <c r="D133" s="141" t="s">
        <v>137</v>
      </c>
      <c r="F133" s="142" t="s">
        <v>207</v>
      </c>
      <c r="I133" s="143"/>
      <c r="L133" s="32"/>
      <c r="M133" s="144"/>
      <c r="T133" s="52"/>
      <c r="AT133" s="16" t="s">
        <v>137</v>
      </c>
      <c r="AU133" s="16" t="s">
        <v>91</v>
      </c>
    </row>
    <row r="134" spans="2:65" s="1" customFormat="1">
      <c r="B134" s="32"/>
      <c r="D134" s="152" t="s">
        <v>146</v>
      </c>
      <c r="F134" s="153" t="s">
        <v>208</v>
      </c>
      <c r="I134" s="143"/>
      <c r="L134" s="32"/>
      <c r="M134" s="144"/>
      <c r="T134" s="52"/>
      <c r="AT134" s="16" t="s">
        <v>146</v>
      </c>
      <c r="AU134" s="16" t="s">
        <v>91</v>
      </c>
    </row>
    <row r="135" spans="2:65" s="12" customFormat="1">
      <c r="B135" s="145"/>
      <c r="D135" s="141" t="s">
        <v>139</v>
      </c>
      <c r="E135" s="146" t="s">
        <v>3</v>
      </c>
      <c r="F135" s="147" t="s">
        <v>209</v>
      </c>
      <c r="H135" s="148">
        <v>82.275000000000006</v>
      </c>
      <c r="I135" s="149"/>
      <c r="L135" s="145"/>
      <c r="M135" s="150"/>
      <c r="T135" s="151"/>
      <c r="AT135" s="146" t="s">
        <v>139</v>
      </c>
      <c r="AU135" s="146" t="s">
        <v>91</v>
      </c>
      <c r="AV135" s="12" t="s">
        <v>91</v>
      </c>
      <c r="AW135" s="12" t="s">
        <v>43</v>
      </c>
      <c r="AX135" s="12" t="s">
        <v>89</v>
      </c>
      <c r="AY135" s="146" t="s">
        <v>129</v>
      </c>
    </row>
    <row r="136" spans="2:65" s="1" customFormat="1" ht="24.2" customHeight="1">
      <c r="B136" s="127"/>
      <c r="C136" s="128" t="s">
        <v>210</v>
      </c>
      <c r="D136" s="128" t="s">
        <v>131</v>
      </c>
      <c r="E136" s="129" t="s">
        <v>211</v>
      </c>
      <c r="F136" s="130" t="s">
        <v>212</v>
      </c>
      <c r="G136" s="131" t="s">
        <v>156</v>
      </c>
      <c r="H136" s="132">
        <v>411.375</v>
      </c>
      <c r="I136" s="133"/>
      <c r="J136" s="134">
        <f>ROUND(I136*H136,2)</f>
        <v>0</v>
      </c>
      <c r="K136" s="130" t="s">
        <v>143</v>
      </c>
      <c r="L136" s="32"/>
      <c r="M136" s="135" t="s">
        <v>3</v>
      </c>
      <c r="N136" s="136" t="s">
        <v>52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135</v>
      </c>
      <c r="AT136" s="139" t="s">
        <v>131</v>
      </c>
      <c r="AU136" s="139" t="s">
        <v>91</v>
      </c>
      <c r="AY136" s="16" t="s">
        <v>129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89</v>
      </c>
      <c r="BK136" s="140">
        <f>ROUND(I136*H136,2)</f>
        <v>0</v>
      </c>
      <c r="BL136" s="16" t="s">
        <v>135</v>
      </c>
      <c r="BM136" s="139" t="s">
        <v>213</v>
      </c>
    </row>
    <row r="137" spans="2:65" s="1" customFormat="1" ht="19.5">
      <c r="B137" s="32"/>
      <c r="D137" s="141" t="s">
        <v>137</v>
      </c>
      <c r="F137" s="142" t="s">
        <v>214</v>
      </c>
      <c r="I137" s="143"/>
      <c r="L137" s="32"/>
      <c r="M137" s="144"/>
      <c r="T137" s="52"/>
      <c r="AT137" s="16" t="s">
        <v>137</v>
      </c>
      <c r="AU137" s="16" t="s">
        <v>91</v>
      </c>
    </row>
    <row r="138" spans="2:65" s="1" customFormat="1">
      <c r="B138" s="32"/>
      <c r="D138" s="152" t="s">
        <v>146</v>
      </c>
      <c r="F138" s="153" t="s">
        <v>215</v>
      </c>
      <c r="I138" s="143"/>
      <c r="L138" s="32"/>
      <c r="M138" s="144"/>
      <c r="T138" s="52"/>
      <c r="AT138" s="16" t="s">
        <v>146</v>
      </c>
      <c r="AU138" s="16" t="s">
        <v>91</v>
      </c>
    </row>
    <row r="139" spans="2:65" s="12" customFormat="1">
      <c r="B139" s="145"/>
      <c r="D139" s="141" t="s">
        <v>139</v>
      </c>
      <c r="E139" s="146" t="s">
        <v>3</v>
      </c>
      <c r="F139" s="147" t="s">
        <v>216</v>
      </c>
      <c r="H139" s="148">
        <v>411.375</v>
      </c>
      <c r="I139" s="149"/>
      <c r="L139" s="145"/>
      <c r="M139" s="150"/>
      <c r="T139" s="151"/>
      <c r="AT139" s="146" t="s">
        <v>139</v>
      </c>
      <c r="AU139" s="146" t="s">
        <v>91</v>
      </c>
      <c r="AV139" s="12" t="s">
        <v>91</v>
      </c>
      <c r="AW139" s="12" t="s">
        <v>43</v>
      </c>
      <c r="AX139" s="12" t="s">
        <v>89</v>
      </c>
      <c r="AY139" s="146" t="s">
        <v>129</v>
      </c>
    </row>
    <row r="140" spans="2:65" s="1" customFormat="1" ht="16.5" customHeight="1">
      <c r="B140" s="127"/>
      <c r="C140" s="128" t="s">
        <v>217</v>
      </c>
      <c r="D140" s="128" t="s">
        <v>131</v>
      </c>
      <c r="E140" s="129" t="s">
        <v>218</v>
      </c>
      <c r="F140" s="130" t="s">
        <v>219</v>
      </c>
      <c r="G140" s="131" t="s">
        <v>156</v>
      </c>
      <c r="H140" s="132">
        <v>409.78</v>
      </c>
      <c r="I140" s="133"/>
      <c r="J140" s="134">
        <f>ROUND(I140*H140,2)</f>
        <v>0</v>
      </c>
      <c r="K140" s="130" t="s">
        <v>143</v>
      </c>
      <c r="L140" s="32"/>
      <c r="M140" s="135" t="s">
        <v>3</v>
      </c>
      <c r="N140" s="136" t="s">
        <v>52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135</v>
      </c>
      <c r="AT140" s="139" t="s">
        <v>131</v>
      </c>
      <c r="AU140" s="139" t="s">
        <v>91</v>
      </c>
      <c r="AY140" s="16" t="s">
        <v>129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89</v>
      </c>
      <c r="BK140" s="140">
        <f>ROUND(I140*H140,2)</f>
        <v>0</v>
      </c>
      <c r="BL140" s="16" t="s">
        <v>135</v>
      </c>
      <c r="BM140" s="139" t="s">
        <v>220</v>
      </c>
    </row>
    <row r="141" spans="2:65" s="1" customFormat="1" ht="19.5">
      <c r="B141" s="32"/>
      <c r="D141" s="141" t="s">
        <v>137</v>
      </c>
      <c r="F141" s="142" t="s">
        <v>221</v>
      </c>
      <c r="I141" s="143"/>
      <c r="L141" s="32"/>
      <c r="M141" s="144"/>
      <c r="T141" s="52"/>
      <c r="AT141" s="16" t="s">
        <v>137</v>
      </c>
      <c r="AU141" s="16" t="s">
        <v>91</v>
      </c>
    </row>
    <row r="142" spans="2:65" s="1" customFormat="1">
      <c r="B142" s="32"/>
      <c r="D142" s="152" t="s">
        <v>146</v>
      </c>
      <c r="F142" s="153" t="s">
        <v>222</v>
      </c>
      <c r="I142" s="143"/>
      <c r="L142" s="32"/>
      <c r="M142" s="144"/>
      <c r="T142" s="52"/>
      <c r="AT142" s="16" t="s">
        <v>146</v>
      </c>
      <c r="AU142" s="16" t="s">
        <v>91</v>
      </c>
    </row>
    <row r="143" spans="2:65" s="12" customFormat="1">
      <c r="B143" s="145"/>
      <c r="D143" s="141" t="s">
        <v>139</v>
      </c>
      <c r="E143" s="146" t="s">
        <v>3</v>
      </c>
      <c r="F143" s="147" t="s">
        <v>175</v>
      </c>
      <c r="H143" s="148">
        <v>6</v>
      </c>
      <c r="I143" s="149"/>
      <c r="L143" s="145"/>
      <c r="M143" s="150"/>
      <c r="T143" s="151"/>
      <c r="AT143" s="146" t="s">
        <v>139</v>
      </c>
      <c r="AU143" s="146" t="s">
        <v>91</v>
      </c>
      <c r="AV143" s="12" t="s">
        <v>91</v>
      </c>
      <c r="AW143" s="12" t="s">
        <v>43</v>
      </c>
      <c r="AX143" s="12" t="s">
        <v>81</v>
      </c>
      <c r="AY143" s="146" t="s">
        <v>129</v>
      </c>
    </row>
    <row r="144" spans="2:65" s="12" customFormat="1">
      <c r="B144" s="145"/>
      <c r="D144" s="141" t="s">
        <v>139</v>
      </c>
      <c r="E144" s="146" t="s">
        <v>3</v>
      </c>
      <c r="F144" s="147" t="s">
        <v>223</v>
      </c>
      <c r="H144" s="148">
        <v>73.08</v>
      </c>
      <c r="I144" s="149"/>
      <c r="L144" s="145"/>
      <c r="M144" s="150"/>
      <c r="T144" s="151"/>
      <c r="AT144" s="146" t="s">
        <v>139</v>
      </c>
      <c r="AU144" s="146" t="s">
        <v>91</v>
      </c>
      <c r="AV144" s="12" t="s">
        <v>91</v>
      </c>
      <c r="AW144" s="12" t="s">
        <v>43</v>
      </c>
      <c r="AX144" s="12" t="s">
        <v>81</v>
      </c>
      <c r="AY144" s="146" t="s">
        <v>129</v>
      </c>
    </row>
    <row r="145" spans="2:65" s="12" customFormat="1">
      <c r="B145" s="145"/>
      <c r="D145" s="141" t="s">
        <v>139</v>
      </c>
      <c r="E145" s="146" t="s">
        <v>3</v>
      </c>
      <c r="F145" s="147" t="s">
        <v>224</v>
      </c>
      <c r="H145" s="148">
        <v>157.4</v>
      </c>
      <c r="I145" s="149"/>
      <c r="L145" s="145"/>
      <c r="M145" s="150"/>
      <c r="T145" s="151"/>
      <c r="AT145" s="146" t="s">
        <v>139</v>
      </c>
      <c r="AU145" s="146" t="s">
        <v>91</v>
      </c>
      <c r="AV145" s="12" t="s">
        <v>91</v>
      </c>
      <c r="AW145" s="12" t="s">
        <v>43</v>
      </c>
      <c r="AX145" s="12" t="s">
        <v>81</v>
      </c>
      <c r="AY145" s="146" t="s">
        <v>129</v>
      </c>
    </row>
    <row r="146" spans="2:65" s="12" customFormat="1">
      <c r="B146" s="145"/>
      <c r="D146" s="141" t="s">
        <v>139</v>
      </c>
      <c r="E146" s="146" t="s">
        <v>3</v>
      </c>
      <c r="F146" s="147" t="s">
        <v>225</v>
      </c>
      <c r="H146" s="148">
        <v>55.4</v>
      </c>
      <c r="I146" s="149"/>
      <c r="L146" s="145"/>
      <c r="M146" s="150"/>
      <c r="T146" s="151"/>
      <c r="AT146" s="146" t="s">
        <v>139</v>
      </c>
      <c r="AU146" s="146" t="s">
        <v>91</v>
      </c>
      <c r="AV146" s="12" t="s">
        <v>91</v>
      </c>
      <c r="AW146" s="12" t="s">
        <v>43</v>
      </c>
      <c r="AX146" s="12" t="s">
        <v>81</v>
      </c>
      <c r="AY146" s="146" t="s">
        <v>129</v>
      </c>
    </row>
    <row r="147" spans="2:65" s="12" customFormat="1">
      <c r="B147" s="145"/>
      <c r="D147" s="141" t="s">
        <v>139</v>
      </c>
      <c r="E147" s="146" t="s">
        <v>3</v>
      </c>
      <c r="F147" s="147" t="s">
        <v>226</v>
      </c>
      <c r="H147" s="148">
        <v>26.875</v>
      </c>
      <c r="I147" s="149"/>
      <c r="L147" s="145"/>
      <c r="M147" s="150"/>
      <c r="T147" s="151"/>
      <c r="AT147" s="146" t="s">
        <v>139</v>
      </c>
      <c r="AU147" s="146" t="s">
        <v>91</v>
      </c>
      <c r="AV147" s="12" t="s">
        <v>91</v>
      </c>
      <c r="AW147" s="12" t="s">
        <v>43</v>
      </c>
      <c r="AX147" s="12" t="s">
        <v>81</v>
      </c>
      <c r="AY147" s="146" t="s">
        <v>129</v>
      </c>
    </row>
    <row r="148" spans="2:65" s="12" customFormat="1">
      <c r="B148" s="145"/>
      <c r="D148" s="141" t="s">
        <v>139</v>
      </c>
      <c r="E148" s="146" t="s">
        <v>3</v>
      </c>
      <c r="F148" s="147" t="s">
        <v>166</v>
      </c>
      <c r="H148" s="148">
        <v>16.25</v>
      </c>
      <c r="I148" s="149"/>
      <c r="L148" s="145"/>
      <c r="M148" s="150"/>
      <c r="T148" s="151"/>
      <c r="AT148" s="146" t="s">
        <v>139</v>
      </c>
      <c r="AU148" s="146" t="s">
        <v>91</v>
      </c>
      <c r="AV148" s="12" t="s">
        <v>91</v>
      </c>
      <c r="AW148" s="12" t="s">
        <v>43</v>
      </c>
      <c r="AX148" s="12" t="s">
        <v>81</v>
      </c>
      <c r="AY148" s="146" t="s">
        <v>129</v>
      </c>
    </row>
    <row r="149" spans="2:65" s="12" customFormat="1">
      <c r="B149" s="145"/>
      <c r="D149" s="141" t="s">
        <v>139</v>
      </c>
      <c r="E149" s="146" t="s">
        <v>3</v>
      </c>
      <c r="F149" s="147" t="s">
        <v>227</v>
      </c>
      <c r="H149" s="148">
        <v>74.775000000000006</v>
      </c>
      <c r="I149" s="149"/>
      <c r="L149" s="145"/>
      <c r="M149" s="150"/>
      <c r="T149" s="151"/>
      <c r="AT149" s="146" t="s">
        <v>139</v>
      </c>
      <c r="AU149" s="146" t="s">
        <v>91</v>
      </c>
      <c r="AV149" s="12" t="s">
        <v>91</v>
      </c>
      <c r="AW149" s="12" t="s">
        <v>43</v>
      </c>
      <c r="AX149" s="12" t="s">
        <v>81</v>
      </c>
      <c r="AY149" s="146" t="s">
        <v>129</v>
      </c>
    </row>
    <row r="150" spans="2:65" s="13" customFormat="1">
      <c r="B150" s="154"/>
      <c r="D150" s="141" t="s">
        <v>139</v>
      </c>
      <c r="E150" s="155" t="s">
        <v>3</v>
      </c>
      <c r="F150" s="156" t="s">
        <v>152</v>
      </c>
      <c r="H150" s="157">
        <v>409.78</v>
      </c>
      <c r="I150" s="158"/>
      <c r="L150" s="154"/>
      <c r="M150" s="159"/>
      <c r="T150" s="160"/>
      <c r="AT150" s="155" t="s">
        <v>139</v>
      </c>
      <c r="AU150" s="155" t="s">
        <v>91</v>
      </c>
      <c r="AV150" s="13" t="s">
        <v>135</v>
      </c>
      <c r="AW150" s="13" t="s">
        <v>43</v>
      </c>
      <c r="AX150" s="13" t="s">
        <v>89</v>
      </c>
      <c r="AY150" s="155" t="s">
        <v>129</v>
      </c>
    </row>
    <row r="151" spans="2:65" s="1" customFormat="1" ht="24.2" customHeight="1">
      <c r="B151" s="127"/>
      <c r="C151" s="128" t="s">
        <v>228</v>
      </c>
      <c r="D151" s="128" t="s">
        <v>131</v>
      </c>
      <c r="E151" s="129" t="s">
        <v>229</v>
      </c>
      <c r="F151" s="130" t="s">
        <v>230</v>
      </c>
      <c r="G151" s="131" t="s">
        <v>156</v>
      </c>
      <c r="H151" s="132">
        <v>82.275000000000006</v>
      </c>
      <c r="I151" s="133"/>
      <c r="J151" s="134">
        <f>ROUND(I151*H151,2)</f>
        <v>0</v>
      </c>
      <c r="K151" s="130" t="s">
        <v>143</v>
      </c>
      <c r="L151" s="32"/>
      <c r="M151" s="135" t="s">
        <v>3</v>
      </c>
      <c r="N151" s="136" t="s">
        <v>52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135</v>
      </c>
      <c r="AT151" s="139" t="s">
        <v>131</v>
      </c>
      <c r="AU151" s="139" t="s">
        <v>91</v>
      </c>
      <c r="AY151" s="16" t="s">
        <v>129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6" t="s">
        <v>89</v>
      </c>
      <c r="BK151" s="140">
        <f>ROUND(I151*H151,2)</f>
        <v>0</v>
      </c>
      <c r="BL151" s="16" t="s">
        <v>135</v>
      </c>
      <c r="BM151" s="139" t="s">
        <v>231</v>
      </c>
    </row>
    <row r="152" spans="2:65" s="1" customFormat="1" ht="19.5">
      <c r="B152" s="32"/>
      <c r="D152" s="141" t="s">
        <v>137</v>
      </c>
      <c r="F152" s="142" t="s">
        <v>232</v>
      </c>
      <c r="I152" s="143"/>
      <c r="L152" s="32"/>
      <c r="M152" s="144"/>
      <c r="T152" s="52"/>
      <c r="AT152" s="16" t="s">
        <v>137</v>
      </c>
      <c r="AU152" s="16" t="s">
        <v>91</v>
      </c>
    </row>
    <row r="153" spans="2:65" s="1" customFormat="1">
      <c r="B153" s="32"/>
      <c r="D153" s="152" t="s">
        <v>146</v>
      </c>
      <c r="F153" s="153" t="s">
        <v>233</v>
      </c>
      <c r="I153" s="143"/>
      <c r="L153" s="32"/>
      <c r="M153" s="144"/>
      <c r="T153" s="52"/>
      <c r="AT153" s="16" t="s">
        <v>146</v>
      </c>
      <c r="AU153" s="16" t="s">
        <v>91</v>
      </c>
    </row>
    <row r="154" spans="2:65" s="12" customFormat="1">
      <c r="B154" s="145"/>
      <c r="D154" s="141" t="s">
        <v>139</v>
      </c>
      <c r="E154" s="146" t="s">
        <v>3</v>
      </c>
      <c r="F154" s="147" t="s">
        <v>209</v>
      </c>
      <c r="H154" s="148">
        <v>82.275000000000006</v>
      </c>
      <c r="I154" s="149"/>
      <c r="L154" s="145"/>
      <c r="M154" s="150"/>
      <c r="T154" s="151"/>
      <c r="AT154" s="146" t="s">
        <v>139</v>
      </c>
      <c r="AU154" s="146" t="s">
        <v>91</v>
      </c>
      <c r="AV154" s="12" t="s">
        <v>91</v>
      </c>
      <c r="AW154" s="12" t="s">
        <v>43</v>
      </c>
      <c r="AX154" s="12" t="s">
        <v>89</v>
      </c>
      <c r="AY154" s="146" t="s">
        <v>129</v>
      </c>
    </row>
    <row r="155" spans="2:65" s="1" customFormat="1" ht="24.2" customHeight="1">
      <c r="B155" s="127"/>
      <c r="C155" s="128" t="s">
        <v>234</v>
      </c>
      <c r="D155" s="128" t="s">
        <v>131</v>
      </c>
      <c r="E155" s="129" t="s">
        <v>235</v>
      </c>
      <c r="F155" s="130" t="s">
        <v>236</v>
      </c>
      <c r="G155" s="131" t="s">
        <v>237</v>
      </c>
      <c r="H155" s="132">
        <v>480.18700000000001</v>
      </c>
      <c r="I155" s="133"/>
      <c r="J155" s="134">
        <f>ROUND(I155*H155,2)</f>
        <v>0</v>
      </c>
      <c r="K155" s="130" t="s">
        <v>926</v>
      </c>
      <c r="L155" s="32"/>
      <c r="M155" s="135" t="s">
        <v>3</v>
      </c>
      <c r="N155" s="136" t="s">
        <v>52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135</v>
      </c>
      <c r="AT155" s="139" t="s">
        <v>131</v>
      </c>
      <c r="AU155" s="139" t="s">
        <v>91</v>
      </c>
      <c r="AY155" s="16" t="s">
        <v>129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89</v>
      </c>
      <c r="BK155" s="140">
        <f>ROUND(I155*H155,2)</f>
        <v>0</v>
      </c>
      <c r="BL155" s="16" t="s">
        <v>135</v>
      </c>
      <c r="BM155" s="139" t="s">
        <v>238</v>
      </c>
    </row>
    <row r="156" spans="2:65" s="1" customFormat="1">
      <c r="B156" s="32"/>
      <c r="D156" s="141" t="s">
        <v>137</v>
      </c>
      <c r="F156" s="142" t="s">
        <v>236</v>
      </c>
      <c r="I156" s="143"/>
      <c r="L156" s="32"/>
      <c r="M156" s="144"/>
      <c r="T156" s="52"/>
      <c r="AT156" s="16" t="s">
        <v>137</v>
      </c>
      <c r="AU156" s="16" t="s">
        <v>91</v>
      </c>
    </row>
    <row r="157" spans="2:65" s="12" customFormat="1">
      <c r="B157" s="145"/>
      <c r="D157" s="141" t="s">
        <v>139</v>
      </c>
      <c r="E157" s="146" t="s">
        <v>3</v>
      </c>
      <c r="F157" s="147" t="s">
        <v>239</v>
      </c>
      <c r="H157" s="148">
        <v>11.4</v>
      </c>
      <c r="I157" s="149"/>
      <c r="L157" s="145"/>
      <c r="M157" s="150"/>
      <c r="T157" s="151"/>
      <c r="AT157" s="146" t="s">
        <v>139</v>
      </c>
      <c r="AU157" s="146" t="s">
        <v>91</v>
      </c>
      <c r="AV157" s="12" t="s">
        <v>91</v>
      </c>
      <c r="AW157" s="12" t="s">
        <v>43</v>
      </c>
      <c r="AX157" s="12" t="s">
        <v>81</v>
      </c>
      <c r="AY157" s="146" t="s">
        <v>129</v>
      </c>
    </row>
    <row r="158" spans="2:65" s="12" customFormat="1">
      <c r="B158" s="145"/>
      <c r="D158" s="141" t="s">
        <v>139</v>
      </c>
      <c r="E158" s="146" t="s">
        <v>3</v>
      </c>
      <c r="F158" s="147" t="s">
        <v>240</v>
      </c>
      <c r="H158" s="148">
        <v>138.852</v>
      </c>
      <c r="I158" s="149"/>
      <c r="L158" s="145"/>
      <c r="M158" s="150"/>
      <c r="T158" s="151"/>
      <c r="AT158" s="146" t="s">
        <v>139</v>
      </c>
      <c r="AU158" s="146" t="s">
        <v>91</v>
      </c>
      <c r="AV158" s="12" t="s">
        <v>91</v>
      </c>
      <c r="AW158" s="12" t="s">
        <v>43</v>
      </c>
      <c r="AX158" s="12" t="s">
        <v>81</v>
      </c>
      <c r="AY158" s="146" t="s">
        <v>129</v>
      </c>
    </row>
    <row r="159" spans="2:65" s="12" customFormat="1">
      <c r="B159" s="145"/>
      <c r="D159" s="141" t="s">
        <v>139</v>
      </c>
      <c r="E159" s="146" t="s">
        <v>3</v>
      </c>
      <c r="F159" s="147" t="s">
        <v>241</v>
      </c>
      <c r="H159" s="148">
        <v>299.06</v>
      </c>
      <c r="I159" s="149"/>
      <c r="L159" s="145"/>
      <c r="M159" s="150"/>
      <c r="T159" s="151"/>
      <c r="AT159" s="146" t="s">
        <v>139</v>
      </c>
      <c r="AU159" s="146" t="s">
        <v>91</v>
      </c>
      <c r="AV159" s="12" t="s">
        <v>91</v>
      </c>
      <c r="AW159" s="12" t="s">
        <v>43</v>
      </c>
      <c r="AX159" s="12" t="s">
        <v>81</v>
      </c>
      <c r="AY159" s="146" t="s">
        <v>129</v>
      </c>
    </row>
    <row r="160" spans="2:65" s="12" customFormat="1">
      <c r="B160" s="145"/>
      <c r="D160" s="141" t="s">
        <v>139</v>
      </c>
      <c r="E160" s="146" t="s">
        <v>3</v>
      </c>
      <c r="F160" s="147" t="s">
        <v>242</v>
      </c>
      <c r="H160" s="148">
        <v>30.875</v>
      </c>
      <c r="I160" s="149"/>
      <c r="L160" s="145"/>
      <c r="M160" s="150"/>
      <c r="T160" s="151"/>
      <c r="AT160" s="146" t="s">
        <v>139</v>
      </c>
      <c r="AU160" s="146" t="s">
        <v>91</v>
      </c>
      <c r="AV160" s="12" t="s">
        <v>91</v>
      </c>
      <c r="AW160" s="12" t="s">
        <v>43</v>
      </c>
      <c r="AX160" s="12" t="s">
        <v>81</v>
      </c>
      <c r="AY160" s="146" t="s">
        <v>129</v>
      </c>
    </row>
    <row r="161" spans="2:65" s="13" customFormat="1">
      <c r="B161" s="154"/>
      <c r="D161" s="141" t="s">
        <v>139</v>
      </c>
      <c r="E161" s="155" t="s">
        <v>3</v>
      </c>
      <c r="F161" s="156" t="s">
        <v>152</v>
      </c>
      <c r="H161" s="157">
        <v>480.18700000000001</v>
      </c>
      <c r="I161" s="158"/>
      <c r="L161" s="154"/>
      <c r="M161" s="159"/>
      <c r="T161" s="160"/>
      <c r="AT161" s="155" t="s">
        <v>139</v>
      </c>
      <c r="AU161" s="155" t="s">
        <v>91</v>
      </c>
      <c r="AV161" s="13" t="s">
        <v>135</v>
      </c>
      <c r="AW161" s="13" t="s">
        <v>43</v>
      </c>
      <c r="AX161" s="13" t="s">
        <v>89</v>
      </c>
      <c r="AY161" s="155" t="s">
        <v>129</v>
      </c>
    </row>
    <row r="162" spans="2:65" s="1" customFormat="1" ht="16.5" customHeight="1">
      <c r="B162" s="127"/>
      <c r="C162" s="128" t="s">
        <v>9</v>
      </c>
      <c r="D162" s="128" t="s">
        <v>131</v>
      </c>
      <c r="E162" s="129" t="s">
        <v>243</v>
      </c>
      <c r="F162" s="130" t="s">
        <v>244</v>
      </c>
      <c r="G162" s="131" t="s">
        <v>156</v>
      </c>
      <c r="H162" s="132">
        <v>2</v>
      </c>
      <c r="I162" s="133"/>
      <c r="J162" s="134">
        <f>ROUND(I162*H162,2)</f>
        <v>0</v>
      </c>
      <c r="K162" s="130" t="s">
        <v>143</v>
      </c>
      <c r="L162" s="32"/>
      <c r="M162" s="135" t="s">
        <v>3</v>
      </c>
      <c r="N162" s="136" t="s">
        <v>52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135</v>
      </c>
      <c r="AT162" s="139" t="s">
        <v>131</v>
      </c>
      <c r="AU162" s="139" t="s">
        <v>91</v>
      </c>
      <c r="AY162" s="16" t="s">
        <v>129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89</v>
      </c>
      <c r="BK162" s="140">
        <f>ROUND(I162*H162,2)</f>
        <v>0</v>
      </c>
      <c r="BL162" s="16" t="s">
        <v>135</v>
      </c>
      <c r="BM162" s="139" t="s">
        <v>245</v>
      </c>
    </row>
    <row r="163" spans="2:65" s="1" customFormat="1" ht="19.5">
      <c r="B163" s="32"/>
      <c r="D163" s="141" t="s">
        <v>137</v>
      </c>
      <c r="F163" s="142" t="s">
        <v>246</v>
      </c>
      <c r="I163" s="143"/>
      <c r="L163" s="32"/>
      <c r="M163" s="144"/>
      <c r="T163" s="52"/>
      <c r="AT163" s="16" t="s">
        <v>137</v>
      </c>
      <c r="AU163" s="16" t="s">
        <v>91</v>
      </c>
    </row>
    <row r="164" spans="2:65" s="1" customFormat="1">
      <c r="B164" s="32"/>
      <c r="D164" s="152" t="s">
        <v>146</v>
      </c>
      <c r="F164" s="153" t="s">
        <v>247</v>
      </c>
      <c r="I164" s="143"/>
      <c r="L164" s="32"/>
      <c r="M164" s="144"/>
      <c r="T164" s="52"/>
      <c r="AT164" s="16" t="s">
        <v>146</v>
      </c>
      <c r="AU164" s="16" t="s">
        <v>91</v>
      </c>
    </row>
    <row r="165" spans="2:65" s="12" customFormat="1">
      <c r="B165" s="145"/>
      <c r="D165" s="141" t="s">
        <v>139</v>
      </c>
      <c r="E165" s="146" t="s">
        <v>3</v>
      </c>
      <c r="F165" s="147" t="s">
        <v>248</v>
      </c>
      <c r="H165" s="148">
        <v>2</v>
      </c>
      <c r="I165" s="149"/>
      <c r="L165" s="145"/>
      <c r="M165" s="150"/>
      <c r="T165" s="151"/>
      <c r="AT165" s="146" t="s">
        <v>139</v>
      </c>
      <c r="AU165" s="146" t="s">
        <v>91</v>
      </c>
      <c r="AV165" s="12" t="s">
        <v>91</v>
      </c>
      <c r="AW165" s="12" t="s">
        <v>43</v>
      </c>
      <c r="AX165" s="12" t="s">
        <v>89</v>
      </c>
      <c r="AY165" s="146" t="s">
        <v>129</v>
      </c>
    </row>
    <row r="166" spans="2:65" s="1" customFormat="1" ht="21.75" customHeight="1">
      <c r="B166" s="127"/>
      <c r="C166" s="128" t="s">
        <v>249</v>
      </c>
      <c r="D166" s="128" t="s">
        <v>131</v>
      </c>
      <c r="E166" s="129" t="s">
        <v>250</v>
      </c>
      <c r="F166" s="130" t="s">
        <v>251</v>
      </c>
      <c r="G166" s="131" t="s">
        <v>156</v>
      </c>
      <c r="H166" s="132">
        <v>76</v>
      </c>
      <c r="I166" s="133"/>
      <c r="J166" s="134">
        <f>ROUND(I166*H166,2)</f>
        <v>0</v>
      </c>
      <c r="K166" s="130" t="s">
        <v>143</v>
      </c>
      <c r="L166" s="32"/>
      <c r="M166" s="135" t="s">
        <v>3</v>
      </c>
      <c r="N166" s="136" t="s">
        <v>52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135</v>
      </c>
      <c r="AT166" s="139" t="s">
        <v>131</v>
      </c>
      <c r="AU166" s="139" t="s">
        <v>91</v>
      </c>
      <c r="AY166" s="16" t="s">
        <v>129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6" t="s">
        <v>89</v>
      </c>
      <c r="BK166" s="140">
        <f>ROUND(I166*H166,2)</f>
        <v>0</v>
      </c>
      <c r="BL166" s="16" t="s">
        <v>135</v>
      </c>
      <c r="BM166" s="139" t="s">
        <v>252</v>
      </c>
    </row>
    <row r="167" spans="2:65" s="1" customFormat="1">
      <c r="B167" s="32"/>
      <c r="D167" s="141" t="s">
        <v>137</v>
      </c>
      <c r="F167" s="142" t="s">
        <v>253</v>
      </c>
      <c r="I167" s="143"/>
      <c r="L167" s="32"/>
      <c r="M167" s="144"/>
      <c r="T167" s="52"/>
      <c r="AT167" s="16" t="s">
        <v>137</v>
      </c>
      <c r="AU167" s="16" t="s">
        <v>91</v>
      </c>
    </row>
    <row r="168" spans="2:65" s="1" customFormat="1">
      <c r="B168" s="32"/>
      <c r="D168" s="152" t="s">
        <v>146</v>
      </c>
      <c r="F168" s="153" t="s">
        <v>254</v>
      </c>
      <c r="I168" s="143"/>
      <c r="L168" s="32"/>
      <c r="M168" s="144"/>
      <c r="T168" s="52"/>
      <c r="AT168" s="16" t="s">
        <v>146</v>
      </c>
      <c r="AU168" s="16" t="s">
        <v>91</v>
      </c>
    </row>
    <row r="169" spans="2:65" s="12" customFormat="1">
      <c r="B169" s="145"/>
      <c r="D169" s="141" t="s">
        <v>139</v>
      </c>
      <c r="E169" s="146" t="s">
        <v>3</v>
      </c>
      <c r="F169" s="147" t="s">
        <v>255</v>
      </c>
      <c r="H169" s="148">
        <v>76</v>
      </c>
      <c r="I169" s="149"/>
      <c r="L169" s="145"/>
      <c r="M169" s="150"/>
      <c r="T169" s="151"/>
      <c r="AT169" s="146" t="s">
        <v>139</v>
      </c>
      <c r="AU169" s="146" t="s">
        <v>91</v>
      </c>
      <c r="AV169" s="12" t="s">
        <v>91</v>
      </c>
      <c r="AW169" s="12" t="s">
        <v>43</v>
      </c>
      <c r="AX169" s="12" t="s">
        <v>89</v>
      </c>
      <c r="AY169" s="146" t="s">
        <v>129</v>
      </c>
    </row>
    <row r="170" spans="2:65" s="1" customFormat="1" ht="21.75" customHeight="1">
      <c r="B170" s="127"/>
      <c r="C170" s="128" t="s">
        <v>256</v>
      </c>
      <c r="D170" s="128" t="s">
        <v>131</v>
      </c>
      <c r="E170" s="129" t="s">
        <v>257</v>
      </c>
      <c r="F170" s="130" t="s">
        <v>258</v>
      </c>
      <c r="G170" s="131" t="s">
        <v>142</v>
      </c>
      <c r="H170" s="132">
        <v>747.75</v>
      </c>
      <c r="I170" s="133"/>
      <c r="J170" s="134">
        <f>ROUND(I170*H170,2)</f>
        <v>0</v>
      </c>
      <c r="K170" s="130" t="s">
        <v>143</v>
      </c>
      <c r="L170" s="32"/>
      <c r="M170" s="135" t="s">
        <v>3</v>
      </c>
      <c r="N170" s="136" t="s">
        <v>52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135</v>
      </c>
      <c r="AT170" s="139" t="s">
        <v>131</v>
      </c>
      <c r="AU170" s="139" t="s">
        <v>91</v>
      </c>
      <c r="AY170" s="16" t="s">
        <v>129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6" t="s">
        <v>89</v>
      </c>
      <c r="BK170" s="140">
        <f>ROUND(I170*H170,2)</f>
        <v>0</v>
      </c>
      <c r="BL170" s="16" t="s">
        <v>135</v>
      </c>
      <c r="BM170" s="139" t="s">
        <v>259</v>
      </c>
    </row>
    <row r="171" spans="2:65" s="1" customFormat="1">
      <c r="B171" s="32"/>
      <c r="D171" s="141" t="s">
        <v>137</v>
      </c>
      <c r="F171" s="142" t="s">
        <v>260</v>
      </c>
      <c r="I171" s="143"/>
      <c r="L171" s="32"/>
      <c r="M171" s="144"/>
      <c r="T171" s="52"/>
      <c r="AT171" s="16" t="s">
        <v>137</v>
      </c>
      <c r="AU171" s="16" t="s">
        <v>91</v>
      </c>
    </row>
    <row r="172" spans="2:65" s="1" customFormat="1">
      <c r="B172" s="32"/>
      <c r="D172" s="152" t="s">
        <v>146</v>
      </c>
      <c r="F172" s="153" t="s">
        <v>261</v>
      </c>
      <c r="I172" s="143"/>
      <c r="L172" s="32"/>
      <c r="M172" s="144"/>
      <c r="T172" s="52"/>
      <c r="AT172" s="16" t="s">
        <v>146</v>
      </c>
      <c r="AU172" s="16" t="s">
        <v>91</v>
      </c>
    </row>
    <row r="173" spans="2:65" s="12" customFormat="1">
      <c r="B173" s="145"/>
      <c r="D173" s="141" t="s">
        <v>139</v>
      </c>
      <c r="E173" s="146" t="s">
        <v>3</v>
      </c>
      <c r="F173" s="147" t="s">
        <v>262</v>
      </c>
      <c r="H173" s="148">
        <v>747.75</v>
      </c>
      <c r="I173" s="149"/>
      <c r="L173" s="145"/>
      <c r="M173" s="150"/>
      <c r="T173" s="151"/>
      <c r="AT173" s="146" t="s">
        <v>139</v>
      </c>
      <c r="AU173" s="146" t="s">
        <v>91</v>
      </c>
      <c r="AV173" s="12" t="s">
        <v>91</v>
      </c>
      <c r="AW173" s="12" t="s">
        <v>43</v>
      </c>
      <c r="AX173" s="12" t="s">
        <v>89</v>
      </c>
      <c r="AY173" s="146" t="s">
        <v>129</v>
      </c>
    </row>
    <row r="174" spans="2:65" s="1" customFormat="1" ht="16.5" customHeight="1">
      <c r="B174" s="127"/>
      <c r="C174" s="128" t="s">
        <v>263</v>
      </c>
      <c r="D174" s="128" t="s">
        <v>131</v>
      </c>
      <c r="E174" s="129" t="s">
        <v>264</v>
      </c>
      <c r="F174" s="130" t="s">
        <v>265</v>
      </c>
      <c r="G174" s="131" t="s">
        <v>142</v>
      </c>
      <c r="H174" s="132">
        <v>1127.75</v>
      </c>
      <c r="I174" s="133"/>
      <c r="J174" s="134">
        <f>ROUND(I174*H174,2)</f>
        <v>0</v>
      </c>
      <c r="K174" s="130" t="s">
        <v>143</v>
      </c>
      <c r="L174" s="32"/>
      <c r="M174" s="135" t="s">
        <v>3</v>
      </c>
      <c r="N174" s="136" t="s">
        <v>52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135</v>
      </c>
      <c r="AT174" s="139" t="s">
        <v>131</v>
      </c>
      <c r="AU174" s="139" t="s">
        <v>91</v>
      </c>
      <c r="AY174" s="16" t="s">
        <v>129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6" t="s">
        <v>89</v>
      </c>
      <c r="BK174" s="140">
        <f>ROUND(I174*H174,2)</f>
        <v>0</v>
      </c>
      <c r="BL174" s="16" t="s">
        <v>135</v>
      </c>
      <c r="BM174" s="139" t="s">
        <v>266</v>
      </c>
    </row>
    <row r="175" spans="2:65" s="1" customFormat="1">
      <c r="B175" s="32"/>
      <c r="D175" s="141" t="s">
        <v>137</v>
      </c>
      <c r="F175" s="142" t="s">
        <v>267</v>
      </c>
      <c r="I175" s="143"/>
      <c r="L175" s="32"/>
      <c r="M175" s="144"/>
      <c r="T175" s="52"/>
      <c r="AT175" s="16" t="s">
        <v>137</v>
      </c>
      <c r="AU175" s="16" t="s">
        <v>91</v>
      </c>
    </row>
    <row r="176" spans="2:65" s="1" customFormat="1">
      <c r="B176" s="32"/>
      <c r="D176" s="152" t="s">
        <v>146</v>
      </c>
      <c r="F176" s="153" t="s">
        <v>268</v>
      </c>
      <c r="I176" s="143"/>
      <c r="L176" s="32"/>
      <c r="M176" s="144"/>
      <c r="T176" s="52"/>
      <c r="AT176" s="16" t="s">
        <v>146</v>
      </c>
      <c r="AU176" s="16" t="s">
        <v>91</v>
      </c>
    </row>
    <row r="177" spans="2:65" s="12" customFormat="1">
      <c r="B177" s="145"/>
      <c r="D177" s="141" t="s">
        <v>139</v>
      </c>
      <c r="E177" s="146" t="s">
        <v>3</v>
      </c>
      <c r="F177" s="147" t="s">
        <v>269</v>
      </c>
      <c r="H177" s="148">
        <v>380</v>
      </c>
      <c r="I177" s="149"/>
      <c r="L177" s="145"/>
      <c r="M177" s="150"/>
      <c r="T177" s="151"/>
      <c r="AT177" s="146" t="s">
        <v>139</v>
      </c>
      <c r="AU177" s="146" t="s">
        <v>91</v>
      </c>
      <c r="AV177" s="12" t="s">
        <v>91</v>
      </c>
      <c r="AW177" s="12" t="s">
        <v>43</v>
      </c>
      <c r="AX177" s="12" t="s">
        <v>81</v>
      </c>
      <c r="AY177" s="146" t="s">
        <v>129</v>
      </c>
    </row>
    <row r="178" spans="2:65" s="12" customFormat="1">
      <c r="B178" s="145"/>
      <c r="D178" s="141" t="s">
        <v>139</v>
      </c>
      <c r="E178" s="146" t="s">
        <v>3</v>
      </c>
      <c r="F178" s="147" t="s">
        <v>262</v>
      </c>
      <c r="H178" s="148">
        <v>747.75</v>
      </c>
      <c r="I178" s="149"/>
      <c r="L178" s="145"/>
      <c r="M178" s="150"/>
      <c r="T178" s="151"/>
      <c r="AT178" s="146" t="s">
        <v>139</v>
      </c>
      <c r="AU178" s="146" t="s">
        <v>91</v>
      </c>
      <c r="AV178" s="12" t="s">
        <v>91</v>
      </c>
      <c r="AW178" s="12" t="s">
        <v>43</v>
      </c>
      <c r="AX178" s="12" t="s">
        <v>81</v>
      </c>
      <c r="AY178" s="146" t="s">
        <v>129</v>
      </c>
    </row>
    <row r="179" spans="2:65" s="13" customFormat="1">
      <c r="B179" s="154"/>
      <c r="D179" s="141" t="s">
        <v>139</v>
      </c>
      <c r="E179" s="155" t="s">
        <v>3</v>
      </c>
      <c r="F179" s="156" t="s">
        <v>152</v>
      </c>
      <c r="H179" s="157">
        <v>1127.75</v>
      </c>
      <c r="I179" s="158"/>
      <c r="L179" s="154"/>
      <c r="M179" s="159"/>
      <c r="T179" s="160"/>
      <c r="AT179" s="155" t="s">
        <v>139</v>
      </c>
      <c r="AU179" s="155" t="s">
        <v>91</v>
      </c>
      <c r="AV179" s="13" t="s">
        <v>135</v>
      </c>
      <c r="AW179" s="13" t="s">
        <v>43</v>
      </c>
      <c r="AX179" s="13" t="s">
        <v>89</v>
      </c>
      <c r="AY179" s="155" t="s">
        <v>129</v>
      </c>
    </row>
    <row r="180" spans="2:65" s="1" customFormat="1" ht="16.5" customHeight="1">
      <c r="B180" s="127"/>
      <c r="C180" s="161" t="s">
        <v>270</v>
      </c>
      <c r="D180" s="161" t="s">
        <v>271</v>
      </c>
      <c r="E180" s="162" t="s">
        <v>272</v>
      </c>
      <c r="F180" s="163" t="s">
        <v>273</v>
      </c>
      <c r="G180" s="164" t="s">
        <v>274</v>
      </c>
      <c r="H180" s="165">
        <v>37.216000000000001</v>
      </c>
      <c r="I180" s="166"/>
      <c r="J180" s="167">
        <f>ROUND(I180*H180,2)</f>
        <v>0</v>
      </c>
      <c r="K180" s="163" t="s">
        <v>143</v>
      </c>
      <c r="L180" s="168"/>
      <c r="M180" s="169" t="s">
        <v>3</v>
      </c>
      <c r="N180" s="170" t="s">
        <v>52</v>
      </c>
      <c r="P180" s="137">
        <f>O180*H180</f>
        <v>0</v>
      </c>
      <c r="Q180" s="137">
        <v>1E-3</v>
      </c>
      <c r="R180" s="137">
        <f>Q180*H180</f>
        <v>3.7215999999999999E-2</v>
      </c>
      <c r="S180" s="137">
        <v>0</v>
      </c>
      <c r="T180" s="138">
        <f>S180*H180</f>
        <v>0</v>
      </c>
      <c r="AR180" s="139" t="s">
        <v>189</v>
      </c>
      <c r="AT180" s="139" t="s">
        <v>271</v>
      </c>
      <c r="AU180" s="139" t="s">
        <v>91</v>
      </c>
      <c r="AY180" s="16" t="s">
        <v>129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89</v>
      </c>
      <c r="BK180" s="140">
        <f>ROUND(I180*H180,2)</f>
        <v>0</v>
      </c>
      <c r="BL180" s="16" t="s">
        <v>135</v>
      </c>
      <c r="BM180" s="139" t="s">
        <v>275</v>
      </c>
    </row>
    <row r="181" spans="2:65" s="1" customFormat="1">
      <c r="B181" s="32"/>
      <c r="D181" s="141" t="s">
        <v>137</v>
      </c>
      <c r="F181" s="142" t="s">
        <v>273</v>
      </c>
      <c r="I181" s="143"/>
      <c r="L181" s="32"/>
      <c r="M181" s="144"/>
      <c r="T181" s="52"/>
      <c r="AT181" s="16" t="s">
        <v>137</v>
      </c>
      <c r="AU181" s="16" t="s">
        <v>91</v>
      </c>
    </row>
    <row r="182" spans="2:65" s="12" customFormat="1">
      <c r="B182" s="145"/>
      <c r="D182" s="141" t="s">
        <v>139</v>
      </c>
      <c r="E182" s="146" t="s">
        <v>3</v>
      </c>
      <c r="F182" s="147" t="s">
        <v>276</v>
      </c>
      <c r="H182" s="148">
        <v>12.54</v>
      </c>
      <c r="I182" s="149"/>
      <c r="L182" s="145"/>
      <c r="M182" s="150"/>
      <c r="T182" s="151"/>
      <c r="AT182" s="146" t="s">
        <v>139</v>
      </c>
      <c r="AU182" s="146" t="s">
        <v>91</v>
      </c>
      <c r="AV182" s="12" t="s">
        <v>91</v>
      </c>
      <c r="AW182" s="12" t="s">
        <v>43</v>
      </c>
      <c r="AX182" s="12" t="s">
        <v>81</v>
      </c>
      <c r="AY182" s="146" t="s">
        <v>129</v>
      </c>
    </row>
    <row r="183" spans="2:65" s="12" customFormat="1">
      <c r="B183" s="145"/>
      <c r="D183" s="141" t="s">
        <v>139</v>
      </c>
      <c r="E183" s="146" t="s">
        <v>3</v>
      </c>
      <c r="F183" s="147" t="s">
        <v>277</v>
      </c>
      <c r="H183" s="148">
        <v>24.675999999999998</v>
      </c>
      <c r="I183" s="149"/>
      <c r="L183" s="145"/>
      <c r="M183" s="150"/>
      <c r="T183" s="151"/>
      <c r="AT183" s="146" t="s">
        <v>139</v>
      </c>
      <c r="AU183" s="146" t="s">
        <v>91</v>
      </c>
      <c r="AV183" s="12" t="s">
        <v>91</v>
      </c>
      <c r="AW183" s="12" t="s">
        <v>43</v>
      </c>
      <c r="AX183" s="12" t="s">
        <v>81</v>
      </c>
      <c r="AY183" s="146" t="s">
        <v>129</v>
      </c>
    </row>
    <row r="184" spans="2:65" s="13" customFormat="1">
      <c r="B184" s="154"/>
      <c r="D184" s="141" t="s">
        <v>139</v>
      </c>
      <c r="E184" s="155" t="s">
        <v>3</v>
      </c>
      <c r="F184" s="156" t="s">
        <v>152</v>
      </c>
      <c r="H184" s="157">
        <v>37.215999999999994</v>
      </c>
      <c r="I184" s="158"/>
      <c r="L184" s="154"/>
      <c r="M184" s="159"/>
      <c r="T184" s="160"/>
      <c r="AT184" s="155" t="s">
        <v>139</v>
      </c>
      <c r="AU184" s="155" t="s">
        <v>91</v>
      </c>
      <c r="AV184" s="13" t="s">
        <v>135</v>
      </c>
      <c r="AW184" s="13" t="s">
        <v>43</v>
      </c>
      <c r="AX184" s="13" t="s">
        <v>89</v>
      </c>
      <c r="AY184" s="155" t="s">
        <v>129</v>
      </c>
    </row>
    <row r="185" spans="2:65" s="1" customFormat="1" ht="16.5" customHeight="1">
      <c r="B185" s="127"/>
      <c r="C185" s="128" t="s">
        <v>278</v>
      </c>
      <c r="D185" s="128" t="s">
        <v>131</v>
      </c>
      <c r="E185" s="129" t="s">
        <v>279</v>
      </c>
      <c r="F185" s="130" t="s">
        <v>280</v>
      </c>
      <c r="G185" s="131" t="s">
        <v>142</v>
      </c>
      <c r="H185" s="132">
        <v>1127.75</v>
      </c>
      <c r="I185" s="133"/>
      <c r="J185" s="134">
        <f>ROUND(I185*H185,2)</f>
        <v>0</v>
      </c>
      <c r="K185" s="130" t="s">
        <v>143</v>
      </c>
      <c r="L185" s="32"/>
      <c r="M185" s="135" t="s">
        <v>3</v>
      </c>
      <c r="N185" s="136" t="s">
        <v>52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135</v>
      </c>
      <c r="AT185" s="139" t="s">
        <v>131</v>
      </c>
      <c r="AU185" s="139" t="s">
        <v>91</v>
      </c>
      <c r="AY185" s="16" t="s">
        <v>129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89</v>
      </c>
      <c r="BK185" s="140">
        <f>ROUND(I185*H185,2)</f>
        <v>0</v>
      </c>
      <c r="BL185" s="16" t="s">
        <v>135</v>
      </c>
      <c r="BM185" s="139" t="s">
        <v>281</v>
      </c>
    </row>
    <row r="186" spans="2:65" s="1" customFormat="1">
      <c r="B186" s="32"/>
      <c r="D186" s="141" t="s">
        <v>137</v>
      </c>
      <c r="F186" s="142" t="s">
        <v>282</v>
      </c>
      <c r="I186" s="143"/>
      <c r="L186" s="32"/>
      <c r="M186" s="144"/>
      <c r="T186" s="52"/>
      <c r="AT186" s="16" t="s">
        <v>137</v>
      </c>
      <c r="AU186" s="16" t="s">
        <v>91</v>
      </c>
    </row>
    <row r="187" spans="2:65" s="1" customFormat="1">
      <c r="B187" s="32"/>
      <c r="D187" s="152" t="s">
        <v>146</v>
      </c>
      <c r="F187" s="153" t="s">
        <v>283</v>
      </c>
      <c r="I187" s="143"/>
      <c r="L187" s="32"/>
      <c r="M187" s="144"/>
      <c r="T187" s="52"/>
      <c r="AT187" s="16" t="s">
        <v>146</v>
      </c>
      <c r="AU187" s="16" t="s">
        <v>91</v>
      </c>
    </row>
    <row r="188" spans="2:65" s="12" customFormat="1">
      <c r="B188" s="145"/>
      <c r="D188" s="141" t="s">
        <v>139</v>
      </c>
      <c r="E188" s="146" t="s">
        <v>3</v>
      </c>
      <c r="F188" s="147" t="s">
        <v>284</v>
      </c>
      <c r="H188" s="148">
        <v>380</v>
      </c>
      <c r="I188" s="149"/>
      <c r="L188" s="145"/>
      <c r="M188" s="150"/>
      <c r="T188" s="151"/>
      <c r="AT188" s="146" t="s">
        <v>139</v>
      </c>
      <c r="AU188" s="146" t="s">
        <v>91</v>
      </c>
      <c r="AV188" s="12" t="s">
        <v>91</v>
      </c>
      <c r="AW188" s="12" t="s">
        <v>43</v>
      </c>
      <c r="AX188" s="12" t="s">
        <v>81</v>
      </c>
      <c r="AY188" s="146" t="s">
        <v>129</v>
      </c>
    </row>
    <row r="189" spans="2:65" s="12" customFormat="1">
      <c r="B189" s="145"/>
      <c r="D189" s="141" t="s">
        <v>139</v>
      </c>
      <c r="E189" s="146" t="s">
        <v>3</v>
      </c>
      <c r="F189" s="147" t="s">
        <v>262</v>
      </c>
      <c r="H189" s="148">
        <v>747.75</v>
      </c>
      <c r="I189" s="149"/>
      <c r="L189" s="145"/>
      <c r="M189" s="150"/>
      <c r="T189" s="151"/>
      <c r="AT189" s="146" t="s">
        <v>139</v>
      </c>
      <c r="AU189" s="146" t="s">
        <v>91</v>
      </c>
      <c r="AV189" s="12" t="s">
        <v>91</v>
      </c>
      <c r="AW189" s="12" t="s">
        <v>43</v>
      </c>
      <c r="AX189" s="12" t="s">
        <v>81</v>
      </c>
      <c r="AY189" s="146" t="s">
        <v>129</v>
      </c>
    </row>
    <row r="190" spans="2:65" s="13" customFormat="1">
      <c r="B190" s="154"/>
      <c r="D190" s="141" t="s">
        <v>139</v>
      </c>
      <c r="E190" s="155" t="s">
        <v>3</v>
      </c>
      <c r="F190" s="156" t="s">
        <v>152</v>
      </c>
      <c r="H190" s="157">
        <v>1127.75</v>
      </c>
      <c r="I190" s="158"/>
      <c r="L190" s="154"/>
      <c r="M190" s="159"/>
      <c r="T190" s="160"/>
      <c r="AT190" s="155" t="s">
        <v>139</v>
      </c>
      <c r="AU190" s="155" t="s">
        <v>91</v>
      </c>
      <c r="AV190" s="13" t="s">
        <v>135</v>
      </c>
      <c r="AW190" s="13" t="s">
        <v>43</v>
      </c>
      <c r="AX190" s="13" t="s">
        <v>89</v>
      </c>
      <c r="AY190" s="155" t="s">
        <v>129</v>
      </c>
    </row>
    <row r="191" spans="2:65" s="11" customFormat="1" ht="22.9" customHeight="1">
      <c r="B191" s="115"/>
      <c r="D191" s="116" t="s">
        <v>80</v>
      </c>
      <c r="E191" s="125" t="s">
        <v>91</v>
      </c>
      <c r="F191" s="125" t="s">
        <v>285</v>
      </c>
      <c r="I191" s="118"/>
      <c r="J191" s="126">
        <f>BK191</f>
        <v>0</v>
      </c>
      <c r="L191" s="115"/>
      <c r="M191" s="120"/>
      <c r="P191" s="121">
        <f>SUM(P192:P195)</f>
        <v>0</v>
      </c>
      <c r="R191" s="121">
        <f>SUM(R192:R195)</f>
        <v>96.382877500000006</v>
      </c>
      <c r="T191" s="122">
        <f>SUM(T192:T195)</f>
        <v>0</v>
      </c>
      <c r="AR191" s="116" t="s">
        <v>89</v>
      </c>
      <c r="AT191" s="123" t="s">
        <v>80</v>
      </c>
      <c r="AU191" s="123" t="s">
        <v>89</v>
      </c>
      <c r="AY191" s="116" t="s">
        <v>129</v>
      </c>
      <c r="BK191" s="124">
        <f>SUM(BK192:BK195)</f>
        <v>0</v>
      </c>
    </row>
    <row r="192" spans="2:65" s="1" customFormat="1" ht="16.5" customHeight="1">
      <c r="B192" s="127"/>
      <c r="C192" s="128" t="s">
        <v>8</v>
      </c>
      <c r="D192" s="128" t="s">
        <v>131</v>
      </c>
      <c r="E192" s="129" t="s">
        <v>286</v>
      </c>
      <c r="F192" s="130" t="s">
        <v>287</v>
      </c>
      <c r="G192" s="131" t="s">
        <v>142</v>
      </c>
      <c r="H192" s="132">
        <v>159.25</v>
      </c>
      <c r="I192" s="133"/>
      <c r="J192" s="134">
        <f>ROUND(I192*H192,2)</f>
        <v>0</v>
      </c>
      <c r="K192" s="130" t="s">
        <v>143</v>
      </c>
      <c r="L192" s="32"/>
      <c r="M192" s="135" t="s">
        <v>3</v>
      </c>
      <c r="N192" s="136" t="s">
        <v>52</v>
      </c>
      <c r="P192" s="137">
        <f>O192*H192</f>
        <v>0</v>
      </c>
      <c r="Q192" s="137">
        <v>0.60523000000000005</v>
      </c>
      <c r="R192" s="137">
        <f>Q192*H192</f>
        <v>96.382877500000006</v>
      </c>
      <c r="S192" s="137">
        <v>0</v>
      </c>
      <c r="T192" s="138">
        <f>S192*H192</f>
        <v>0</v>
      </c>
      <c r="AR192" s="139" t="s">
        <v>135</v>
      </c>
      <c r="AT192" s="139" t="s">
        <v>131</v>
      </c>
      <c r="AU192" s="139" t="s">
        <v>91</v>
      </c>
      <c r="AY192" s="16" t="s">
        <v>129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89</v>
      </c>
      <c r="BK192" s="140">
        <f>ROUND(I192*H192,2)</f>
        <v>0</v>
      </c>
      <c r="BL192" s="16" t="s">
        <v>135</v>
      </c>
      <c r="BM192" s="139" t="s">
        <v>288</v>
      </c>
    </row>
    <row r="193" spans="2:65" s="1" customFormat="1">
      <c r="B193" s="32"/>
      <c r="D193" s="141" t="s">
        <v>137</v>
      </c>
      <c r="F193" s="142" t="s">
        <v>289</v>
      </c>
      <c r="I193" s="143"/>
      <c r="L193" s="32"/>
      <c r="M193" s="144"/>
      <c r="T193" s="52"/>
      <c r="AT193" s="16" t="s">
        <v>137</v>
      </c>
      <c r="AU193" s="16" t="s">
        <v>91</v>
      </c>
    </row>
    <row r="194" spans="2:65" s="1" customFormat="1">
      <c r="B194" s="32"/>
      <c r="D194" s="152" t="s">
        <v>146</v>
      </c>
      <c r="F194" s="153" t="s">
        <v>290</v>
      </c>
      <c r="I194" s="143"/>
      <c r="L194" s="32"/>
      <c r="M194" s="144"/>
      <c r="T194" s="52"/>
      <c r="AT194" s="16" t="s">
        <v>146</v>
      </c>
      <c r="AU194" s="16" t="s">
        <v>91</v>
      </c>
    </row>
    <row r="195" spans="2:65" s="12" customFormat="1">
      <c r="B195" s="145"/>
      <c r="D195" s="141" t="s">
        <v>139</v>
      </c>
      <c r="E195" s="146" t="s">
        <v>3</v>
      </c>
      <c r="F195" s="147" t="s">
        <v>291</v>
      </c>
      <c r="H195" s="148">
        <v>159.25</v>
      </c>
      <c r="I195" s="149"/>
      <c r="L195" s="145"/>
      <c r="M195" s="150"/>
      <c r="T195" s="151"/>
      <c r="AT195" s="146" t="s">
        <v>139</v>
      </c>
      <c r="AU195" s="146" t="s">
        <v>91</v>
      </c>
      <c r="AV195" s="12" t="s">
        <v>91</v>
      </c>
      <c r="AW195" s="12" t="s">
        <v>43</v>
      </c>
      <c r="AX195" s="12" t="s">
        <v>89</v>
      </c>
      <c r="AY195" s="146" t="s">
        <v>129</v>
      </c>
    </row>
    <row r="196" spans="2:65" s="11" customFormat="1" ht="22.9" customHeight="1">
      <c r="B196" s="115"/>
      <c r="D196" s="116" t="s">
        <v>80</v>
      </c>
      <c r="E196" s="125" t="s">
        <v>135</v>
      </c>
      <c r="F196" s="125" t="s">
        <v>292</v>
      </c>
      <c r="I196" s="118"/>
      <c r="J196" s="126">
        <f>BK196</f>
        <v>0</v>
      </c>
      <c r="L196" s="115"/>
      <c r="M196" s="120"/>
      <c r="P196" s="121">
        <f>SUM(P197:P204)</f>
        <v>0</v>
      </c>
      <c r="R196" s="121">
        <f>SUM(R197:R204)</f>
        <v>162.73584</v>
      </c>
      <c r="T196" s="122">
        <f>SUM(T197:T204)</f>
        <v>0</v>
      </c>
      <c r="AR196" s="116" t="s">
        <v>89</v>
      </c>
      <c r="AT196" s="123" t="s">
        <v>80</v>
      </c>
      <c r="AU196" s="123" t="s">
        <v>89</v>
      </c>
      <c r="AY196" s="116" t="s">
        <v>129</v>
      </c>
      <c r="BK196" s="124">
        <f>SUM(BK197:BK204)</f>
        <v>0</v>
      </c>
    </row>
    <row r="197" spans="2:65" s="1" customFormat="1" ht="16.5" customHeight="1">
      <c r="B197" s="127"/>
      <c r="C197" s="128" t="s">
        <v>293</v>
      </c>
      <c r="D197" s="128" t="s">
        <v>131</v>
      </c>
      <c r="E197" s="129" t="s">
        <v>294</v>
      </c>
      <c r="F197" s="130" t="s">
        <v>295</v>
      </c>
      <c r="G197" s="131" t="s">
        <v>156</v>
      </c>
      <c r="H197" s="132">
        <v>67.647999999999996</v>
      </c>
      <c r="I197" s="133"/>
      <c r="J197" s="134">
        <f>ROUND(I197*H197,2)</f>
        <v>0</v>
      </c>
      <c r="K197" s="130" t="s">
        <v>143</v>
      </c>
      <c r="L197" s="32"/>
      <c r="M197" s="135" t="s">
        <v>3</v>
      </c>
      <c r="N197" s="136" t="s">
        <v>52</v>
      </c>
      <c r="P197" s="137">
        <f>O197*H197</f>
        <v>0</v>
      </c>
      <c r="Q197" s="137">
        <v>2.2050000000000001</v>
      </c>
      <c r="R197" s="137">
        <f>Q197*H197</f>
        <v>149.16383999999999</v>
      </c>
      <c r="S197" s="137">
        <v>0</v>
      </c>
      <c r="T197" s="138">
        <f>S197*H197</f>
        <v>0</v>
      </c>
      <c r="AR197" s="139" t="s">
        <v>135</v>
      </c>
      <c r="AT197" s="139" t="s">
        <v>131</v>
      </c>
      <c r="AU197" s="139" t="s">
        <v>91</v>
      </c>
      <c r="AY197" s="16" t="s">
        <v>129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6" t="s">
        <v>89</v>
      </c>
      <c r="BK197" s="140">
        <f>ROUND(I197*H197,2)</f>
        <v>0</v>
      </c>
      <c r="BL197" s="16" t="s">
        <v>135</v>
      </c>
      <c r="BM197" s="139" t="s">
        <v>296</v>
      </c>
    </row>
    <row r="198" spans="2:65" s="1" customFormat="1">
      <c r="B198" s="32"/>
      <c r="D198" s="141" t="s">
        <v>137</v>
      </c>
      <c r="F198" s="142" t="s">
        <v>297</v>
      </c>
      <c r="I198" s="143"/>
      <c r="L198" s="32"/>
      <c r="M198" s="144"/>
      <c r="T198" s="52"/>
      <c r="AT198" s="16" t="s">
        <v>137</v>
      </c>
      <c r="AU198" s="16" t="s">
        <v>91</v>
      </c>
    </row>
    <row r="199" spans="2:65" s="1" customFormat="1">
      <c r="B199" s="32"/>
      <c r="D199" s="152" t="s">
        <v>146</v>
      </c>
      <c r="F199" s="153" t="s">
        <v>298</v>
      </c>
      <c r="I199" s="143"/>
      <c r="L199" s="32"/>
      <c r="M199" s="144"/>
      <c r="T199" s="52"/>
      <c r="AT199" s="16" t="s">
        <v>146</v>
      </c>
      <c r="AU199" s="16" t="s">
        <v>91</v>
      </c>
    </row>
    <row r="200" spans="2:65" s="12" customFormat="1">
      <c r="B200" s="145"/>
      <c r="D200" s="141" t="s">
        <v>139</v>
      </c>
      <c r="E200" s="146" t="s">
        <v>3</v>
      </c>
      <c r="F200" s="147" t="s">
        <v>299</v>
      </c>
      <c r="H200" s="148">
        <v>67.647999999999996</v>
      </c>
      <c r="I200" s="149"/>
      <c r="L200" s="145"/>
      <c r="M200" s="150"/>
      <c r="T200" s="151"/>
      <c r="AT200" s="146" t="s">
        <v>139</v>
      </c>
      <c r="AU200" s="146" t="s">
        <v>91</v>
      </c>
      <c r="AV200" s="12" t="s">
        <v>91</v>
      </c>
      <c r="AW200" s="12" t="s">
        <v>43</v>
      </c>
      <c r="AX200" s="12" t="s">
        <v>89</v>
      </c>
      <c r="AY200" s="146" t="s">
        <v>129</v>
      </c>
    </row>
    <row r="201" spans="2:65" s="1" customFormat="1" ht="21.75" customHeight="1">
      <c r="B201" s="127"/>
      <c r="C201" s="128" t="s">
        <v>300</v>
      </c>
      <c r="D201" s="128" t="s">
        <v>131</v>
      </c>
      <c r="E201" s="129" t="s">
        <v>301</v>
      </c>
      <c r="F201" s="130" t="s">
        <v>302</v>
      </c>
      <c r="G201" s="131" t="s">
        <v>156</v>
      </c>
      <c r="H201" s="132">
        <v>6.032</v>
      </c>
      <c r="I201" s="133"/>
      <c r="J201" s="134">
        <f>ROUND(I201*H201,2)</f>
        <v>0</v>
      </c>
      <c r="K201" s="130" t="s">
        <v>143</v>
      </c>
      <c r="L201" s="32"/>
      <c r="M201" s="135" t="s">
        <v>3</v>
      </c>
      <c r="N201" s="136" t="s">
        <v>52</v>
      </c>
      <c r="P201" s="137">
        <f>O201*H201</f>
        <v>0</v>
      </c>
      <c r="Q201" s="137">
        <v>2.25</v>
      </c>
      <c r="R201" s="137">
        <f>Q201*H201</f>
        <v>13.571999999999999</v>
      </c>
      <c r="S201" s="137">
        <v>0</v>
      </c>
      <c r="T201" s="138">
        <f>S201*H201</f>
        <v>0</v>
      </c>
      <c r="AR201" s="139" t="s">
        <v>135</v>
      </c>
      <c r="AT201" s="139" t="s">
        <v>131</v>
      </c>
      <c r="AU201" s="139" t="s">
        <v>91</v>
      </c>
      <c r="AY201" s="16" t="s">
        <v>129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6" t="s">
        <v>89</v>
      </c>
      <c r="BK201" s="140">
        <f>ROUND(I201*H201,2)</f>
        <v>0</v>
      </c>
      <c r="BL201" s="16" t="s">
        <v>135</v>
      </c>
      <c r="BM201" s="139" t="s">
        <v>303</v>
      </c>
    </row>
    <row r="202" spans="2:65" s="1" customFormat="1">
      <c r="B202" s="32"/>
      <c r="D202" s="141" t="s">
        <v>137</v>
      </c>
      <c r="F202" s="142" t="s">
        <v>304</v>
      </c>
      <c r="I202" s="143"/>
      <c r="L202" s="32"/>
      <c r="M202" s="144"/>
      <c r="T202" s="52"/>
      <c r="AT202" s="16" t="s">
        <v>137</v>
      </c>
      <c r="AU202" s="16" t="s">
        <v>91</v>
      </c>
    </row>
    <row r="203" spans="2:65" s="1" customFormat="1">
      <c r="B203" s="32"/>
      <c r="D203" s="152" t="s">
        <v>146</v>
      </c>
      <c r="F203" s="153" t="s">
        <v>305</v>
      </c>
      <c r="I203" s="143"/>
      <c r="L203" s="32"/>
      <c r="M203" s="144"/>
      <c r="T203" s="52"/>
      <c r="AT203" s="16" t="s">
        <v>146</v>
      </c>
      <c r="AU203" s="16" t="s">
        <v>91</v>
      </c>
    </row>
    <row r="204" spans="2:65" s="12" customFormat="1">
      <c r="B204" s="145"/>
      <c r="D204" s="141" t="s">
        <v>139</v>
      </c>
      <c r="E204" s="146" t="s">
        <v>3</v>
      </c>
      <c r="F204" s="147" t="s">
        <v>306</v>
      </c>
      <c r="H204" s="148">
        <v>6.032</v>
      </c>
      <c r="I204" s="149"/>
      <c r="L204" s="145"/>
      <c r="M204" s="150"/>
      <c r="T204" s="151"/>
      <c r="AT204" s="146" t="s">
        <v>139</v>
      </c>
      <c r="AU204" s="146" t="s">
        <v>91</v>
      </c>
      <c r="AV204" s="12" t="s">
        <v>91</v>
      </c>
      <c r="AW204" s="12" t="s">
        <v>43</v>
      </c>
      <c r="AX204" s="12" t="s">
        <v>89</v>
      </c>
      <c r="AY204" s="146" t="s">
        <v>129</v>
      </c>
    </row>
    <row r="205" spans="2:65" s="11" customFormat="1" ht="22.9" customHeight="1">
      <c r="B205" s="115"/>
      <c r="D205" s="116" t="s">
        <v>80</v>
      </c>
      <c r="E205" s="125" t="s">
        <v>189</v>
      </c>
      <c r="F205" s="125" t="s">
        <v>307</v>
      </c>
      <c r="I205" s="118"/>
      <c r="J205" s="126">
        <f>BK205</f>
        <v>0</v>
      </c>
      <c r="L205" s="115"/>
      <c r="M205" s="120"/>
      <c r="P205" s="121">
        <f>SUM(P206:P221)</f>
        <v>0</v>
      </c>
      <c r="R205" s="121">
        <f>SUM(R206:R221)</f>
        <v>16.372959999999999</v>
      </c>
      <c r="T205" s="122">
        <f>SUM(T206:T221)</f>
        <v>0</v>
      </c>
      <c r="AR205" s="116" t="s">
        <v>89</v>
      </c>
      <c r="AT205" s="123" t="s">
        <v>80</v>
      </c>
      <c r="AU205" s="123" t="s">
        <v>89</v>
      </c>
      <c r="AY205" s="116" t="s">
        <v>129</v>
      </c>
      <c r="BK205" s="124">
        <f>SUM(BK206:BK221)</f>
        <v>0</v>
      </c>
    </row>
    <row r="206" spans="2:65" s="1" customFormat="1" ht="16.5" customHeight="1">
      <c r="B206" s="127"/>
      <c r="C206" s="128" t="s">
        <v>308</v>
      </c>
      <c r="D206" s="128" t="s">
        <v>131</v>
      </c>
      <c r="E206" s="129" t="s">
        <v>927</v>
      </c>
      <c r="F206" s="130" t="s">
        <v>928</v>
      </c>
      <c r="G206" s="131" t="s">
        <v>309</v>
      </c>
      <c r="H206" s="132">
        <v>116</v>
      </c>
      <c r="I206" s="133"/>
      <c r="J206" s="134"/>
      <c r="K206" s="130" t="s">
        <v>926</v>
      </c>
      <c r="L206" s="32"/>
      <c r="M206" s="135" t="s">
        <v>3</v>
      </c>
      <c r="N206" s="136" t="s">
        <v>52</v>
      </c>
      <c r="P206" s="137">
        <f>O206*H206</f>
        <v>0</v>
      </c>
      <c r="Q206" s="137">
        <v>3.737E-2</v>
      </c>
      <c r="R206" s="137">
        <f>Q206*H206</f>
        <v>4.3349200000000003</v>
      </c>
      <c r="S206" s="137">
        <v>0</v>
      </c>
      <c r="T206" s="138">
        <f>S206*H206</f>
        <v>0</v>
      </c>
      <c r="AR206" s="139" t="s">
        <v>135</v>
      </c>
      <c r="AT206" s="139" t="s">
        <v>131</v>
      </c>
      <c r="AU206" s="139" t="s">
        <v>91</v>
      </c>
      <c r="AY206" s="16" t="s">
        <v>129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6" t="s">
        <v>89</v>
      </c>
      <c r="BK206" s="140">
        <f>ROUND(I206*H206,2)</f>
        <v>0</v>
      </c>
      <c r="BL206" s="16" t="s">
        <v>135</v>
      </c>
      <c r="BM206" s="139" t="s">
        <v>310</v>
      </c>
    </row>
    <row r="207" spans="2:65" s="1" customFormat="1">
      <c r="B207" s="32"/>
      <c r="D207" s="141" t="s">
        <v>137</v>
      </c>
      <c r="F207" s="142" t="s">
        <v>929</v>
      </c>
      <c r="I207" s="143"/>
      <c r="L207" s="32"/>
      <c r="M207" s="144"/>
      <c r="T207" s="52"/>
      <c r="AT207" s="16" t="s">
        <v>137</v>
      </c>
      <c r="AU207" s="16" t="s">
        <v>91</v>
      </c>
    </row>
    <row r="208" spans="2:65" s="12" customFormat="1">
      <c r="B208" s="145"/>
      <c r="D208" s="141" t="s">
        <v>139</v>
      </c>
      <c r="E208" s="146" t="s">
        <v>3</v>
      </c>
      <c r="F208" s="147" t="s">
        <v>311</v>
      </c>
      <c r="H208" s="148">
        <v>116</v>
      </c>
      <c r="I208" s="149"/>
      <c r="L208" s="145"/>
      <c r="M208" s="150"/>
      <c r="T208" s="151"/>
      <c r="AT208" s="146" t="s">
        <v>139</v>
      </c>
      <c r="AU208" s="146" t="s">
        <v>91</v>
      </c>
      <c r="AV208" s="12" t="s">
        <v>91</v>
      </c>
      <c r="AW208" s="12" t="s">
        <v>43</v>
      </c>
      <c r="AX208" s="12" t="s">
        <v>89</v>
      </c>
      <c r="AY208" s="146" t="s">
        <v>129</v>
      </c>
    </row>
    <row r="209" spans="2:65" s="1" customFormat="1" ht="16.5" customHeight="1">
      <c r="B209" s="127"/>
      <c r="C209" s="128" t="s">
        <v>312</v>
      </c>
      <c r="D209" s="128" t="s">
        <v>131</v>
      </c>
      <c r="E209" s="129" t="s">
        <v>313</v>
      </c>
      <c r="F209" s="130" t="s">
        <v>314</v>
      </c>
      <c r="G209" s="131" t="s">
        <v>315</v>
      </c>
      <c r="H209" s="132">
        <v>4</v>
      </c>
      <c r="I209" s="133"/>
      <c r="J209" s="134">
        <f>ROUND(I209*H209,2)</f>
        <v>0</v>
      </c>
      <c r="K209" s="130" t="s">
        <v>143</v>
      </c>
      <c r="L209" s="32"/>
      <c r="M209" s="135" t="s">
        <v>3</v>
      </c>
      <c r="N209" s="136" t="s">
        <v>52</v>
      </c>
      <c r="P209" s="137">
        <f>O209*H209</f>
        <v>0</v>
      </c>
      <c r="Q209" s="137">
        <v>1.51471</v>
      </c>
      <c r="R209" s="137">
        <f>Q209*H209</f>
        <v>6.05884</v>
      </c>
      <c r="S209" s="137">
        <v>0</v>
      </c>
      <c r="T209" s="138">
        <f>S209*H209</f>
        <v>0</v>
      </c>
      <c r="AR209" s="139" t="s">
        <v>135</v>
      </c>
      <c r="AT209" s="139" t="s">
        <v>131</v>
      </c>
      <c r="AU209" s="139" t="s">
        <v>91</v>
      </c>
      <c r="AY209" s="16" t="s">
        <v>129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6" t="s">
        <v>89</v>
      </c>
      <c r="BK209" s="140">
        <f>ROUND(I209*H209,2)</f>
        <v>0</v>
      </c>
      <c r="BL209" s="16" t="s">
        <v>135</v>
      </c>
      <c r="BM209" s="139" t="s">
        <v>316</v>
      </c>
    </row>
    <row r="210" spans="2:65" s="1" customFormat="1">
      <c r="B210" s="32"/>
      <c r="D210" s="141" t="s">
        <v>137</v>
      </c>
      <c r="F210" s="142" t="s">
        <v>317</v>
      </c>
      <c r="I210" s="143"/>
      <c r="L210" s="32"/>
      <c r="M210" s="144"/>
      <c r="T210" s="52"/>
      <c r="AT210" s="16" t="s">
        <v>137</v>
      </c>
      <c r="AU210" s="16" t="s">
        <v>91</v>
      </c>
    </row>
    <row r="211" spans="2:65" s="1" customFormat="1">
      <c r="B211" s="32"/>
      <c r="D211" s="152" t="s">
        <v>146</v>
      </c>
      <c r="F211" s="153" t="s">
        <v>318</v>
      </c>
      <c r="I211" s="143"/>
      <c r="L211" s="32"/>
      <c r="M211" s="144"/>
      <c r="T211" s="52"/>
      <c r="AT211" s="16" t="s">
        <v>146</v>
      </c>
      <c r="AU211" s="16" t="s">
        <v>91</v>
      </c>
    </row>
    <row r="212" spans="2:65" s="12" customFormat="1">
      <c r="B212" s="145"/>
      <c r="D212" s="141" t="s">
        <v>139</v>
      </c>
      <c r="E212" s="146" t="s">
        <v>3</v>
      </c>
      <c r="F212" s="147" t="s">
        <v>135</v>
      </c>
      <c r="H212" s="148">
        <v>4</v>
      </c>
      <c r="I212" s="149"/>
      <c r="L212" s="145"/>
      <c r="M212" s="150"/>
      <c r="T212" s="151"/>
      <c r="AT212" s="146" t="s">
        <v>139</v>
      </c>
      <c r="AU212" s="146" t="s">
        <v>91</v>
      </c>
      <c r="AV212" s="12" t="s">
        <v>91</v>
      </c>
      <c r="AW212" s="12" t="s">
        <v>43</v>
      </c>
      <c r="AX212" s="12" t="s">
        <v>89</v>
      </c>
      <c r="AY212" s="146" t="s">
        <v>129</v>
      </c>
    </row>
    <row r="213" spans="2:65" s="1" customFormat="1" ht="16.5" customHeight="1">
      <c r="B213" s="127"/>
      <c r="C213" s="161" t="s">
        <v>319</v>
      </c>
      <c r="D213" s="161" t="s">
        <v>271</v>
      </c>
      <c r="E213" s="162" t="s">
        <v>320</v>
      </c>
      <c r="F213" s="163" t="s">
        <v>321</v>
      </c>
      <c r="G213" s="164" t="s">
        <v>315</v>
      </c>
      <c r="H213" s="165">
        <v>4.04</v>
      </c>
      <c r="I213" s="166"/>
      <c r="J213" s="167">
        <f>ROUND(I213*H213,2)</f>
        <v>0</v>
      </c>
      <c r="K213" s="163" t="s">
        <v>143</v>
      </c>
      <c r="L213" s="168"/>
      <c r="M213" s="169" t="s">
        <v>3</v>
      </c>
      <c r="N213" s="170" t="s">
        <v>52</v>
      </c>
      <c r="P213" s="137">
        <f>O213*H213</f>
        <v>0</v>
      </c>
      <c r="Q213" s="137">
        <v>0.86</v>
      </c>
      <c r="R213" s="137">
        <f>Q213*H213</f>
        <v>3.4744000000000002</v>
      </c>
      <c r="S213" s="137">
        <v>0</v>
      </c>
      <c r="T213" s="138">
        <f>S213*H213</f>
        <v>0</v>
      </c>
      <c r="AR213" s="139" t="s">
        <v>189</v>
      </c>
      <c r="AT213" s="139" t="s">
        <v>271</v>
      </c>
      <c r="AU213" s="139" t="s">
        <v>91</v>
      </c>
      <c r="AY213" s="16" t="s">
        <v>129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89</v>
      </c>
      <c r="BK213" s="140">
        <f>ROUND(I213*H213,2)</f>
        <v>0</v>
      </c>
      <c r="BL213" s="16" t="s">
        <v>135</v>
      </c>
      <c r="BM213" s="139" t="s">
        <v>322</v>
      </c>
    </row>
    <row r="214" spans="2:65" s="1" customFormat="1">
      <c r="B214" s="32"/>
      <c r="D214" s="141" t="s">
        <v>137</v>
      </c>
      <c r="F214" s="142" t="s">
        <v>321</v>
      </c>
      <c r="I214" s="143"/>
      <c r="L214" s="32"/>
      <c r="M214" s="144"/>
      <c r="T214" s="52"/>
      <c r="AT214" s="16" t="s">
        <v>137</v>
      </c>
      <c r="AU214" s="16" t="s">
        <v>91</v>
      </c>
    </row>
    <row r="215" spans="2:65" s="12" customFormat="1">
      <c r="B215" s="145"/>
      <c r="D215" s="141" t="s">
        <v>139</v>
      </c>
      <c r="E215" s="146" t="s">
        <v>3</v>
      </c>
      <c r="F215" s="147" t="s">
        <v>323</v>
      </c>
      <c r="H215" s="148">
        <v>4.04</v>
      </c>
      <c r="I215" s="149"/>
      <c r="L215" s="145"/>
      <c r="M215" s="150"/>
      <c r="T215" s="151"/>
      <c r="AT215" s="146" t="s">
        <v>139</v>
      </c>
      <c r="AU215" s="146" t="s">
        <v>91</v>
      </c>
      <c r="AV215" s="12" t="s">
        <v>91</v>
      </c>
      <c r="AW215" s="12" t="s">
        <v>43</v>
      </c>
      <c r="AX215" s="12" t="s">
        <v>89</v>
      </c>
      <c r="AY215" s="146" t="s">
        <v>129</v>
      </c>
    </row>
    <row r="216" spans="2:65" s="1" customFormat="1" ht="16.5" customHeight="1">
      <c r="B216" s="127"/>
      <c r="C216" s="161" t="s">
        <v>324</v>
      </c>
      <c r="D216" s="161" t="s">
        <v>271</v>
      </c>
      <c r="E216" s="162" t="s">
        <v>325</v>
      </c>
      <c r="F216" s="163" t="s">
        <v>326</v>
      </c>
      <c r="G216" s="164" t="s">
        <v>315</v>
      </c>
      <c r="H216" s="165">
        <v>4.04</v>
      </c>
      <c r="I216" s="166"/>
      <c r="J216" s="167">
        <f>ROUND(I216*H216,2)</f>
        <v>0</v>
      </c>
      <c r="K216" s="163" t="s">
        <v>143</v>
      </c>
      <c r="L216" s="168"/>
      <c r="M216" s="169" t="s">
        <v>3</v>
      </c>
      <c r="N216" s="170" t="s">
        <v>52</v>
      </c>
      <c r="P216" s="137">
        <f>O216*H216</f>
        <v>0</v>
      </c>
      <c r="Q216" s="137">
        <v>0.2</v>
      </c>
      <c r="R216" s="137">
        <f>Q216*H216</f>
        <v>0.80800000000000005</v>
      </c>
      <c r="S216" s="137">
        <v>0</v>
      </c>
      <c r="T216" s="138">
        <f>S216*H216</f>
        <v>0</v>
      </c>
      <c r="AR216" s="139" t="s">
        <v>189</v>
      </c>
      <c r="AT216" s="139" t="s">
        <v>271</v>
      </c>
      <c r="AU216" s="139" t="s">
        <v>91</v>
      </c>
      <c r="AY216" s="16" t="s">
        <v>129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6" t="s">
        <v>89</v>
      </c>
      <c r="BK216" s="140">
        <f>ROUND(I216*H216,2)</f>
        <v>0</v>
      </c>
      <c r="BL216" s="16" t="s">
        <v>135</v>
      </c>
      <c r="BM216" s="139" t="s">
        <v>327</v>
      </c>
    </row>
    <row r="217" spans="2:65" s="1" customFormat="1">
      <c r="B217" s="32"/>
      <c r="D217" s="141" t="s">
        <v>137</v>
      </c>
      <c r="F217" s="142" t="s">
        <v>326</v>
      </c>
      <c r="I217" s="143"/>
      <c r="L217" s="32"/>
      <c r="M217" s="144"/>
      <c r="T217" s="52"/>
      <c r="AT217" s="16" t="s">
        <v>137</v>
      </c>
      <c r="AU217" s="16" t="s">
        <v>91</v>
      </c>
    </row>
    <row r="218" spans="2:65" s="12" customFormat="1">
      <c r="B218" s="145"/>
      <c r="D218" s="141" t="s">
        <v>139</v>
      </c>
      <c r="E218" s="146" t="s">
        <v>3</v>
      </c>
      <c r="F218" s="147" t="s">
        <v>323</v>
      </c>
      <c r="H218" s="148">
        <v>4.04</v>
      </c>
      <c r="I218" s="149"/>
      <c r="L218" s="145"/>
      <c r="M218" s="150"/>
      <c r="T218" s="151"/>
      <c r="AT218" s="146" t="s">
        <v>139</v>
      </c>
      <c r="AU218" s="146" t="s">
        <v>91</v>
      </c>
      <c r="AV218" s="12" t="s">
        <v>91</v>
      </c>
      <c r="AW218" s="12" t="s">
        <v>43</v>
      </c>
      <c r="AX218" s="12" t="s">
        <v>89</v>
      </c>
      <c r="AY218" s="146" t="s">
        <v>129</v>
      </c>
    </row>
    <row r="219" spans="2:65" s="1" customFormat="1" ht="16.5" customHeight="1">
      <c r="B219" s="127"/>
      <c r="C219" s="161" t="s">
        <v>328</v>
      </c>
      <c r="D219" s="161" t="s">
        <v>271</v>
      </c>
      <c r="E219" s="162" t="s">
        <v>329</v>
      </c>
      <c r="F219" s="163" t="s">
        <v>330</v>
      </c>
      <c r="G219" s="164" t="s">
        <v>315</v>
      </c>
      <c r="H219" s="165">
        <v>4.04</v>
      </c>
      <c r="I219" s="166"/>
      <c r="J219" s="167">
        <f>ROUND(I219*H219,2)</f>
        <v>0</v>
      </c>
      <c r="K219" s="163" t="s">
        <v>143</v>
      </c>
      <c r="L219" s="168"/>
      <c r="M219" s="169" t="s">
        <v>3</v>
      </c>
      <c r="N219" s="170" t="s">
        <v>52</v>
      </c>
      <c r="P219" s="137">
        <f>O219*H219</f>
        <v>0</v>
      </c>
      <c r="Q219" s="137">
        <v>0.42</v>
      </c>
      <c r="R219" s="137">
        <f>Q219*H219</f>
        <v>1.6967999999999999</v>
      </c>
      <c r="S219" s="137">
        <v>0</v>
      </c>
      <c r="T219" s="138">
        <f>S219*H219</f>
        <v>0</v>
      </c>
      <c r="AR219" s="139" t="s">
        <v>189</v>
      </c>
      <c r="AT219" s="139" t="s">
        <v>271</v>
      </c>
      <c r="AU219" s="139" t="s">
        <v>91</v>
      </c>
      <c r="AY219" s="16" t="s">
        <v>129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6" t="s">
        <v>89</v>
      </c>
      <c r="BK219" s="140">
        <f>ROUND(I219*H219,2)</f>
        <v>0</v>
      </c>
      <c r="BL219" s="16" t="s">
        <v>135</v>
      </c>
      <c r="BM219" s="139" t="s">
        <v>331</v>
      </c>
    </row>
    <row r="220" spans="2:65" s="1" customFormat="1">
      <c r="B220" s="32"/>
      <c r="D220" s="141" t="s">
        <v>137</v>
      </c>
      <c r="F220" s="142" t="s">
        <v>330</v>
      </c>
      <c r="I220" s="143"/>
      <c r="L220" s="32"/>
      <c r="M220" s="144"/>
      <c r="T220" s="52"/>
      <c r="AT220" s="16" t="s">
        <v>137</v>
      </c>
      <c r="AU220" s="16" t="s">
        <v>91</v>
      </c>
    </row>
    <row r="221" spans="2:65" s="12" customFormat="1">
      <c r="B221" s="145"/>
      <c r="D221" s="141" t="s">
        <v>139</v>
      </c>
      <c r="E221" s="146" t="s">
        <v>3</v>
      </c>
      <c r="F221" s="147" t="s">
        <v>323</v>
      </c>
      <c r="H221" s="148">
        <v>4.04</v>
      </c>
      <c r="I221" s="149"/>
      <c r="L221" s="145"/>
      <c r="M221" s="150"/>
      <c r="T221" s="151"/>
      <c r="AT221" s="146" t="s">
        <v>139</v>
      </c>
      <c r="AU221" s="146" t="s">
        <v>91</v>
      </c>
      <c r="AV221" s="12" t="s">
        <v>91</v>
      </c>
      <c r="AW221" s="12" t="s">
        <v>43</v>
      </c>
      <c r="AX221" s="12" t="s">
        <v>89</v>
      </c>
      <c r="AY221" s="146" t="s">
        <v>129</v>
      </c>
    </row>
    <row r="222" spans="2:65" s="11" customFormat="1" ht="22.9" customHeight="1">
      <c r="B222" s="115"/>
      <c r="D222" s="116" t="s">
        <v>80</v>
      </c>
      <c r="E222" s="125" t="s">
        <v>196</v>
      </c>
      <c r="F222" s="125" t="s">
        <v>332</v>
      </c>
      <c r="I222" s="118"/>
      <c r="J222" s="126">
        <f>BK222</f>
        <v>0</v>
      </c>
      <c r="L222" s="115"/>
      <c r="M222" s="120"/>
      <c r="P222" s="121">
        <f>SUM(P223:P226)</f>
        <v>0</v>
      </c>
      <c r="R222" s="121">
        <f>SUM(R223:R226)</f>
        <v>3.9500000000000004E-3</v>
      </c>
      <c r="T222" s="122">
        <f>SUM(T223:T226)</f>
        <v>0.16</v>
      </c>
      <c r="AR222" s="116" t="s">
        <v>89</v>
      </c>
      <c r="AT222" s="123" t="s">
        <v>80</v>
      </c>
      <c r="AU222" s="123" t="s">
        <v>89</v>
      </c>
      <c r="AY222" s="116" t="s">
        <v>129</v>
      </c>
      <c r="BK222" s="124">
        <f>SUM(BK223:BK226)</f>
        <v>0</v>
      </c>
    </row>
    <row r="223" spans="2:65" s="1" customFormat="1" ht="16.5" customHeight="1">
      <c r="B223" s="127"/>
      <c r="C223" s="128" t="s">
        <v>333</v>
      </c>
      <c r="D223" s="128" t="s">
        <v>131</v>
      </c>
      <c r="E223" s="129" t="s">
        <v>334</v>
      </c>
      <c r="F223" s="130" t="s">
        <v>335</v>
      </c>
      <c r="G223" s="131" t="s">
        <v>309</v>
      </c>
      <c r="H223" s="132">
        <v>1</v>
      </c>
      <c r="I223" s="133"/>
      <c r="J223" s="134">
        <f>ROUND(I223*H223,2)</f>
        <v>0</v>
      </c>
      <c r="K223" s="130" t="s">
        <v>143</v>
      </c>
      <c r="L223" s="32"/>
      <c r="M223" s="135" t="s">
        <v>3</v>
      </c>
      <c r="N223" s="136" t="s">
        <v>52</v>
      </c>
      <c r="P223" s="137">
        <f>O223*H223</f>
        <v>0</v>
      </c>
      <c r="Q223" s="137">
        <v>3.9500000000000004E-3</v>
      </c>
      <c r="R223" s="137">
        <f>Q223*H223</f>
        <v>3.9500000000000004E-3</v>
      </c>
      <c r="S223" s="137">
        <v>0.16</v>
      </c>
      <c r="T223" s="138">
        <f>S223*H223</f>
        <v>0.16</v>
      </c>
      <c r="AR223" s="139" t="s">
        <v>135</v>
      </c>
      <c r="AT223" s="139" t="s">
        <v>131</v>
      </c>
      <c r="AU223" s="139" t="s">
        <v>91</v>
      </c>
      <c r="AY223" s="16" t="s">
        <v>129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6" t="s">
        <v>89</v>
      </c>
      <c r="BK223" s="140">
        <f>ROUND(I223*H223,2)</f>
        <v>0</v>
      </c>
      <c r="BL223" s="16" t="s">
        <v>135</v>
      </c>
      <c r="BM223" s="139" t="s">
        <v>336</v>
      </c>
    </row>
    <row r="224" spans="2:65" s="1" customFormat="1" ht="19.5">
      <c r="B224" s="32"/>
      <c r="D224" s="141" t="s">
        <v>137</v>
      </c>
      <c r="F224" s="142" t="s">
        <v>337</v>
      </c>
      <c r="I224" s="143"/>
      <c r="L224" s="32"/>
      <c r="M224" s="144"/>
      <c r="T224" s="52"/>
      <c r="AT224" s="16" t="s">
        <v>137</v>
      </c>
      <c r="AU224" s="16" t="s">
        <v>91</v>
      </c>
    </row>
    <row r="225" spans="2:65" s="1" customFormat="1">
      <c r="B225" s="32"/>
      <c r="D225" s="152" t="s">
        <v>146</v>
      </c>
      <c r="F225" s="153" t="s">
        <v>338</v>
      </c>
      <c r="I225" s="143"/>
      <c r="L225" s="32"/>
      <c r="M225" s="144"/>
      <c r="T225" s="52"/>
      <c r="AT225" s="16" t="s">
        <v>146</v>
      </c>
      <c r="AU225" s="16" t="s">
        <v>91</v>
      </c>
    </row>
    <row r="226" spans="2:65" s="12" customFormat="1">
      <c r="B226" s="145"/>
      <c r="D226" s="141" t="s">
        <v>139</v>
      </c>
      <c r="E226" s="146" t="s">
        <v>3</v>
      </c>
      <c r="F226" s="147" t="s">
        <v>89</v>
      </c>
      <c r="H226" s="148">
        <v>1</v>
      </c>
      <c r="I226" s="149"/>
      <c r="L226" s="145"/>
      <c r="M226" s="150"/>
      <c r="T226" s="151"/>
      <c r="AT226" s="146" t="s">
        <v>139</v>
      </c>
      <c r="AU226" s="146" t="s">
        <v>91</v>
      </c>
      <c r="AV226" s="12" t="s">
        <v>91</v>
      </c>
      <c r="AW226" s="12" t="s">
        <v>43</v>
      </c>
      <c r="AX226" s="12" t="s">
        <v>89</v>
      </c>
      <c r="AY226" s="146" t="s">
        <v>129</v>
      </c>
    </row>
    <row r="227" spans="2:65" s="11" customFormat="1" ht="22.9" customHeight="1">
      <c r="B227" s="115"/>
      <c r="D227" s="116" t="s">
        <v>80</v>
      </c>
      <c r="E227" s="125" t="s">
        <v>339</v>
      </c>
      <c r="F227" s="125" t="s">
        <v>340</v>
      </c>
      <c r="I227" s="118"/>
      <c r="J227" s="126">
        <f>BK227</f>
        <v>0</v>
      </c>
      <c r="L227" s="115"/>
      <c r="M227" s="120"/>
      <c r="P227" s="121">
        <f>SUM(P228:P230)</f>
        <v>0</v>
      </c>
      <c r="R227" s="121">
        <f>SUM(R228:R230)</f>
        <v>0</v>
      </c>
      <c r="T227" s="122">
        <f>SUM(T228:T230)</f>
        <v>0</v>
      </c>
      <c r="AR227" s="116" t="s">
        <v>89</v>
      </c>
      <c r="AT227" s="123" t="s">
        <v>80</v>
      </c>
      <c r="AU227" s="123" t="s">
        <v>89</v>
      </c>
      <c r="AY227" s="116" t="s">
        <v>129</v>
      </c>
      <c r="BK227" s="124">
        <f>SUM(BK228:BK230)</f>
        <v>0</v>
      </c>
    </row>
    <row r="228" spans="2:65" s="1" customFormat="1" ht="16.5" customHeight="1">
      <c r="B228" s="127"/>
      <c r="C228" s="128" t="s">
        <v>341</v>
      </c>
      <c r="D228" s="128" t="s">
        <v>131</v>
      </c>
      <c r="E228" s="129" t="s">
        <v>342</v>
      </c>
      <c r="F228" s="130" t="s">
        <v>343</v>
      </c>
      <c r="G228" s="131" t="s">
        <v>237</v>
      </c>
      <c r="H228" s="132">
        <v>275.798</v>
      </c>
      <c r="I228" s="133"/>
      <c r="J228" s="134">
        <f>ROUND(I228*H228,2)</f>
        <v>0</v>
      </c>
      <c r="K228" s="130" t="s">
        <v>143</v>
      </c>
      <c r="L228" s="32"/>
      <c r="M228" s="135" t="s">
        <v>3</v>
      </c>
      <c r="N228" s="136" t="s">
        <v>52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135</v>
      </c>
      <c r="AT228" s="139" t="s">
        <v>131</v>
      </c>
      <c r="AU228" s="139" t="s">
        <v>91</v>
      </c>
      <c r="AY228" s="16" t="s">
        <v>129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6" t="s">
        <v>89</v>
      </c>
      <c r="BK228" s="140">
        <f>ROUND(I228*H228,2)</f>
        <v>0</v>
      </c>
      <c r="BL228" s="16" t="s">
        <v>135</v>
      </c>
      <c r="BM228" s="139" t="s">
        <v>344</v>
      </c>
    </row>
    <row r="229" spans="2:65" s="1" customFormat="1">
      <c r="B229" s="32"/>
      <c r="D229" s="141" t="s">
        <v>137</v>
      </c>
      <c r="F229" s="142" t="s">
        <v>345</v>
      </c>
      <c r="I229" s="143"/>
      <c r="L229" s="32"/>
      <c r="M229" s="144"/>
      <c r="T229" s="52"/>
      <c r="AT229" s="16" t="s">
        <v>137</v>
      </c>
      <c r="AU229" s="16" t="s">
        <v>91</v>
      </c>
    </row>
    <row r="230" spans="2:65" s="1" customFormat="1">
      <c r="B230" s="32"/>
      <c r="D230" s="152" t="s">
        <v>146</v>
      </c>
      <c r="F230" s="153" t="s">
        <v>346</v>
      </c>
      <c r="I230" s="143"/>
      <c r="L230" s="32"/>
      <c r="M230" s="144"/>
      <c r="T230" s="52"/>
      <c r="AT230" s="16" t="s">
        <v>146</v>
      </c>
      <c r="AU230" s="16" t="s">
        <v>91</v>
      </c>
    </row>
    <row r="231" spans="2:65" s="11" customFormat="1" ht="25.9" customHeight="1">
      <c r="B231" s="115"/>
      <c r="D231" s="116" t="s">
        <v>80</v>
      </c>
      <c r="E231" s="117" t="s">
        <v>347</v>
      </c>
      <c r="F231" s="117" t="s">
        <v>348</v>
      </c>
      <c r="I231" s="118"/>
      <c r="J231" s="119">
        <f>BK231</f>
        <v>0</v>
      </c>
      <c r="L231" s="115"/>
      <c r="M231" s="120"/>
      <c r="P231" s="121">
        <f>P232</f>
        <v>0</v>
      </c>
      <c r="R231" s="121">
        <f>R232</f>
        <v>1E-3</v>
      </c>
      <c r="T231" s="122">
        <f>T232</f>
        <v>0</v>
      </c>
      <c r="AR231" s="116" t="s">
        <v>91</v>
      </c>
      <c r="AT231" s="123" t="s">
        <v>80</v>
      </c>
      <c r="AU231" s="123" t="s">
        <v>81</v>
      </c>
      <c r="AY231" s="116" t="s">
        <v>129</v>
      </c>
      <c r="BK231" s="124">
        <f>BK232</f>
        <v>0</v>
      </c>
    </row>
    <row r="232" spans="2:65" s="11" customFormat="1" ht="22.9" customHeight="1">
      <c r="B232" s="115"/>
      <c r="D232" s="116" t="s">
        <v>80</v>
      </c>
      <c r="E232" s="125" t="s">
        <v>349</v>
      </c>
      <c r="F232" s="125" t="s">
        <v>350</v>
      </c>
      <c r="I232" s="118"/>
      <c r="J232" s="126">
        <f>BK232</f>
        <v>0</v>
      </c>
      <c r="L232" s="115"/>
      <c r="M232" s="120"/>
      <c r="P232" s="121">
        <f>SUM(P233:P239)</f>
        <v>0</v>
      </c>
      <c r="R232" s="121">
        <f>SUM(R233:R239)</f>
        <v>1E-3</v>
      </c>
      <c r="T232" s="122">
        <f>SUM(T233:T239)</f>
        <v>0</v>
      </c>
      <c r="AR232" s="116" t="s">
        <v>91</v>
      </c>
      <c r="AT232" s="123" t="s">
        <v>80</v>
      </c>
      <c r="AU232" s="123" t="s">
        <v>89</v>
      </c>
      <c r="AY232" s="116" t="s">
        <v>129</v>
      </c>
      <c r="BK232" s="124">
        <f>SUM(BK233:BK239)</f>
        <v>0</v>
      </c>
    </row>
    <row r="233" spans="2:65" s="1" customFormat="1" ht="16.5" customHeight="1">
      <c r="B233" s="127"/>
      <c r="C233" s="128" t="s">
        <v>351</v>
      </c>
      <c r="D233" s="128" t="s">
        <v>131</v>
      </c>
      <c r="E233" s="129" t="s">
        <v>352</v>
      </c>
      <c r="F233" s="130" t="s">
        <v>353</v>
      </c>
      <c r="G233" s="131" t="s">
        <v>315</v>
      </c>
      <c r="H233" s="132">
        <v>1</v>
      </c>
      <c r="I233" s="133"/>
      <c r="J233" s="134">
        <f>ROUND(I233*H233,2)</f>
        <v>0</v>
      </c>
      <c r="K233" s="130" t="s">
        <v>143</v>
      </c>
      <c r="L233" s="32"/>
      <c r="M233" s="135" t="s">
        <v>3</v>
      </c>
      <c r="N233" s="136" t="s">
        <v>52</v>
      </c>
      <c r="P233" s="137">
        <f>O233*H233</f>
        <v>0</v>
      </c>
      <c r="Q233" s="137">
        <v>1E-3</v>
      </c>
      <c r="R233" s="137">
        <f>Q233*H233</f>
        <v>1E-3</v>
      </c>
      <c r="S233" s="137">
        <v>0</v>
      </c>
      <c r="T233" s="138">
        <f>S233*H233</f>
        <v>0</v>
      </c>
      <c r="AR233" s="139" t="s">
        <v>249</v>
      </c>
      <c r="AT233" s="139" t="s">
        <v>131</v>
      </c>
      <c r="AU233" s="139" t="s">
        <v>91</v>
      </c>
      <c r="AY233" s="16" t="s">
        <v>129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6" t="s">
        <v>89</v>
      </c>
      <c r="BK233" s="140">
        <f>ROUND(I233*H233,2)</f>
        <v>0</v>
      </c>
      <c r="BL233" s="16" t="s">
        <v>249</v>
      </c>
      <c r="BM233" s="139" t="s">
        <v>354</v>
      </c>
    </row>
    <row r="234" spans="2:65" s="1" customFormat="1">
      <c r="B234" s="32"/>
      <c r="D234" s="141" t="s">
        <v>137</v>
      </c>
      <c r="F234" s="142" t="s">
        <v>355</v>
      </c>
      <c r="I234" s="143"/>
      <c r="L234" s="32"/>
      <c r="M234" s="144"/>
      <c r="T234" s="52"/>
      <c r="AT234" s="16" t="s">
        <v>137</v>
      </c>
      <c r="AU234" s="16" t="s">
        <v>91</v>
      </c>
    </row>
    <row r="235" spans="2:65" s="1" customFormat="1">
      <c r="B235" s="32"/>
      <c r="D235" s="152" t="s">
        <v>146</v>
      </c>
      <c r="F235" s="153" t="s">
        <v>356</v>
      </c>
      <c r="I235" s="143"/>
      <c r="L235" s="32"/>
      <c r="M235" s="144"/>
      <c r="T235" s="52"/>
      <c r="AT235" s="16" t="s">
        <v>146</v>
      </c>
      <c r="AU235" s="16" t="s">
        <v>91</v>
      </c>
    </row>
    <row r="236" spans="2:65" s="12" customFormat="1">
      <c r="B236" s="145"/>
      <c r="D236" s="141" t="s">
        <v>139</v>
      </c>
      <c r="E236" s="146" t="s">
        <v>3</v>
      </c>
      <c r="F236" s="147" t="s">
        <v>89</v>
      </c>
      <c r="H236" s="148">
        <v>1</v>
      </c>
      <c r="I236" s="149"/>
      <c r="L236" s="145"/>
      <c r="M236" s="150"/>
      <c r="T236" s="151"/>
      <c r="AT236" s="146" t="s">
        <v>139</v>
      </c>
      <c r="AU236" s="146" t="s">
        <v>91</v>
      </c>
      <c r="AV236" s="12" t="s">
        <v>91</v>
      </c>
      <c r="AW236" s="12" t="s">
        <v>43</v>
      </c>
      <c r="AX236" s="12" t="s">
        <v>89</v>
      </c>
      <c r="AY236" s="146" t="s">
        <v>129</v>
      </c>
    </row>
    <row r="237" spans="2:65" s="1" customFormat="1" ht="16.5" customHeight="1">
      <c r="B237" s="127"/>
      <c r="C237" s="128" t="s">
        <v>357</v>
      </c>
      <c r="D237" s="128" t="s">
        <v>131</v>
      </c>
      <c r="E237" s="129" t="s">
        <v>358</v>
      </c>
      <c r="F237" s="130" t="s">
        <v>359</v>
      </c>
      <c r="G237" s="131" t="s">
        <v>237</v>
      </c>
      <c r="H237" s="132">
        <v>1E-3</v>
      </c>
      <c r="I237" s="133"/>
      <c r="J237" s="134">
        <f>ROUND(I237*H237,2)</f>
        <v>0</v>
      </c>
      <c r="K237" s="130" t="s">
        <v>143</v>
      </c>
      <c r="L237" s="32"/>
      <c r="M237" s="135" t="s">
        <v>3</v>
      </c>
      <c r="N237" s="136" t="s">
        <v>52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249</v>
      </c>
      <c r="AT237" s="139" t="s">
        <v>131</v>
      </c>
      <c r="AU237" s="139" t="s">
        <v>91</v>
      </c>
      <c r="AY237" s="16" t="s">
        <v>129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6" t="s">
        <v>89</v>
      </c>
      <c r="BK237" s="140">
        <f>ROUND(I237*H237,2)</f>
        <v>0</v>
      </c>
      <c r="BL237" s="16" t="s">
        <v>249</v>
      </c>
      <c r="BM237" s="139" t="s">
        <v>360</v>
      </c>
    </row>
    <row r="238" spans="2:65" s="1" customFormat="1" ht="19.5">
      <c r="B238" s="32"/>
      <c r="D238" s="141" t="s">
        <v>137</v>
      </c>
      <c r="F238" s="142" t="s">
        <v>361</v>
      </c>
      <c r="I238" s="143"/>
      <c r="L238" s="32"/>
      <c r="M238" s="144"/>
      <c r="T238" s="52"/>
      <c r="AT238" s="16" t="s">
        <v>137</v>
      </c>
      <c r="AU238" s="16" t="s">
        <v>91</v>
      </c>
    </row>
    <row r="239" spans="2:65" s="1" customFormat="1">
      <c r="B239" s="32"/>
      <c r="D239" s="152" t="s">
        <v>146</v>
      </c>
      <c r="F239" s="153" t="s">
        <v>362</v>
      </c>
      <c r="I239" s="143"/>
      <c r="L239" s="32"/>
      <c r="M239" s="171"/>
      <c r="N239" s="172"/>
      <c r="O239" s="172"/>
      <c r="P239" s="172"/>
      <c r="Q239" s="172"/>
      <c r="R239" s="172"/>
      <c r="S239" s="172"/>
      <c r="T239" s="173"/>
      <c r="AT239" s="16" t="s">
        <v>146</v>
      </c>
      <c r="AU239" s="16" t="s">
        <v>91</v>
      </c>
    </row>
    <row r="240" spans="2:65" s="1" customFormat="1" ht="6.95" customHeight="1">
      <c r="B240" s="41"/>
      <c r="C240" s="42"/>
      <c r="D240" s="42"/>
      <c r="E240" s="42"/>
      <c r="F240" s="42"/>
      <c r="G240" s="42"/>
      <c r="H240" s="42"/>
      <c r="I240" s="42"/>
      <c r="J240" s="42"/>
      <c r="K240" s="42"/>
      <c r="L240" s="32"/>
    </row>
  </sheetData>
  <autoFilter ref="C87:K239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4" r:id="rId2" xr:uid="{00000000-0004-0000-0100-000001000000}"/>
    <hyperlink ref="F108" r:id="rId3" xr:uid="{00000000-0004-0000-0100-000002000000}"/>
    <hyperlink ref="F112" r:id="rId4" xr:uid="{00000000-0004-0000-0100-000003000000}"/>
    <hyperlink ref="F118" r:id="rId5" xr:uid="{00000000-0004-0000-0100-000004000000}"/>
    <hyperlink ref="F122" r:id="rId6" xr:uid="{00000000-0004-0000-0100-000005000000}"/>
    <hyperlink ref="F126" r:id="rId7" xr:uid="{00000000-0004-0000-0100-000006000000}"/>
    <hyperlink ref="F130" r:id="rId8" xr:uid="{00000000-0004-0000-0100-000007000000}"/>
    <hyperlink ref="F134" r:id="rId9" xr:uid="{00000000-0004-0000-0100-000008000000}"/>
    <hyperlink ref="F138" r:id="rId10" xr:uid="{00000000-0004-0000-0100-000009000000}"/>
    <hyperlink ref="F142" r:id="rId11" xr:uid="{00000000-0004-0000-0100-00000A000000}"/>
    <hyperlink ref="F153" r:id="rId12" xr:uid="{00000000-0004-0000-0100-00000B000000}"/>
    <hyperlink ref="F164" r:id="rId13" xr:uid="{00000000-0004-0000-0100-00000C000000}"/>
    <hyperlink ref="F168" r:id="rId14" xr:uid="{00000000-0004-0000-0100-00000D000000}"/>
    <hyperlink ref="F172" r:id="rId15" xr:uid="{00000000-0004-0000-0100-00000E000000}"/>
    <hyperlink ref="F176" r:id="rId16" xr:uid="{00000000-0004-0000-0100-00000F000000}"/>
    <hyperlink ref="F187" r:id="rId17" xr:uid="{00000000-0004-0000-0100-000010000000}"/>
    <hyperlink ref="F194" r:id="rId18" xr:uid="{00000000-0004-0000-0100-000011000000}"/>
    <hyperlink ref="F199" r:id="rId19" xr:uid="{00000000-0004-0000-0100-000012000000}"/>
    <hyperlink ref="F203" r:id="rId20" xr:uid="{00000000-0004-0000-0100-000013000000}"/>
    <hyperlink ref="F211" r:id="rId21" xr:uid="{00000000-0004-0000-0100-000014000000}"/>
    <hyperlink ref="F225" r:id="rId22" xr:uid="{00000000-0004-0000-0100-000015000000}"/>
    <hyperlink ref="F230" r:id="rId23" xr:uid="{00000000-0004-0000-0100-000016000000}"/>
    <hyperlink ref="F235" r:id="rId24" xr:uid="{00000000-0004-0000-0100-000017000000}"/>
    <hyperlink ref="F239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79"/>
  <sheetViews>
    <sheetView showGridLines="0" topLeftCell="A347" workbookViewId="0">
      <selection activeCell="J378" sqref="J37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 t="s">
        <v>6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4.95" customHeight="1">
      <c r="B4" s="19"/>
      <c r="D4" s="20" t="s">
        <v>98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5" t="str">
        <f>'Rekapitulace stavby'!K6</f>
        <v>MVN Vícenický rybník-zkapacitnění bezpečnostního přelivu</v>
      </c>
      <c r="F7" s="296"/>
      <c r="G7" s="296"/>
      <c r="H7" s="296"/>
      <c r="L7" s="19"/>
    </row>
    <row r="8" spans="2:46" s="1" customFormat="1" ht="12" customHeight="1">
      <c r="B8" s="32"/>
      <c r="D8" s="26" t="s">
        <v>99</v>
      </c>
      <c r="L8" s="32"/>
    </row>
    <row r="9" spans="2:46" s="1" customFormat="1" ht="16.5" customHeight="1">
      <c r="B9" s="32"/>
      <c r="E9" s="281" t="s">
        <v>363</v>
      </c>
      <c r="F9" s="294"/>
      <c r="G9" s="294"/>
      <c r="H9" s="29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29. 3. 2023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97" t="str">
        <f>'Rekapitulace stavby'!E14</f>
        <v>Vyplň údaj</v>
      </c>
      <c r="F18" s="262"/>
      <c r="G18" s="262"/>
      <c r="H18" s="262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">
        <v>40</v>
      </c>
      <c r="L23" s="32"/>
    </row>
    <row r="24" spans="2:12" s="1" customFormat="1" ht="18" customHeight="1">
      <c r="B24" s="32"/>
      <c r="E24" s="24" t="s">
        <v>41</v>
      </c>
      <c r="I24" s="26" t="s">
        <v>35</v>
      </c>
      <c r="J24" s="24" t="s">
        <v>42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45</v>
      </c>
      <c r="L26" s="32"/>
    </row>
    <row r="27" spans="2:12" s="7" customFormat="1" ht="16.5" customHeight="1">
      <c r="B27" s="85"/>
      <c r="E27" s="267" t="s">
        <v>3</v>
      </c>
      <c r="F27" s="267"/>
      <c r="G27" s="267"/>
      <c r="H27" s="267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6" t="s">
        <v>47</v>
      </c>
      <c r="J30" s="62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49</v>
      </c>
      <c r="I32" s="35" t="s">
        <v>48</v>
      </c>
      <c r="J32" s="35" t="s">
        <v>50</v>
      </c>
      <c r="L32" s="32"/>
    </row>
    <row r="33" spans="2:12" s="1" customFormat="1" ht="14.45" customHeight="1">
      <c r="B33" s="32"/>
      <c r="D33" s="87" t="s">
        <v>51</v>
      </c>
      <c r="E33" s="26" t="s">
        <v>52</v>
      </c>
      <c r="F33" s="88">
        <f>ROUND((SUM(BE91:BE378)),  2)</f>
        <v>0</v>
      </c>
      <c r="I33" s="89">
        <v>0.21</v>
      </c>
      <c r="J33" s="88">
        <f>ROUND(((SUM(BE91:BE378))*I33),  2)</f>
        <v>0</v>
      </c>
      <c r="L33" s="32"/>
    </row>
    <row r="34" spans="2:12" s="1" customFormat="1" ht="14.45" customHeight="1">
      <c r="B34" s="32"/>
      <c r="E34" s="26" t="s">
        <v>53</v>
      </c>
      <c r="F34" s="88">
        <f>ROUND((SUM(BF91:BF378)),  2)</f>
        <v>0</v>
      </c>
      <c r="I34" s="89">
        <v>0.15</v>
      </c>
      <c r="J34" s="88">
        <f>ROUND(((SUM(BF91:BF378))*I34),  2)</f>
        <v>0</v>
      </c>
      <c r="L34" s="32"/>
    </row>
    <row r="35" spans="2:12" s="1" customFormat="1" ht="14.45" hidden="1" customHeight="1">
      <c r="B35" s="32"/>
      <c r="E35" s="26" t="s">
        <v>54</v>
      </c>
      <c r="F35" s="88">
        <f>ROUND((SUM(BG91:BG378)),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55</v>
      </c>
      <c r="F36" s="88">
        <f>ROUND((SUM(BH91:BH378)),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56</v>
      </c>
      <c r="F37" s="88">
        <f>ROUND((SUM(BI91:BI378)),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57</v>
      </c>
      <c r="E39" s="53"/>
      <c r="F39" s="53"/>
      <c r="G39" s="92" t="s">
        <v>58</v>
      </c>
      <c r="H39" s="93" t="s">
        <v>59</v>
      </c>
      <c r="I39" s="53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101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95" t="str">
        <f>E7</f>
        <v>MVN Vícenický rybník-zkapacitnění bezpečnostního přelivu</v>
      </c>
      <c r="F48" s="296"/>
      <c r="G48" s="296"/>
      <c r="H48" s="296"/>
      <c r="L48" s="32"/>
    </row>
    <row r="49" spans="2:47" s="1" customFormat="1" ht="12" customHeight="1">
      <c r="B49" s="32"/>
      <c r="C49" s="26" t="s">
        <v>99</v>
      </c>
      <c r="L49" s="32"/>
    </row>
    <row r="50" spans="2:47" s="1" customFormat="1" ht="16.5" customHeight="1">
      <c r="B50" s="32"/>
      <c r="E50" s="281" t="str">
        <f>E9</f>
        <v>vicenice2 - SO-2 Bezpečnostní přeliv+odtokové koryto</v>
      </c>
      <c r="F50" s="294"/>
      <c r="G50" s="294"/>
      <c r="H50" s="29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Vícenice,Točník</v>
      </c>
      <c r="I52" s="26" t="s">
        <v>25</v>
      </c>
      <c r="J52" s="49" t="str">
        <f>IF(J12="","",J12)</f>
        <v>29. 3. 2023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6" t="s">
        <v>31</v>
      </c>
      <c r="F54" s="24" t="str">
        <f>E15</f>
        <v>Povodí Vltavy,s.p.</v>
      </c>
      <c r="I54" s="26" t="s">
        <v>39</v>
      </c>
      <c r="J54" s="30" t="str">
        <f>E21</f>
        <v>Ing.Milan Jícha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>Ing.Milan Jícha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79</v>
      </c>
      <c r="J59" s="62">
        <f>J91</f>
        <v>0</v>
      </c>
      <c r="L59" s="32"/>
      <c r="AU59" s="16" t="s">
        <v>104</v>
      </c>
    </row>
    <row r="60" spans="2:47" s="8" customFormat="1" ht="24.95" customHeight="1">
      <c r="B60" s="99"/>
      <c r="D60" s="100" t="s">
        <v>105</v>
      </c>
      <c r="E60" s="101"/>
      <c r="F60" s="101"/>
      <c r="G60" s="101"/>
      <c r="H60" s="101"/>
      <c r="I60" s="101"/>
      <c r="J60" s="102">
        <f>J92</f>
        <v>0</v>
      </c>
      <c r="L60" s="99"/>
    </row>
    <row r="61" spans="2:47" s="9" customFormat="1" ht="19.899999999999999" customHeight="1">
      <c r="B61" s="103"/>
      <c r="D61" s="104" t="s">
        <v>106</v>
      </c>
      <c r="E61" s="105"/>
      <c r="F61" s="105"/>
      <c r="G61" s="105"/>
      <c r="H61" s="105"/>
      <c r="I61" s="105"/>
      <c r="J61" s="106">
        <f>J93</f>
        <v>0</v>
      </c>
      <c r="L61" s="103"/>
    </row>
    <row r="62" spans="2:47" s="9" customFormat="1" ht="19.899999999999999" customHeight="1">
      <c r="B62" s="103"/>
      <c r="D62" s="104" t="s">
        <v>364</v>
      </c>
      <c r="E62" s="105"/>
      <c r="F62" s="105"/>
      <c r="G62" s="105"/>
      <c r="H62" s="105"/>
      <c r="I62" s="105"/>
      <c r="J62" s="106">
        <f>J207</f>
        <v>0</v>
      </c>
      <c r="L62" s="103"/>
    </row>
    <row r="63" spans="2:47" s="9" customFormat="1" ht="19.899999999999999" customHeight="1">
      <c r="B63" s="103"/>
      <c r="D63" s="104" t="s">
        <v>108</v>
      </c>
      <c r="E63" s="105"/>
      <c r="F63" s="105"/>
      <c r="G63" s="105"/>
      <c r="H63" s="105"/>
      <c r="I63" s="105"/>
      <c r="J63" s="106">
        <f>J271</f>
        <v>0</v>
      </c>
      <c r="L63" s="103"/>
    </row>
    <row r="64" spans="2:47" s="9" customFormat="1" ht="19.899999999999999" customHeight="1">
      <c r="B64" s="103"/>
      <c r="D64" s="104" t="s">
        <v>365</v>
      </c>
      <c r="E64" s="105"/>
      <c r="F64" s="105"/>
      <c r="G64" s="105"/>
      <c r="H64" s="105"/>
      <c r="I64" s="105"/>
      <c r="J64" s="106">
        <f>J299</f>
        <v>0</v>
      </c>
      <c r="L64" s="103"/>
    </row>
    <row r="65" spans="2:12" s="9" customFormat="1" ht="19.899999999999999" customHeight="1">
      <c r="B65" s="103"/>
      <c r="D65" s="104" t="s">
        <v>109</v>
      </c>
      <c r="E65" s="105"/>
      <c r="F65" s="105"/>
      <c r="G65" s="105"/>
      <c r="H65" s="105"/>
      <c r="I65" s="105"/>
      <c r="J65" s="106">
        <f>J309</f>
        <v>0</v>
      </c>
      <c r="L65" s="103"/>
    </row>
    <row r="66" spans="2:12" s="9" customFormat="1" ht="19.899999999999999" customHeight="1">
      <c r="B66" s="103"/>
      <c r="D66" s="104" t="s">
        <v>110</v>
      </c>
      <c r="E66" s="105"/>
      <c r="F66" s="105"/>
      <c r="G66" s="105"/>
      <c r="H66" s="105"/>
      <c r="I66" s="105"/>
      <c r="J66" s="106">
        <f>J314</f>
        <v>0</v>
      </c>
      <c r="L66" s="103"/>
    </row>
    <row r="67" spans="2:12" s="9" customFormat="1" ht="19.899999999999999" customHeight="1">
      <c r="B67" s="103"/>
      <c r="D67" s="104" t="s">
        <v>366</v>
      </c>
      <c r="E67" s="105"/>
      <c r="F67" s="105"/>
      <c r="G67" s="105"/>
      <c r="H67" s="105"/>
      <c r="I67" s="105"/>
      <c r="J67" s="106">
        <f>J342</f>
        <v>0</v>
      </c>
      <c r="L67" s="103"/>
    </row>
    <row r="68" spans="2:12" s="9" customFormat="1" ht="19.899999999999999" customHeight="1">
      <c r="B68" s="103"/>
      <c r="D68" s="104" t="s">
        <v>111</v>
      </c>
      <c r="E68" s="105"/>
      <c r="F68" s="105"/>
      <c r="G68" s="105"/>
      <c r="H68" s="105"/>
      <c r="I68" s="105"/>
      <c r="J68" s="106">
        <f>J346</f>
        <v>0</v>
      </c>
      <c r="L68" s="103"/>
    </row>
    <row r="69" spans="2:12" s="8" customFormat="1" ht="24.95" customHeight="1">
      <c r="B69" s="99"/>
      <c r="D69" s="100" t="s">
        <v>112</v>
      </c>
      <c r="E69" s="101"/>
      <c r="F69" s="101"/>
      <c r="G69" s="101"/>
      <c r="H69" s="101"/>
      <c r="I69" s="101"/>
      <c r="J69" s="102">
        <f>J351</f>
        <v>0</v>
      </c>
      <c r="L69" s="99"/>
    </row>
    <row r="70" spans="2:12" s="9" customFormat="1" ht="19.899999999999999" customHeight="1">
      <c r="B70" s="103"/>
      <c r="D70" s="104" t="s">
        <v>367</v>
      </c>
      <c r="E70" s="105"/>
      <c r="F70" s="105"/>
      <c r="G70" s="105"/>
      <c r="H70" s="105"/>
      <c r="I70" s="105"/>
      <c r="J70" s="106">
        <f>J352</f>
        <v>0</v>
      </c>
      <c r="L70" s="103"/>
    </row>
    <row r="71" spans="2:12" s="9" customFormat="1" ht="19.899999999999999" customHeight="1">
      <c r="B71" s="103"/>
      <c r="D71" s="104" t="s">
        <v>368</v>
      </c>
      <c r="E71" s="105"/>
      <c r="F71" s="105"/>
      <c r="G71" s="105"/>
      <c r="H71" s="105"/>
      <c r="I71" s="105"/>
      <c r="J71" s="106">
        <f>J360</f>
        <v>0</v>
      </c>
      <c r="L71" s="103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0" t="s">
        <v>114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6" t="s">
        <v>17</v>
      </c>
      <c r="L80" s="32"/>
    </row>
    <row r="81" spans="2:65" s="1" customFormat="1" ht="16.5" customHeight="1">
      <c r="B81" s="32"/>
      <c r="E81" s="295" t="str">
        <f>E7</f>
        <v>MVN Vícenický rybník-zkapacitnění bezpečnostního přelivu</v>
      </c>
      <c r="F81" s="296"/>
      <c r="G81" s="296"/>
      <c r="H81" s="296"/>
      <c r="L81" s="32"/>
    </row>
    <row r="82" spans="2:65" s="1" customFormat="1" ht="12" customHeight="1">
      <c r="B82" s="32"/>
      <c r="C82" s="26" t="s">
        <v>99</v>
      </c>
      <c r="L82" s="32"/>
    </row>
    <row r="83" spans="2:65" s="1" customFormat="1" ht="16.5" customHeight="1">
      <c r="B83" s="32"/>
      <c r="E83" s="281" t="str">
        <f>E9</f>
        <v>vicenice2 - SO-2 Bezpečnostní přeliv+odtokové koryto</v>
      </c>
      <c r="F83" s="294"/>
      <c r="G83" s="294"/>
      <c r="H83" s="294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6" t="s">
        <v>23</v>
      </c>
      <c r="F85" s="24" t="str">
        <f>F12</f>
        <v>Vícenice,Točník</v>
      </c>
      <c r="I85" s="26" t="s">
        <v>25</v>
      </c>
      <c r="J85" s="49" t="str">
        <f>IF(J12="","",J12)</f>
        <v>29. 3. 2023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6" t="s">
        <v>31</v>
      </c>
      <c r="F87" s="24" t="str">
        <f>E15</f>
        <v>Povodí Vltavy,s.p.</v>
      </c>
      <c r="I87" s="26" t="s">
        <v>39</v>
      </c>
      <c r="J87" s="30" t="str">
        <f>E21</f>
        <v>Ing.Milan Jícha</v>
      </c>
      <c r="L87" s="32"/>
    </row>
    <row r="88" spans="2:65" s="1" customFormat="1" ht="15.2" customHeight="1">
      <c r="B88" s="32"/>
      <c r="C88" s="26" t="s">
        <v>37</v>
      </c>
      <c r="F88" s="24" t="str">
        <f>IF(E18="","",E18)</f>
        <v>Vyplň údaj</v>
      </c>
      <c r="I88" s="26" t="s">
        <v>44</v>
      </c>
      <c r="J88" s="30" t="str">
        <f>E24</f>
        <v>Ing.Milan Jícha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07"/>
      <c r="C90" s="108" t="s">
        <v>115</v>
      </c>
      <c r="D90" s="109" t="s">
        <v>66</v>
      </c>
      <c r="E90" s="109" t="s">
        <v>62</v>
      </c>
      <c r="F90" s="109" t="s">
        <v>63</v>
      </c>
      <c r="G90" s="109" t="s">
        <v>116</v>
      </c>
      <c r="H90" s="109" t="s">
        <v>117</v>
      </c>
      <c r="I90" s="109" t="s">
        <v>118</v>
      </c>
      <c r="J90" s="109" t="s">
        <v>103</v>
      </c>
      <c r="K90" s="110" t="s">
        <v>119</v>
      </c>
      <c r="L90" s="107"/>
      <c r="M90" s="55" t="s">
        <v>3</v>
      </c>
      <c r="N90" s="56" t="s">
        <v>51</v>
      </c>
      <c r="O90" s="56" t="s">
        <v>120</v>
      </c>
      <c r="P90" s="56" t="s">
        <v>121</v>
      </c>
      <c r="Q90" s="56" t="s">
        <v>122</v>
      </c>
      <c r="R90" s="56" t="s">
        <v>123</v>
      </c>
      <c r="S90" s="56" t="s">
        <v>124</v>
      </c>
      <c r="T90" s="57" t="s">
        <v>125</v>
      </c>
    </row>
    <row r="91" spans="2:65" s="1" customFormat="1" ht="22.9" customHeight="1">
      <c r="B91" s="32"/>
      <c r="C91" s="60" t="s">
        <v>126</v>
      </c>
      <c r="J91" s="111">
        <f>BK91</f>
        <v>0</v>
      </c>
      <c r="L91" s="32"/>
      <c r="M91" s="58"/>
      <c r="N91" s="50"/>
      <c r="O91" s="50"/>
      <c r="P91" s="112">
        <f>P92+P351</f>
        <v>0</v>
      </c>
      <c r="Q91" s="50"/>
      <c r="R91" s="112">
        <f>R92+R351</f>
        <v>3846.4580589400002</v>
      </c>
      <c r="S91" s="50"/>
      <c r="T91" s="113">
        <f>T92+T351</f>
        <v>1167.809</v>
      </c>
      <c r="AT91" s="16" t="s">
        <v>80</v>
      </c>
      <c r="AU91" s="16" t="s">
        <v>104</v>
      </c>
      <c r="BK91" s="114">
        <f>BK92+BK351</f>
        <v>0</v>
      </c>
    </row>
    <row r="92" spans="2:65" s="11" customFormat="1" ht="25.9" customHeight="1">
      <c r="B92" s="115"/>
      <c r="D92" s="116" t="s">
        <v>80</v>
      </c>
      <c r="E92" s="117" t="s">
        <v>127</v>
      </c>
      <c r="F92" s="117" t="s">
        <v>128</v>
      </c>
      <c r="I92" s="118"/>
      <c r="J92" s="119">
        <f>BK92</f>
        <v>0</v>
      </c>
      <c r="L92" s="115"/>
      <c r="M92" s="120"/>
      <c r="P92" s="121">
        <f>P93+P207+P271+P299+P309+P314+P342+P346</f>
        <v>0</v>
      </c>
      <c r="R92" s="121">
        <f>R93+R207+R271+R299+R309+R314+R342+R346</f>
        <v>3841.7029999400002</v>
      </c>
      <c r="T92" s="122">
        <f>T93+T207+T271+T299+T309+T314+T342+T346</f>
        <v>1166.8019999999999</v>
      </c>
      <c r="AR92" s="116" t="s">
        <v>89</v>
      </c>
      <c r="AT92" s="123" t="s">
        <v>80</v>
      </c>
      <c r="AU92" s="123" t="s">
        <v>81</v>
      </c>
      <c r="AY92" s="116" t="s">
        <v>129</v>
      </c>
      <c r="BK92" s="124">
        <f>BK93+BK207+BK271+BK299+BK309+BK314+BK342+BK346</f>
        <v>0</v>
      </c>
    </row>
    <row r="93" spans="2:65" s="11" customFormat="1" ht="22.9" customHeight="1">
      <c r="B93" s="115"/>
      <c r="D93" s="116" t="s">
        <v>80</v>
      </c>
      <c r="E93" s="125" t="s">
        <v>89</v>
      </c>
      <c r="F93" s="125" t="s">
        <v>130</v>
      </c>
      <c r="I93" s="118"/>
      <c r="J93" s="126">
        <f>BK93</f>
        <v>0</v>
      </c>
      <c r="L93" s="115"/>
      <c r="M93" s="120"/>
      <c r="P93" s="121">
        <f>SUM(P94:P206)</f>
        <v>0</v>
      </c>
      <c r="R93" s="121">
        <f>SUM(R94:R206)</f>
        <v>0.37945730000000005</v>
      </c>
      <c r="T93" s="122">
        <f>SUM(T94:T206)</f>
        <v>1166.8019999999999</v>
      </c>
      <c r="AR93" s="116" t="s">
        <v>89</v>
      </c>
      <c r="AT93" s="123" t="s">
        <v>80</v>
      </c>
      <c r="AU93" s="123" t="s">
        <v>89</v>
      </c>
      <c r="AY93" s="116" t="s">
        <v>129</v>
      </c>
      <c r="BK93" s="124">
        <f>SUM(BK94:BK206)</f>
        <v>0</v>
      </c>
    </row>
    <row r="94" spans="2:65" s="1" customFormat="1" ht="16.5" customHeight="1">
      <c r="B94" s="127"/>
      <c r="C94" s="128" t="s">
        <v>89</v>
      </c>
      <c r="D94" s="128" t="s">
        <v>131</v>
      </c>
      <c r="E94" s="129" t="s">
        <v>132</v>
      </c>
      <c r="F94" s="130" t="s">
        <v>369</v>
      </c>
      <c r="G94" s="131" t="s">
        <v>134</v>
      </c>
      <c r="H94" s="132">
        <v>1</v>
      </c>
      <c r="I94" s="133"/>
      <c r="J94" s="134">
        <f>ROUND(I94*H94,2)</f>
        <v>0</v>
      </c>
      <c r="K94" s="130" t="s">
        <v>926</v>
      </c>
      <c r="L94" s="32"/>
      <c r="M94" s="135" t="s">
        <v>3</v>
      </c>
      <c r="N94" s="136" t="s">
        <v>52</v>
      </c>
      <c r="P94" s="137">
        <f>O94*H94</f>
        <v>0</v>
      </c>
      <c r="Q94" s="137">
        <v>3.0000000000000001E-5</v>
      </c>
      <c r="R94" s="137">
        <f>Q94*H94</f>
        <v>3.0000000000000001E-5</v>
      </c>
      <c r="S94" s="137">
        <v>0</v>
      </c>
      <c r="T94" s="138">
        <f>S94*H94</f>
        <v>0</v>
      </c>
      <c r="AR94" s="139" t="s">
        <v>135</v>
      </c>
      <c r="AT94" s="139" t="s">
        <v>131</v>
      </c>
      <c r="AU94" s="139" t="s">
        <v>91</v>
      </c>
      <c r="AY94" s="16" t="s">
        <v>129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6" t="s">
        <v>89</v>
      </c>
      <c r="BK94" s="140">
        <f>ROUND(I94*H94,2)</f>
        <v>0</v>
      </c>
      <c r="BL94" s="16" t="s">
        <v>135</v>
      </c>
      <c r="BM94" s="139" t="s">
        <v>370</v>
      </c>
    </row>
    <row r="95" spans="2:65" s="1" customFormat="1">
      <c r="B95" s="32"/>
      <c r="D95" s="141" t="s">
        <v>137</v>
      </c>
      <c r="F95" s="142" t="s">
        <v>369</v>
      </c>
      <c r="I95" s="143"/>
      <c r="L95" s="32"/>
      <c r="M95" s="144"/>
      <c r="T95" s="52"/>
      <c r="AT95" s="16" t="s">
        <v>137</v>
      </c>
      <c r="AU95" s="16" t="s">
        <v>91</v>
      </c>
    </row>
    <row r="96" spans="2:65" s="12" customFormat="1">
      <c r="B96" s="145"/>
      <c r="D96" s="141" t="s">
        <v>139</v>
      </c>
      <c r="E96" s="146" t="s">
        <v>3</v>
      </c>
      <c r="F96" s="147" t="s">
        <v>89</v>
      </c>
      <c r="H96" s="148">
        <v>1</v>
      </c>
      <c r="I96" s="149"/>
      <c r="L96" s="145"/>
      <c r="M96" s="150"/>
      <c r="T96" s="151"/>
      <c r="AT96" s="146" t="s">
        <v>139</v>
      </c>
      <c r="AU96" s="146" t="s">
        <v>91</v>
      </c>
      <c r="AV96" s="12" t="s">
        <v>91</v>
      </c>
      <c r="AW96" s="12" t="s">
        <v>43</v>
      </c>
      <c r="AX96" s="12" t="s">
        <v>89</v>
      </c>
      <c r="AY96" s="146" t="s">
        <v>129</v>
      </c>
    </row>
    <row r="97" spans="2:65" s="1" customFormat="1" ht="21.75" customHeight="1">
      <c r="B97" s="127"/>
      <c r="C97" s="128" t="s">
        <v>91</v>
      </c>
      <c r="D97" s="128" t="s">
        <v>131</v>
      </c>
      <c r="E97" s="129" t="s">
        <v>371</v>
      </c>
      <c r="F97" s="130" t="s">
        <v>372</v>
      </c>
      <c r="G97" s="131" t="s">
        <v>156</v>
      </c>
      <c r="H97" s="132">
        <v>1502.2080000000001</v>
      </c>
      <c r="I97" s="133"/>
      <c r="J97" s="134">
        <f>ROUND(I97*H97,2)</f>
        <v>0</v>
      </c>
      <c r="K97" s="130" t="s">
        <v>143</v>
      </c>
      <c r="L97" s="32"/>
      <c r="M97" s="135" t="s">
        <v>3</v>
      </c>
      <c r="N97" s="136" t="s">
        <v>52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135</v>
      </c>
      <c r="AT97" s="139" t="s">
        <v>131</v>
      </c>
      <c r="AU97" s="139" t="s">
        <v>91</v>
      </c>
      <c r="AY97" s="16" t="s">
        <v>129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6" t="s">
        <v>89</v>
      </c>
      <c r="BK97" s="140">
        <f>ROUND(I97*H97,2)</f>
        <v>0</v>
      </c>
      <c r="BL97" s="16" t="s">
        <v>135</v>
      </c>
      <c r="BM97" s="139" t="s">
        <v>373</v>
      </c>
    </row>
    <row r="98" spans="2:65" s="1" customFormat="1">
      <c r="B98" s="32"/>
      <c r="D98" s="141" t="s">
        <v>137</v>
      </c>
      <c r="F98" s="142" t="s">
        <v>374</v>
      </c>
      <c r="I98" s="143"/>
      <c r="L98" s="32"/>
      <c r="M98" s="144"/>
      <c r="T98" s="52"/>
      <c r="AT98" s="16" t="s">
        <v>137</v>
      </c>
      <c r="AU98" s="16" t="s">
        <v>91</v>
      </c>
    </row>
    <row r="99" spans="2:65" s="1" customFormat="1">
      <c r="B99" s="32"/>
      <c r="D99" s="152" t="s">
        <v>146</v>
      </c>
      <c r="F99" s="153" t="s">
        <v>375</v>
      </c>
      <c r="I99" s="143"/>
      <c r="L99" s="32"/>
      <c r="M99" s="144"/>
      <c r="T99" s="52"/>
      <c r="AT99" s="16" t="s">
        <v>146</v>
      </c>
      <c r="AU99" s="16" t="s">
        <v>91</v>
      </c>
    </row>
    <row r="100" spans="2:65" s="12" customFormat="1">
      <c r="B100" s="145"/>
      <c r="D100" s="141" t="s">
        <v>139</v>
      </c>
      <c r="E100" s="146" t="s">
        <v>3</v>
      </c>
      <c r="F100" s="147" t="s">
        <v>376</v>
      </c>
      <c r="H100" s="148">
        <v>250.029</v>
      </c>
      <c r="I100" s="149"/>
      <c r="L100" s="145"/>
      <c r="M100" s="150"/>
      <c r="T100" s="151"/>
      <c r="AT100" s="146" t="s">
        <v>139</v>
      </c>
      <c r="AU100" s="146" t="s">
        <v>91</v>
      </c>
      <c r="AV100" s="12" t="s">
        <v>91</v>
      </c>
      <c r="AW100" s="12" t="s">
        <v>43</v>
      </c>
      <c r="AX100" s="12" t="s">
        <v>81</v>
      </c>
      <c r="AY100" s="146" t="s">
        <v>129</v>
      </c>
    </row>
    <row r="101" spans="2:65" s="12" customFormat="1">
      <c r="B101" s="145"/>
      <c r="D101" s="141" t="s">
        <v>139</v>
      </c>
      <c r="E101" s="146" t="s">
        <v>3</v>
      </c>
      <c r="F101" s="147" t="s">
        <v>377</v>
      </c>
      <c r="H101" s="148">
        <v>-91.385000000000005</v>
      </c>
      <c r="I101" s="149"/>
      <c r="L101" s="145"/>
      <c r="M101" s="150"/>
      <c r="T101" s="151"/>
      <c r="AT101" s="146" t="s">
        <v>139</v>
      </c>
      <c r="AU101" s="146" t="s">
        <v>91</v>
      </c>
      <c r="AV101" s="12" t="s">
        <v>91</v>
      </c>
      <c r="AW101" s="12" t="s">
        <v>43</v>
      </c>
      <c r="AX101" s="12" t="s">
        <v>81</v>
      </c>
      <c r="AY101" s="146" t="s">
        <v>129</v>
      </c>
    </row>
    <row r="102" spans="2:65" s="12" customFormat="1">
      <c r="B102" s="145"/>
      <c r="D102" s="141" t="s">
        <v>139</v>
      </c>
      <c r="E102" s="146" t="s">
        <v>3</v>
      </c>
      <c r="F102" s="147" t="s">
        <v>378</v>
      </c>
      <c r="H102" s="148">
        <v>131.83000000000001</v>
      </c>
      <c r="I102" s="149"/>
      <c r="L102" s="145"/>
      <c r="M102" s="150"/>
      <c r="T102" s="151"/>
      <c r="AT102" s="146" t="s">
        <v>139</v>
      </c>
      <c r="AU102" s="146" t="s">
        <v>91</v>
      </c>
      <c r="AV102" s="12" t="s">
        <v>91</v>
      </c>
      <c r="AW102" s="12" t="s">
        <v>43</v>
      </c>
      <c r="AX102" s="12" t="s">
        <v>81</v>
      </c>
      <c r="AY102" s="146" t="s">
        <v>129</v>
      </c>
    </row>
    <row r="103" spans="2:65" s="12" customFormat="1">
      <c r="B103" s="145"/>
      <c r="D103" s="141" t="s">
        <v>139</v>
      </c>
      <c r="E103" s="146" t="s">
        <v>3</v>
      </c>
      <c r="F103" s="147" t="s">
        <v>379</v>
      </c>
      <c r="H103" s="148">
        <v>142.435</v>
      </c>
      <c r="I103" s="149"/>
      <c r="L103" s="145"/>
      <c r="M103" s="150"/>
      <c r="T103" s="151"/>
      <c r="AT103" s="146" t="s">
        <v>139</v>
      </c>
      <c r="AU103" s="146" t="s">
        <v>91</v>
      </c>
      <c r="AV103" s="12" t="s">
        <v>91</v>
      </c>
      <c r="AW103" s="12" t="s">
        <v>43</v>
      </c>
      <c r="AX103" s="12" t="s">
        <v>81</v>
      </c>
      <c r="AY103" s="146" t="s">
        <v>129</v>
      </c>
    </row>
    <row r="104" spans="2:65" s="12" customFormat="1">
      <c r="B104" s="145"/>
      <c r="D104" s="141" t="s">
        <v>139</v>
      </c>
      <c r="E104" s="146" t="s">
        <v>3</v>
      </c>
      <c r="F104" s="147" t="s">
        <v>380</v>
      </c>
      <c r="H104" s="148">
        <v>23.22</v>
      </c>
      <c r="I104" s="149"/>
      <c r="L104" s="145"/>
      <c r="M104" s="150"/>
      <c r="T104" s="151"/>
      <c r="AT104" s="146" t="s">
        <v>139</v>
      </c>
      <c r="AU104" s="146" t="s">
        <v>91</v>
      </c>
      <c r="AV104" s="12" t="s">
        <v>91</v>
      </c>
      <c r="AW104" s="12" t="s">
        <v>43</v>
      </c>
      <c r="AX104" s="12" t="s">
        <v>81</v>
      </c>
      <c r="AY104" s="146" t="s">
        <v>129</v>
      </c>
    </row>
    <row r="105" spans="2:65" s="12" customFormat="1">
      <c r="B105" s="145"/>
      <c r="D105" s="141" t="s">
        <v>139</v>
      </c>
      <c r="E105" s="146" t="s">
        <v>3</v>
      </c>
      <c r="F105" s="147" t="s">
        <v>381</v>
      </c>
      <c r="H105" s="148">
        <v>167.584</v>
      </c>
      <c r="I105" s="149"/>
      <c r="L105" s="145"/>
      <c r="M105" s="150"/>
      <c r="T105" s="151"/>
      <c r="AT105" s="146" t="s">
        <v>139</v>
      </c>
      <c r="AU105" s="146" t="s">
        <v>91</v>
      </c>
      <c r="AV105" s="12" t="s">
        <v>91</v>
      </c>
      <c r="AW105" s="12" t="s">
        <v>43</v>
      </c>
      <c r="AX105" s="12" t="s">
        <v>81</v>
      </c>
      <c r="AY105" s="146" t="s">
        <v>129</v>
      </c>
    </row>
    <row r="106" spans="2:65" s="12" customFormat="1">
      <c r="B106" s="145"/>
      <c r="D106" s="141" t="s">
        <v>139</v>
      </c>
      <c r="E106" s="146" t="s">
        <v>3</v>
      </c>
      <c r="F106" s="147" t="s">
        <v>382</v>
      </c>
      <c r="H106" s="148">
        <v>64.540000000000006</v>
      </c>
      <c r="I106" s="149"/>
      <c r="L106" s="145"/>
      <c r="M106" s="150"/>
      <c r="T106" s="151"/>
      <c r="AT106" s="146" t="s">
        <v>139</v>
      </c>
      <c r="AU106" s="146" t="s">
        <v>91</v>
      </c>
      <c r="AV106" s="12" t="s">
        <v>91</v>
      </c>
      <c r="AW106" s="12" t="s">
        <v>43</v>
      </c>
      <c r="AX106" s="12" t="s">
        <v>81</v>
      </c>
      <c r="AY106" s="146" t="s">
        <v>129</v>
      </c>
    </row>
    <row r="107" spans="2:65" s="12" customFormat="1">
      <c r="B107" s="145"/>
      <c r="D107" s="141" t="s">
        <v>139</v>
      </c>
      <c r="E107" s="146" t="s">
        <v>3</v>
      </c>
      <c r="F107" s="147" t="s">
        <v>383</v>
      </c>
      <c r="H107" s="148">
        <v>37.24</v>
      </c>
      <c r="I107" s="149"/>
      <c r="L107" s="145"/>
      <c r="M107" s="150"/>
      <c r="T107" s="151"/>
      <c r="AT107" s="146" t="s">
        <v>139</v>
      </c>
      <c r="AU107" s="146" t="s">
        <v>91</v>
      </c>
      <c r="AV107" s="12" t="s">
        <v>91</v>
      </c>
      <c r="AW107" s="12" t="s">
        <v>43</v>
      </c>
      <c r="AX107" s="12" t="s">
        <v>81</v>
      </c>
      <c r="AY107" s="146" t="s">
        <v>129</v>
      </c>
    </row>
    <row r="108" spans="2:65" s="12" customFormat="1">
      <c r="B108" s="145"/>
      <c r="D108" s="141" t="s">
        <v>139</v>
      </c>
      <c r="E108" s="146" t="s">
        <v>3</v>
      </c>
      <c r="F108" s="147" t="s">
        <v>384</v>
      </c>
      <c r="H108" s="148">
        <v>45.91</v>
      </c>
      <c r="I108" s="149"/>
      <c r="L108" s="145"/>
      <c r="M108" s="150"/>
      <c r="T108" s="151"/>
      <c r="AT108" s="146" t="s">
        <v>139</v>
      </c>
      <c r="AU108" s="146" t="s">
        <v>91</v>
      </c>
      <c r="AV108" s="12" t="s">
        <v>91</v>
      </c>
      <c r="AW108" s="12" t="s">
        <v>43</v>
      </c>
      <c r="AX108" s="12" t="s">
        <v>81</v>
      </c>
      <c r="AY108" s="146" t="s">
        <v>129</v>
      </c>
    </row>
    <row r="109" spans="2:65" s="12" customFormat="1">
      <c r="B109" s="145"/>
      <c r="D109" s="141" t="s">
        <v>139</v>
      </c>
      <c r="E109" s="146" t="s">
        <v>3</v>
      </c>
      <c r="F109" s="147" t="s">
        <v>385</v>
      </c>
      <c r="H109" s="148">
        <v>236.60499999999999</v>
      </c>
      <c r="I109" s="149"/>
      <c r="L109" s="145"/>
      <c r="M109" s="150"/>
      <c r="T109" s="151"/>
      <c r="AT109" s="146" t="s">
        <v>139</v>
      </c>
      <c r="AU109" s="146" t="s">
        <v>91</v>
      </c>
      <c r="AV109" s="12" t="s">
        <v>91</v>
      </c>
      <c r="AW109" s="12" t="s">
        <v>43</v>
      </c>
      <c r="AX109" s="12" t="s">
        <v>81</v>
      </c>
      <c r="AY109" s="146" t="s">
        <v>129</v>
      </c>
    </row>
    <row r="110" spans="2:65" s="12" customFormat="1">
      <c r="B110" s="145"/>
      <c r="D110" s="141" t="s">
        <v>139</v>
      </c>
      <c r="E110" s="146" t="s">
        <v>3</v>
      </c>
      <c r="F110" s="147" t="s">
        <v>386</v>
      </c>
      <c r="H110" s="148">
        <v>494.2</v>
      </c>
      <c r="I110" s="149"/>
      <c r="L110" s="145"/>
      <c r="M110" s="150"/>
      <c r="T110" s="151"/>
      <c r="AT110" s="146" t="s">
        <v>139</v>
      </c>
      <c r="AU110" s="146" t="s">
        <v>91</v>
      </c>
      <c r="AV110" s="12" t="s">
        <v>91</v>
      </c>
      <c r="AW110" s="12" t="s">
        <v>43</v>
      </c>
      <c r="AX110" s="12" t="s">
        <v>81</v>
      </c>
      <c r="AY110" s="146" t="s">
        <v>129</v>
      </c>
    </row>
    <row r="111" spans="2:65" s="13" customFormat="1">
      <c r="B111" s="154"/>
      <c r="D111" s="141" t="s">
        <v>139</v>
      </c>
      <c r="E111" s="155" t="s">
        <v>3</v>
      </c>
      <c r="F111" s="156" t="s">
        <v>152</v>
      </c>
      <c r="H111" s="157">
        <v>1502.2079999999999</v>
      </c>
      <c r="I111" s="158"/>
      <c r="L111" s="154"/>
      <c r="M111" s="159"/>
      <c r="T111" s="160"/>
      <c r="AT111" s="155" t="s">
        <v>139</v>
      </c>
      <c r="AU111" s="155" t="s">
        <v>91</v>
      </c>
      <c r="AV111" s="13" t="s">
        <v>135</v>
      </c>
      <c r="AW111" s="13" t="s">
        <v>43</v>
      </c>
      <c r="AX111" s="13" t="s">
        <v>89</v>
      </c>
      <c r="AY111" s="155" t="s">
        <v>129</v>
      </c>
    </row>
    <row r="112" spans="2:65" s="1" customFormat="1" ht="21.75" customHeight="1">
      <c r="B112" s="127"/>
      <c r="C112" s="128" t="s">
        <v>153</v>
      </c>
      <c r="D112" s="128" t="s">
        <v>131</v>
      </c>
      <c r="E112" s="129" t="s">
        <v>387</v>
      </c>
      <c r="F112" s="130" t="s">
        <v>388</v>
      </c>
      <c r="G112" s="131" t="s">
        <v>156</v>
      </c>
      <c r="H112" s="132">
        <v>527.322</v>
      </c>
      <c r="I112" s="133"/>
      <c r="J112" s="134">
        <f>ROUND(I112*H112,2)</f>
        <v>0</v>
      </c>
      <c r="K112" s="130" t="s">
        <v>143</v>
      </c>
      <c r="L112" s="32"/>
      <c r="M112" s="135" t="s">
        <v>3</v>
      </c>
      <c r="N112" s="136" t="s">
        <v>52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135</v>
      </c>
      <c r="AT112" s="139" t="s">
        <v>131</v>
      </c>
      <c r="AU112" s="139" t="s">
        <v>91</v>
      </c>
      <c r="AY112" s="16" t="s">
        <v>129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6" t="s">
        <v>89</v>
      </c>
      <c r="BK112" s="140">
        <f>ROUND(I112*H112,2)</f>
        <v>0</v>
      </c>
      <c r="BL112" s="16" t="s">
        <v>135</v>
      </c>
      <c r="BM112" s="139" t="s">
        <v>389</v>
      </c>
    </row>
    <row r="113" spans="2:65" s="1" customFormat="1">
      <c r="B113" s="32"/>
      <c r="D113" s="141" t="s">
        <v>137</v>
      </c>
      <c r="F113" s="142" t="s">
        <v>390</v>
      </c>
      <c r="I113" s="143"/>
      <c r="L113" s="32"/>
      <c r="M113" s="144"/>
      <c r="T113" s="52"/>
      <c r="AT113" s="16" t="s">
        <v>137</v>
      </c>
      <c r="AU113" s="16" t="s">
        <v>91</v>
      </c>
    </row>
    <row r="114" spans="2:65" s="1" customFormat="1">
      <c r="B114" s="32"/>
      <c r="D114" s="152" t="s">
        <v>146</v>
      </c>
      <c r="F114" s="153" t="s">
        <v>391</v>
      </c>
      <c r="I114" s="143"/>
      <c r="L114" s="32"/>
      <c r="M114" s="144"/>
      <c r="T114" s="52"/>
      <c r="AT114" s="16" t="s">
        <v>146</v>
      </c>
      <c r="AU114" s="16" t="s">
        <v>91</v>
      </c>
    </row>
    <row r="115" spans="2:65" s="12" customFormat="1">
      <c r="B115" s="145"/>
      <c r="D115" s="141" t="s">
        <v>139</v>
      </c>
      <c r="E115" s="146" t="s">
        <v>3</v>
      </c>
      <c r="F115" s="147" t="s">
        <v>392</v>
      </c>
      <c r="H115" s="148">
        <v>263.661</v>
      </c>
      <c r="I115" s="149"/>
      <c r="L115" s="145"/>
      <c r="M115" s="150"/>
      <c r="T115" s="151"/>
      <c r="AT115" s="146" t="s">
        <v>139</v>
      </c>
      <c r="AU115" s="146" t="s">
        <v>91</v>
      </c>
      <c r="AV115" s="12" t="s">
        <v>91</v>
      </c>
      <c r="AW115" s="12" t="s">
        <v>43</v>
      </c>
      <c r="AX115" s="12" t="s">
        <v>81</v>
      </c>
      <c r="AY115" s="146" t="s">
        <v>129</v>
      </c>
    </row>
    <row r="116" spans="2:65" s="12" customFormat="1">
      <c r="B116" s="145"/>
      <c r="D116" s="141" t="s">
        <v>139</v>
      </c>
      <c r="E116" s="146" t="s">
        <v>3</v>
      </c>
      <c r="F116" s="147" t="s">
        <v>393</v>
      </c>
      <c r="H116" s="148">
        <v>28.28</v>
      </c>
      <c r="I116" s="149"/>
      <c r="L116" s="145"/>
      <c r="M116" s="150"/>
      <c r="T116" s="151"/>
      <c r="AT116" s="146" t="s">
        <v>139</v>
      </c>
      <c r="AU116" s="146" t="s">
        <v>91</v>
      </c>
      <c r="AV116" s="12" t="s">
        <v>91</v>
      </c>
      <c r="AW116" s="12" t="s">
        <v>43</v>
      </c>
      <c r="AX116" s="12" t="s">
        <v>81</v>
      </c>
      <c r="AY116" s="146" t="s">
        <v>129</v>
      </c>
    </row>
    <row r="117" spans="2:65" s="12" customFormat="1">
      <c r="B117" s="145"/>
      <c r="D117" s="141" t="s">
        <v>139</v>
      </c>
      <c r="E117" s="146" t="s">
        <v>3</v>
      </c>
      <c r="F117" s="147" t="s">
        <v>394</v>
      </c>
      <c r="H117" s="148">
        <v>159.72499999999999</v>
      </c>
      <c r="I117" s="149"/>
      <c r="L117" s="145"/>
      <c r="M117" s="150"/>
      <c r="T117" s="151"/>
      <c r="AT117" s="146" t="s">
        <v>139</v>
      </c>
      <c r="AU117" s="146" t="s">
        <v>91</v>
      </c>
      <c r="AV117" s="12" t="s">
        <v>91</v>
      </c>
      <c r="AW117" s="12" t="s">
        <v>43</v>
      </c>
      <c r="AX117" s="12" t="s">
        <v>81</v>
      </c>
      <c r="AY117" s="146" t="s">
        <v>129</v>
      </c>
    </row>
    <row r="118" spans="2:65" s="12" customFormat="1">
      <c r="B118" s="145"/>
      <c r="D118" s="141" t="s">
        <v>139</v>
      </c>
      <c r="E118" s="146" t="s">
        <v>3</v>
      </c>
      <c r="F118" s="147" t="s">
        <v>395</v>
      </c>
      <c r="H118" s="148">
        <v>75.656000000000006</v>
      </c>
      <c r="I118" s="149"/>
      <c r="L118" s="145"/>
      <c r="M118" s="150"/>
      <c r="T118" s="151"/>
      <c r="AT118" s="146" t="s">
        <v>139</v>
      </c>
      <c r="AU118" s="146" t="s">
        <v>91</v>
      </c>
      <c r="AV118" s="12" t="s">
        <v>91</v>
      </c>
      <c r="AW118" s="12" t="s">
        <v>43</v>
      </c>
      <c r="AX118" s="12" t="s">
        <v>81</v>
      </c>
      <c r="AY118" s="146" t="s">
        <v>129</v>
      </c>
    </row>
    <row r="119" spans="2:65" s="13" customFormat="1">
      <c r="B119" s="154"/>
      <c r="D119" s="141" t="s">
        <v>139</v>
      </c>
      <c r="E119" s="155" t="s">
        <v>3</v>
      </c>
      <c r="F119" s="156" t="s">
        <v>152</v>
      </c>
      <c r="H119" s="157">
        <v>527.32200000000012</v>
      </c>
      <c r="I119" s="158"/>
      <c r="L119" s="154"/>
      <c r="M119" s="159"/>
      <c r="T119" s="160"/>
      <c r="AT119" s="155" t="s">
        <v>139</v>
      </c>
      <c r="AU119" s="155" t="s">
        <v>91</v>
      </c>
      <c r="AV119" s="13" t="s">
        <v>135</v>
      </c>
      <c r="AW119" s="13" t="s">
        <v>43</v>
      </c>
      <c r="AX119" s="13" t="s">
        <v>89</v>
      </c>
      <c r="AY119" s="155" t="s">
        <v>129</v>
      </c>
    </row>
    <row r="120" spans="2:65" s="1" customFormat="1" ht="21.75" customHeight="1">
      <c r="B120" s="127"/>
      <c r="C120" s="128" t="s">
        <v>135</v>
      </c>
      <c r="D120" s="128" t="s">
        <v>131</v>
      </c>
      <c r="E120" s="129" t="s">
        <v>396</v>
      </c>
      <c r="F120" s="130" t="s">
        <v>397</v>
      </c>
      <c r="G120" s="131" t="s">
        <v>156</v>
      </c>
      <c r="H120" s="132">
        <v>91.385000000000005</v>
      </c>
      <c r="I120" s="133"/>
      <c r="J120" s="134">
        <f>ROUND(I120*H120,2)</f>
        <v>0</v>
      </c>
      <c r="K120" s="130" t="s">
        <v>143</v>
      </c>
      <c r="L120" s="32"/>
      <c r="M120" s="135" t="s">
        <v>3</v>
      </c>
      <c r="N120" s="136" t="s">
        <v>52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135</v>
      </c>
      <c r="AT120" s="139" t="s">
        <v>131</v>
      </c>
      <c r="AU120" s="139" t="s">
        <v>91</v>
      </c>
      <c r="AY120" s="16" t="s">
        <v>129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6" t="s">
        <v>89</v>
      </c>
      <c r="BK120" s="140">
        <f>ROUND(I120*H120,2)</f>
        <v>0</v>
      </c>
      <c r="BL120" s="16" t="s">
        <v>135</v>
      </c>
      <c r="BM120" s="139" t="s">
        <v>398</v>
      </c>
    </row>
    <row r="121" spans="2:65" s="1" customFormat="1">
      <c r="B121" s="32"/>
      <c r="D121" s="141" t="s">
        <v>137</v>
      </c>
      <c r="F121" s="142" t="s">
        <v>399</v>
      </c>
      <c r="I121" s="143"/>
      <c r="L121" s="32"/>
      <c r="M121" s="144"/>
      <c r="T121" s="52"/>
      <c r="AT121" s="16" t="s">
        <v>137</v>
      </c>
      <c r="AU121" s="16" t="s">
        <v>91</v>
      </c>
    </row>
    <row r="122" spans="2:65" s="1" customFormat="1">
      <c r="B122" s="32"/>
      <c r="D122" s="152" t="s">
        <v>146</v>
      </c>
      <c r="F122" s="153" t="s">
        <v>400</v>
      </c>
      <c r="I122" s="143"/>
      <c r="L122" s="32"/>
      <c r="M122" s="144"/>
      <c r="T122" s="52"/>
      <c r="AT122" s="16" t="s">
        <v>146</v>
      </c>
      <c r="AU122" s="16" t="s">
        <v>91</v>
      </c>
    </row>
    <row r="123" spans="2:65" s="12" customFormat="1">
      <c r="B123" s="145"/>
      <c r="D123" s="141" t="s">
        <v>139</v>
      </c>
      <c r="E123" s="146" t="s">
        <v>3</v>
      </c>
      <c r="F123" s="147" t="s">
        <v>401</v>
      </c>
      <c r="H123" s="148">
        <v>43.58</v>
      </c>
      <c r="I123" s="149"/>
      <c r="L123" s="145"/>
      <c r="M123" s="150"/>
      <c r="T123" s="151"/>
      <c r="AT123" s="146" t="s">
        <v>139</v>
      </c>
      <c r="AU123" s="146" t="s">
        <v>91</v>
      </c>
      <c r="AV123" s="12" t="s">
        <v>91</v>
      </c>
      <c r="AW123" s="12" t="s">
        <v>43</v>
      </c>
      <c r="AX123" s="12" t="s">
        <v>81</v>
      </c>
      <c r="AY123" s="146" t="s">
        <v>129</v>
      </c>
    </row>
    <row r="124" spans="2:65" s="12" customFormat="1">
      <c r="B124" s="145"/>
      <c r="D124" s="141" t="s">
        <v>139</v>
      </c>
      <c r="E124" s="146" t="s">
        <v>3</v>
      </c>
      <c r="F124" s="147" t="s">
        <v>402</v>
      </c>
      <c r="H124" s="148">
        <v>9.6349999999999998</v>
      </c>
      <c r="I124" s="149"/>
      <c r="L124" s="145"/>
      <c r="M124" s="150"/>
      <c r="T124" s="151"/>
      <c r="AT124" s="146" t="s">
        <v>139</v>
      </c>
      <c r="AU124" s="146" t="s">
        <v>91</v>
      </c>
      <c r="AV124" s="12" t="s">
        <v>91</v>
      </c>
      <c r="AW124" s="12" t="s">
        <v>43</v>
      </c>
      <c r="AX124" s="12" t="s">
        <v>81</v>
      </c>
      <c r="AY124" s="146" t="s">
        <v>129</v>
      </c>
    </row>
    <row r="125" spans="2:65" s="12" customFormat="1">
      <c r="B125" s="145"/>
      <c r="D125" s="141" t="s">
        <v>139</v>
      </c>
      <c r="E125" s="146" t="s">
        <v>3</v>
      </c>
      <c r="F125" s="147" t="s">
        <v>403</v>
      </c>
      <c r="H125" s="148">
        <v>38.17</v>
      </c>
      <c r="I125" s="149"/>
      <c r="L125" s="145"/>
      <c r="M125" s="150"/>
      <c r="T125" s="151"/>
      <c r="AT125" s="146" t="s">
        <v>139</v>
      </c>
      <c r="AU125" s="146" t="s">
        <v>91</v>
      </c>
      <c r="AV125" s="12" t="s">
        <v>91</v>
      </c>
      <c r="AW125" s="12" t="s">
        <v>43</v>
      </c>
      <c r="AX125" s="12" t="s">
        <v>81</v>
      </c>
      <c r="AY125" s="146" t="s">
        <v>129</v>
      </c>
    </row>
    <row r="126" spans="2:65" s="13" customFormat="1">
      <c r="B126" s="154"/>
      <c r="D126" s="141" t="s">
        <v>139</v>
      </c>
      <c r="E126" s="155" t="s">
        <v>3</v>
      </c>
      <c r="F126" s="156" t="s">
        <v>152</v>
      </c>
      <c r="H126" s="157">
        <v>91.384999999999991</v>
      </c>
      <c r="I126" s="158"/>
      <c r="L126" s="154"/>
      <c r="M126" s="159"/>
      <c r="T126" s="160"/>
      <c r="AT126" s="155" t="s">
        <v>139</v>
      </c>
      <c r="AU126" s="155" t="s">
        <v>91</v>
      </c>
      <c r="AV126" s="13" t="s">
        <v>135</v>
      </c>
      <c r="AW126" s="13" t="s">
        <v>43</v>
      </c>
      <c r="AX126" s="13" t="s">
        <v>89</v>
      </c>
      <c r="AY126" s="155" t="s">
        <v>129</v>
      </c>
    </row>
    <row r="127" spans="2:65" s="1" customFormat="1" ht="21.75" customHeight="1">
      <c r="B127" s="127"/>
      <c r="C127" s="128" t="s">
        <v>167</v>
      </c>
      <c r="D127" s="128" t="s">
        <v>131</v>
      </c>
      <c r="E127" s="129" t="s">
        <v>404</v>
      </c>
      <c r="F127" s="130" t="s">
        <v>405</v>
      </c>
      <c r="G127" s="131" t="s">
        <v>156</v>
      </c>
      <c r="H127" s="132">
        <v>15.023999999999999</v>
      </c>
      <c r="I127" s="133"/>
      <c r="J127" s="134">
        <f>ROUND(I127*H127,2)</f>
        <v>0</v>
      </c>
      <c r="K127" s="130" t="s">
        <v>143</v>
      </c>
      <c r="L127" s="32"/>
      <c r="M127" s="135" t="s">
        <v>3</v>
      </c>
      <c r="N127" s="136" t="s">
        <v>52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135</v>
      </c>
      <c r="AT127" s="139" t="s">
        <v>131</v>
      </c>
      <c r="AU127" s="139" t="s">
        <v>91</v>
      </c>
      <c r="AY127" s="16" t="s">
        <v>129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6" t="s">
        <v>89</v>
      </c>
      <c r="BK127" s="140">
        <f>ROUND(I127*H127,2)</f>
        <v>0</v>
      </c>
      <c r="BL127" s="16" t="s">
        <v>135</v>
      </c>
      <c r="BM127" s="139" t="s">
        <v>406</v>
      </c>
    </row>
    <row r="128" spans="2:65" s="1" customFormat="1" ht="19.5">
      <c r="B128" s="32"/>
      <c r="D128" s="141" t="s">
        <v>137</v>
      </c>
      <c r="F128" s="142" t="s">
        <v>407</v>
      </c>
      <c r="I128" s="143"/>
      <c r="L128" s="32"/>
      <c r="M128" s="144"/>
      <c r="T128" s="52"/>
      <c r="AT128" s="16" t="s">
        <v>137</v>
      </c>
      <c r="AU128" s="16" t="s">
        <v>91</v>
      </c>
    </row>
    <row r="129" spans="2:65" s="1" customFormat="1">
      <c r="B129" s="32"/>
      <c r="D129" s="152" t="s">
        <v>146</v>
      </c>
      <c r="F129" s="153" t="s">
        <v>408</v>
      </c>
      <c r="I129" s="143"/>
      <c r="L129" s="32"/>
      <c r="M129" s="144"/>
      <c r="T129" s="52"/>
      <c r="AT129" s="16" t="s">
        <v>146</v>
      </c>
      <c r="AU129" s="16" t="s">
        <v>91</v>
      </c>
    </row>
    <row r="130" spans="2:65" s="12" customFormat="1">
      <c r="B130" s="145"/>
      <c r="D130" s="141" t="s">
        <v>139</v>
      </c>
      <c r="E130" s="146" t="s">
        <v>3</v>
      </c>
      <c r="F130" s="147" t="s">
        <v>409</v>
      </c>
      <c r="H130" s="148">
        <v>15.023999999999999</v>
      </c>
      <c r="I130" s="149"/>
      <c r="L130" s="145"/>
      <c r="M130" s="150"/>
      <c r="T130" s="151"/>
      <c r="AT130" s="146" t="s">
        <v>139</v>
      </c>
      <c r="AU130" s="146" t="s">
        <v>91</v>
      </c>
      <c r="AV130" s="12" t="s">
        <v>91</v>
      </c>
      <c r="AW130" s="12" t="s">
        <v>43</v>
      </c>
      <c r="AX130" s="12" t="s">
        <v>89</v>
      </c>
      <c r="AY130" s="146" t="s">
        <v>129</v>
      </c>
    </row>
    <row r="131" spans="2:65" s="1" customFormat="1" ht="16.5" customHeight="1">
      <c r="B131" s="127"/>
      <c r="C131" s="128" t="s">
        <v>175</v>
      </c>
      <c r="D131" s="128" t="s">
        <v>131</v>
      </c>
      <c r="E131" s="129" t="s">
        <v>410</v>
      </c>
      <c r="F131" s="130" t="s">
        <v>411</v>
      </c>
      <c r="G131" s="131" t="s">
        <v>156</v>
      </c>
      <c r="H131" s="132">
        <v>583.40099999999995</v>
      </c>
      <c r="I131" s="133"/>
      <c r="J131" s="134">
        <f>ROUND(I131*H131,2)</f>
        <v>0</v>
      </c>
      <c r="K131" s="130" t="s">
        <v>143</v>
      </c>
      <c r="L131" s="32"/>
      <c r="M131" s="135" t="s">
        <v>3</v>
      </c>
      <c r="N131" s="136" t="s">
        <v>52</v>
      </c>
      <c r="P131" s="137">
        <f>O131*H131</f>
        <v>0</v>
      </c>
      <c r="Q131" s="137">
        <v>0</v>
      </c>
      <c r="R131" s="137">
        <f>Q131*H131</f>
        <v>0</v>
      </c>
      <c r="S131" s="137">
        <v>2</v>
      </c>
      <c r="T131" s="138">
        <f>S131*H131</f>
        <v>1166.8019999999999</v>
      </c>
      <c r="AR131" s="139" t="s">
        <v>135</v>
      </c>
      <c r="AT131" s="139" t="s">
        <v>131</v>
      </c>
      <c r="AU131" s="139" t="s">
        <v>91</v>
      </c>
      <c r="AY131" s="16" t="s">
        <v>129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89</v>
      </c>
      <c r="BK131" s="140">
        <f>ROUND(I131*H131,2)</f>
        <v>0</v>
      </c>
      <c r="BL131" s="16" t="s">
        <v>135</v>
      </c>
      <c r="BM131" s="139" t="s">
        <v>412</v>
      </c>
    </row>
    <row r="132" spans="2:65" s="1" customFormat="1" ht="19.5">
      <c r="B132" s="32"/>
      <c r="D132" s="141" t="s">
        <v>137</v>
      </c>
      <c r="F132" s="142" t="s">
        <v>413</v>
      </c>
      <c r="I132" s="143"/>
      <c r="L132" s="32"/>
      <c r="M132" s="144"/>
      <c r="T132" s="52"/>
      <c r="AT132" s="16" t="s">
        <v>137</v>
      </c>
      <c r="AU132" s="16" t="s">
        <v>91</v>
      </c>
    </row>
    <row r="133" spans="2:65" s="1" customFormat="1">
      <c r="B133" s="32"/>
      <c r="D133" s="152" t="s">
        <v>146</v>
      </c>
      <c r="F133" s="153" t="s">
        <v>414</v>
      </c>
      <c r="I133" s="143"/>
      <c r="L133" s="32"/>
      <c r="M133" s="144"/>
      <c r="T133" s="52"/>
      <c r="AT133" s="16" t="s">
        <v>146</v>
      </c>
      <c r="AU133" s="16" t="s">
        <v>91</v>
      </c>
    </row>
    <row r="134" spans="2:65" s="12" customFormat="1">
      <c r="B134" s="145"/>
      <c r="D134" s="141" t="s">
        <v>139</v>
      </c>
      <c r="E134" s="146" t="s">
        <v>3</v>
      </c>
      <c r="F134" s="147" t="s">
        <v>415</v>
      </c>
      <c r="H134" s="148">
        <v>249.971</v>
      </c>
      <c r="I134" s="149"/>
      <c r="L134" s="145"/>
      <c r="M134" s="150"/>
      <c r="T134" s="151"/>
      <c r="AT134" s="146" t="s">
        <v>139</v>
      </c>
      <c r="AU134" s="146" t="s">
        <v>91</v>
      </c>
      <c r="AV134" s="12" t="s">
        <v>91</v>
      </c>
      <c r="AW134" s="12" t="s">
        <v>43</v>
      </c>
      <c r="AX134" s="12" t="s">
        <v>81</v>
      </c>
      <c r="AY134" s="146" t="s">
        <v>129</v>
      </c>
    </row>
    <row r="135" spans="2:65" s="12" customFormat="1">
      <c r="B135" s="145"/>
      <c r="D135" s="141" t="s">
        <v>139</v>
      </c>
      <c r="E135" s="146" t="s">
        <v>3</v>
      </c>
      <c r="F135" s="147" t="s">
        <v>416</v>
      </c>
      <c r="H135" s="148">
        <v>117.38</v>
      </c>
      <c r="I135" s="149"/>
      <c r="L135" s="145"/>
      <c r="M135" s="150"/>
      <c r="T135" s="151"/>
      <c r="AT135" s="146" t="s">
        <v>139</v>
      </c>
      <c r="AU135" s="146" t="s">
        <v>91</v>
      </c>
      <c r="AV135" s="12" t="s">
        <v>91</v>
      </c>
      <c r="AW135" s="12" t="s">
        <v>43</v>
      </c>
      <c r="AX135" s="12" t="s">
        <v>81</v>
      </c>
      <c r="AY135" s="146" t="s">
        <v>129</v>
      </c>
    </row>
    <row r="136" spans="2:65" s="12" customFormat="1">
      <c r="B136" s="145"/>
      <c r="D136" s="141" t="s">
        <v>139</v>
      </c>
      <c r="E136" s="146" t="s">
        <v>3</v>
      </c>
      <c r="F136" s="147" t="s">
        <v>417</v>
      </c>
      <c r="H136" s="148">
        <v>216.05</v>
      </c>
      <c r="I136" s="149"/>
      <c r="L136" s="145"/>
      <c r="M136" s="150"/>
      <c r="T136" s="151"/>
      <c r="AT136" s="146" t="s">
        <v>139</v>
      </c>
      <c r="AU136" s="146" t="s">
        <v>91</v>
      </c>
      <c r="AV136" s="12" t="s">
        <v>91</v>
      </c>
      <c r="AW136" s="12" t="s">
        <v>43</v>
      </c>
      <c r="AX136" s="12" t="s">
        <v>81</v>
      </c>
      <c r="AY136" s="146" t="s">
        <v>129</v>
      </c>
    </row>
    <row r="137" spans="2:65" s="13" customFormat="1">
      <c r="B137" s="154"/>
      <c r="D137" s="141" t="s">
        <v>139</v>
      </c>
      <c r="E137" s="155" t="s">
        <v>3</v>
      </c>
      <c r="F137" s="156" t="s">
        <v>152</v>
      </c>
      <c r="H137" s="157">
        <v>583.40100000000007</v>
      </c>
      <c r="I137" s="158"/>
      <c r="L137" s="154"/>
      <c r="M137" s="159"/>
      <c r="T137" s="160"/>
      <c r="AT137" s="155" t="s">
        <v>139</v>
      </c>
      <c r="AU137" s="155" t="s">
        <v>91</v>
      </c>
      <c r="AV137" s="13" t="s">
        <v>135</v>
      </c>
      <c r="AW137" s="13" t="s">
        <v>43</v>
      </c>
      <c r="AX137" s="13" t="s">
        <v>89</v>
      </c>
      <c r="AY137" s="155" t="s">
        <v>129</v>
      </c>
    </row>
    <row r="138" spans="2:65" s="1" customFormat="1" ht="16.5" customHeight="1">
      <c r="B138" s="127"/>
      <c r="C138" s="128" t="s">
        <v>182</v>
      </c>
      <c r="D138" s="128" t="s">
        <v>131</v>
      </c>
      <c r="E138" s="129" t="s">
        <v>418</v>
      </c>
      <c r="F138" s="130" t="s">
        <v>419</v>
      </c>
      <c r="G138" s="131" t="s">
        <v>156</v>
      </c>
      <c r="H138" s="132">
        <v>120.601</v>
      </c>
      <c r="I138" s="133"/>
      <c r="J138" s="134">
        <f>ROUND(I138*H138,2)</f>
        <v>0</v>
      </c>
      <c r="K138" s="130" t="s">
        <v>143</v>
      </c>
      <c r="L138" s="32"/>
      <c r="M138" s="135" t="s">
        <v>3</v>
      </c>
      <c r="N138" s="136" t="s">
        <v>52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135</v>
      </c>
      <c r="AT138" s="139" t="s">
        <v>131</v>
      </c>
      <c r="AU138" s="139" t="s">
        <v>91</v>
      </c>
      <c r="AY138" s="16" t="s">
        <v>129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89</v>
      </c>
      <c r="BK138" s="140">
        <f>ROUND(I138*H138,2)</f>
        <v>0</v>
      </c>
      <c r="BL138" s="16" t="s">
        <v>135</v>
      </c>
      <c r="BM138" s="139" t="s">
        <v>420</v>
      </c>
    </row>
    <row r="139" spans="2:65" s="1" customFormat="1" ht="19.5">
      <c r="B139" s="32"/>
      <c r="D139" s="141" t="s">
        <v>137</v>
      </c>
      <c r="F139" s="142" t="s">
        <v>421</v>
      </c>
      <c r="I139" s="143"/>
      <c r="L139" s="32"/>
      <c r="M139" s="144"/>
      <c r="T139" s="52"/>
      <c r="AT139" s="16" t="s">
        <v>137</v>
      </c>
      <c r="AU139" s="16" t="s">
        <v>91</v>
      </c>
    </row>
    <row r="140" spans="2:65" s="1" customFormat="1">
      <c r="B140" s="32"/>
      <c r="D140" s="152" t="s">
        <v>146</v>
      </c>
      <c r="F140" s="153" t="s">
        <v>422</v>
      </c>
      <c r="I140" s="143"/>
      <c r="L140" s="32"/>
      <c r="M140" s="144"/>
      <c r="T140" s="52"/>
      <c r="AT140" s="16" t="s">
        <v>146</v>
      </c>
      <c r="AU140" s="16" t="s">
        <v>91</v>
      </c>
    </row>
    <row r="141" spans="2:65" s="12" customFormat="1">
      <c r="B141" s="145"/>
      <c r="D141" s="141" t="s">
        <v>139</v>
      </c>
      <c r="E141" s="146" t="s">
        <v>3</v>
      </c>
      <c r="F141" s="147" t="s">
        <v>423</v>
      </c>
      <c r="H141" s="148">
        <v>-457.4</v>
      </c>
      <c r="I141" s="149"/>
      <c r="L141" s="145"/>
      <c r="M141" s="150"/>
      <c r="T141" s="151"/>
      <c r="AT141" s="146" t="s">
        <v>139</v>
      </c>
      <c r="AU141" s="146" t="s">
        <v>91</v>
      </c>
      <c r="AV141" s="12" t="s">
        <v>91</v>
      </c>
      <c r="AW141" s="12" t="s">
        <v>43</v>
      </c>
      <c r="AX141" s="12" t="s">
        <v>81</v>
      </c>
      <c r="AY141" s="146" t="s">
        <v>129</v>
      </c>
    </row>
    <row r="142" spans="2:65" s="12" customFormat="1">
      <c r="B142" s="145"/>
      <c r="D142" s="141" t="s">
        <v>139</v>
      </c>
      <c r="E142" s="146" t="s">
        <v>3</v>
      </c>
      <c r="F142" s="147" t="s">
        <v>424</v>
      </c>
      <c r="H142" s="148">
        <v>181.92500000000001</v>
      </c>
      <c r="I142" s="149"/>
      <c r="L142" s="145"/>
      <c r="M142" s="150"/>
      <c r="T142" s="151"/>
      <c r="AT142" s="146" t="s">
        <v>139</v>
      </c>
      <c r="AU142" s="146" t="s">
        <v>91</v>
      </c>
      <c r="AV142" s="12" t="s">
        <v>91</v>
      </c>
      <c r="AW142" s="12" t="s">
        <v>43</v>
      </c>
      <c r="AX142" s="12" t="s">
        <v>81</v>
      </c>
      <c r="AY142" s="146" t="s">
        <v>129</v>
      </c>
    </row>
    <row r="143" spans="2:65" s="12" customFormat="1">
      <c r="B143" s="145"/>
      <c r="D143" s="141" t="s">
        <v>139</v>
      </c>
      <c r="E143" s="146" t="s">
        <v>3</v>
      </c>
      <c r="F143" s="147" t="s">
        <v>425</v>
      </c>
      <c r="H143" s="148">
        <v>158.37</v>
      </c>
      <c r="I143" s="149"/>
      <c r="L143" s="145"/>
      <c r="M143" s="150"/>
      <c r="T143" s="151"/>
      <c r="AT143" s="146" t="s">
        <v>139</v>
      </c>
      <c r="AU143" s="146" t="s">
        <v>91</v>
      </c>
      <c r="AV143" s="12" t="s">
        <v>91</v>
      </c>
      <c r="AW143" s="12" t="s">
        <v>43</v>
      </c>
      <c r="AX143" s="12" t="s">
        <v>81</v>
      </c>
      <c r="AY143" s="146" t="s">
        <v>129</v>
      </c>
    </row>
    <row r="144" spans="2:65" s="12" customFormat="1">
      <c r="B144" s="145"/>
      <c r="D144" s="141" t="s">
        <v>139</v>
      </c>
      <c r="E144" s="146" t="s">
        <v>3</v>
      </c>
      <c r="F144" s="147" t="s">
        <v>426</v>
      </c>
      <c r="H144" s="148">
        <v>33.066000000000003</v>
      </c>
      <c r="I144" s="149"/>
      <c r="L144" s="145"/>
      <c r="M144" s="150"/>
      <c r="T144" s="151"/>
      <c r="AT144" s="146" t="s">
        <v>139</v>
      </c>
      <c r="AU144" s="146" t="s">
        <v>91</v>
      </c>
      <c r="AV144" s="12" t="s">
        <v>91</v>
      </c>
      <c r="AW144" s="12" t="s">
        <v>43</v>
      </c>
      <c r="AX144" s="12" t="s">
        <v>81</v>
      </c>
      <c r="AY144" s="146" t="s">
        <v>129</v>
      </c>
    </row>
    <row r="145" spans="2:65" s="12" customFormat="1">
      <c r="B145" s="145"/>
      <c r="D145" s="141" t="s">
        <v>139</v>
      </c>
      <c r="E145" s="146" t="s">
        <v>3</v>
      </c>
      <c r="F145" s="147" t="s">
        <v>427</v>
      </c>
      <c r="H145" s="148">
        <v>40.56</v>
      </c>
      <c r="I145" s="149"/>
      <c r="L145" s="145"/>
      <c r="M145" s="150"/>
      <c r="T145" s="151"/>
      <c r="AT145" s="146" t="s">
        <v>139</v>
      </c>
      <c r="AU145" s="146" t="s">
        <v>91</v>
      </c>
      <c r="AV145" s="12" t="s">
        <v>91</v>
      </c>
      <c r="AW145" s="12" t="s">
        <v>43</v>
      </c>
      <c r="AX145" s="12" t="s">
        <v>81</v>
      </c>
      <c r="AY145" s="146" t="s">
        <v>129</v>
      </c>
    </row>
    <row r="146" spans="2:65" s="12" customFormat="1">
      <c r="B146" s="145"/>
      <c r="D146" s="141" t="s">
        <v>139</v>
      </c>
      <c r="E146" s="146" t="s">
        <v>3</v>
      </c>
      <c r="F146" s="147" t="s">
        <v>428</v>
      </c>
      <c r="H146" s="148">
        <v>57.4</v>
      </c>
      <c r="I146" s="149"/>
      <c r="L146" s="145"/>
      <c r="M146" s="150"/>
      <c r="T146" s="151"/>
      <c r="AT146" s="146" t="s">
        <v>139</v>
      </c>
      <c r="AU146" s="146" t="s">
        <v>91</v>
      </c>
      <c r="AV146" s="12" t="s">
        <v>91</v>
      </c>
      <c r="AW146" s="12" t="s">
        <v>43</v>
      </c>
      <c r="AX146" s="12" t="s">
        <v>81</v>
      </c>
      <c r="AY146" s="146" t="s">
        <v>129</v>
      </c>
    </row>
    <row r="147" spans="2:65" s="12" customFormat="1">
      <c r="B147" s="145"/>
      <c r="D147" s="141" t="s">
        <v>139</v>
      </c>
      <c r="E147" s="146" t="s">
        <v>3</v>
      </c>
      <c r="F147" s="147" t="s">
        <v>429</v>
      </c>
      <c r="H147" s="148">
        <v>106.68</v>
      </c>
      <c r="I147" s="149"/>
      <c r="L147" s="145"/>
      <c r="M147" s="150"/>
      <c r="T147" s="151"/>
      <c r="AT147" s="146" t="s">
        <v>139</v>
      </c>
      <c r="AU147" s="146" t="s">
        <v>91</v>
      </c>
      <c r="AV147" s="12" t="s">
        <v>91</v>
      </c>
      <c r="AW147" s="12" t="s">
        <v>43</v>
      </c>
      <c r="AX147" s="12" t="s">
        <v>81</v>
      </c>
      <c r="AY147" s="146" t="s">
        <v>129</v>
      </c>
    </row>
    <row r="148" spans="2:65" s="13" customFormat="1">
      <c r="B148" s="154"/>
      <c r="D148" s="141" t="s">
        <v>139</v>
      </c>
      <c r="E148" s="155" t="s">
        <v>3</v>
      </c>
      <c r="F148" s="156" t="s">
        <v>152</v>
      </c>
      <c r="H148" s="157">
        <v>120.60100000000006</v>
      </c>
      <c r="I148" s="158"/>
      <c r="L148" s="154"/>
      <c r="M148" s="159"/>
      <c r="T148" s="160"/>
      <c r="AT148" s="155" t="s">
        <v>139</v>
      </c>
      <c r="AU148" s="155" t="s">
        <v>91</v>
      </c>
      <c r="AV148" s="13" t="s">
        <v>135</v>
      </c>
      <c r="AW148" s="13" t="s">
        <v>43</v>
      </c>
      <c r="AX148" s="13" t="s">
        <v>89</v>
      </c>
      <c r="AY148" s="155" t="s">
        <v>129</v>
      </c>
    </row>
    <row r="149" spans="2:65" s="1" customFormat="1" ht="16.5" customHeight="1">
      <c r="B149" s="127"/>
      <c r="C149" s="128" t="s">
        <v>189</v>
      </c>
      <c r="D149" s="128" t="s">
        <v>131</v>
      </c>
      <c r="E149" s="129" t="s">
        <v>430</v>
      </c>
      <c r="F149" s="130" t="s">
        <v>431</v>
      </c>
      <c r="G149" s="131" t="s">
        <v>142</v>
      </c>
      <c r="H149" s="132">
        <v>201.69499999999999</v>
      </c>
      <c r="I149" s="133"/>
      <c r="J149" s="134">
        <f>ROUND(I149*H149,2)</f>
        <v>0</v>
      </c>
      <c r="K149" s="130" t="s">
        <v>143</v>
      </c>
      <c r="L149" s="32"/>
      <c r="M149" s="135" t="s">
        <v>3</v>
      </c>
      <c r="N149" s="136" t="s">
        <v>52</v>
      </c>
      <c r="P149" s="137">
        <f>O149*H149</f>
        <v>0</v>
      </c>
      <c r="Q149" s="137">
        <v>8.4000000000000003E-4</v>
      </c>
      <c r="R149" s="137">
        <f>Q149*H149</f>
        <v>0.16942380000000001</v>
      </c>
      <c r="S149" s="137">
        <v>0</v>
      </c>
      <c r="T149" s="138">
        <f>S149*H149</f>
        <v>0</v>
      </c>
      <c r="AR149" s="139" t="s">
        <v>135</v>
      </c>
      <c r="AT149" s="139" t="s">
        <v>131</v>
      </c>
      <c r="AU149" s="139" t="s">
        <v>91</v>
      </c>
      <c r="AY149" s="16" t="s">
        <v>129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6" t="s">
        <v>89</v>
      </c>
      <c r="BK149" s="140">
        <f>ROUND(I149*H149,2)</f>
        <v>0</v>
      </c>
      <c r="BL149" s="16" t="s">
        <v>135</v>
      </c>
      <c r="BM149" s="139" t="s">
        <v>432</v>
      </c>
    </row>
    <row r="150" spans="2:65" s="1" customFormat="1">
      <c r="B150" s="32"/>
      <c r="D150" s="141" t="s">
        <v>137</v>
      </c>
      <c r="F150" s="142" t="s">
        <v>433</v>
      </c>
      <c r="I150" s="143"/>
      <c r="L150" s="32"/>
      <c r="M150" s="144"/>
      <c r="T150" s="52"/>
      <c r="AT150" s="16" t="s">
        <v>137</v>
      </c>
      <c r="AU150" s="16" t="s">
        <v>91</v>
      </c>
    </row>
    <row r="151" spans="2:65" s="1" customFormat="1">
      <c r="B151" s="32"/>
      <c r="D151" s="152" t="s">
        <v>146</v>
      </c>
      <c r="F151" s="153" t="s">
        <v>434</v>
      </c>
      <c r="I151" s="143"/>
      <c r="L151" s="32"/>
      <c r="M151" s="144"/>
      <c r="T151" s="52"/>
      <c r="AT151" s="16" t="s">
        <v>146</v>
      </c>
      <c r="AU151" s="16" t="s">
        <v>91</v>
      </c>
    </row>
    <row r="152" spans="2:65" s="12" customFormat="1">
      <c r="B152" s="145"/>
      <c r="D152" s="141" t="s">
        <v>139</v>
      </c>
      <c r="E152" s="146" t="s">
        <v>3</v>
      </c>
      <c r="F152" s="147" t="s">
        <v>435</v>
      </c>
      <c r="H152" s="148">
        <v>201.69499999999999</v>
      </c>
      <c r="I152" s="149"/>
      <c r="L152" s="145"/>
      <c r="M152" s="150"/>
      <c r="T152" s="151"/>
      <c r="AT152" s="146" t="s">
        <v>139</v>
      </c>
      <c r="AU152" s="146" t="s">
        <v>91</v>
      </c>
      <c r="AV152" s="12" t="s">
        <v>91</v>
      </c>
      <c r="AW152" s="12" t="s">
        <v>43</v>
      </c>
      <c r="AX152" s="12" t="s">
        <v>89</v>
      </c>
      <c r="AY152" s="146" t="s">
        <v>129</v>
      </c>
    </row>
    <row r="153" spans="2:65" s="1" customFormat="1" ht="16.5" customHeight="1">
      <c r="B153" s="127"/>
      <c r="C153" s="128" t="s">
        <v>196</v>
      </c>
      <c r="D153" s="128" t="s">
        <v>131</v>
      </c>
      <c r="E153" s="129" t="s">
        <v>436</v>
      </c>
      <c r="F153" s="130" t="s">
        <v>437</v>
      </c>
      <c r="G153" s="131" t="s">
        <v>142</v>
      </c>
      <c r="H153" s="132">
        <v>137.65</v>
      </c>
      <c r="I153" s="133"/>
      <c r="J153" s="134">
        <f>ROUND(I153*H153,2)</f>
        <v>0</v>
      </c>
      <c r="K153" s="130" t="s">
        <v>143</v>
      </c>
      <c r="L153" s="32"/>
      <c r="M153" s="135" t="s">
        <v>3</v>
      </c>
      <c r="N153" s="136" t="s">
        <v>52</v>
      </c>
      <c r="P153" s="137">
        <f>O153*H153</f>
        <v>0</v>
      </c>
      <c r="Q153" s="137">
        <v>1.1900000000000001E-3</v>
      </c>
      <c r="R153" s="137">
        <f>Q153*H153</f>
        <v>0.16380350000000002</v>
      </c>
      <c r="S153" s="137">
        <v>0</v>
      </c>
      <c r="T153" s="138">
        <f>S153*H153</f>
        <v>0</v>
      </c>
      <c r="AR153" s="139" t="s">
        <v>135</v>
      </c>
      <c r="AT153" s="139" t="s">
        <v>131</v>
      </c>
      <c r="AU153" s="139" t="s">
        <v>91</v>
      </c>
      <c r="AY153" s="16" t="s">
        <v>129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89</v>
      </c>
      <c r="BK153" s="140">
        <f>ROUND(I153*H153,2)</f>
        <v>0</v>
      </c>
      <c r="BL153" s="16" t="s">
        <v>135</v>
      </c>
      <c r="BM153" s="139" t="s">
        <v>438</v>
      </c>
    </row>
    <row r="154" spans="2:65" s="1" customFormat="1">
      <c r="B154" s="32"/>
      <c r="D154" s="141" t="s">
        <v>137</v>
      </c>
      <c r="F154" s="142" t="s">
        <v>439</v>
      </c>
      <c r="I154" s="143"/>
      <c r="L154" s="32"/>
      <c r="M154" s="144"/>
      <c r="T154" s="52"/>
      <c r="AT154" s="16" t="s">
        <v>137</v>
      </c>
      <c r="AU154" s="16" t="s">
        <v>91</v>
      </c>
    </row>
    <row r="155" spans="2:65" s="1" customFormat="1">
      <c r="B155" s="32"/>
      <c r="D155" s="152" t="s">
        <v>146</v>
      </c>
      <c r="F155" s="153" t="s">
        <v>440</v>
      </c>
      <c r="I155" s="143"/>
      <c r="L155" s="32"/>
      <c r="M155" s="144"/>
      <c r="T155" s="52"/>
      <c r="AT155" s="16" t="s">
        <v>146</v>
      </c>
      <c r="AU155" s="16" t="s">
        <v>91</v>
      </c>
    </row>
    <row r="156" spans="2:65" s="12" customFormat="1">
      <c r="B156" s="145"/>
      <c r="D156" s="141" t="s">
        <v>139</v>
      </c>
      <c r="E156" s="146" t="s">
        <v>3</v>
      </c>
      <c r="F156" s="147" t="s">
        <v>441</v>
      </c>
      <c r="H156" s="148">
        <v>137.65</v>
      </c>
      <c r="I156" s="149"/>
      <c r="L156" s="145"/>
      <c r="M156" s="150"/>
      <c r="T156" s="151"/>
      <c r="AT156" s="146" t="s">
        <v>139</v>
      </c>
      <c r="AU156" s="146" t="s">
        <v>91</v>
      </c>
      <c r="AV156" s="12" t="s">
        <v>91</v>
      </c>
      <c r="AW156" s="12" t="s">
        <v>43</v>
      </c>
      <c r="AX156" s="12" t="s">
        <v>89</v>
      </c>
      <c r="AY156" s="146" t="s">
        <v>129</v>
      </c>
    </row>
    <row r="157" spans="2:65" s="1" customFormat="1" ht="16.5" customHeight="1">
      <c r="B157" s="127"/>
      <c r="C157" s="128" t="s">
        <v>203</v>
      </c>
      <c r="D157" s="128" t="s">
        <v>131</v>
      </c>
      <c r="E157" s="129" t="s">
        <v>442</v>
      </c>
      <c r="F157" s="130" t="s">
        <v>443</v>
      </c>
      <c r="G157" s="131" t="s">
        <v>142</v>
      </c>
      <c r="H157" s="132">
        <v>201.69499999999999</v>
      </c>
      <c r="I157" s="133"/>
      <c r="J157" s="134">
        <f>ROUND(I157*H157,2)</f>
        <v>0</v>
      </c>
      <c r="K157" s="130" t="s">
        <v>143</v>
      </c>
      <c r="L157" s="32"/>
      <c r="M157" s="135" t="s">
        <v>3</v>
      </c>
      <c r="N157" s="136" t="s">
        <v>52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135</v>
      </c>
      <c r="AT157" s="139" t="s">
        <v>131</v>
      </c>
      <c r="AU157" s="139" t="s">
        <v>91</v>
      </c>
      <c r="AY157" s="16" t="s">
        <v>129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89</v>
      </c>
      <c r="BK157" s="140">
        <f>ROUND(I157*H157,2)</f>
        <v>0</v>
      </c>
      <c r="BL157" s="16" t="s">
        <v>135</v>
      </c>
      <c r="BM157" s="139" t="s">
        <v>444</v>
      </c>
    </row>
    <row r="158" spans="2:65" s="1" customFormat="1" ht="19.5">
      <c r="B158" s="32"/>
      <c r="D158" s="141" t="s">
        <v>137</v>
      </c>
      <c r="F158" s="142" t="s">
        <v>445</v>
      </c>
      <c r="I158" s="143"/>
      <c r="L158" s="32"/>
      <c r="M158" s="144"/>
      <c r="T158" s="52"/>
      <c r="AT158" s="16" t="s">
        <v>137</v>
      </c>
      <c r="AU158" s="16" t="s">
        <v>91</v>
      </c>
    </row>
    <row r="159" spans="2:65" s="1" customFormat="1">
      <c r="B159" s="32"/>
      <c r="D159" s="152" t="s">
        <v>146</v>
      </c>
      <c r="F159" s="153" t="s">
        <v>446</v>
      </c>
      <c r="I159" s="143"/>
      <c r="L159" s="32"/>
      <c r="M159" s="144"/>
      <c r="T159" s="52"/>
      <c r="AT159" s="16" t="s">
        <v>146</v>
      </c>
      <c r="AU159" s="16" t="s">
        <v>91</v>
      </c>
    </row>
    <row r="160" spans="2:65" s="12" customFormat="1">
      <c r="B160" s="145"/>
      <c r="D160" s="141" t="s">
        <v>139</v>
      </c>
      <c r="E160" s="146" t="s">
        <v>3</v>
      </c>
      <c r="F160" s="147" t="s">
        <v>447</v>
      </c>
      <c r="H160" s="148">
        <v>201.69499999999999</v>
      </c>
      <c r="I160" s="149"/>
      <c r="L160" s="145"/>
      <c r="M160" s="150"/>
      <c r="T160" s="151"/>
      <c r="AT160" s="146" t="s">
        <v>139</v>
      </c>
      <c r="AU160" s="146" t="s">
        <v>91</v>
      </c>
      <c r="AV160" s="12" t="s">
        <v>91</v>
      </c>
      <c r="AW160" s="12" t="s">
        <v>43</v>
      </c>
      <c r="AX160" s="12" t="s">
        <v>89</v>
      </c>
      <c r="AY160" s="146" t="s">
        <v>129</v>
      </c>
    </row>
    <row r="161" spans="2:65" s="1" customFormat="1" ht="16.5" customHeight="1">
      <c r="B161" s="127"/>
      <c r="C161" s="128" t="s">
        <v>210</v>
      </c>
      <c r="D161" s="128" t="s">
        <v>131</v>
      </c>
      <c r="E161" s="129" t="s">
        <v>448</v>
      </c>
      <c r="F161" s="130" t="s">
        <v>449</v>
      </c>
      <c r="G161" s="131" t="s">
        <v>142</v>
      </c>
      <c r="H161" s="132">
        <v>137.65</v>
      </c>
      <c r="I161" s="133"/>
      <c r="J161" s="134">
        <f>ROUND(I161*H161,2)</f>
        <v>0</v>
      </c>
      <c r="K161" s="130" t="s">
        <v>143</v>
      </c>
      <c r="L161" s="32"/>
      <c r="M161" s="135" t="s">
        <v>3</v>
      </c>
      <c r="N161" s="136" t="s">
        <v>52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135</v>
      </c>
      <c r="AT161" s="139" t="s">
        <v>131</v>
      </c>
      <c r="AU161" s="139" t="s">
        <v>91</v>
      </c>
      <c r="AY161" s="16" t="s">
        <v>129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89</v>
      </c>
      <c r="BK161" s="140">
        <f>ROUND(I161*H161,2)</f>
        <v>0</v>
      </c>
      <c r="BL161" s="16" t="s">
        <v>135</v>
      </c>
      <c r="BM161" s="139" t="s">
        <v>450</v>
      </c>
    </row>
    <row r="162" spans="2:65" s="1" customFormat="1" ht="19.5">
      <c r="B162" s="32"/>
      <c r="D162" s="141" t="s">
        <v>137</v>
      </c>
      <c r="F162" s="142" t="s">
        <v>451</v>
      </c>
      <c r="I162" s="143"/>
      <c r="L162" s="32"/>
      <c r="M162" s="144"/>
      <c r="T162" s="52"/>
      <c r="AT162" s="16" t="s">
        <v>137</v>
      </c>
      <c r="AU162" s="16" t="s">
        <v>91</v>
      </c>
    </row>
    <row r="163" spans="2:65" s="1" customFormat="1">
      <c r="B163" s="32"/>
      <c r="D163" s="152" t="s">
        <v>146</v>
      </c>
      <c r="F163" s="153" t="s">
        <v>452</v>
      </c>
      <c r="I163" s="143"/>
      <c r="L163" s="32"/>
      <c r="M163" s="144"/>
      <c r="T163" s="52"/>
      <c r="AT163" s="16" t="s">
        <v>146</v>
      </c>
      <c r="AU163" s="16" t="s">
        <v>91</v>
      </c>
    </row>
    <row r="164" spans="2:65" s="12" customFormat="1">
      <c r="B164" s="145"/>
      <c r="D164" s="141" t="s">
        <v>139</v>
      </c>
      <c r="E164" s="146" t="s">
        <v>3</v>
      </c>
      <c r="F164" s="147" t="s">
        <v>453</v>
      </c>
      <c r="H164" s="148">
        <v>137.65</v>
      </c>
      <c r="I164" s="149"/>
      <c r="L164" s="145"/>
      <c r="M164" s="150"/>
      <c r="T164" s="151"/>
      <c r="AT164" s="146" t="s">
        <v>139</v>
      </c>
      <c r="AU164" s="146" t="s">
        <v>91</v>
      </c>
      <c r="AV164" s="12" t="s">
        <v>91</v>
      </c>
      <c r="AW164" s="12" t="s">
        <v>43</v>
      </c>
      <c r="AX164" s="12" t="s">
        <v>89</v>
      </c>
      <c r="AY164" s="146" t="s">
        <v>129</v>
      </c>
    </row>
    <row r="165" spans="2:65" s="1" customFormat="1" ht="16.5" customHeight="1">
      <c r="B165" s="127"/>
      <c r="C165" s="128" t="s">
        <v>217</v>
      </c>
      <c r="D165" s="128" t="s">
        <v>131</v>
      </c>
      <c r="E165" s="129" t="s">
        <v>218</v>
      </c>
      <c r="F165" s="130" t="s">
        <v>219</v>
      </c>
      <c r="G165" s="131" t="s">
        <v>156</v>
      </c>
      <c r="H165" s="132">
        <v>942.95600000000002</v>
      </c>
      <c r="I165" s="133"/>
      <c r="J165" s="134">
        <f>ROUND(I165*H165,2)</f>
        <v>0</v>
      </c>
      <c r="K165" s="130" t="s">
        <v>143</v>
      </c>
      <c r="L165" s="32"/>
      <c r="M165" s="135" t="s">
        <v>3</v>
      </c>
      <c r="N165" s="136" t="s">
        <v>52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135</v>
      </c>
      <c r="AT165" s="139" t="s">
        <v>131</v>
      </c>
      <c r="AU165" s="139" t="s">
        <v>91</v>
      </c>
      <c r="AY165" s="16" t="s">
        <v>129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89</v>
      </c>
      <c r="BK165" s="140">
        <f>ROUND(I165*H165,2)</f>
        <v>0</v>
      </c>
      <c r="BL165" s="16" t="s">
        <v>135</v>
      </c>
      <c r="BM165" s="139" t="s">
        <v>454</v>
      </c>
    </row>
    <row r="166" spans="2:65" s="1" customFormat="1" ht="19.5">
      <c r="B166" s="32"/>
      <c r="D166" s="141" t="s">
        <v>137</v>
      </c>
      <c r="F166" s="142" t="s">
        <v>221</v>
      </c>
      <c r="I166" s="143"/>
      <c r="L166" s="32"/>
      <c r="M166" s="144"/>
      <c r="T166" s="52"/>
      <c r="AT166" s="16" t="s">
        <v>137</v>
      </c>
      <c r="AU166" s="16" t="s">
        <v>91</v>
      </c>
    </row>
    <row r="167" spans="2:65" s="1" customFormat="1">
      <c r="B167" s="32"/>
      <c r="D167" s="152" t="s">
        <v>146</v>
      </c>
      <c r="F167" s="153" t="s">
        <v>222</v>
      </c>
      <c r="I167" s="143"/>
      <c r="L167" s="32"/>
      <c r="M167" s="144"/>
      <c r="T167" s="52"/>
      <c r="AT167" s="16" t="s">
        <v>146</v>
      </c>
      <c r="AU167" s="16" t="s">
        <v>91</v>
      </c>
    </row>
    <row r="168" spans="2:65" s="12" customFormat="1">
      <c r="B168" s="145"/>
      <c r="D168" s="141" t="s">
        <v>139</v>
      </c>
      <c r="E168" s="146" t="s">
        <v>3</v>
      </c>
      <c r="F168" s="147" t="s">
        <v>455</v>
      </c>
      <c r="H168" s="148">
        <v>306.38</v>
      </c>
      <c r="I168" s="149"/>
      <c r="L168" s="145"/>
      <c r="M168" s="150"/>
      <c r="T168" s="151"/>
      <c r="AT168" s="146" t="s">
        <v>139</v>
      </c>
      <c r="AU168" s="146" t="s">
        <v>91</v>
      </c>
      <c r="AV168" s="12" t="s">
        <v>91</v>
      </c>
      <c r="AW168" s="12" t="s">
        <v>43</v>
      </c>
      <c r="AX168" s="12" t="s">
        <v>81</v>
      </c>
      <c r="AY168" s="146" t="s">
        <v>129</v>
      </c>
    </row>
    <row r="169" spans="2:65" s="12" customFormat="1">
      <c r="B169" s="145"/>
      <c r="D169" s="141" t="s">
        <v>139</v>
      </c>
      <c r="E169" s="146" t="s">
        <v>3</v>
      </c>
      <c r="F169" s="147" t="s">
        <v>456</v>
      </c>
      <c r="H169" s="148">
        <v>7.5119999999999996</v>
      </c>
      <c r="I169" s="149"/>
      <c r="L169" s="145"/>
      <c r="M169" s="150"/>
      <c r="T169" s="151"/>
      <c r="AT169" s="146" t="s">
        <v>139</v>
      </c>
      <c r="AU169" s="146" t="s">
        <v>91</v>
      </c>
      <c r="AV169" s="12" t="s">
        <v>91</v>
      </c>
      <c r="AW169" s="12" t="s">
        <v>43</v>
      </c>
      <c r="AX169" s="12" t="s">
        <v>81</v>
      </c>
      <c r="AY169" s="146" t="s">
        <v>129</v>
      </c>
    </row>
    <row r="170" spans="2:65" s="12" customFormat="1">
      <c r="B170" s="145"/>
      <c r="D170" s="141" t="s">
        <v>139</v>
      </c>
      <c r="E170" s="146" t="s">
        <v>3</v>
      </c>
      <c r="F170" s="147" t="s">
        <v>457</v>
      </c>
      <c r="H170" s="148">
        <v>365.40300000000002</v>
      </c>
      <c r="I170" s="149"/>
      <c r="L170" s="145"/>
      <c r="M170" s="150"/>
      <c r="T170" s="151"/>
      <c r="AT170" s="146" t="s">
        <v>139</v>
      </c>
      <c r="AU170" s="146" t="s">
        <v>91</v>
      </c>
      <c r="AV170" s="12" t="s">
        <v>91</v>
      </c>
      <c r="AW170" s="12" t="s">
        <v>43</v>
      </c>
      <c r="AX170" s="12" t="s">
        <v>81</v>
      </c>
      <c r="AY170" s="146" t="s">
        <v>129</v>
      </c>
    </row>
    <row r="171" spans="2:65" s="12" customFormat="1">
      <c r="B171" s="145"/>
      <c r="D171" s="141" t="s">
        <v>139</v>
      </c>
      <c r="E171" s="146" t="s">
        <v>3</v>
      </c>
      <c r="F171" s="147" t="s">
        <v>458</v>
      </c>
      <c r="H171" s="148">
        <v>263.661</v>
      </c>
      <c r="I171" s="149"/>
      <c r="L171" s="145"/>
      <c r="M171" s="150"/>
      <c r="T171" s="151"/>
      <c r="AT171" s="146" t="s">
        <v>139</v>
      </c>
      <c r="AU171" s="146" t="s">
        <v>91</v>
      </c>
      <c r="AV171" s="12" t="s">
        <v>91</v>
      </c>
      <c r="AW171" s="12" t="s">
        <v>43</v>
      </c>
      <c r="AX171" s="12" t="s">
        <v>81</v>
      </c>
      <c r="AY171" s="146" t="s">
        <v>129</v>
      </c>
    </row>
    <row r="172" spans="2:65" s="13" customFormat="1">
      <c r="B172" s="154"/>
      <c r="D172" s="141" t="s">
        <v>139</v>
      </c>
      <c r="E172" s="155" t="s">
        <v>3</v>
      </c>
      <c r="F172" s="156" t="s">
        <v>152</v>
      </c>
      <c r="H172" s="157">
        <v>942.95600000000013</v>
      </c>
      <c r="I172" s="158"/>
      <c r="L172" s="154"/>
      <c r="M172" s="159"/>
      <c r="T172" s="160"/>
      <c r="AT172" s="155" t="s">
        <v>139</v>
      </c>
      <c r="AU172" s="155" t="s">
        <v>91</v>
      </c>
      <c r="AV172" s="13" t="s">
        <v>135</v>
      </c>
      <c r="AW172" s="13" t="s">
        <v>43</v>
      </c>
      <c r="AX172" s="13" t="s">
        <v>89</v>
      </c>
      <c r="AY172" s="155" t="s">
        <v>129</v>
      </c>
    </row>
    <row r="173" spans="2:65" s="1" customFormat="1" ht="24.2" customHeight="1">
      <c r="B173" s="127"/>
      <c r="C173" s="128" t="s">
        <v>228</v>
      </c>
      <c r="D173" s="128" t="s">
        <v>131</v>
      </c>
      <c r="E173" s="129" t="s">
        <v>229</v>
      </c>
      <c r="F173" s="130" t="s">
        <v>230</v>
      </c>
      <c r="G173" s="131" t="s">
        <v>156</v>
      </c>
      <c r="H173" s="132">
        <v>137.57499999999999</v>
      </c>
      <c r="I173" s="133"/>
      <c r="J173" s="134">
        <f>ROUND(I173*H173,2)</f>
        <v>0</v>
      </c>
      <c r="K173" s="130" t="s">
        <v>143</v>
      </c>
      <c r="L173" s="32"/>
      <c r="M173" s="135" t="s">
        <v>3</v>
      </c>
      <c r="N173" s="136" t="s">
        <v>52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135</v>
      </c>
      <c r="AT173" s="139" t="s">
        <v>131</v>
      </c>
      <c r="AU173" s="139" t="s">
        <v>91</v>
      </c>
      <c r="AY173" s="16" t="s">
        <v>129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89</v>
      </c>
      <c r="BK173" s="140">
        <f>ROUND(I173*H173,2)</f>
        <v>0</v>
      </c>
      <c r="BL173" s="16" t="s">
        <v>135</v>
      </c>
      <c r="BM173" s="139" t="s">
        <v>459</v>
      </c>
    </row>
    <row r="174" spans="2:65" s="1" customFormat="1" ht="19.5">
      <c r="B174" s="32"/>
      <c r="D174" s="141" t="s">
        <v>137</v>
      </c>
      <c r="F174" s="142" t="s">
        <v>232</v>
      </c>
      <c r="I174" s="143"/>
      <c r="L174" s="32"/>
      <c r="M174" s="144"/>
      <c r="T174" s="52"/>
      <c r="AT174" s="16" t="s">
        <v>137</v>
      </c>
      <c r="AU174" s="16" t="s">
        <v>91</v>
      </c>
    </row>
    <row r="175" spans="2:65" s="1" customFormat="1">
      <c r="B175" s="32"/>
      <c r="D175" s="152" t="s">
        <v>146</v>
      </c>
      <c r="F175" s="153" t="s">
        <v>233</v>
      </c>
      <c r="I175" s="143"/>
      <c r="L175" s="32"/>
      <c r="M175" s="144"/>
      <c r="T175" s="52"/>
      <c r="AT175" s="16" t="s">
        <v>146</v>
      </c>
      <c r="AU175" s="16" t="s">
        <v>91</v>
      </c>
    </row>
    <row r="176" spans="2:65" s="12" customFormat="1">
      <c r="B176" s="145"/>
      <c r="D176" s="141" t="s">
        <v>139</v>
      </c>
      <c r="E176" s="146" t="s">
        <v>3</v>
      </c>
      <c r="F176" s="147" t="s">
        <v>460</v>
      </c>
      <c r="H176" s="148">
        <v>72.48</v>
      </c>
      <c r="I176" s="149"/>
      <c r="L176" s="145"/>
      <c r="M176" s="150"/>
      <c r="T176" s="151"/>
      <c r="AT176" s="146" t="s">
        <v>139</v>
      </c>
      <c r="AU176" s="146" t="s">
        <v>91</v>
      </c>
      <c r="AV176" s="12" t="s">
        <v>91</v>
      </c>
      <c r="AW176" s="12" t="s">
        <v>43</v>
      </c>
      <c r="AX176" s="12" t="s">
        <v>81</v>
      </c>
      <c r="AY176" s="146" t="s">
        <v>129</v>
      </c>
    </row>
    <row r="177" spans="2:65" s="12" customFormat="1">
      <c r="B177" s="145"/>
      <c r="D177" s="141" t="s">
        <v>139</v>
      </c>
      <c r="E177" s="146" t="s">
        <v>3</v>
      </c>
      <c r="F177" s="147" t="s">
        <v>461</v>
      </c>
      <c r="H177" s="148">
        <v>65.094999999999999</v>
      </c>
      <c r="I177" s="149"/>
      <c r="L177" s="145"/>
      <c r="M177" s="150"/>
      <c r="T177" s="151"/>
      <c r="AT177" s="146" t="s">
        <v>139</v>
      </c>
      <c r="AU177" s="146" t="s">
        <v>91</v>
      </c>
      <c r="AV177" s="12" t="s">
        <v>91</v>
      </c>
      <c r="AW177" s="12" t="s">
        <v>43</v>
      </c>
      <c r="AX177" s="12" t="s">
        <v>81</v>
      </c>
      <c r="AY177" s="146" t="s">
        <v>129</v>
      </c>
    </row>
    <row r="178" spans="2:65" s="13" customFormat="1">
      <c r="B178" s="154"/>
      <c r="D178" s="141" t="s">
        <v>139</v>
      </c>
      <c r="E178" s="155" t="s">
        <v>3</v>
      </c>
      <c r="F178" s="156" t="s">
        <v>152</v>
      </c>
      <c r="H178" s="157">
        <v>137.57499999999999</v>
      </c>
      <c r="I178" s="158"/>
      <c r="L178" s="154"/>
      <c r="M178" s="159"/>
      <c r="T178" s="160"/>
      <c r="AT178" s="155" t="s">
        <v>139</v>
      </c>
      <c r="AU178" s="155" t="s">
        <v>91</v>
      </c>
      <c r="AV178" s="13" t="s">
        <v>135</v>
      </c>
      <c r="AW178" s="13" t="s">
        <v>43</v>
      </c>
      <c r="AX178" s="13" t="s">
        <v>89</v>
      </c>
      <c r="AY178" s="155" t="s">
        <v>129</v>
      </c>
    </row>
    <row r="179" spans="2:65" s="1" customFormat="1" ht="24.2" customHeight="1">
      <c r="B179" s="127"/>
      <c r="C179" s="128" t="s">
        <v>234</v>
      </c>
      <c r="D179" s="128" t="s">
        <v>131</v>
      </c>
      <c r="E179" s="129" t="s">
        <v>462</v>
      </c>
      <c r="F179" s="130" t="s">
        <v>463</v>
      </c>
      <c r="G179" s="131" t="s">
        <v>156</v>
      </c>
      <c r="H179" s="132">
        <v>263.661</v>
      </c>
      <c r="I179" s="133"/>
      <c r="J179" s="134">
        <f>ROUND(I179*H179,2)</f>
        <v>0</v>
      </c>
      <c r="K179" s="130" t="s">
        <v>143</v>
      </c>
      <c r="L179" s="32"/>
      <c r="M179" s="135" t="s">
        <v>3</v>
      </c>
      <c r="N179" s="136" t="s">
        <v>52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135</v>
      </c>
      <c r="AT179" s="139" t="s">
        <v>131</v>
      </c>
      <c r="AU179" s="139" t="s">
        <v>91</v>
      </c>
      <c r="AY179" s="16" t="s">
        <v>129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6" t="s">
        <v>89</v>
      </c>
      <c r="BK179" s="140">
        <f>ROUND(I179*H179,2)</f>
        <v>0</v>
      </c>
      <c r="BL179" s="16" t="s">
        <v>135</v>
      </c>
      <c r="BM179" s="139" t="s">
        <v>464</v>
      </c>
    </row>
    <row r="180" spans="2:65" s="1" customFormat="1" ht="19.5">
      <c r="B180" s="32"/>
      <c r="D180" s="141" t="s">
        <v>137</v>
      </c>
      <c r="F180" s="142" t="s">
        <v>465</v>
      </c>
      <c r="I180" s="143"/>
      <c r="L180" s="32"/>
      <c r="M180" s="144"/>
      <c r="T180" s="52"/>
      <c r="AT180" s="16" t="s">
        <v>137</v>
      </c>
      <c r="AU180" s="16" t="s">
        <v>91</v>
      </c>
    </row>
    <row r="181" spans="2:65" s="1" customFormat="1">
      <c r="B181" s="32"/>
      <c r="D181" s="152" t="s">
        <v>146</v>
      </c>
      <c r="F181" s="153" t="s">
        <v>466</v>
      </c>
      <c r="I181" s="143"/>
      <c r="L181" s="32"/>
      <c r="M181" s="144"/>
      <c r="T181" s="52"/>
      <c r="AT181" s="16" t="s">
        <v>146</v>
      </c>
      <c r="AU181" s="16" t="s">
        <v>91</v>
      </c>
    </row>
    <row r="182" spans="2:65" s="12" customFormat="1">
      <c r="B182" s="145"/>
      <c r="D182" s="141" t="s">
        <v>139</v>
      </c>
      <c r="E182" s="146" t="s">
        <v>3</v>
      </c>
      <c r="F182" s="147" t="s">
        <v>392</v>
      </c>
      <c r="H182" s="148">
        <v>263.661</v>
      </c>
      <c r="I182" s="149"/>
      <c r="L182" s="145"/>
      <c r="M182" s="150"/>
      <c r="T182" s="151"/>
      <c r="AT182" s="146" t="s">
        <v>139</v>
      </c>
      <c r="AU182" s="146" t="s">
        <v>91</v>
      </c>
      <c r="AV182" s="12" t="s">
        <v>91</v>
      </c>
      <c r="AW182" s="12" t="s">
        <v>43</v>
      </c>
      <c r="AX182" s="12" t="s">
        <v>89</v>
      </c>
      <c r="AY182" s="146" t="s">
        <v>129</v>
      </c>
    </row>
    <row r="183" spans="2:65" s="1" customFormat="1" ht="24.2" customHeight="1">
      <c r="B183" s="127"/>
      <c r="C183" s="128" t="s">
        <v>9</v>
      </c>
      <c r="D183" s="128" t="s">
        <v>131</v>
      </c>
      <c r="E183" s="129" t="s">
        <v>235</v>
      </c>
      <c r="F183" s="130" t="s">
        <v>467</v>
      </c>
      <c r="G183" s="131" t="s">
        <v>237</v>
      </c>
      <c r="H183" s="132">
        <v>3295.9360000000001</v>
      </c>
      <c r="I183" s="133"/>
      <c r="J183" s="134">
        <f>ROUND(I183*H183,2)</f>
        <v>0</v>
      </c>
      <c r="K183" s="130" t="s">
        <v>926</v>
      </c>
      <c r="L183" s="32"/>
      <c r="M183" s="135" t="s">
        <v>3</v>
      </c>
      <c r="N183" s="136" t="s">
        <v>52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135</v>
      </c>
      <c r="AT183" s="139" t="s">
        <v>131</v>
      </c>
      <c r="AU183" s="139" t="s">
        <v>91</v>
      </c>
      <c r="AY183" s="16" t="s">
        <v>129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89</v>
      </c>
      <c r="BK183" s="140">
        <f>ROUND(I183*H183,2)</f>
        <v>0</v>
      </c>
      <c r="BL183" s="16" t="s">
        <v>135</v>
      </c>
      <c r="BM183" s="139" t="s">
        <v>468</v>
      </c>
    </row>
    <row r="184" spans="2:65" s="1" customFormat="1">
      <c r="B184" s="32"/>
      <c r="D184" s="141" t="s">
        <v>137</v>
      </c>
      <c r="F184" s="142" t="s">
        <v>467</v>
      </c>
      <c r="I184" s="143"/>
      <c r="L184" s="32"/>
      <c r="M184" s="144"/>
      <c r="T184" s="52"/>
      <c r="AT184" s="16" t="s">
        <v>137</v>
      </c>
      <c r="AU184" s="16" t="s">
        <v>91</v>
      </c>
    </row>
    <row r="185" spans="2:65" s="12" customFormat="1">
      <c r="B185" s="145"/>
      <c r="D185" s="141" t="s">
        <v>139</v>
      </c>
      <c r="E185" s="146" t="s">
        <v>3</v>
      </c>
      <c r="F185" s="147" t="s">
        <v>469</v>
      </c>
      <c r="H185" s="148">
        <v>475.05500000000001</v>
      </c>
      <c r="I185" s="149"/>
      <c r="L185" s="145"/>
      <c r="M185" s="150"/>
      <c r="T185" s="151"/>
      <c r="AT185" s="146" t="s">
        <v>139</v>
      </c>
      <c r="AU185" s="146" t="s">
        <v>91</v>
      </c>
      <c r="AV185" s="12" t="s">
        <v>91</v>
      </c>
      <c r="AW185" s="12" t="s">
        <v>43</v>
      </c>
      <c r="AX185" s="12" t="s">
        <v>81</v>
      </c>
      <c r="AY185" s="146" t="s">
        <v>129</v>
      </c>
    </row>
    <row r="186" spans="2:65" s="12" customFormat="1">
      <c r="B186" s="145"/>
      <c r="D186" s="141" t="s">
        <v>139</v>
      </c>
      <c r="E186" s="146" t="s">
        <v>3</v>
      </c>
      <c r="F186" s="147" t="s">
        <v>470</v>
      </c>
      <c r="H186" s="148">
        <v>-261.39299999999997</v>
      </c>
      <c r="I186" s="149"/>
      <c r="L186" s="145"/>
      <c r="M186" s="150"/>
      <c r="T186" s="151"/>
      <c r="AT186" s="146" t="s">
        <v>139</v>
      </c>
      <c r="AU186" s="146" t="s">
        <v>91</v>
      </c>
      <c r="AV186" s="12" t="s">
        <v>91</v>
      </c>
      <c r="AW186" s="12" t="s">
        <v>43</v>
      </c>
      <c r="AX186" s="12" t="s">
        <v>81</v>
      </c>
      <c r="AY186" s="146" t="s">
        <v>129</v>
      </c>
    </row>
    <row r="187" spans="2:65" s="12" customFormat="1">
      <c r="B187" s="145"/>
      <c r="D187" s="141" t="s">
        <v>139</v>
      </c>
      <c r="E187" s="146" t="s">
        <v>3</v>
      </c>
      <c r="F187" s="147" t="s">
        <v>471</v>
      </c>
      <c r="H187" s="148">
        <v>1164.242</v>
      </c>
      <c r="I187" s="149"/>
      <c r="L187" s="145"/>
      <c r="M187" s="150"/>
      <c r="T187" s="151"/>
      <c r="AT187" s="146" t="s">
        <v>139</v>
      </c>
      <c r="AU187" s="146" t="s">
        <v>91</v>
      </c>
      <c r="AV187" s="12" t="s">
        <v>91</v>
      </c>
      <c r="AW187" s="12" t="s">
        <v>43</v>
      </c>
      <c r="AX187" s="12" t="s">
        <v>81</v>
      </c>
      <c r="AY187" s="146" t="s">
        <v>129</v>
      </c>
    </row>
    <row r="188" spans="2:65" s="12" customFormat="1">
      <c r="B188" s="145"/>
      <c r="D188" s="141" t="s">
        <v>139</v>
      </c>
      <c r="E188" s="146" t="s">
        <v>3</v>
      </c>
      <c r="F188" s="147" t="s">
        <v>472</v>
      </c>
      <c r="H188" s="148">
        <v>28.545999999999999</v>
      </c>
      <c r="I188" s="149"/>
      <c r="L188" s="145"/>
      <c r="M188" s="150"/>
      <c r="T188" s="151"/>
      <c r="AT188" s="146" t="s">
        <v>139</v>
      </c>
      <c r="AU188" s="146" t="s">
        <v>91</v>
      </c>
      <c r="AV188" s="12" t="s">
        <v>91</v>
      </c>
      <c r="AW188" s="12" t="s">
        <v>43</v>
      </c>
      <c r="AX188" s="12" t="s">
        <v>81</v>
      </c>
      <c r="AY188" s="146" t="s">
        <v>129</v>
      </c>
    </row>
    <row r="189" spans="2:65" s="12" customFormat="1">
      <c r="B189" s="145"/>
      <c r="D189" s="141" t="s">
        <v>139</v>
      </c>
      <c r="E189" s="146" t="s">
        <v>3</v>
      </c>
      <c r="F189" s="147" t="s">
        <v>473</v>
      </c>
      <c r="H189" s="148">
        <v>1388.53</v>
      </c>
      <c r="I189" s="149"/>
      <c r="L189" s="145"/>
      <c r="M189" s="150"/>
      <c r="T189" s="151"/>
      <c r="AT189" s="146" t="s">
        <v>139</v>
      </c>
      <c r="AU189" s="146" t="s">
        <v>91</v>
      </c>
      <c r="AV189" s="12" t="s">
        <v>91</v>
      </c>
      <c r="AW189" s="12" t="s">
        <v>43</v>
      </c>
      <c r="AX189" s="12" t="s">
        <v>81</v>
      </c>
      <c r="AY189" s="146" t="s">
        <v>129</v>
      </c>
    </row>
    <row r="190" spans="2:65" s="12" customFormat="1">
      <c r="B190" s="145"/>
      <c r="D190" s="141" t="s">
        <v>139</v>
      </c>
      <c r="E190" s="146" t="s">
        <v>3</v>
      </c>
      <c r="F190" s="147" t="s">
        <v>474</v>
      </c>
      <c r="H190" s="148">
        <v>500.95600000000002</v>
      </c>
      <c r="I190" s="149"/>
      <c r="L190" s="145"/>
      <c r="M190" s="150"/>
      <c r="T190" s="151"/>
      <c r="AT190" s="146" t="s">
        <v>139</v>
      </c>
      <c r="AU190" s="146" t="s">
        <v>91</v>
      </c>
      <c r="AV190" s="12" t="s">
        <v>91</v>
      </c>
      <c r="AW190" s="12" t="s">
        <v>43</v>
      </c>
      <c r="AX190" s="12" t="s">
        <v>81</v>
      </c>
      <c r="AY190" s="146" t="s">
        <v>129</v>
      </c>
    </row>
    <row r="191" spans="2:65" s="13" customFormat="1">
      <c r="B191" s="154"/>
      <c r="D191" s="141" t="s">
        <v>139</v>
      </c>
      <c r="E191" s="155" t="s">
        <v>3</v>
      </c>
      <c r="F191" s="156" t="s">
        <v>152</v>
      </c>
      <c r="H191" s="157">
        <v>3295.9360000000001</v>
      </c>
      <c r="I191" s="158"/>
      <c r="L191" s="154"/>
      <c r="M191" s="159"/>
      <c r="T191" s="160"/>
      <c r="AT191" s="155" t="s">
        <v>139</v>
      </c>
      <c r="AU191" s="155" t="s">
        <v>91</v>
      </c>
      <c r="AV191" s="13" t="s">
        <v>135</v>
      </c>
      <c r="AW191" s="13" t="s">
        <v>43</v>
      </c>
      <c r="AX191" s="13" t="s">
        <v>89</v>
      </c>
      <c r="AY191" s="155" t="s">
        <v>129</v>
      </c>
    </row>
    <row r="192" spans="2:65" s="1" customFormat="1" ht="21.75" customHeight="1">
      <c r="B192" s="127"/>
      <c r="C192" s="128" t="s">
        <v>249</v>
      </c>
      <c r="D192" s="128" t="s">
        <v>131</v>
      </c>
      <c r="E192" s="129" t="s">
        <v>250</v>
      </c>
      <c r="F192" s="130" t="s">
        <v>251</v>
      </c>
      <c r="G192" s="131" t="s">
        <v>156</v>
      </c>
      <c r="H192" s="132">
        <v>420</v>
      </c>
      <c r="I192" s="133"/>
      <c r="J192" s="134">
        <f>ROUND(I192*H192,2)</f>
        <v>0</v>
      </c>
      <c r="K192" s="130" t="s">
        <v>143</v>
      </c>
      <c r="L192" s="32"/>
      <c r="M192" s="135" t="s">
        <v>3</v>
      </c>
      <c r="N192" s="136" t="s">
        <v>52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135</v>
      </c>
      <c r="AT192" s="139" t="s">
        <v>131</v>
      </c>
      <c r="AU192" s="139" t="s">
        <v>91</v>
      </c>
      <c r="AY192" s="16" t="s">
        <v>129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89</v>
      </c>
      <c r="BK192" s="140">
        <f>ROUND(I192*H192,2)</f>
        <v>0</v>
      </c>
      <c r="BL192" s="16" t="s">
        <v>135</v>
      </c>
      <c r="BM192" s="139" t="s">
        <v>475</v>
      </c>
    </row>
    <row r="193" spans="2:65" s="1" customFormat="1">
      <c r="B193" s="32"/>
      <c r="D193" s="141" t="s">
        <v>137</v>
      </c>
      <c r="F193" s="142" t="s">
        <v>253</v>
      </c>
      <c r="I193" s="143"/>
      <c r="L193" s="32"/>
      <c r="M193" s="144"/>
      <c r="T193" s="52"/>
      <c r="AT193" s="16" t="s">
        <v>137</v>
      </c>
      <c r="AU193" s="16" t="s">
        <v>91</v>
      </c>
    </row>
    <row r="194" spans="2:65" s="1" customFormat="1">
      <c r="B194" s="32"/>
      <c r="D194" s="152" t="s">
        <v>146</v>
      </c>
      <c r="F194" s="153" t="s">
        <v>254</v>
      </c>
      <c r="I194" s="143"/>
      <c r="L194" s="32"/>
      <c r="M194" s="144"/>
      <c r="T194" s="52"/>
      <c r="AT194" s="16" t="s">
        <v>146</v>
      </c>
      <c r="AU194" s="16" t="s">
        <v>91</v>
      </c>
    </row>
    <row r="195" spans="2:65" s="12" customFormat="1">
      <c r="B195" s="145"/>
      <c r="D195" s="141" t="s">
        <v>139</v>
      </c>
      <c r="E195" s="146" t="s">
        <v>3</v>
      </c>
      <c r="F195" s="147" t="s">
        <v>476</v>
      </c>
      <c r="H195" s="148">
        <v>420</v>
      </c>
      <c r="I195" s="149"/>
      <c r="L195" s="145"/>
      <c r="M195" s="150"/>
      <c r="T195" s="151"/>
      <c r="AT195" s="146" t="s">
        <v>139</v>
      </c>
      <c r="AU195" s="146" t="s">
        <v>91</v>
      </c>
      <c r="AV195" s="12" t="s">
        <v>91</v>
      </c>
      <c r="AW195" s="12" t="s">
        <v>43</v>
      </c>
      <c r="AX195" s="12" t="s">
        <v>89</v>
      </c>
      <c r="AY195" s="146" t="s">
        <v>129</v>
      </c>
    </row>
    <row r="196" spans="2:65" s="1" customFormat="1" ht="16.5" customHeight="1">
      <c r="B196" s="127"/>
      <c r="C196" s="128" t="s">
        <v>256</v>
      </c>
      <c r="D196" s="128" t="s">
        <v>131</v>
      </c>
      <c r="E196" s="129" t="s">
        <v>264</v>
      </c>
      <c r="F196" s="130" t="s">
        <v>265</v>
      </c>
      <c r="G196" s="131" t="s">
        <v>142</v>
      </c>
      <c r="H196" s="132">
        <v>1400</v>
      </c>
      <c r="I196" s="133"/>
      <c r="J196" s="134">
        <f>ROUND(I196*H196,2)</f>
        <v>0</v>
      </c>
      <c r="K196" s="130" t="s">
        <v>143</v>
      </c>
      <c r="L196" s="32"/>
      <c r="M196" s="135" t="s">
        <v>3</v>
      </c>
      <c r="N196" s="136" t="s">
        <v>52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135</v>
      </c>
      <c r="AT196" s="139" t="s">
        <v>131</v>
      </c>
      <c r="AU196" s="139" t="s">
        <v>91</v>
      </c>
      <c r="AY196" s="16" t="s">
        <v>129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6" t="s">
        <v>89</v>
      </c>
      <c r="BK196" s="140">
        <f>ROUND(I196*H196,2)</f>
        <v>0</v>
      </c>
      <c r="BL196" s="16" t="s">
        <v>135</v>
      </c>
      <c r="BM196" s="139" t="s">
        <v>477</v>
      </c>
    </row>
    <row r="197" spans="2:65" s="1" customFormat="1">
      <c r="B197" s="32"/>
      <c r="D197" s="141" t="s">
        <v>137</v>
      </c>
      <c r="F197" s="142" t="s">
        <v>267</v>
      </c>
      <c r="I197" s="143"/>
      <c r="L197" s="32"/>
      <c r="M197" s="144"/>
      <c r="T197" s="52"/>
      <c r="AT197" s="16" t="s">
        <v>137</v>
      </c>
      <c r="AU197" s="16" t="s">
        <v>91</v>
      </c>
    </row>
    <row r="198" spans="2:65" s="1" customFormat="1">
      <c r="B198" s="32"/>
      <c r="D198" s="152" t="s">
        <v>146</v>
      </c>
      <c r="F198" s="153" t="s">
        <v>268</v>
      </c>
      <c r="I198" s="143"/>
      <c r="L198" s="32"/>
      <c r="M198" s="144"/>
      <c r="T198" s="52"/>
      <c r="AT198" s="16" t="s">
        <v>146</v>
      </c>
      <c r="AU198" s="16" t="s">
        <v>91</v>
      </c>
    </row>
    <row r="199" spans="2:65" s="12" customFormat="1">
      <c r="B199" s="145"/>
      <c r="D199" s="141" t="s">
        <v>139</v>
      </c>
      <c r="E199" s="146" t="s">
        <v>3</v>
      </c>
      <c r="F199" s="147" t="s">
        <v>478</v>
      </c>
      <c r="H199" s="148">
        <v>1400</v>
      </c>
      <c r="I199" s="149"/>
      <c r="L199" s="145"/>
      <c r="M199" s="150"/>
      <c r="T199" s="151"/>
      <c r="AT199" s="146" t="s">
        <v>139</v>
      </c>
      <c r="AU199" s="146" t="s">
        <v>91</v>
      </c>
      <c r="AV199" s="12" t="s">
        <v>91</v>
      </c>
      <c r="AW199" s="12" t="s">
        <v>43</v>
      </c>
      <c r="AX199" s="12" t="s">
        <v>89</v>
      </c>
      <c r="AY199" s="146" t="s">
        <v>129</v>
      </c>
    </row>
    <row r="200" spans="2:65" s="1" customFormat="1" ht="16.5" customHeight="1">
      <c r="B200" s="127"/>
      <c r="C200" s="161" t="s">
        <v>263</v>
      </c>
      <c r="D200" s="161" t="s">
        <v>271</v>
      </c>
      <c r="E200" s="162" t="s">
        <v>272</v>
      </c>
      <c r="F200" s="163" t="s">
        <v>273</v>
      </c>
      <c r="G200" s="164" t="s">
        <v>274</v>
      </c>
      <c r="H200" s="165">
        <v>46.2</v>
      </c>
      <c r="I200" s="166"/>
      <c r="J200" s="167">
        <f>ROUND(I200*H200,2)</f>
        <v>0</v>
      </c>
      <c r="K200" s="163" t="s">
        <v>143</v>
      </c>
      <c r="L200" s="168"/>
      <c r="M200" s="169" t="s">
        <v>3</v>
      </c>
      <c r="N200" s="170" t="s">
        <v>52</v>
      </c>
      <c r="P200" s="137">
        <f>O200*H200</f>
        <v>0</v>
      </c>
      <c r="Q200" s="137">
        <v>1E-3</v>
      </c>
      <c r="R200" s="137">
        <f>Q200*H200</f>
        <v>4.6200000000000005E-2</v>
      </c>
      <c r="S200" s="137">
        <v>0</v>
      </c>
      <c r="T200" s="138">
        <f>S200*H200</f>
        <v>0</v>
      </c>
      <c r="AR200" s="139" t="s">
        <v>189</v>
      </c>
      <c r="AT200" s="139" t="s">
        <v>271</v>
      </c>
      <c r="AU200" s="139" t="s">
        <v>91</v>
      </c>
      <c r="AY200" s="16" t="s">
        <v>129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6" t="s">
        <v>89</v>
      </c>
      <c r="BK200" s="140">
        <f>ROUND(I200*H200,2)</f>
        <v>0</v>
      </c>
      <c r="BL200" s="16" t="s">
        <v>135</v>
      </c>
      <c r="BM200" s="139" t="s">
        <v>479</v>
      </c>
    </row>
    <row r="201" spans="2:65" s="1" customFormat="1">
      <c r="B201" s="32"/>
      <c r="D201" s="141" t="s">
        <v>137</v>
      </c>
      <c r="F201" s="142" t="s">
        <v>273</v>
      </c>
      <c r="I201" s="143"/>
      <c r="L201" s="32"/>
      <c r="M201" s="144"/>
      <c r="T201" s="52"/>
      <c r="AT201" s="16" t="s">
        <v>137</v>
      </c>
      <c r="AU201" s="16" t="s">
        <v>91</v>
      </c>
    </row>
    <row r="202" spans="2:65" s="12" customFormat="1">
      <c r="B202" s="145"/>
      <c r="D202" s="141" t="s">
        <v>139</v>
      </c>
      <c r="E202" s="146" t="s">
        <v>3</v>
      </c>
      <c r="F202" s="147" t="s">
        <v>480</v>
      </c>
      <c r="H202" s="148">
        <v>46.2</v>
      </c>
      <c r="I202" s="149"/>
      <c r="L202" s="145"/>
      <c r="M202" s="150"/>
      <c r="T202" s="151"/>
      <c r="AT202" s="146" t="s">
        <v>139</v>
      </c>
      <c r="AU202" s="146" t="s">
        <v>91</v>
      </c>
      <c r="AV202" s="12" t="s">
        <v>91</v>
      </c>
      <c r="AW202" s="12" t="s">
        <v>43</v>
      </c>
      <c r="AX202" s="12" t="s">
        <v>89</v>
      </c>
      <c r="AY202" s="146" t="s">
        <v>129</v>
      </c>
    </row>
    <row r="203" spans="2:65" s="1" customFormat="1" ht="16.5" customHeight="1">
      <c r="B203" s="127"/>
      <c r="C203" s="128" t="s">
        <v>270</v>
      </c>
      <c r="D203" s="128" t="s">
        <v>131</v>
      </c>
      <c r="E203" s="129" t="s">
        <v>279</v>
      </c>
      <c r="F203" s="130" t="s">
        <v>280</v>
      </c>
      <c r="G203" s="131" t="s">
        <v>142</v>
      </c>
      <c r="H203" s="132">
        <v>486.8</v>
      </c>
      <c r="I203" s="133"/>
      <c r="J203" s="134">
        <f>ROUND(I203*H203,2)</f>
        <v>0</v>
      </c>
      <c r="K203" s="130" t="s">
        <v>143</v>
      </c>
      <c r="L203" s="32"/>
      <c r="M203" s="135" t="s">
        <v>3</v>
      </c>
      <c r="N203" s="136" t="s">
        <v>52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135</v>
      </c>
      <c r="AT203" s="139" t="s">
        <v>131</v>
      </c>
      <c r="AU203" s="139" t="s">
        <v>91</v>
      </c>
      <c r="AY203" s="16" t="s">
        <v>129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6" t="s">
        <v>89</v>
      </c>
      <c r="BK203" s="140">
        <f>ROUND(I203*H203,2)</f>
        <v>0</v>
      </c>
      <c r="BL203" s="16" t="s">
        <v>135</v>
      </c>
      <c r="BM203" s="139" t="s">
        <v>481</v>
      </c>
    </row>
    <row r="204" spans="2:65" s="1" customFormat="1">
      <c r="B204" s="32"/>
      <c r="D204" s="141" t="s">
        <v>137</v>
      </c>
      <c r="F204" s="142" t="s">
        <v>282</v>
      </c>
      <c r="I204" s="143"/>
      <c r="L204" s="32"/>
      <c r="M204" s="144"/>
      <c r="T204" s="52"/>
      <c r="AT204" s="16" t="s">
        <v>137</v>
      </c>
      <c r="AU204" s="16" t="s">
        <v>91</v>
      </c>
    </row>
    <row r="205" spans="2:65" s="1" customFormat="1">
      <c r="B205" s="32"/>
      <c r="D205" s="152" t="s">
        <v>146</v>
      </c>
      <c r="F205" s="153" t="s">
        <v>283</v>
      </c>
      <c r="I205" s="143"/>
      <c r="L205" s="32"/>
      <c r="M205" s="144"/>
      <c r="T205" s="52"/>
      <c r="AT205" s="16" t="s">
        <v>146</v>
      </c>
      <c r="AU205" s="16" t="s">
        <v>91</v>
      </c>
    </row>
    <row r="206" spans="2:65" s="12" customFormat="1">
      <c r="B206" s="145"/>
      <c r="D206" s="141" t="s">
        <v>139</v>
      </c>
      <c r="E206" s="146" t="s">
        <v>3</v>
      </c>
      <c r="F206" s="147" t="s">
        <v>482</v>
      </c>
      <c r="H206" s="148">
        <v>486.8</v>
      </c>
      <c r="I206" s="149"/>
      <c r="L206" s="145"/>
      <c r="M206" s="150"/>
      <c r="T206" s="151"/>
      <c r="AT206" s="146" t="s">
        <v>139</v>
      </c>
      <c r="AU206" s="146" t="s">
        <v>91</v>
      </c>
      <c r="AV206" s="12" t="s">
        <v>91</v>
      </c>
      <c r="AW206" s="12" t="s">
        <v>43</v>
      </c>
      <c r="AX206" s="12" t="s">
        <v>89</v>
      </c>
      <c r="AY206" s="146" t="s">
        <v>129</v>
      </c>
    </row>
    <row r="207" spans="2:65" s="11" customFormat="1" ht="22.9" customHeight="1">
      <c r="B207" s="115"/>
      <c r="D207" s="116" t="s">
        <v>80</v>
      </c>
      <c r="E207" s="125" t="s">
        <v>153</v>
      </c>
      <c r="F207" s="125" t="s">
        <v>483</v>
      </c>
      <c r="I207" s="118"/>
      <c r="J207" s="126">
        <f>BK207</f>
        <v>0</v>
      </c>
      <c r="L207" s="115"/>
      <c r="M207" s="120"/>
      <c r="P207" s="121">
        <f>SUM(P208:P270)</f>
        <v>0</v>
      </c>
      <c r="R207" s="121">
        <f>SUM(R208:R270)</f>
        <v>1506.9888643100001</v>
      </c>
      <c r="T207" s="122">
        <f>SUM(T208:T270)</f>
        <v>0</v>
      </c>
      <c r="AR207" s="116" t="s">
        <v>89</v>
      </c>
      <c r="AT207" s="123" t="s">
        <v>80</v>
      </c>
      <c r="AU207" s="123" t="s">
        <v>89</v>
      </c>
      <c r="AY207" s="116" t="s">
        <v>129</v>
      </c>
      <c r="BK207" s="124">
        <f>SUM(BK208:BK270)</f>
        <v>0</v>
      </c>
    </row>
    <row r="208" spans="2:65" s="1" customFormat="1" ht="24.2" customHeight="1">
      <c r="B208" s="127"/>
      <c r="C208" s="128" t="s">
        <v>278</v>
      </c>
      <c r="D208" s="128" t="s">
        <v>131</v>
      </c>
      <c r="E208" s="129" t="s">
        <v>484</v>
      </c>
      <c r="F208" s="130" t="s">
        <v>485</v>
      </c>
      <c r="G208" s="131" t="s">
        <v>156</v>
      </c>
      <c r="H208" s="132">
        <v>78.325999999999993</v>
      </c>
      <c r="I208" s="133"/>
      <c r="J208" s="134">
        <f>ROUND(I208*H208,2)</f>
        <v>0</v>
      </c>
      <c r="K208" s="130" t="s">
        <v>926</v>
      </c>
      <c r="L208" s="32"/>
      <c r="M208" s="135" t="s">
        <v>3</v>
      </c>
      <c r="N208" s="136" t="s">
        <v>52</v>
      </c>
      <c r="P208" s="137">
        <f>O208*H208</f>
        <v>0</v>
      </c>
      <c r="Q208" s="137">
        <v>3.11388</v>
      </c>
      <c r="R208" s="137">
        <f>Q208*H208</f>
        <v>243.89776487999998</v>
      </c>
      <c r="S208" s="137">
        <v>0</v>
      </c>
      <c r="T208" s="138">
        <f>S208*H208</f>
        <v>0</v>
      </c>
      <c r="AR208" s="139" t="s">
        <v>135</v>
      </c>
      <c r="AT208" s="139" t="s">
        <v>131</v>
      </c>
      <c r="AU208" s="139" t="s">
        <v>91</v>
      </c>
      <c r="AY208" s="16" t="s">
        <v>129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6" t="s">
        <v>89</v>
      </c>
      <c r="BK208" s="140">
        <f>ROUND(I208*H208,2)</f>
        <v>0</v>
      </c>
      <c r="BL208" s="16" t="s">
        <v>135</v>
      </c>
      <c r="BM208" s="139" t="s">
        <v>486</v>
      </c>
    </row>
    <row r="209" spans="2:65" s="1" customFormat="1">
      <c r="B209" s="32"/>
      <c r="D209" s="141" t="s">
        <v>137</v>
      </c>
      <c r="F209" s="142" t="s">
        <v>485</v>
      </c>
      <c r="I209" s="143"/>
      <c r="L209" s="32"/>
      <c r="M209" s="144"/>
      <c r="T209" s="52"/>
      <c r="AT209" s="16" t="s">
        <v>137</v>
      </c>
      <c r="AU209" s="16" t="s">
        <v>91</v>
      </c>
    </row>
    <row r="210" spans="2:65" s="12" customFormat="1">
      <c r="B210" s="145"/>
      <c r="D210" s="141" t="s">
        <v>139</v>
      </c>
      <c r="E210" s="146" t="s">
        <v>3</v>
      </c>
      <c r="F210" s="147" t="s">
        <v>487</v>
      </c>
      <c r="H210" s="148">
        <v>11.768000000000001</v>
      </c>
      <c r="I210" s="149"/>
      <c r="L210" s="145"/>
      <c r="M210" s="150"/>
      <c r="T210" s="151"/>
      <c r="AT210" s="146" t="s">
        <v>139</v>
      </c>
      <c r="AU210" s="146" t="s">
        <v>91</v>
      </c>
      <c r="AV210" s="12" t="s">
        <v>91</v>
      </c>
      <c r="AW210" s="12" t="s">
        <v>43</v>
      </c>
      <c r="AX210" s="12" t="s">
        <v>81</v>
      </c>
      <c r="AY210" s="146" t="s">
        <v>129</v>
      </c>
    </row>
    <row r="211" spans="2:65" s="12" customFormat="1">
      <c r="B211" s="145"/>
      <c r="D211" s="141" t="s">
        <v>139</v>
      </c>
      <c r="E211" s="146" t="s">
        <v>3</v>
      </c>
      <c r="F211" s="147" t="s">
        <v>488</v>
      </c>
      <c r="H211" s="148">
        <v>19.966000000000001</v>
      </c>
      <c r="I211" s="149"/>
      <c r="L211" s="145"/>
      <c r="M211" s="150"/>
      <c r="T211" s="151"/>
      <c r="AT211" s="146" t="s">
        <v>139</v>
      </c>
      <c r="AU211" s="146" t="s">
        <v>91</v>
      </c>
      <c r="AV211" s="12" t="s">
        <v>91</v>
      </c>
      <c r="AW211" s="12" t="s">
        <v>43</v>
      </c>
      <c r="AX211" s="12" t="s">
        <v>81</v>
      </c>
      <c r="AY211" s="146" t="s">
        <v>129</v>
      </c>
    </row>
    <row r="212" spans="2:65" s="12" customFormat="1">
      <c r="B212" s="145"/>
      <c r="D212" s="141" t="s">
        <v>139</v>
      </c>
      <c r="E212" s="146" t="s">
        <v>3</v>
      </c>
      <c r="F212" s="147" t="s">
        <v>489</v>
      </c>
      <c r="H212" s="148">
        <v>46.591999999999999</v>
      </c>
      <c r="I212" s="149"/>
      <c r="L212" s="145"/>
      <c r="M212" s="150"/>
      <c r="T212" s="151"/>
      <c r="AT212" s="146" t="s">
        <v>139</v>
      </c>
      <c r="AU212" s="146" t="s">
        <v>91</v>
      </c>
      <c r="AV212" s="12" t="s">
        <v>91</v>
      </c>
      <c r="AW212" s="12" t="s">
        <v>43</v>
      </c>
      <c r="AX212" s="12" t="s">
        <v>81</v>
      </c>
      <c r="AY212" s="146" t="s">
        <v>129</v>
      </c>
    </row>
    <row r="213" spans="2:65" s="13" customFormat="1">
      <c r="B213" s="154"/>
      <c r="D213" s="141" t="s">
        <v>139</v>
      </c>
      <c r="E213" s="155" t="s">
        <v>3</v>
      </c>
      <c r="F213" s="156" t="s">
        <v>152</v>
      </c>
      <c r="H213" s="157">
        <v>78.325999999999993</v>
      </c>
      <c r="I213" s="158"/>
      <c r="L213" s="154"/>
      <c r="M213" s="159"/>
      <c r="T213" s="160"/>
      <c r="AT213" s="155" t="s">
        <v>139</v>
      </c>
      <c r="AU213" s="155" t="s">
        <v>91</v>
      </c>
      <c r="AV213" s="13" t="s">
        <v>135</v>
      </c>
      <c r="AW213" s="13" t="s">
        <v>43</v>
      </c>
      <c r="AX213" s="13" t="s">
        <v>89</v>
      </c>
      <c r="AY213" s="155" t="s">
        <v>129</v>
      </c>
    </row>
    <row r="214" spans="2:65" s="1" customFormat="1" ht="16.5" customHeight="1">
      <c r="B214" s="127"/>
      <c r="C214" s="128" t="s">
        <v>8</v>
      </c>
      <c r="D214" s="128" t="s">
        <v>131</v>
      </c>
      <c r="E214" s="129" t="s">
        <v>490</v>
      </c>
      <c r="F214" s="130" t="s">
        <v>491</v>
      </c>
      <c r="G214" s="131" t="s">
        <v>156</v>
      </c>
      <c r="H214" s="132">
        <v>60.642000000000003</v>
      </c>
      <c r="I214" s="133"/>
      <c r="J214" s="134">
        <f>ROUND(I214*H214,2)</f>
        <v>0</v>
      </c>
      <c r="K214" s="130" t="s">
        <v>143</v>
      </c>
      <c r="L214" s="32"/>
      <c r="M214" s="135" t="s">
        <v>3</v>
      </c>
      <c r="N214" s="136" t="s">
        <v>52</v>
      </c>
      <c r="P214" s="137">
        <f>O214*H214</f>
        <v>0</v>
      </c>
      <c r="Q214" s="137">
        <v>2.7919499999999999</v>
      </c>
      <c r="R214" s="137">
        <f>Q214*H214</f>
        <v>169.30943189999999</v>
      </c>
      <c r="S214" s="137">
        <v>0</v>
      </c>
      <c r="T214" s="138">
        <f>S214*H214</f>
        <v>0</v>
      </c>
      <c r="AR214" s="139" t="s">
        <v>135</v>
      </c>
      <c r="AT214" s="139" t="s">
        <v>131</v>
      </c>
      <c r="AU214" s="139" t="s">
        <v>91</v>
      </c>
      <c r="AY214" s="16" t="s">
        <v>129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89</v>
      </c>
      <c r="BK214" s="140">
        <f>ROUND(I214*H214,2)</f>
        <v>0</v>
      </c>
      <c r="BL214" s="16" t="s">
        <v>135</v>
      </c>
      <c r="BM214" s="139" t="s">
        <v>492</v>
      </c>
    </row>
    <row r="215" spans="2:65" s="1" customFormat="1" ht="19.5">
      <c r="B215" s="32"/>
      <c r="D215" s="141" t="s">
        <v>137</v>
      </c>
      <c r="F215" s="142" t="s">
        <v>493</v>
      </c>
      <c r="I215" s="143"/>
      <c r="L215" s="32"/>
      <c r="M215" s="144"/>
      <c r="T215" s="52"/>
      <c r="AT215" s="16" t="s">
        <v>137</v>
      </c>
      <c r="AU215" s="16" t="s">
        <v>91</v>
      </c>
    </row>
    <row r="216" spans="2:65" s="1" customFormat="1">
      <c r="B216" s="32"/>
      <c r="D216" s="152" t="s">
        <v>146</v>
      </c>
      <c r="F216" s="153" t="s">
        <v>494</v>
      </c>
      <c r="I216" s="143"/>
      <c r="L216" s="32"/>
      <c r="M216" s="144"/>
      <c r="T216" s="52"/>
      <c r="AT216" s="16" t="s">
        <v>146</v>
      </c>
      <c r="AU216" s="16" t="s">
        <v>91</v>
      </c>
    </row>
    <row r="217" spans="2:65" s="12" customFormat="1">
      <c r="B217" s="145"/>
      <c r="D217" s="141" t="s">
        <v>139</v>
      </c>
      <c r="E217" s="146" t="s">
        <v>3</v>
      </c>
      <c r="F217" s="147" t="s">
        <v>495</v>
      </c>
      <c r="H217" s="148">
        <v>60.642000000000003</v>
      </c>
      <c r="I217" s="149"/>
      <c r="L217" s="145"/>
      <c r="M217" s="150"/>
      <c r="T217" s="151"/>
      <c r="AT217" s="146" t="s">
        <v>139</v>
      </c>
      <c r="AU217" s="146" t="s">
        <v>91</v>
      </c>
      <c r="AV217" s="12" t="s">
        <v>91</v>
      </c>
      <c r="AW217" s="12" t="s">
        <v>43</v>
      </c>
      <c r="AX217" s="12" t="s">
        <v>89</v>
      </c>
      <c r="AY217" s="146" t="s">
        <v>129</v>
      </c>
    </row>
    <row r="218" spans="2:65" s="1" customFormat="1" ht="16.5" customHeight="1">
      <c r="B218" s="127"/>
      <c r="C218" s="128" t="s">
        <v>293</v>
      </c>
      <c r="D218" s="128" t="s">
        <v>131</v>
      </c>
      <c r="E218" s="129" t="s">
        <v>496</v>
      </c>
      <c r="F218" s="130" t="s">
        <v>497</v>
      </c>
      <c r="G218" s="131" t="s">
        <v>156</v>
      </c>
      <c r="H218" s="132">
        <v>230.31800000000001</v>
      </c>
      <c r="I218" s="133"/>
      <c r="J218" s="134">
        <f>ROUND(I218*H218,2)</f>
        <v>0</v>
      </c>
      <c r="K218" s="130" t="s">
        <v>143</v>
      </c>
      <c r="L218" s="32"/>
      <c r="M218" s="135" t="s">
        <v>3</v>
      </c>
      <c r="N218" s="136" t="s">
        <v>52</v>
      </c>
      <c r="P218" s="137">
        <f>O218*H218</f>
        <v>0</v>
      </c>
      <c r="Q218" s="137">
        <v>2.8332299999999999</v>
      </c>
      <c r="R218" s="137">
        <f>Q218*H218</f>
        <v>652.54386713999997</v>
      </c>
      <c r="S218" s="137">
        <v>0</v>
      </c>
      <c r="T218" s="138">
        <f>S218*H218</f>
        <v>0</v>
      </c>
      <c r="AR218" s="139" t="s">
        <v>135</v>
      </c>
      <c r="AT218" s="139" t="s">
        <v>131</v>
      </c>
      <c r="AU218" s="139" t="s">
        <v>91</v>
      </c>
      <c r="AY218" s="16" t="s">
        <v>129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6" t="s">
        <v>89</v>
      </c>
      <c r="BK218" s="140">
        <f>ROUND(I218*H218,2)</f>
        <v>0</v>
      </c>
      <c r="BL218" s="16" t="s">
        <v>135</v>
      </c>
      <c r="BM218" s="139" t="s">
        <v>498</v>
      </c>
    </row>
    <row r="219" spans="2:65" s="1" customFormat="1" ht="19.5">
      <c r="B219" s="32"/>
      <c r="D219" s="141" t="s">
        <v>137</v>
      </c>
      <c r="F219" s="142" t="s">
        <v>499</v>
      </c>
      <c r="I219" s="143"/>
      <c r="L219" s="32"/>
      <c r="M219" s="144"/>
      <c r="T219" s="52"/>
      <c r="AT219" s="16" t="s">
        <v>137</v>
      </c>
      <c r="AU219" s="16" t="s">
        <v>91</v>
      </c>
    </row>
    <row r="220" spans="2:65" s="1" customFormat="1">
      <c r="B220" s="32"/>
      <c r="D220" s="152" t="s">
        <v>146</v>
      </c>
      <c r="F220" s="153" t="s">
        <v>500</v>
      </c>
      <c r="I220" s="143"/>
      <c r="L220" s="32"/>
      <c r="M220" s="144"/>
      <c r="T220" s="52"/>
      <c r="AT220" s="16" t="s">
        <v>146</v>
      </c>
      <c r="AU220" s="16" t="s">
        <v>91</v>
      </c>
    </row>
    <row r="221" spans="2:65" s="12" customFormat="1">
      <c r="B221" s="145"/>
      <c r="D221" s="141" t="s">
        <v>139</v>
      </c>
      <c r="E221" s="146" t="s">
        <v>3</v>
      </c>
      <c r="F221" s="147" t="s">
        <v>501</v>
      </c>
      <c r="H221" s="148">
        <v>68.055000000000007</v>
      </c>
      <c r="I221" s="149"/>
      <c r="L221" s="145"/>
      <c r="M221" s="150"/>
      <c r="T221" s="151"/>
      <c r="AT221" s="146" t="s">
        <v>139</v>
      </c>
      <c r="AU221" s="146" t="s">
        <v>91</v>
      </c>
      <c r="AV221" s="12" t="s">
        <v>91</v>
      </c>
      <c r="AW221" s="12" t="s">
        <v>43</v>
      </c>
      <c r="AX221" s="12" t="s">
        <v>81</v>
      </c>
      <c r="AY221" s="146" t="s">
        <v>129</v>
      </c>
    </row>
    <row r="222" spans="2:65" s="12" customFormat="1">
      <c r="B222" s="145"/>
      <c r="D222" s="141" t="s">
        <v>139</v>
      </c>
      <c r="E222" s="146" t="s">
        <v>3</v>
      </c>
      <c r="F222" s="147" t="s">
        <v>502</v>
      </c>
      <c r="H222" s="148">
        <v>73.165000000000006</v>
      </c>
      <c r="I222" s="149"/>
      <c r="L222" s="145"/>
      <c r="M222" s="150"/>
      <c r="T222" s="151"/>
      <c r="AT222" s="146" t="s">
        <v>139</v>
      </c>
      <c r="AU222" s="146" t="s">
        <v>91</v>
      </c>
      <c r="AV222" s="12" t="s">
        <v>91</v>
      </c>
      <c r="AW222" s="12" t="s">
        <v>43</v>
      </c>
      <c r="AX222" s="12" t="s">
        <v>81</v>
      </c>
      <c r="AY222" s="146" t="s">
        <v>129</v>
      </c>
    </row>
    <row r="223" spans="2:65" s="12" customFormat="1">
      <c r="B223" s="145"/>
      <c r="D223" s="141" t="s">
        <v>139</v>
      </c>
      <c r="E223" s="146" t="s">
        <v>3</v>
      </c>
      <c r="F223" s="147" t="s">
        <v>503</v>
      </c>
      <c r="H223" s="148">
        <v>74.073999999999998</v>
      </c>
      <c r="I223" s="149"/>
      <c r="L223" s="145"/>
      <c r="M223" s="150"/>
      <c r="T223" s="151"/>
      <c r="AT223" s="146" t="s">
        <v>139</v>
      </c>
      <c r="AU223" s="146" t="s">
        <v>91</v>
      </c>
      <c r="AV223" s="12" t="s">
        <v>91</v>
      </c>
      <c r="AW223" s="12" t="s">
        <v>43</v>
      </c>
      <c r="AX223" s="12" t="s">
        <v>81</v>
      </c>
      <c r="AY223" s="146" t="s">
        <v>129</v>
      </c>
    </row>
    <row r="224" spans="2:65" s="12" customFormat="1">
      <c r="B224" s="145"/>
      <c r="D224" s="141" t="s">
        <v>139</v>
      </c>
      <c r="E224" s="146" t="s">
        <v>3</v>
      </c>
      <c r="F224" s="147" t="s">
        <v>504</v>
      </c>
      <c r="H224" s="148">
        <v>15.023999999999999</v>
      </c>
      <c r="I224" s="149"/>
      <c r="L224" s="145"/>
      <c r="M224" s="150"/>
      <c r="T224" s="151"/>
      <c r="AT224" s="146" t="s">
        <v>139</v>
      </c>
      <c r="AU224" s="146" t="s">
        <v>91</v>
      </c>
      <c r="AV224" s="12" t="s">
        <v>91</v>
      </c>
      <c r="AW224" s="12" t="s">
        <v>43</v>
      </c>
      <c r="AX224" s="12" t="s">
        <v>81</v>
      </c>
      <c r="AY224" s="146" t="s">
        <v>129</v>
      </c>
    </row>
    <row r="225" spans="2:65" s="13" customFormat="1">
      <c r="B225" s="154"/>
      <c r="D225" s="141" t="s">
        <v>139</v>
      </c>
      <c r="E225" s="155" t="s">
        <v>3</v>
      </c>
      <c r="F225" s="156" t="s">
        <v>152</v>
      </c>
      <c r="H225" s="157">
        <v>230.31800000000004</v>
      </c>
      <c r="I225" s="158"/>
      <c r="L225" s="154"/>
      <c r="M225" s="159"/>
      <c r="T225" s="160"/>
      <c r="AT225" s="155" t="s">
        <v>139</v>
      </c>
      <c r="AU225" s="155" t="s">
        <v>91</v>
      </c>
      <c r="AV225" s="13" t="s">
        <v>135</v>
      </c>
      <c r="AW225" s="13" t="s">
        <v>43</v>
      </c>
      <c r="AX225" s="13" t="s">
        <v>89</v>
      </c>
      <c r="AY225" s="155" t="s">
        <v>129</v>
      </c>
    </row>
    <row r="226" spans="2:65" s="1" customFormat="1" ht="16.5" customHeight="1">
      <c r="B226" s="127"/>
      <c r="C226" s="128" t="s">
        <v>300</v>
      </c>
      <c r="D226" s="128" t="s">
        <v>131</v>
      </c>
      <c r="E226" s="129" t="s">
        <v>505</v>
      </c>
      <c r="F226" s="130" t="s">
        <v>506</v>
      </c>
      <c r="G226" s="131" t="s">
        <v>156</v>
      </c>
      <c r="H226" s="132">
        <v>142.875</v>
      </c>
      <c r="I226" s="133"/>
      <c r="J226" s="134">
        <f>ROUND(I226*H226,2)</f>
        <v>0</v>
      </c>
      <c r="K226" s="130" t="s">
        <v>143</v>
      </c>
      <c r="L226" s="32"/>
      <c r="M226" s="135" t="s">
        <v>3</v>
      </c>
      <c r="N226" s="136" t="s">
        <v>52</v>
      </c>
      <c r="P226" s="137">
        <f>O226*H226</f>
        <v>0</v>
      </c>
      <c r="Q226" s="137">
        <v>2.8332299999999999</v>
      </c>
      <c r="R226" s="137">
        <f>Q226*H226</f>
        <v>404.79773625000001</v>
      </c>
      <c r="S226" s="137">
        <v>0</v>
      </c>
      <c r="T226" s="138">
        <f>S226*H226</f>
        <v>0</v>
      </c>
      <c r="AR226" s="139" t="s">
        <v>135</v>
      </c>
      <c r="AT226" s="139" t="s">
        <v>131</v>
      </c>
      <c r="AU226" s="139" t="s">
        <v>91</v>
      </c>
      <c r="AY226" s="16" t="s">
        <v>129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6" t="s">
        <v>89</v>
      </c>
      <c r="BK226" s="140">
        <f>ROUND(I226*H226,2)</f>
        <v>0</v>
      </c>
      <c r="BL226" s="16" t="s">
        <v>135</v>
      </c>
      <c r="BM226" s="139" t="s">
        <v>507</v>
      </c>
    </row>
    <row r="227" spans="2:65" s="1" customFormat="1" ht="19.5">
      <c r="B227" s="32"/>
      <c r="D227" s="141" t="s">
        <v>137</v>
      </c>
      <c r="F227" s="142" t="s">
        <v>508</v>
      </c>
      <c r="I227" s="143"/>
      <c r="L227" s="32"/>
      <c r="M227" s="144"/>
      <c r="T227" s="52"/>
      <c r="AT227" s="16" t="s">
        <v>137</v>
      </c>
      <c r="AU227" s="16" t="s">
        <v>91</v>
      </c>
    </row>
    <row r="228" spans="2:65" s="1" customFormat="1">
      <c r="B228" s="32"/>
      <c r="D228" s="152" t="s">
        <v>146</v>
      </c>
      <c r="F228" s="153" t="s">
        <v>509</v>
      </c>
      <c r="I228" s="143"/>
      <c r="L228" s="32"/>
      <c r="M228" s="144"/>
      <c r="T228" s="52"/>
      <c r="AT228" s="16" t="s">
        <v>146</v>
      </c>
      <c r="AU228" s="16" t="s">
        <v>91</v>
      </c>
    </row>
    <row r="229" spans="2:65" s="12" customFormat="1">
      <c r="B229" s="145"/>
      <c r="D229" s="141" t="s">
        <v>139</v>
      </c>
      <c r="E229" s="146" t="s">
        <v>3</v>
      </c>
      <c r="F229" s="147" t="s">
        <v>510</v>
      </c>
      <c r="H229" s="148">
        <v>2.9119999999999999</v>
      </c>
      <c r="I229" s="149"/>
      <c r="L229" s="145"/>
      <c r="M229" s="150"/>
      <c r="T229" s="151"/>
      <c r="AT229" s="146" t="s">
        <v>139</v>
      </c>
      <c r="AU229" s="146" t="s">
        <v>91</v>
      </c>
      <c r="AV229" s="12" t="s">
        <v>91</v>
      </c>
      <c r="AW229" s="12" t="s">
        <v>43</v>
      </c>
      <c r="AX229" s="12" t="s">
        <v>81</v>
      </c>
      <c r="AY229" s="146" t="s">
        <v>129</v>
      </c>
    </row>
    <row r="230" spans="2:65" s="12" customFormat="1">
      <c r="B230" s="145"/>
      <c r="D230" s="141" t="s">
        <v>139</v>
      </c>
      <c r="E230" s="146" t="s">
        <v>3</v>
      </c>
      <c r="F230" s="147" t="s">
        <v>511</v>
      </c>
      <c r="H230" s="148">
        <v>44.085999999999999</v>
      </c>
      <c r="I230" s="149"/>
      <c r="L230" s="145"/>
      <c r="M230" s="150"/>
      <c r="T230" s="151"/>
      <c r="AT230" s="146" t="s">
        <v>139</v>
      </c>
      <c r="AU230" s="146" t="s">
        <v>91</v>
      </c>
      <c r="AV230" s="12" t="s">
        <v>91</v>
      </c>
      <c r="AW230" s="12" t="s">
        <v>43</v>
      </c>
      <c r="AX230" s="12" t="s">
        <v>81</v>
      </c>
      <c r="AY230" s="146" t="s">
        <v>129</v>
      </c>
    </row>
    <row r="231" spans="2:65" s="12" customFormat="1">
      <c r="B231" s="145"/>
      <c r="D231" s="141" t="s">
        <v>139</v>
      </c>
      <c r="E231" s="146" t="s">
        <v>3</v>
      </c>
      <c r="F231" s="147" t="s">
        <v>512</v>
      </c>
      <c r="H231" s="148">
        <v>51.058</v>
      </c>
      <c r="I231" s="149"/>
      <c r="L231" s="145"/>
      <c r="M231" s="150"/>
      <c r="T231" s="151"/>
      <c r="AT231" s="146" t="s">
        <v>139</v>
      </c>
      <c r="AU231" s="146" t="s">
        <v>91</v>
      </c>
      <c r="AV231" s="12" t="s">
        <v>91</v>
      </c>
      <c r="AW231" s="12" t="s">
        <v>43</v>
      </c>
      <c r="AX231" s="12" t="s">
        <v>81</v>
      </c>
      <c r="AY231" s="146" t="s">
        <v>129</v>
      </c>
    </row>
    <row r="232" spans="2:65" s="12" customFormat="1">
      <c r="B232" s="145"/>
      <c r="D232" s="141" t="s">
        <v>139</v>
      </c>
      <c r="E232" s="146" t="s">
        <v>3</v>
      </c>
      <c r="F232" s="147" t="s">
        <v>513</v>
      </c>
      <c r="H232" s="148">
        <v>10.224</v>
      </c>
      <c r="I232" s="149"/>
      <c r="L232" s="145"/>
      <c r="M232" s="150"/>
      <c r="T232" s="151"/>
      <c r="AT232" s="146" t="s">
        <v>139</v>
      </c>
      <c r="AU232" s="146" t="s">
        <v>91</v>
      </c>
      <c r="AV232" s="12" t="s">
        <v>91</v>
      </c>
      <c r="AW232" s="12" t="s">
        <v>43</v>
      </c>
      <c r="AX232" s="12" t="s">
        <v>81</v>
      </c>
      <c r="AY232" s="146" t="s">
        <v>129</v>
      </c>
    </row>
    <row r="233" spans="2:65" s="12" customFormat="1">
      <c r="B233" s="145"/>
      <c r="D233" s="141" t="s">
        <v>139</v>
      </c>
      <c r="E233" s="146" t="s">
        <v>3</v>
      </c>
      <c r="F233" s="147" t="s">
        <v>514</v>
      </c>
      <c r="H233" s="148">
        <v>34.594999999999999</v>
      </c>
      <c r="I233" s="149"/>
      <c r="L233" s="145"/>
      <c r="M233" s="150"/>
      <c r="T233" s="151"/>
      <c r="AT233" s="146" t="s">
        <v>139</v>
      </c>
      <c r="AU233" s="146" t="s">
        <v>91</v>
      </c>
      <c r="AV233" s="12" t="s">
        <v>91</v>
      </c>
      <c r="AW233" s="12" t="s">
        <v>43</v>
      </c>
      <c r="AX233" s="12" t="s">
        <v>81</v>
      </c>
      <c r="AY233" s="146" t="s">
        <v>129</v>
      </c>
    </row>
    <row r="234" spans="2:65" s="13" customFormat="1">
      <c r="B234" s="154"/>
      <c r="D234" s="141" t="s">
        <v>139</v>
      </c>
      <c r="E234" s="155" t="s">
        <v>3</v>
      </c>
      <c r="F234" s="156" t="s">
        <v>152</v>
      </c>
      <c r="H234" s="157">
        <v>142.875</v>
      </c>
      <c r="I234" s="158"/>
      <c r="L234" s="154"/>
      <c r="M234" s="159"/>
      <c r="T234" s="160"/>
      <c r="AT234" s="155" t="s">
        <v>139</v>
      </c>
      <c r="AU234" s="155" t="s">
        <v>91</v>
      </c>
      <c r="AV234" s="13" t="s">
        <v>135</v>
      </c>
      <c r="AW234" s="13" t="s">
        <v>43</v>
      </c>
      <c r="AX234" s="13" t="s">
        <v>89</v>
      </c>
      <c r="AY234" s="155" t="s">
        <v>129</v>
      </c>
    </row>
    <row r="235" spans="2:65" s="1" customFormat="1" ht="16.5" customHeight="1">
      <c r="B235" s="127"/>
      <c r="C235" s="128" t="s">
        <v>308</v>
      </c>
      <c r="D235" s="128" t="s">
        <v>131</v>
      </c>
      <c r="E235" s="129" t="s">
        <v>515</v>
      </c>
      <c r="F235" s="130" t="s">
        <v>516</v>
      </c>
      <c r="G235" s="131" t="s">
        <v>142</v>
      </c>
      <c r="H235" s="132">
        <v>791.41</v>
      </c>
      <c r="I235" s="133"/>
      <c r="J235" s="134">
        <f>ROUND(I235*H235,2)</f>
        <v>0</v>
      </c>
      <c r="K235" s="130" t="s">
        <v>143</v>
      </c>
      <c r="L235" s="32"/>
      <c r="M235" s="135" t="s">
        <v>3</v>
      </c>
      <c r="N235" s="136" t="s">
        <v>52</v>
      </c>
      <c r="P235" s="137">
        <f>O235*H235</f>
        <v>0</v>
      </c>
      <c r="Q235" s="137">
        <v>7.26E-3</v>
      </c>
      <c r="R235" s="137">
        <f>Q235*H235</f>
        <v>5.7456366000000001</v>
      </c>
      <c r="S235" s="137">
        <v>0</v>
      </c>
      <c r="T235" s="138">
        <f>S235*H235</f>
        <v>0</v>
      </c>
      <c r="AR235" s="139" t="s">
        <v>135</v>
      </c>
      <c r="AT235" s="139" t="s">
        <v>131</v>
      </c>
      <c r="AU235" s="139" t="s">
        <v>91</v>
      </c>
      <c r="AY235" s="16" t="s">
        <v>129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89</v>
      </c>
      <c r="BK235" s="140">
        <f>ROUND(I235*H235,2)</f>
        <v>0</v>
      </c>
      <c r="BL235" s="16" t="s">
        <v>135</v>
      </c>
      <c r="BM235" s="139" t="s">
        <v>517</v>
      </c>
    </row>
    <row r="236" spans="2:65" s="1" customFormat="1" ht="29.25">
      <c r="B236" s="32"/>
      <c r="D236" s="141" t="s">
        <v>137</v>
      </c>
      <c r="F236" s="142" t="s">
        <v>518</v>
      </c>
      <c r="I236" s="143"/>
      <c r="L236" s="32"/>
      <c r="M236" s="144"/>
      <c r="T236" s="52"/>
      <c r="AT236" s="16" t="s">
        <v>137</v>
      </c>
      <c r="AU236" s="16" t="s">
        <v>91</v>
      </c>
    </row>
    <row r="237" spans="2:65" s="1" customFormat="1">
      <c r="B237" s="32"/>
      <c r="D237" s="152" t="s">
        <v>146</v>
      </c>
      <c r="F237" s="153" t="s">
        <v>519</v>
      </c>
      <c r="I237" s="143"/>
      <c r="L237" s="32"/>
      <c r="M237" s="144"/>
      <c r="T237" s="52"/>
      <c r="AT237" s="16" t="s">
        <v>146</v>
      </c>
      <c r="AU237" s="16" t="s">
        <v>91</v>
      </c>
    </row>
    <row r="238" spans="2:65" s="12" customFormat="1">
      <c r="B238" s="145"/>
      <c r="D238" s="141" t="s">
        <v>139</v>
      </c>
      <c r="E238" s="146" t="s">
        <v>3</v>
      </c>
      <c r="F238" s="147" t="s">
        <v>520</v>
      </c>
      <c r="H238" s="148">
        <v>138.4</v>
      </c>
      <c r="I238" s="149"/>
      <c r="L238" s="145"/>
      <c r="M238" s="150"/>
      <c r="T238" s="151"/>
      <c r="AT238" s="146" t="s">
        <v>139</v>
      </c>
      <c r="AU238" s="146" t="s">
        <v>91</v>
      </c>
      <c r="AV238" s="12" t="s">
        <v>91</v>
      </c>
      <c r="AW238" s="12" t="s">
        <v>43</v>
      </c>
      <c r="AX238" s="12" t="s">
        <v>81</v>
      </c>
      <c r="AY238" s="146" t="s">
        <v>129</v>
      </c>
    </row>
    <row r="239" spans="2:65" s="12" customFormat="1">
      <c r="B239" s="145"/>
      <c r="D239" s="141" t="s">
        <v>139</v>
      </c>
      <c r="E239" s="146" t="s">
        <v>3</v>
      </c>
      <c r="F239" s="147" t="s">
        <v>521</v>
      </c>
      <c r="H239" s="148">
        <v>163.31</v>
      </c>
      <c r="I239" s="149"/>
      <c r="L239" s="145"/>
      <c r="M239" s="150"/>
      <c r="T239" s="151"/>
      <c r="AT239" s="146" t="s">
        <v>139</v>
      </c>
      <c r="AU239" s="146" t="s">
        <v>91</v>
      </c>
      <c r="AV239" s="12" t="s">
        <v>91</v>
      </c>
      <c r="AW239" s="12" t="s">
        <v>43</v>
      </c>
      <c r="AX239" s="12" t="s">
        <v>81</v>
      </c>
      <c r="AY239" s="146" t="s">
        <v>129</v>
      </c>
    </row>
    <row r="240" spans="2:65" s="12" customFormat="1">
      <c r="B240" s="145"/>
      <c r="D240" s="141" t="s">
        <v>139</v>
      </c>
      <c r="E240" s="146" t="s">
        <v>3</v>
      </c>
      <c r="F240" s="147" t="s">
        <v>522</v>
      </c>
      <c r="H240" s="148">
        <v>76.2</v>
      </c>
      <c r="I240" s="149"/>
      <c r="L240" s="145"/>
      <c r="M240" s="150"/>
      <c r="T240" s="151"/>
      <c r="AT240" s="146" t="s">
        <v>139</v>
      </c>
      <c r="AU240" s="146" t="s">
        <v>91</v>
      </c>
      <c r="AV240" s="12" t="s">
        <v>91</v>
      </c>
      <c r="AW240" s="12" t="s">
        <v>43</v>
      </c>
      <c r="AX240" s="12" t="s">
        <v>81</v>
      </c>
      <c r="AY240" s="146" t="s">
        <v>129</v>
      </c>
    </row>
    <row r="241" spans="2:65" s="12" customFormat="1">
      <c r="B241" s="145"/>
      <c r="D241" s="141" t="s">
        <v>139</v>
      </c>
      <c r="E241" s="146" t="s">
        <v>3</v>
      </c>
      <c r="F241" s="147" t="s">
        <v>523</v>
      </c>
      <c r="H241" s="148">
        <v>88.4</v>
      </c>
      <c r="I241" s="149"/>
      <c r="L241" s="145"/>
      <c r="M241" s="150"/>
      <c r="T241" s="151"/>
      <c r="AT241" s="146" t="s">
        <v>139</v>
      </c>
      <c r="AU241" s="146" t="s">
        <v>91</v>
      </c>
      <c r="AV241" s="12" t="s">
        <v>91</v>
      </c>
      <c r="AW241" s="12" t="s">
        <v>43</v>
      </c>
      <c r="AX241" s="12" t="s">
        <v>81</v>
      </c>
      <c r="AY241" s="146" t="s">
        <v>129</v>
      </c>
    </row>
    <row r="242" spans="2:65" s="12" customFormat="1">
      <c r="B242" s="145"/>
      <c r="D242" s="141" t="s">
        <v>139</v>
      </c>
      <c r="E242" s="146" t="s">
        <v>3</v>
      </c>
      <c r="F242" s="147" t="s">
        <v>524</v>
      </c>
      <c r="H242" s="148">
        <v>325.10000000000002</v>
      </c>
      <c r="I242" s="149"/>
      <c r="L242" s="145"/>
      <c r="M242" s="150"/>
      <c r="T242" s="151"/>
      <c r="AT242" s="146" t="s">
        <v>139</v>
      </c>
      <c r="AU242" s="146" t="s">
        <v>91</v>
      </c>
      <c r="AV242" s="12" t="s">
        <v>91</v>
      </c>
      <c r="AW242" s="12" t="s">
        <v>43</v>
      </c>
      <c r="AX242" s="12" t="s">
        <v>81</v>
      </c>
      <c r="AY242" s="146" t="s">
        <v>129</v>
      </c>
    </row>
    <row r="243" spans="2:65" s="13" customFormat="1">
      <c r="B243" s="154"/>
      <c r="D243" s="141" t="s">
        <v>139</v>
      </c>
      <c r="E243" s="155" t="s">
        <v>3</v>
      </c>
      <c r="F243" s="156" t="s">
        <v>152</v>
      </c>
      <c r="H243" s="157">
        <v>791.41000000000008</v>
      </c>
      <c r="I243" s="158"/>
      <c r="L243" s="154"/>
      <c r="M243" s="159"/>
      <c r="T243" s="160"/>
      <c r="AT243" s="155" t="s">
        <v>139</v>
      </c>
      <c r="AU243" s="155" t="s">
        <v>91</v>
      </c>
      <c r="AV243" s="13" t="s">
        <v>135</v>
      </c>
      <c r="AW243" s="13" t="s">
        <v>43</v>
      </c>
      <c r="AX243" s="13" t="s">
        <v>89</v>
      </c>
      <c r="AY243" s="155" t="s">
        <v>129</v>
      </c>
    </row>
    <row r="244" spans="2:65" s="1" customFormat="1" ht="16.5" customHeight="1">
      <c r="B244" s="127"/>
      <c r="C244" s="128" t="s">
        <v>312</v>
      </c>
      <c r="D244" s="128" t="s">
        <v>131</v>
      </c>
      <c r="E244" s="129" t="s">
        <v>525</v>
      </c>
      <c r="F244" s="130" t="s">
        <v>526</v>
      </c>
      <c r="G244" s="131" t="s">
        <v>142</v>
      </c>
      <c r="H244" s="132">
        <v>32.56</v>
      </c>
      <c r="I244" s="133"/>
      <c r="J244" s="134">
        <f>ROUND(I244*H244,2)</f>
        <v>0</v>
      </c>
      <c r="K244" s="130" t="s">
        <v>143</v>
      </c>
      <c r="L244" s="32"/>
      <c r="M244" s="135" t="s">
        <v>3</v>
      </c>
      <c r="N244" s="136" t="s">
        <v>52</v>
      </c>
      <c r="P244" s="137">
        <f>O244*H244</f>
        <v>0</v>
      </c>
      <c r="Q244" s="137">
        <v>8.8800000000000007E-3</v>
      </c>
      <c r="R244" s="137">
        <f>Q244*H244</f>
        <v>0.28913280000000002</v>
      </c>
      <c r="S244" s="137">
        <v>0</v>
      </c>
      <c r="T244" s="138">
        <f>S244*H244</f>
        <v>0</v>
      </c>
      <c r="AR244" s="139" t="s">
        <v>135</v>
      </c>
      <c r="AT244" s="139" t="s">
        <v>131</v>
      </c>
      <c r="AU244" s="139" t="s">
        <v>91</v>
      </c>
      <c r="AY244" s="16" t="s">
        <v>129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6" t="s">
        <v>89</v>
      </c>
      <c r="BK244" s="140">
        <f>ROUND(I244*H244,2)</f>
        <v>0</v>
      </c>
      <c r="BL244" s="16" t="s">
        <v>135</v>
      </c>
      <c r="BM244" s="139" t="s">
        <v>527</v>
      </c>
    </row>
    <row r="245" spans="2:65" s="1" customFormat="1" ht="29.25">
      <c r="B245" s="32"/>
      <c r="D245" s="141" t="s">
        <v>137</v>
      </c>
      <c r="F245" s="142" t="s">
        <v>528</v>
      </c>
      <c r="I245" s="143"/>
      <c r="L245" s="32"/>
      <c r="M245" s="144"/>
      <c r="T245" s="52"/>
      <c r="AT245" s="16" t="s">
        <v>137</v>
      </c>
      <c r="AU245" s="16" t="s">
        <v>91</v>
      </c>
    </row>
    <row r="246" spans="2:65" s="1" customFormat="1">
      <c r="B246" s="32"/>
      <c r="D246" s="152" t="s">
        <v>146</v>
      </c>
      <c r="F246" s="153" t="s">
        <v>529</v>
      </c>
      <c r="I246" s="143"/>
      <c r="L246" s="32"/>
      <c r="M246" s="144"/>
      <c r="T246" s="52"/>
      <c r="AT246" s="16" t="s">
        <v>146</v>
      </c>
      <c r="AU246" s="16" t="s">
        <v>91</v>
      </c>
    </row>
    <row r="247" spans="2:65" s="12" customFormat="1">
      <c r="B247" s="145"/>
      <c r="D247" s="141" t="s">
        <v>139</v>
      </c>
      <c r="E247" s="146" t="s">
        <v>3</v>
      </c>
      <c r="F247" s="147" t="s">
        <v>530</v>
      </c>
      <c r="H247" s="148">
        <v>32.56</v>
      </c>
      <c r="I247" s="149"/>
      <c r="L247" s="145"/>
      <c r="M247" s="150"/>
      <c r="T247" s="151"/>
      <c r="AT247" s="146" t="s">
        <v>139</v>
      </c>
      <c r="AU247" s="146" t="s">
        <v>91</v>
      </c>
      <c r="AV247" s="12" t="s">
        <v>91</v>
      </c>
      <c r="AW247" s="12" t="s">
        <v>43</v>
      </c>
      <c r="AX247" s="12" t="s">
        <v>89</v>
      </c>
      <c r="AY247" s="146" t="s">
        <v>129</v>
      </c>
    </row>
    <row r="248" spans="2:65" s="1" customFormat="1" ht="16.5" customHeight="1">
      <c r="B248" s="127"/>
      <c r="C248" s="128" t="s">
        <v>319</v>
      </c>
      <c r="D248" s="128" t="s">
        <v>131</v>
      </c>
      <c r="E248" s="129" t="s">
        <v>531</v>
      </c>
      <c r="F248" s="130" t="s">
        <v>532</v>
      </c>
      <c r="G248" s="131" t="s">
        <v>142</v>
      </c>
      <c r="H248" s="132">
        <v>791.41</v>
      </c>
      <c r="I248" s="133"/>
      <c r="J248" s="134">
        <f>ROUND(I248*H248,2)</f>
        <v>0</v>
      </c>
      <c r="K248" s="130" t="s">
        <v>143</v>
      </c>
      <c r="L248" s="32"/>
      <c r="M248" s="135" t="s">
        <v>3</v>
      </c>
      <c r="N248" s="136" t="s">
        <v>52</v>
      </c>
      <c r="P248" s="137">
        <f>O248*H248</f>
        <v>0</v>
      </c>
      <c r="Q248" s="137">
        <v>8.5999999999999998E-4</v>
      </c>
      <c r="R248" s="137">
        <f>Q248*H248</f>
        <v>0.6806125999999999</v>
      </c>
      <c r="S248" s="137">
        <v>0</v>
      </c>
      <c r="T248" s="138">
        <f>S248*H248</f>
        <v>0</v>
      </c>
      <c r="AR248" s="139" t="s">
        <v>135</v>
      </c>
      <c r="AT248" s="139" t="s">
        <v>131</v>
      </c>
      <c r="AU248" s="139" t="s">
        <v>91</v>
      </c>
      <c r="AY248" s="16" t="s">
        <v>129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6" t="s">
        <v>89</v>
      </c>
      <c r="BK248" s="140">
        <f>ROUND(I248*H248,2)</f>
        <v>0</v>
      </c>
      <c r="BL248" s="16" t="s">
        <v>135</v>
      </c>
      <c r="BM248" s="139" t="s">
        <v>533</v>
      </c>
    </row>
    <row r="249" spans="2:65" s="1" customFormat="1" ht="29.25">
      <c r="B249" s="32"/>
      <c r="D249" s="141" t="s">
        <v>137</v>
      </c>
      <c r="F249" s="142" t="s">
        <v>534</v>
      </c>
      <c r="I249" s="143"/>
      <c r="L249" s="32"/>
      <c r="M249" s="144"/>
      <c r="T249" s="52"/>
      <c r="AT249" s="16" t="s">
        <v>137</v>
      </c>
      <c r="AU249" s="16" t="s">
        <v>91</v>
      </c>
    </row>
    <row r="250" spans="2:65" s="1" customFormat="1">
      <c r="B250" s="32"/>
      <c r="D250" s="152" t="s">
        <v>146</v>
      </c>
      <c r="F250" s="153" t="s">
        <v>535</v>
      </c>
      <c r="I250" s="143"/>
      <c r="L250" s="32"/>
      <c r="M250" s="144"/>
      <c r="T250" s="52"/>
      <c r="AT250" s="16" t="s">
        <v>146</v>
      </c>
      <c r="AU250" s="16" t="s">
        <v>91</v>
      </c>
    </row>
    <row r="251" spans="2:65" s="12" customFormat="1">
      <c r="B251" s="145"/>
      <c r="D251" s="141" t="s">
        <v>139</v>
      </c>
      <c r="E251" s="146" t="s">
        <v>3</v>
      </c>
      <c r="F251" s="147" t="s">
        <v>536</v>
      </c>
      <c r="H251" s="148">
        <v>791.41</v>
      </c>
      <c r="I251" s="149"/>
      <c r="L251" s="145"/>
      <c r="M251" s="150"/>
      <c r="T251" s="151"/>
      <c r="AT251" s="146" t="s">
        <v>139</v>
      </c>
      <c r="AU251" s="146" t="s">
        <v>91</v>
      </c>
      <c r="AV251" s="12" t="s">
        <v>91</v>
      </c>
      <c r="AW251" s="12" t="s">
        <v>43</v>
      </c>
      <c r="AX251" s="12" t="s">
        <v>89</v>
      </c>
      <c r="AY251" s="146" t="s">
        <v>129</v>
      </c>
    </row>
    <row r="252" spans="2:65" s="1" customFormat="1" ht="16.5" customHeight="1">
      <c r="B252" s="127"/>
      <c r="C252" s="128" t="s">
        <v>324</v>
      </c>
      <c r="D252" s="128" t="s">
        <v>131</v>
      </c>
      <c r="E252" s="129" t="s">
        <v>537</v>
      </c>
      <c r="F252" s="130" t="s">
        <v>538</v>
      </c>
      <c r="G252" s="131" t="s">
        <v>142</v>
      </c>
      <c r="H252" s="132">
        <v>32.56</v>
      </c>
      <c r="I252" s="133"/>
      <c r="J252" s="134">
        <f>ROUND(I252*H252,2)</f>
        <v>0</v>
      </c>
      <c r="K252" s="130" t="s">
        <v>143</v>
      </c>
      <c r="L252" s="32"/>
      <c r="M252" s="135" t="s">
        <v>3</v>
      </c>
      <c r="N252" s="136" t="s">
        <v>52</v>
      </c>
      <c r="P252" s="137">
        <f>O252*H252</f>
        <v>0</v>
      </c>
      <c r="Q252" s="137">
        <v>1.0200000000000001E-3</v>
      </c>
      <c r="R252" s="137">
        <f>Q252*H252</f>
        <v>3.3211200000000003E-2</v>
      </c>
      <c r="S252" s="137">
        <v>0</v>
      </c>
      <c r="T252" s="138">
        <f>S252*H252</f>
        <v>0</v>
      </c>
      <c r="AR252" s="139" t="s">
        <v>135</v>
      </c>
      <c r="AT252" s="139" t="s">
        <v>131</v>
      </c>
      <c r="AU252" s="139" t="s">
        <v>91</v>
      </c>
      <c r="AY252" s="16" t="s">
        <v>129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6" t="s">
        <v>89</v>
      </c>
      <c r="BK252" s="140">
        <f>ROUND(I252*H252,2)</f>
        <v>0</v>
      </c>
      <c r="BL252" s="16" t="s">
        <v>135</v>
      </c>
      <c r="BM252" s="139" t="s">
        <v>539</v>
      </c>
    </row>
    <row r="253" spans="2:65" s="1" customFormat="1" ht="29.25">
      <c r="B253" s="32"/>
      <c r="D253" s="141" t="s">
        <v>137</v>
      </c>
      <c r="F253" s="142" t="s">
        <v>540</v>
      </c>
      <c r="I253" s="143"/>
      <c r="L253" s="32"/>
      <c r="M253" s="144"/>
      <c r="T253" s="52"/>
      <c r="AT253" s="16" t="s">
        <v>137</v>
      </c>
      <c r="AU253" s="16" t="s">
        <v>91</v>
      </c>
    </row>
    <row r="254" spans="2:65" s="1" customFormat="1">
      <c r="B254" s="32"/>
      <c r="D254" s="152" t="s">
        <v>146</v>
      </c>
      <c r="F254" s="153" t="s">
        <v>541</v>
      </c>
      <c r="I254" s="143"/>
      <c r="L254" s="32"/>
      <c r="M254" s="144"/>
      <c r="T254" s="52"/>
      <c r="AT254" s="16" t="s">
        <v>146</v>
      </c>
      <c r="AU254" s="16" t="s">
        <v>91</v>
      </c>
    </row>
    <row r="255" spans="2:65" s="12" customFormat="1">
      <c r="B255" s="145"/>
      <c r="D255" s="141" t="s">
        <v>139</v>
      </c>
      <c r="E255" s="146" t="s">
        <v>3</v>
      </c>
      <c r="F255" s="147" t="s">
        <v>542</v>
      </c>
      <c r="H255" s="148">
        <v>32.56</v>
      </c>
      <c r="I255" s="149"/>
      <c r="L255" s="145"/>
      <c r="M255" s="150"/>
      <c r="T255" s="151"/>
      <c r="AT255" s="146" t="s">
        <v>139</v>
      </c>
      <c r="AU255" s="146" t="s">
        <v>91</v>
      </c>
      <c r="AV255" s="12" t="s">
        <v>91</v>
      </c>
      <c r="AW255" s="12" t="s">
        <v>43</v>
      </c>
      <c r="AX255" s="12" t="s">
        <v>89</v>
      </c>
      <c r="AY255" s="146" t="s">
        <v>129</v>
      </c>
    </row>
    <row r="256" spans="2:65" s="1" customFormat="1" ht="16.5" customHeight="1">
      <c r="B256" s="127"/>
      <c r="C256" s="128" t="s">
        <v>328</v>
      </c>
      <c r="D256" s="128" t="s">
        <v>131</v>
      </c>
      <c r="E256" s="129" t="s">
        <v>543</v>
      </c>
      <c r="F256" s="130" t="s">
        <v>544</v>
      </c>
      <c r="G256" s="131" t="s">
        <v>237</v>
      </c>
      <c r="H256" s="132">
        <v>2.6429999999999998</v>
      </c>
      <c r="I256" s="133"/>
      <c r="J256" s="134">
        <f>ROUND(I256*H256,2)</f>
        <v>0</v>
      </c>
      <c r="K256" s="130" t="s">
        <v>143</v>
      </c>
      <c r="L256" s="32"/>
      <c r="M256" s="135" t="s">
        <v>3</v>
      </c>
      <c r="N256" s="136" t="s">
        <v>52</v>
      </c>
      <c r="P256" s="137">
        <f>O256*H256</f>
        <v>0</v>
      </c>
      <c r="Q256" s="137">
        <v>1.08528</v>
      </c>
      <c r="R256" s="137">
        <f>Q256*H256</f>
        <v>2.8683950399999998</v>
      </c>
      <c r="S256" s="137">
        <v>0</v>
      </c>
      <c r="T256" s="138">
        <f>S256*H256</f>
        <v>0</v>
      </c>
      <c r="AR256" s="139" t="s">
        <v>135</v>
      </c>
      <c r="AT256" s="139" t="s">
        <v>131</v>
      </c>
      <c r="AU256" s="139" t="s">
        <v>91</v>
      </c>
      <c r="AY256" s="16" t="s">
        <v>129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6" t="s">
        <v>89</v>
      </c>
      <c r="BK256" s="140">
        <f>ROUND(I256*H256,2)</f>
        <v>0</v>
      </c>
      <c r="BL256" s="16" t="s">
        <v>135</v>
      </c>
      <c r="BM256" s="139" t="s">
        <v>545</v>
      </c>
    </row>
    <row r="257" spans="2:65" s="1" customFormat="1" ht="29.25">
      <c r="B257" s="32"/>
      <c r="D257" s="141" t="s">
        <v>137</v>
      </c>
      <c r="F257" s="142" t="s">
        <v>546</v>
      </c>
      <c r="I257" s="143"/>
      <c r="L257" s="32"/>
      <c r="M257" s="144"/>
      <c r="T257" s="52"/>
      <c r="AT257" s="16" t="s">
        <v>137</v>
      </c>
      <c r="AU257" s="16" t="s">
        <v>91</v>
      </c>
    </row>
    <row r="258" spans="2:65" s="1" customFormat="1">
      <c r="B258" s="32"/>
      <c r="D258" s="152" t="s">
        <v>146</v>
      </c>
      <c r="F258" s="153" t="s">
        <v>547</v>
      </c>
      <c r="I258" s="143"/>
      <c r="L258" s="32"/>
      <c r="M258" s="144"/>
      <c r="T258" s="52"/>
      <c r="AT258" s="16" t="s">
        <v>146</v>
      </c>
      <c r="AU258" s="16" t="s">
        <v>91</v>
      </c>
    </row>
    <row r="259" spans="2:65" s="12" customFormat="1">
      <c r="B259" s="145"/>
      <c r="D259" s="141" t="s">
        <v>139</v>
      </c>
      <c r="E259" s="146" t="s">
        <v>3</v>
      </c>
      <c r="F259" s="147" t="s">
        <v>548</v>
      </c>
      <c r="H259" s="148">
        <v>2.6429999999999998</v>
      </c>
      <c r="I259" s="149"/>
      <c r="L259" s="145"/>
      <c r="M259" s="150"/>
      <c r="T259" s="151"/>
      <c r="AT259" s="146" t="s">
        <v>139</v>
      </c>
      <c r="AU259" s="146" t="s">
        <v>91</v>
      </c>
      <c r="AV259" s="12" t="s">
        <v>91</v>
      </c>
      <c r="AW259" s="12" t="s">
        <v>43</v>
      </c>
      <c r="AX259" s="12" t="s">
        <v>89</v>
      </c>
      <c r="AY259" s="146" t="s">
        <v>129</v>
      </c>
    </row>
    <row r="260" spans="2:65" s="1" customFormat="1" ht="16.5" customHeight="1">
      <c r="B260" s="127"/>
      <c r="C260" s="128" t="s">
        <v>333</v>
      </c>
      <c r="D260" s="128" t="s">
        <v>131</v>
      </c>
      <c r="E260" s="129" t="s">
        <v>549</v>
      </c>
      <c r="F260" s="130" t="s">
        <v>550</v>
      </c>
      <c r="G260" s="131" t="s">
        <v>237</v>
      </c>
      <c r="H260" s="132">
        <v>10.66</v>
      </c>
      <c r="I260" s="133"/>
      <c r="J260" s="134">
        <f>ROUND(I260*H260,2)</f>
        <v>0</v>
      </c>
      <c r="K260" s="130" t="s">
        <v>143</v>
      </c>
      <c r="L260" s="32"/>
      <c r="M260" s="135" t="s">
        <v>3</v>
      </c>
      <c r="N260" s="136" t="s">
        <v>52</v>
      </c>
      <c r="P260" s="137">
        <f>O260*H260</f>
        <v>0</v>
      </c>
      <c r="Q260" s="137">
        <v>1.0556000000000001</v>
      </c>
      <c r="R260" s="137">
        <f>Q260*H260</f>
        <v>11.252696000000002</v>
      </c>
      <c r="S260" s="137">
        <v>0</v>
      </c>
      <c r="T260" s="138">
        <f>S260*H260</f>
        <v>0</v>
      </c>
      <c r="AR260" s="139" t="s">
        <v>135</v>
      </c>
      <c r="AT260" s="139" t="s">
        <v>131</v>
      </c>
      <c r="AU260" s="139" t="s">
        <v>91</v>
      </c>
      <c r="AY260" s="16" t="s">
        <v>129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6" t="s">
        <v>89</v>
      </c>
      <c r="BK260" s="140">
        <f>ROUND(I260*H260,2)</f>
        <v>0</v>
      </c>
      <c r="BL260" s="16" t="s">
        <v>135</v>
      </c>
      <c r="BM260" s="139" t="s">
        <v>551</v>
      </c>
    </row>
    <row r="261" spans="2:65" s="1" customFormat="1" ht="29.25">
      <c r="B261" s="32"/>
      <c r="D261" s="141" t="s">
        <v>137</v>
      </c>
      <c r="F261" s="142" t="s">
        <v>552</v>
      </c>
      <c r="I261" s="143"/>
      <c r="L261" s="32"/>
      <c r="M261" s="144"/>
      <c r="T261" s="52"/>
      <c r="AT261" s="16" t="s">
        <v>137</v>
      </c>
      <c r="AU261" s="16" t="s">
        <v>91</v>
      </c>
    </row>
    <row r="262" spans="2:65" s="1" customFormat="1">
      <c r="B262" s="32"/>
      <c r="D262" s="152" t="s">
        <v>146</v>
      </c>
      <c r="F262" s="153" t="s">
        <v>553</v>
      </c>
      <c r="I262" s="143"/>
      <c r="L262" s="32"/>
      <c r="M262" s="144"/>
      <c r="T262" s="52"/>
      <c r="AT262" s="16" t="s">
        <v>146</v>
      </c>
      <c r="AU262" s="16" t="s">
        <v>91</v>
      </c>
    </row>
    <row r="263" spans="2:65" s="12" customFormat="1">
      <c r="B263" s="145"/>
      <c r="D263" s="141" t="s">
        <v>139</v>
      </c>
      <c r="E263" s="146" t="s">
        <v>3</v>
      </c>
      <c r="F263" s="147" t="s">
        <v>554</v>
      </c>
      <c r="H263" s="148">
        <v>10.66</v>
      </c>
      <c r="I263" s="149"/>
      <c r="L263" s="145"/>
      <c r="M263" s="150"/>
      <c r="T263" s="151"/>
      <c r="AT263" s="146" t="s">
        <v>139</v>
      </c>
      <c r="AU263" s="146" t="s">
        <v>91</v>
      </c>
      <c r="AV263" s="12" t="s">
        <v>91</v>
      </c>
      <c r="AW263" s="12" t="s">
        <v>43</v>
      </c>
      <c r="AX263" s="12" t="s">
        <v>89</v>
      </c>
      <c r="AY263" s="146" t="s">
        <v>129</v>
      </c>
    </row>
    <row r="264" spans="2:65" s="1" customFormat="1" ht="16.5" customHeight="1">
      <c r="B264" s="127"/>
      <c r="C264" s="128" t="s">
        <v>341</v>
      </c>
      <c r="D264" s="128" t="s">
        <v>131</v>
      </c>
      <c r="E264" s="129" t="s">
        <v>555</v>
      </c>
      <c r="F264" s="130" t="s">
        <v>556</v>
      </c>
      <c r="G264" s="131" t="s">
        <v>237</v>
      </c>
      <c r="H264" s="132">
        <v>14.978</v>
      </c>
      <c r="I264" s="133"/>
      <c r="J264" s="134">
        <f>ROUND(I264*H264,2)</f>
        <v>0</v>
      </c>
      <c r="K264" s="130" t="s">
        <v>143</v>
      </c>
      <c r="L264" s="32"/>
      <c r="M264" s="135" t="s">
        <v>3</v>
      </c>
      <c r="N264" s="136" t="s">
        <v>52</v>
      </c>
      <c r="P264" s="137">
        <f>O264*H264</f>
        <v>0</v>
      </c>
      <c r="Q264" s="137">
        <v>1.03955</v>
      </c>
      <c r="R264" s="137">
        <f>Q264*H264</f>
        <v>15.570379899999999</v>
      </c>
      <c r="S264" s="137">
        <v>0</v>
      </c>
      <c r="T264" s="138">
        <f>S264*H264</f>
        <v>0</v>
      </c>
      <c r="AR264" s="139" t="s">
        <v>135</v>
      </c>
      <c r="AT264" s="139" t="s">
        <v>131</v>
      </c>
      <c r="AU264" s="139" t="s">
        <v>91</v>
      </c>
      <c r="AY264" s="16" t="s">
        <v>129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6" t="s">
        <v>89</v>
      </c>
      <c r="BK264" s="140">
        <f>ROUND(I264*H264,2)</f>
        <v>0</v>
      </c>
      <c r="BL264" s="16" t="s">
        <v>135</v>
      </c>
      <c r="BM264" s="139" t="s">
        <v>557</v>
      </c>
    </row>
    <row r="265" spans="2:65" s="1" customFormat="1" ht="29.25">
      <c r="B265" s="32"/>
      <c r="D265" s="141" t="s">
        <v>137</v>
      </c>
      <c r="F265" s="142" t="s">
        <v>558</v>
      </c>
      <c r="I265" s="143"/>
      <c r="L265" s="32"/>
      <c r="M265" s="144"/>
      <c r="T265" s="52"/>
      <c r="AT265" s="16" t="s">
        <v>137</v>
      </c>
      <c r="AU265" s="16" t="s">
        <v>91</v>
      </c>
    </row>
    <row r="266" spans="2:65" s="1" customFormat="1">
      <c r="B266" s="32"/>
      <c r="D266" s="152" t="s">
        <v>146</v>
      </c>
      <c r="F266" s="153" t="s">
        <v>559</v>
      </c>
      <c r="I266" s="143"/>
      <c r="L266" s="32"/>
      <c r="M266" s="144"/>
      <c r="T266" s="52"/>
      <c r="AT266" s="16" t="s">
        <v>146</v>
      </c>
      <c r="AU266" s="16" t="s">
        <v>91</v>
      </c>
    </row>
    <row r="267" spans="2:65" s="12" customFormat="1">
      <c r="B267" s="145"/>
      <c r="D267" s="141" t="s">
        <v>139</v>
      </c>
      <c r="E267" s="146" t="s">
        <v>3</v>
      </c>
      <c r="F267" s="147" t="s">
        <v>560</v>
      </c>
      <c r="H267" s="148">
        <v>7.1630000000000003</v>
      </c>
      <c r="I267" s="149"/>
      <c r="L267" s="145"/>
      <c r="M267" s="150"/>
      <c r="T267" s="151"/>
      <c r="AT267" s="146" t="s">
        <v>139</v>
      </c>
      <c r="AU267" s="146" t="s">
        <v>91</v>
      </c>
      <c r="AV267" s="12" t="s">
        <v>91</v>
      </c>
      <c r="AW267" s="12" t="s">
        <v>43</v>
      </c>
      <c r="AX267" s="12" t="s">
        <v>81</v>
      </c>
      <c r="AY267" s="146" t="s">
        <v>129</v>
      </c>
    </row>
    <row r="268" spans="2:65" s="12" customFormat="1">
      <c r="B268" s="145"/>
      <c r="D268" s="141" t="s">
        <v>139</v>
      </c>
      <c r="E268" s="146" t="s">
        <v>3</v>
      </c>
      <c r="F268" s="147" t="s">
        <v>561</v>
      </c>
      <c r="H268" s="148">
        <v>4.6820000000000004</v>
      </c>
      <c r="I268" s="149"/>
      <c r="L268" s="145"/>
      <c r="M268" s="150"/>
      <c r="T268" s="151"/>
      <c r="AT268" s="146" t="s">
        <v>139</v>
      </c>
      <c r="AU268" s="146" t="s">
        <v>91</v>
      </c>
      <c r="AV268" s="12" t="s">
        <v>91</v>
      </c>
      <c r="AW268" s="12" t="s">
        <v>43</v>
      </c>
      <c r="AX268" s="12" t="s">
        <v>81</v>
      </c>
      <c r="AY268" s="146" t="s">
        <v>129</v>
      </c>
    </row>
    <row r="269" spans="2:65" s="12" customFormat="1">
      <c r="B269" s="145"/>
      <c r="D269" s="141" t="s">
        <v>139</v>
      </c>
      <c r="E269" s="146" t="s">
        <v>3</v>
      </c>
      <c r="F269" s="147" t="s">
        <v>562</v>
      </c>
      <c r="H269" s="148">
        <v>3.133</v>
      </c>
      <c r="I269" s="149"/>
      <c r="L269" s="145"/>
      <c r="M269" s="150"/>
      <c r="T269" s="151"/>
      <c r="AT269" s="146" t="s">
        <v>139</v>
      </c>
      <c r="AU269" s="146" t="s">
        <v>91</v>
      </c>
      <c r="AV269" s="12" t="s">
        <v>91</v>
      </c>
      <c r="AW269" s="12" t="s">
        <v>43</v>
      </c>
      <c r="AX269" s="12" t="s">
        <v>81</v>
      </c>
      <c r="AY269" s="146" t="s">
        <v>129</v>
      </c>
    </row>
    <row r="270" spans="2:65" s="13" customFormat="1">
      <c r="B270" s="154"/>
      <c r="D270" s="141" t="s">
        <v>139</v>
      </c>
      <c r="E270" s="155" t="s">
        <v>3</v>
      </c>
      <c r="F270" s="156" t="s">
        <v>152</v>
      </c>
      <c r="H270" s="157">
        <v>14.978000000000002</v>
      </c>
      <c r="I270" s="158"/>
      <c r="L270" s="154"/>
      <c r="M270" s="159"/>
      <c r="T270" s="160"/>
      <c r="AT270" s="155" t="s">
        <v>139</v>
      </c>
      <c r="AU270" s="155" t="s">
        <v>91</v>
      </c>
      <c r="AV270" s="13" t="s">
        <v>135</v>
      </c>
      <c r="AW270" s="13" t="s">
        <v>43</v>
      </c>
      <c r="AX270" s="13" t="s">
        <v>89</v>
      </c>
      <c r="AY270" s="155" t="s">
        <v>129</v>
      </c>
    </row>
    <row r="271" spans="2:65" s="11" customFormat="1" ht="22.9" customHeight="1">
      <c r="B271" s="115"/>
      <c r="D271" s="116" t="s">
        <v>80</v>
      </c>
      <c r="E271" s="125" t="s">
        <v>135</v>
      </c>
      <c r="F271" s="125" t="s">
        <v>292</v>
      </c>
      <c r="I271" s="118"/>
      <c r="J271" s="126">
        <f>BK271</f>
        <v>0</v>
      </c>
      <c r="L271" s="115"/>
      <c r="M271" s="120"/>
      <c r="P271" s="121">
        <f>SUM(P272:P298)</f>
        <v>0</v>
      </c>
      <c r="R271" s="121">
        <f>SUM(R272:R298)</f>
        <v>2233.52135675</v>
      </c>
      <c r="T271" s="122">
        <f>SUM(T272:T298)</f>
        <v>0</v>
      </c>
      <c r="AR271" s="116" t="s">
        <v>89</v>
      </c>
      <c r="AT271" s="123" t="s">
        <v>80</v>
      </c>
      <c r="AU271" s="123" t="s">
        <v>89</v>
      </c>
      <c r="AY271" s="116" t="s">
        <v>129</v>
      </c>
      <c r="BK271" s="124">
        <f>SUM(BK272:BK298)</f>
        <v>0</v>
      </c>
    </row>
    <row r="272" spans="2:65" s="1" customFormat="1" ht="16.5" customHeight="1">
      <c r="B272" s="127"/>
      <c r="C272" s="128" t="s">
        <v>351</v>
      </c>
      <c r="D272" s="128" t="s">
        <v>131</v>
      </c>
      <c r="E272" s="129" t="s">
        <v>563</v>
      </c>
      <c r="F272" s="130" t="s">
        <v>564</v>
      </c>
      <c r="G272" s="131" t="s">
        <v>315</v>
      </c>
      <c r="H272" s="132">
        <v>1</v>
      </c>
      <c r="I272" s="133"/>
      <c r="J272" s="134">
        <f>ROUND(I272*H272,2)</f>
        <v>0</v>
      </c>
      <c r="K272" s="130" t="s">
        <v>926</v>
      </c>
      <c r="L272" s="32"/>
      <c r="M272" s="135" t="s">
        <v>3</v>
      </c>
      <c r="N272" s="136" t="s">
        <v>52</v>
      </c>
      <c r="P272" s="137">
        <f>O272*H272</f>
        <v>0</v>
      </c>
      <c r="Q272" s="137">
        <v>3.7600000000000001E-2</v>
      </c>
      <c r="R272" s="137">
        <f>Q272*H272</f>
        <v>3.7600000000000001E-2</v>
      </c>
      <c r="S272" s="137">
        <v>0</v>
      </c>
      <c r="T272" s="138">
        <f>S272*H272</f>
        <v>0</v>
      </c>
      <c r="AR272" s="139" t="s">
        <v>135</v>
      </c>
      <c r="AT272" s="139" t="s">
        <v>131</v>
      </c>
      <c r="AU272" s="139" t="s">
        <v>91</v>
      </c>
      <c r="AY272" s="16" t="s">
        <v>129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6" t="s">
        <v>89</v>
      </c>
      <c r="BK272" s="140">
        <f>ROUND(I272*H272,2)</f>
        <v>0</v>
      </c>
      <c r="BL272" s="16" t="s">
        <v>135</v>
      </c>
      <c r="BM272" s="139" t="s">
        <v>565</v>
      </c>
    </row>
    <row r="273" spans="2:65" s="1" customFormat="1">
      <c r="B273" s="32"/>
      <c r="D273" s="141" t="s">
        <v>137</v>
      </c>
      <c r="F273" s="142" t="s">
        <v>566</v>
      </c>
      <c r="I273" s="143"/>
      <c r="L273" s="32"/>
      <c r="M273" s="144"/>
      <c r="T273" s="52"/>
      <c r="AT273" s="16" t="s">
        <v>137</v>
      </c>
      <c r="AU273" s="16" t="s">
        <v>91</v>
      </c>
    </row>
    <row r="274" spans="2:65" s="12" customFormat="1">
      <c r="B274" s="145"/>
      <c r="D274" s="141" t="s">
        <v>139</v>
      </c>
      <c r="E274" s="146" t="s">
        <v>3</v>
      </c>
      <c r="F274" s="147" t="s">
        <v>89</v>
      </c>
      <c r="H274" s="148">
        <v>1</v>
      </c>
      <c r="I274" s="149"/>
      <c r="L274" s="145"/>
      <c r="M274" s="150"/>
      <c r="T274" s="151"/>
      <c r="AT274" s="146" t="s">
        <v>139</v>
      </c>
      <c r="AU274" s="146" t="s">
        <v>91</v>
      </c>
      <c r="AV274" s="12" t="s">
        <v>91</v>
      </c>
      <c r="AW274" s="12" t="s">
        <v>43</v>
      </c>
      <c r="AX274" s="12" t="s">
        <v>89</v>
      </c>
      <c r="AY274" s="146" t="s">
        <v>129</v>
      </c>
    </row>
    <row r="275" spans="2:65" s="1" customFormat="1" ht="21.75" customHeight="1">
      <c r="B275" s="127"/>
      <c r="C275" s="128" t="s">
        <v>357</v>
      </c>
      <c r="D275" s="128" t="s">
        <v>131</v>
      </c>
      <c r="E275" s="129" t="s">
        <v>567</v>
      </c>
      <c r="F275" s="130" t="s">
        <v>568</v>
      </c>
      <c r="G275" s="131" t="s">
        <v>142</v>
      </c>
      <c r="H275" s="132">
        <v>585.02499999999998</v>
      </c>
      <c r="I275" s="133"/>
      <c r="J275" s="134">
        <f>ROUND(I275*H275,2)</f>
        <v>0</v>
      </c>
      <c r="K275" s="130" t="s">
        <v>926</v>
      </c>
      <c r="L275" s="32"/>
      <c r="M275" s="135" t="s">
        <v>3</v>
      </c>
      <c r="N275" s="136" t="s">
        <v>52</v>
      </c>
      <c r="P275" s="137">
        <f>O275*H275</f>
        <v>0</v>
      </c>
      <c r="Q275" s="137">
        <v>0.72799999999999998</v>
      </c>
      <c r="R275" s="137">
        <f>Q275*H275</f>
        <v>425.89819999999997</v>
      </c>
      <c r="S275" s="137">
        <v>0</v>
      </c>
      <c r="T275" s="138">
        <f>S275*H275</f>
        <v>0</v>
      </c>
      <c r="AR275" s="139" t="s">
        <v>135</v>
      </c>
      <c r="AT275" s="139" t="s">
        <v>131</v>
      </c>
      <c r="AU275" s="139" t="s">
        <v>91</v>
      </c>
      <c r="AY275" s="16" t="s">
        <v>129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6" t="s">
        <v>89</v>
      </c>
      <c r="BK275" s="140">
        <f>ROUND(I275*H275,2)</f>
        <v>0</v>
      </c>
      <c r="BL275" s="16" t="s">
        <v>135</v>
      </c>
      <c r="BM275" s="139" t="s">
        <v>569</v>
      </c>
    </row>
    <row r="276" spans="2:65" s="1" customFormat="1">
      <c r="B276" s="32"/>
      <c r="D276" s="141" t="s">
        <v>137</v>
      </c>
      <c r="F276" s="142" t="s">
        <v>570</v>
      </c>
      <c r="I276" s="143"/>
      <c r="L276" s="32"/>
      <c r="M276" s="144"/>
      <c r="T276" s="52"/>
      <c r="AT276" s="16" t="s">
        <v>137</v>
      </c>
      <c r="AU276" s="16" t="s">
        <v>91</v>
      </c>
    </row>
    <row r="277" spans="2:65" s="12" customFormat="1">
      <c r="B277" s="145"/>
      <c r="D277" s="141" t="s">
        <v>139</v>
      </c>
      <c r="E277" s="146" t="s">
        <v>3</v>
      </c>
      <c r="F277" s="147" t="s">
        <v>571</v>
      </c>
      <c r="H277" s="148">
        <v>407</v>
      </c>
      <c r="I277" s="149"/>
      <c r="L277" s="145"/>
      <c r="M277" s="150"/>
      <c r="T277" s="151"/>
      <c r="AT277" s="146" t="s">
        <v>139</v>
      </c>
      <c r="AU277" s="146" t="s">
        <v>91</v>
      </c>
      <c r="AV277" s="12" t="s">
        <v>91</v>
      </c>
      <c r="AW277" s="12" t="s">
        <v>43</v>
      </c>
      <c r="AX277" s="12" t="s">
        <v>81</v>
      </c>
      <c r="AY277" s="146" t="s">
        <v>129</v>
      </c>
    </row>
    <row r="278" spans="2:65" s="12" customFormat="1">
      <c r="B278" s="145"/>
      <c r="D278" s="141" t="s">
        <v>139</v>
      </c>
      <c r="E278" s="146" t="s">
        <v>3</v>
      </c>
      <c r="F278" s="147" t="s">
        <v>572</v>
      </c>
      <c r="H278" s="148">
        <v>178.02500000000001</v>
      </c>
      <c r="I278" s="149"/>
      <c r="L278" s="145"/>
      <c r="M278" s="150"/>
      <c r="T278" s="151"/>
      <c r="AT278" s="146" t="s">
        <v>139</v>
      </c>
      <c r="AU278" s="146" t="s">
        <v>91</v>
      </c>
      <c r="AV278" s="12" t="s">
        <v>91</v>
      </c>
      <c r="AW278" s="12" t="s">
        <v>43</v>
      </c>
      <c r="AX278" s="12" t="s">
        <v>81</v>
      </c>
      <c r="AY278" s="146" t="s">
        <v>129</v>
      </c>
    </row>
    <row r="279" spans="2:65" s="13" customFormat="1">
      <c r="B279" s="154"/>
      <c r="D279" s="141" t="s">
        <v>139</v>
      </c>
      <c r="E279" s="155" t="s">
        <v>3</v>
      </c>
      <c r="F279" s="156" t="s">
        <v>152</v>
      </c>
      <c r="H279" s="157">
        <v>585.02499999999998</v>
      </c>
      <c r="I279" s="158"/>
      <c r="L279" s="154"/>
      <c r="M279" s="159"/>
      <c r="T279" s="160"/>
      <c r="AT279" s="155" t="s">
        <v>139</v>
      </c>
      <c r="AU279" s="155" t="s">
        <v>91</v>
      </c>
      <c r="AV279" s="13" t="s">
        <v>135</v>
      </c>
      <c r="AW279" s="13" t="s">
        <v>43</v>
      </c>
      <c r="AX279" s="13" t="s">
        <v>89</v>
      </c>
      <c r="AY279" s="155" t="s">
        <v>129</v>
      </c>
    </row>
    <row r="280" spans="2:65" s="1" customFormat="1" ht="21.75" customHeight="1">
      <c r="B280" s="127"/>
      <c r="C280" s="128" t="s">
        <v>573</v>
      </c>
      <c r="D280" s="128" t="s">
        <v>131</v>
      </c>
      <c r="E280" s="129" t="s">
        <v>301</v>
      </c>
      <c r="F280" s="130" t="s">
        <v>302</v>
      </c>
      <c r="G280" s="131" t="s">
        <v>156</v>
      </c>
      <c r="H280" s="132">
        <v>4.5650000000000004</v>
      </c>
      <c r="I280" s="133"/>
      <c r="J280" s="134">
        <f>ROUND(I280*H280,2)</f>
        <v>0</v>
      </c>
      <c r="K280" s="130" t="s">
        <v>143</v>
      </c>
      <c r="L280" s="32"/>
      <c r="M280" s="135" t="s">
        <v>3</v>
      </c>
      <c r="N280" s="136" t="s">
        <v>52</v>
      </c>
      <c r="P280" s="137">
        <f>O280*H280</f>
        <v>0</v>
      </c>
      <c r="Q280" s="137">
        <v>2.25</v>
      </c>
      <c r="R280" s="137">
        <f>Q280*H280</f>
        <v>10.27125</v>
      </c>
      <c r="S280" s="137">
        <v>0</v>
      </c>
      <c r="T280" s="138">
        <f>S280*H280</f>
        <v>0</v>
      </c>
      <c r="AR280" s="139" t="s">
        <v>135</v>
      </c>
      <c r="AT280" s="139" t="s">
        <v>131</v>
      </c>
      <c r="AU280" s="139" t="s">
        <v>91</v>
      </c>
      <c r="AY280" s="16" t="s">
        <v>129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16" t="s">
        <v>89</v>
      </c>
      <c r="BK280" s="140">
        <f>ROUND(I280*H280,2)</f>
        <v>0</v>
      </c>
      <c r="BL280" s="16" t="s">
        <v>135</v>
      </c>
      <c r="BM280" s="139" t="s">
        <v>574</v>
      </c>
    </row>
    <row r="281" spans="2:65" s="1" customFormat="1">
      <c r="B281" s="32"/>
      <c r="D281" s="141" t="s">
        <v>137</v>
      </c>
      <c r="F281" s="142" t="s">
        <v>304</v>
      </c>
      <c r="I281" s="143"/>
      <c r="L281" s="32"/>
      <c r="M281" s="144"/>
      <c r="T281" s="52"/>
      <c r="AT281" s="16" t="s">
        <v>137</v>
      </c>
      <c r="AU281" s="16" t="s">
        <v>91</v>
      </c>
    </row>
    <row r="282" spans="2:65" s="1" customFormat="1">
      <c r="B282" s="32"/>
      <c r="D282" s="152" t="s">
        <v>146</v>
      </c>
      <c r="F282" s="153" t="s">
        <v>305</v>
      </c>
      <c r="I282" s="143"/>
      <c r="L282" s="32"/>
      <c r="M282" s="144"/>
      <c r="T282" s="52"/>
      <c r="AT282" s="16" t="s">
        <v>146</v>
      </c>
      <c r="AU282" s="16" t="s">
        <v>91</v>
      </c>
    </row>
    <row r="283" spans="2:65" s="12" customFormat="1">
      <c r="B283" s="145"/>
      <c r="D283" s="141" t="s">
        <v>139</v>
      </c>
      <c r="E283" s="146" t="s">
        <v>3</v>
      </c>
      <c r="F283" s="147" t="s">
        <v>575</v>
      </c>
      <c r="H283" s="148">
        <v>4</v>
      </c>
      <c r="I283" s="149"/>
      <c r="L283" s="145"/>
      <c r="M283" s="150"/>
      <c r="T283" s="151"/>
      <c r="AT283" s="146" t="s">
        <v>139</v>
      </c>
      <c r="AU283" s="146" t="s">
        <v>91</v>
      </c>
      <c r="AV283" s="12" t="s">
        <v>91</v>
      </c>
      <c r="AW283" s="12" t="s">
        <v>43</v>
      </c>
      <c r="AX283" s="12" t="s">
        <v>81</v>
      </c>
      <c r="AY283" s="146" t="s">
        <v>129</v>
      </c>
    </row>
    <row r="284" spans="2:65" s="12" customFormat="1">
      <c r="B284" s="145"/>
      <c r="D284" s="141" t="s">
        <v>139</v>
      </c>
      <c r="E284" s="146" t="s">
        <v>3</v>
      </c>
      <c r="F284" s="147" t="s">
        <v>576</v>
      </c>
      <c r="H284" s="148">
        <v>0.56499999999999995</v>
      </c>
      <c r="I284" s="149"/>
      <c r="L284" s="145"/>
      <c r="M284" s="150"/>
      <c r="T284" s="151"/>
      <c r="AT284" s="146" t="s">
        <v>139</v>
      </c>
      <c r="AU284" s="146" t="s">
        <v>91</v>
      </c>
      <c r="AV284" s="12" t="s">
        <v>91</v>
      </c>
      <c r="AW284" s="12" t="s">
        <v>43</v>
      </c>
      <c r="AX284" s="12" t="s">
        <v>81</v>
      </c>
      <c r="AY284" s="146" t="s">
        <v>129</v>
      </c>
    </row>
    <row r="285" spans="2:65" s="13" customFormat="1">
      <c r="B285" s="154"/>
      <c r="D285" s="141" t="s">
        <v>139</v>
      </c>
      <c r="E285" s="155" t="s">
        <v>3</v>
      </c>
      <c r="F285" s="156" t="s">
        <v>152</v>
      </c>
      <c r="H285" s="157">
        <v>4.5649999999999995</v>
      </c>
      <c r="I285" s="158"/>
      <c r="L285" s="154"/>
      <c r="M285" s="159"/>
      <c r="T285" s="160"/>
      <c r="AT285" s="155" t="s">
        <v>139</v>
      </c>
      <c r="AU285" s="155" t="s">
        <v>91</v>
      </c>
      <c r="AV285" s="13" t="s">
        <v>135</v>
      </c>
      <c r="AW285" s="13" t="s">
        <v>43</v>
      </c>
      <c r="AX285" s="13" t="s">
        <v>89</v>
      </c>
      <c r="AY285" s="155" t="s">
        <v>129</v>
      </c>
    </row>
    <row r="286" spans="2:65" s="1" customFormat="1" ht="16.5" customHeight="1">
      <c r="B286" s="127"/>
      <c r="C286" s="128" t="s">
        <v>577</v>
      </c>
      <c r="D286" s="128" t="s">
        <v>131</v>
      </c>
      <c r="E286" s="129" t="s">
        <v>578</v>
      </c>
      <c r="F286" s="130" t="s">
        <v>579</v>
      </c>
      <c r="G286" s="131" t="s">
        <v>156</v>
      </c>
      <c r="H286" s="132">
        <v>569.09</v>
      </c>
      <c r="I286" s="133"/>
      <c r="J286" s="134">
        <f>ROUND(I286*H286,2)</f>
        <v>0</v>
      </c>
      <c r="K286" s="130" t="s">
        <v>143</v>
      </c>
      <c r="L286" s="32"/>
      <c r="M286" s="135" t="s">
        <v>3</v>
      </c>
      <c r="N286" s="136" t="s">
        <v>52</v>
      </c>
      <c r="P286" s="137">
        <f>O286*H286</f>
        <v>0</v>
      </c>
      <c r="Q286" s="137">
        <v>1.9967999999999999</v>
      </c>
      <c r="R286" s="137">
        <f>Q286*H286</f>
        <v>1136.3589119999999</v>
      </c>
      <c r="S286" s="137">
        <v>0</v>
      </c>
      <c r="T286" s="138">
        <f>S286*H286</f>
        <v>0</v>
      </c>
      <c r="AR286" s="139" t="s">
        <v>135</v>
      </c>
      <c r="AT286" s="139" t="s">
        <v>131</v>
      </c>
      <c r="AU286" s="139" t="s">
        <v>91</v>
      </c>
      <c r="AY286" s="16" t="s">
        <v>129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89</v>
      </c>
      <c r="BK286" s="140">
        <f>ROUND(I286*H286,2)</f>
        <v>0</v>
      </c>
      <c r="BL286" s="16" t="s">
        <v>135</v>
      </c>
      <c r="BM286" s="139" t="s">
        <v>580</v>
      </c>
    </row>
    <row r="287" spans="2:65" s="1" customFormat="1">
      <c r="B287" s="32"/>
      <c r="D287" s="141" t="s">
        <v>137</v>
      </c>
      <c r="F287" s="142" t="s">
        <v>581</v>
      </c>
      <c r="I287" s="143"/>
      <c r="L287" s="32"/>
      <c r="M287" s="144"/>
      <c r="T287" s="52"/>
      <c r="AT287" s="16" t="s">
        <v>137</v>
      </c>
      <c r="AU287" s="16" t="s">
        <v>91</v>
      </c>
    </row>
    <row r="288" spans="2:65" s="1" customFormat="1">
      <c r="B288" s="32"/>
      <c r="D288" s="152" t="s">
        <v>146</v>
      </c>
      <c r="F288" s="153" t="s">
        <v>582</v>
      </c>
      <c r="I288" s="143"/>
      <c r="L288" s="32"/>
      <c r="M288" s="144"/>
      <c r="T288" s="52"/>
      <c r="AT288" s="16" t="s">
        <v>146</v>
      </c>
      <c r="AU288" s="16" t="s">
        <v>91</v>
      </c>
    </row>
    <row r="289" spans="2:65" s="12" customFormat="1">
      <c r="B289" s="145"/>
      <c r="D289" s="141" t="s">
        <v>139</v>
      </c>
      <c r="E289" s="146" t="s">
        <v>3</v>
      </c>
      <c r="F289" s="147" t="s">
        <v>583</v>
      </c>
      <c r="H289" s="148">
        <v>106.95</v>
      </c>
      <c r="I289" s="149"/>
      <c r="L289" s="145"/>
      <c r="M289" s="150"/>
      <c r="T289" s="151"/>
      <c r="AT289" s="146" t="s">
        <v>139</v>
      </c>
      <c r="AU289" s="146" t="s">
        <v>91</v>
      </c>
      <c r="AV289" s="12" t="s">
        <v>91</v>
      </c>
      <c r="AW289" s="12" t="s">
        <v>43</v>
      </c>
      <c r="AX289" s="12" t="s">
        <v>81</v>
      </c>
      <c r="AY289" s="146" t="s">
        <v>129</v>
      </c>
    </row>
    <row r="290" spans="2:65" s="12" customFormat="1">
      <c r="B290" s="145"/>
      <c r="D290" s="141" t="s">
        <v>139</v>
      </c>
      <c r="E290" s="146" t="s">
        <v>3</v>
      </c>
      <c r="F290" s="147" t="s">
        <v>584</v>
      </c>
      <c r="H290" s="148">
        <v>156.84</v>
      </c>
      <c r="I290" s="149"/>
      <c r="L290" s="145"/>
      <c r="M290" s="150"/>
      <c r="T290" s="151"/>
      <c r="AT290" s="146" t="s">
        <v>139</v>
      </c>
      <c r="AU290" s="146" t="s">
        <v>91</v>
      </c>
      <c r="AV290" s="12" t="s">
        <v>91</v>
      </c>
      <c r="AW290" s="12" t="s">
        <v>43</v>
      </c>
      <c r="AX290" s="12" t="s">
        <v>81</v>
      </c>
      <c r="AY290" s="146" t="s">
        <v>129</v>
      </c>
    </row>
    <row r="291" spans="2:65" s="12" customFormat="1">
      <c r="B291" s="145"/>
      <c r="D291" s="141" t="s">
        <v>139</v>
      </c>
      <c r="E291" s="146" t="s">
        <v>3</v>
      </c>
      <c r="F291" s="147" t="s">
        <v>585</v>
      </c>
      <c r="H291" s="148">
        <v>305.3</v>
      </c>
      <c r="I291" s="149"/>
      <c r="L291" s="145"/>
      <c r="M291" s="150"/>
      <c r="T291" s="151"/>
      <c r="AT291" s="146" t="s">
        <v>139</v>
      </c>
      <c r="AU291" s="146" t="s">
        <v>91</v>
      </c>
      <c r="AV291" s="12" t="s">
        <v>91</v>
      </c>
      <c r="AW291" s="12" t="s">
        <v>43</v>
      </c>
      <c r="AX291" s="12" t="s">
        <v>81</v>
      </c>
      <c r="AY291" s="146" t="s">
        <v>129</v>
      </c>
    </row>
    <row r="292" spans="2:65" s="13" customFormat="1">
      <c r="B292" s="154"/>
      <c r="D292" s="141" t="s">
        <v>139</v>
      </c>
      <c r="E292" s="155" t="s">
        <v>3</v>
      </c>
      <c r="F292" s="156" t="s">
        <v>152</v>
      </c>
      <c r="H292" s="157">
        <v>569.09</v>
      </c>
      <c r="I292" s="158"/>
      <c r="L292" s="154"/>
      <c r="M292" s="159"/>
      <c r="T292" s="160"/>
      <c r="AT292" s="155" t="s">
        <v>139</v>
      </c>
      <c r="AU292" s="155" t="s">
        <v>91</v>
      </c>
      <c r="AV292" s="13" t="s">
        <v>135</v>
      </c>
      <c r="AW292" s="13" t="s">
        <v>43</v>
      </c>
      <c r="AX292" s="13" t="s">
        <v>89</v>
      </c>
      <c r="AY292" s="155" t="s">
        <v>129</v>
      </c>
    </row>
    <row r="293" spans="2:65" s="1" customFormat="1" ht="16.5" customHeight="1">
      <c r="B293" s="127"/>
      <c r="C293" s="128" t="s">
        <v>586</v>
      </c>
      <c r="D293" s="128" t="s">
        <v>131</v>
      </c>
      <c r="E293" s="129" t="s">
        <v>587</v>
      </c>
      <c r="F293" s="130" t="s">
        <v>588</v>
      </c>
      <c r="G293" s="131" t="s">
        <v>142</v>
      </c>
      <c r="H293" s="132">
        <v>585.02499999999998</v>
      </c>
      <c r="I293" s="133"/>
      <c r="J293" s="134">
        <f>ROUND(I293*H293,2)</f>
        <v>0</v>
      </c>
      <c r="K293" s="130" t="s">
        <v>143</v>
      </c>
      <c r="L293" s="32"/>
      <c r="M293" s="135" t="s">
        <v>3</v>
      </c>
      <c r="N293" s="136" t="s">
        <v>52</v>
      </c>
      <c r="P293" s="137">
        <f>O293*H293</f>
        <v>0</v>
      </c>
      <c r="Q293" s="137">
        <v>1.1297900000000001</v>
      </c>
      <c r="R293" s="137">
        <f>Q293*H293</f>
        <v>660.95539474999998</v>
      </c>
      <c r="S293" s="137">
        <v>0</v>
      </c>
      <c r="T293" s="138">
        <f>S293*H293</f>
        <v>0</v>
      </c>
      <c r="AR293" s="139" t="s">
        <v>135</v>
      </c>
      <c r="AT293" s="139" t="s">
        <v>131</v>
      </c>
      <c r="AU293" s="139" t="s">
        <v>91</v>
      </c>
      <c r="AY293" s="16" t="s">
        <v>129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6" t="s">
        <v>89</v>
      </c>
      <c r="BK293" s="140">
        <f>ROUND(I293*H293,2)</f>
        <v>0</v>
      </c>
      <c r="BL293" s="16" t="s">
        <v>135</v>
      </c>
      <c r="BM293" s="139" t="s">
        <v>589</v>
      </c>
    </row>
    <row r="294" spans="2:65" s="1" customFormat="1">
      <c r="B294" s="32"/>
      <c r="D294" s="141" t="s">
        <v>137</v>
      </c>
      <c r="F294" s="142" t="s">
        <v>590</v>
      </c>
      <c r="I294" s="143"/>
      <c r="L294" s="32"/>
      <c r="M294" s="144"/>
      <c r="T294" s="52"/>
      <c r="AT294" s="16" t="s">
        <v>137</v>
      </c>
      <c r="AU294" s="16" t="s">
        <v>91</v>
      </c>
    </row>
    <row r="295" spans="2:65" s="1" customFormat="1">
      <c r="B295" s="32"/>
      <c r="D295" s="152" t="s">
        <v>146</v>
      </c>
      <c r="F295" s="153" t="s">
        <v>591</v>
      </c>
      <c r="I295" s="143"/>
      <c r="L295" s="32"/>
      <c r="M295" s="144"/>
      <c r="T295" s="52"/>
      <c r="AT295" s="16" t="s">
        <v>146</v>
      </c>
      <c r="AU295" s="16" t="s">
        <v>91</v>
      </c>
    </row>
    <row r="296" spans="2:65" s="12" customFormat="1">
      <c r="B296" s="145"/>
      <c r="D296" s="141" t="s">
        <v>139</v>
      </c>
      <c r="E296" s="146" t="s">
        <v>3</v>
      </c>
      <c r="F296" s="147" t="s">
        <v>571</v>
      </c>
      <c r="H296" s="148">
        <v>407</v>
      </c>
      <c r="I296" s="149"/>
      <c r="L296" s="145"/>
      <c r="M296" s="150"/>
      <c r="T296" s="151"/>
      <c r="AT296" s="146" t="s">
        <v>139</v>
      </c>
      <c r="AU296" s="146" t="s">
        <v>91</v>
      </c>
      <c r="AV296" s="12" t="s">
        <v>91</v>
      </c>
      <c r="AW296" s="12" t="s">
        <v>43</v>
      </c>
      <c r="AX296" s="12" t="s">
        <v>81</v>
      </c>
      <c r="AY296" s="146" t="s">
        <v>129</v>
      </c>
    </row>
    <row r="297" spans="2:65" s="12" customFormat="1">
      <c r="B297" s="145"/>
      <c r="D297" s="141" t="s">
        <v>139</v>
      </c>
      <c r="E297" s="146" t="s">
        <v>3</v>
      </c>
      <c r="F297" s="147" t="s">
        <v>592</v>
      </c>
      <c r="H297" s="148">
        <v>178.02500000000001</v>
      </c>
      <c r="I297" s="149"/>
      <c r="L297" s="145"/>
      <c r="M297" s="150"/>
      <c r="T297" s="151"/>
      <c r="AT297" s="146" t="s">
        <v>139</v>
      </c>
      <c r="AU297" s="146" t="s">
        <v>91</v>
      </c>
      <c r="AV297" s="12" t="s">
        <v>91</v>
      </c>
      <c r="AW297" s="12" t="s">
        <v>43</v>
      </c>
      <c r="AX297" s="12" t="s">
        <v>81</v>
      </c>
      <c r="AY297" s="146" t="s">
        <v>129</v>
      </c>
    </row>
    <row r="298" spans="2:65" s="13" customFormat="1">
      <c r="B298" s="154"/>
      <c r="D298" s="141" t="s">
        <v>139</v>
      </c>
      <c r="E298" s="155" t="s">
        <v>3</v>
      </c>
      <c r="F298" s="156" t="s">
        <v>152</v>
      </c>
      <c r="H298" s="157">
        <v>585.02499999999998</v>
      </c>
      <c r="I298" s="158"/>
      <c r="L298" s="154"/>
      <c r="M298" s="159"/>
      <c r="T298" s="160"/>
      <c r="AT298" s="155" t="s">
        <v>139</v>
      </c>
      <c r="AU298" s="155" t="s">
        <v>91</v>
      </c>
      <c r="AV298" s="13" t="s">
        <v>135</v>
      </c>
      <c r="AW298" s="13" t="s">
        <v>43</v>
      </c>
      <c r="AX298" s="13" t="s">
        <v>89</v>
      </c>
      <c r="AY298" s="155" t="s">
        <v>129</v>
      </c>
    </row>
    <row r="299" spans="2:65" s="11" customFormat="1" ht="22.9" customHeight="1">
      <c r="B299" s="115"/>
      <c r="D299" s="116" t="s">
        <v>80</v>
      </c>
      <c r="E299" s="125" t="s">
        <v>175</v>
      </c>
      <c r="F299" s="125" t="s">
        <v>593</v>
      </c>
      <c r="I299" s="118"/>
      <c r="J299" s="126">
        <f>BK299</f>
        <v>0</v>
      </c>
      <c r="L299" s="115"/>
      <c r="M299" s="120"/>
      <c r="P299" s="121">
        <f>SUM(P300:P308)</f>
        <v>0</v>
      </c>
      <c r="R299" s="121">
        <f>SUM(R300:R308)</f>
        <v>98.699951879999986</v>
      </c>
      <c r="T299" s="122">
        <f>SUM(T300:T308)</f>
        <v>0</v>
      </c>
      <c r="AR299" s="116" t="s">
        <v>89</v>
      </c>
      <c r="AT299" s="123" t="s">
        <v>80</v>
      </c>
      <c r="AU299" s="123" t="s">
        <v>89</v>
      </c>
      <c r="AY299" s="116" t="s">
        <v>129</v>
      </c>
      <c r="BK299" s="124">
        <f>SUM(BK300:BK308)</f>
        <v>0</v>
      </c>
    </row>
    <row r="300" spans="2:65" s="1" customFormat="1" ht="21.75" customHeight="1">
      <c r="B300" s="127"/>
      <c r="C300" s="128" t="s">
        <v>594</v>
      </c>
      <c r="D300" s="128" t="s">
        <v>131</v>
      </c>
      <c r="E300" s="129" t="s">
        <v>595</v>
      </c>
      <c r="F300" s="130" t="s">
        <v>596</v>
      </c>
      <c r="G300" s="131" t="s">
        <v>156</v>
      </c>
      <c r="H300" s="132">
        <v>42.893999999999998</v>
      </c>
      <c r="I300" s="133"/>
      <c r="J300" s="134">
        <f>ROUND(I300*H300,2)</f>
        <v>0</v>
      </c>
      <c r="K300" s="130" t="s">
        <v>143</v>
      </c>
      <c r="L300" s="32"/>
      <c r="M300" s="135" t="s">
        <v>3</v>
      </c>
      <c r="N300" s="136" t="s">
        <v>52</v>
      </c>
      <c r="P300" s="137">
        <f>O300*H300</f>
        <v>0</v>
      </c>
      <c r="Q300" s="137">
        <v>2.3010199999999998</v>
      </c>
      <c r="R300" s="137">
        <f>Q300*H300</f>
        <v>98.699951879999986</v>
      </c>
      <c r="S300" s="137">
        <v>0</v>
      </c>
      <c r="T300" s="138">
        <f>S300*H300</f>
        <v>0</v>
      </c>
      <c r="AR300" s="139" t="s">
        <v>135</v>
      </c>
      <c r="AT300" s="139" t="s">
        <v>131</v>
      </c>
      <c r="AU300" s="139" t="s">
        <v>91</v>
      </c>
      <c r="AY300" s="16" t="s">
        <v>129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6" t="s">
        <v>89</v>
      </c>
      <c r="BK300" s="140">
        <f>ROUND(I300*H300,2)</f>
        <v>0</v>
      </c>
      <c r="BL300" s="16" t="s">
        <v>135</v>
      </c>
      <c r="BM300" s="139" t="s">
        <v>597</v>
      </c>
    </row>
    <row r="301" spans="2:65" s="1" customFormat="1">
      <c r="B301" s="32"/>
      <c r="D301" s="141" t="s">
        <v>137</v>
      </c>
      <c r="F301" s="142" t="s">
        <v>598</v>
      </c>
      <c r="I301" s="143"/>
      <c r="L301" s="32"/>
      <c r="M301" s="144"/>
      <c r="T301" s="52"/>
      <c r="AT301" s="16" t="s">
        <v>137</v>
      </c>
      <c r="AU301" s="16" t="s">
        <v>91</v>
      </c>
    </row>
    <row r="302" spans="2:65" s="1" customFormat="1">
      <c r="B302" s="32"/>
      <c r="D302" s="152" t="s">
        <v>146</v>
      </c>
      <c r="F302" s="153" t="s">
        <v>599</v>
      </c>
      <c r="I302" s="143"/>
      <c r="L302" s="32"/>
      <c r="M302" s="144"/>
      <c r="T302" s="52"/>
      <c r="AT302" s="16" t="s">
        <v>146</v>
      </c>
      <c r="AU302" s="16" t="s">
        <v>91</v>
      </c>
    </row>
    <row r="303" spans="2:65" s="12" customFormat="1">
      <c r="B303" s="145"/>
      <c r="D303" s="141" t="s">
        <v>139</v>
      </c>
      <c r="E303" s="146" t="s">
        <v>3</v>
      </c>
      <c r="F303" s="147" t="s">
        <v>600</v>
      </c>
      <c r="H303" s="148">
        <v>1.024</v>
      </c>
      <c r="I303" s="149"/>
      <c r="L303" s="145"/>
      <c r="M303" s="150"/>
      <c r="T303" s="151"/>
      <c r="AT303" s="146" t="s">
        <v>139</v>
      </c>
      <c r="AU303" s="146" t="s">
        <v>91</v>
      </c>
      <c r="AV303" s="12" t="s">
        <v>91</v>
      </c>
      <c r="AW303" s="12" t="s">
        <v>43</v>
      </c>
      <c r="AX303" s="12" t="s">
        <v>81</v>
      </c>
      <c r="AY303" s="146" t="s">
        <v>129</v>
      </c>
    </row>
    <row r="304" spans="2:65" s="12" customFormat="1">
      <c r="B304" s="145"/>
      <c r="D304" s="141" t="s">
        <v>139</v>
      </c>
      <c r="E304" s="146" t="s">
        <v>3</v>
      </c>
      <c r="F304" s="147" t="s">
        <v>601</v>
      </c>
      <c r="H304" s="148">
        <v>9.48</v>
      </c>
      <c r="I304" s="149"/>
      <c r="L304" s="145"/>
      <c r="M304" s="150"/>
      <c r="T304" s="151"/>
      <c r="AT304" s="146" t="s">
        <v>139</v>
      </c>
      <c r="AU304" s="146" t="s">
        <v>91</v>
      </c>
      <c r="AV304" s="12" t="s">
        <v>91</v>
      </c>
      <c r="AW304" s="12" t="s">
        <v>43</v>
      </c>
      <c r="AX304" s="12" t="s">
        <v>81</v>
      </c>
      <c r="AY304" s="146" t="s">
        <v>129</v>
      </c>
    </row>
    <row r="305" spans="2:65" s="12" customFormat="1">
      <c r="B305" s="145"/>
      <c r="D305" s="141" t="s">
        <v>139</v>
      </c>
      <c r="E305" s="146" t="s">
        <v>3</v>
      </c>
      <c r="F305" s="147" t="s">
        <v>602</v>
      </c>
      <c r="H305" s="148">
        <v>11</v>
      </c>
      <c r="I305" s="149"/>
      <c r="L305" s="145"/>
      <c r="M305" s="150"/>
      <c r="T305" s="151"/>
      <c r="AT305" s="146" t="s">
        <v>139</v>
      </c>
      <c r="AU305" s="146" t="s">
        <v>91</v>
      </c>
      <c r="AV305" s="12" t="s">
        <v>91</v>
      </c>
      <c r="AW305" s="12" t="s">
        <v>43</v>
      </c>
      <c r="AX305" s="12" t="s">
        <v>81</v>
      </c>
      <c r="AY305" s="146" t="s">
        <v>129</v>
      </c>
    </row>
    <row r="306" spans="2:65" s="12" customFormat="1">
      <c r="B306" s="145"/>
      <c r="D306" s="141" t="s">
        <v>139</v>
      </c>
      <c r="E306" s="146" t="s">
        <v>3</v>
      </c>
      <c r="F306" s="147" t="s">
        <v>603</v>
      </c>
      <c r="H306" s="148">
        <v>6.7380000000000004</v>
      </c>
      <c r="I306" s="149"/>
      <c r="L306" s="145"/>
      <c r="M306" s="150"/>
      <c r="T306" s="151"/>
      <c r="AT306" s="146" t="s">
        <v>139</v>
      </c>
      <c r="AU306" s="146" t="s">
        <v>91</v>
      </c>
      <c r="AV306" s="12" t="s">
        <v>91</v>
      </c>
      <c r="AW306" s="12" t="s">
        <v>43</v>
      </c>
      <c r="AX306" s="12" t="s">
        <v>81</v>
      </c>
      <c r="AY306" s="146" t="s">
        <v>129</v>
      </c>
    </row>
    <row r="307" spans="2:65" s="12" customFormat="1">
      <c r="B307" s="145"/>
      <c r="D307" s="141" t="s">
        <v>139</v>
      </c>
      <c r="E307" s="146" t="s">
        <v>3</v>
      </c>
      <c r="F307" s="147" t="s">
        <v>604</v>
      </c>
      <c r="H307" s="148">
        <v>14.651999999999999</v>
      </c>
      <c r="I307" s="149"/>
      <c r="L307" s="145"/>
      <c r="M307" s="150"/>
      <c r="T307" s="151"/>
      <c r="AT307" s="146" t="s">
        <v>139</v>
      </c>
      <c r="AU307" s="146" t="s">
        <v>91</v>
      </c>
      <c r="AV307" s="12" t="s">
        <v>91</v>
      </c>
      <c r="AW307" s="12" t="s">
        <v>43</v>
      </c>
      <c r="AX307" s="12" t="s">
        <v>81</v>
      </c>
      <c r="AY307" s="146" t="s">
        <v>129</v>
      </c>
    </row>
    <row r="308" spans="2:65" s="13" customFormat="1">
      <c r="B308" s="154"/>
      <c r="D308" s="141" t="s">
        <v>139</v>
      </c>
      <c r="E308" s="155" t="s">
        <v>3</v>
      </c>
      <c r="F308" s="156" t="s">
        <v>152</v>
      </c>
      <c r="H308" s="157">
        <v>42.893999999999998</v>
      </c>
      <c r="I308" s="158"/>
      <c r="L308" s="154"/>
      <c r="M308" s="159"/>
      <c r="T308" s="160"/>
      <c r="AT308" s="155" t="s">
        <v>139</v>
      </c>
      <c r="AU308" s="155" t="s">
        <v>91</v>
      </c>
      <c r="AV308" s="13" t="s">
        <v>135</v>
      </c>
      <c r="AW308" s="13" t="s">
        <v>43</v>
      </c>
      <c r="AX308" s="13" t="s">
        <v>89</v>
      </c>
      <c r="AY308" s="155" t="s">
        <v>129</v>
      </c>
    </row>
    <row r="309" spans="2:65" s="11" customFormat="1" ht="22.9" customHeight="1">
      <c r="B309" s="115"/>
      <c r="D309" s="116" t="s">
        <v>80</v>
      </c>
      <c r="E309" s="125" t="s">
        <v>189</v>
      </c>
      <c r="F309" s="125" t="s">
        <v>307</v>
      </c>
      <c r="I309" s="118"/>
      <c r="J309" s="126">
        <f>BK309</f>
        <v>0</v>
      </c>
      <c r="L309" s="115"/>
      <c r="M309" s="120"/>
      <c r="P309" s="121">
        <f>SUM(P310:P313)</f>
        <v>0</v>
      </c>
      <c r="R309" s="121">
        <f>SUM(R310:R313)</f>
        <v>0.48859760000000002</v>
      </c>
      <c r="T309" s="122">
        <f>SUM(T310:T313)</f>
        <v>0</v>
      </c>
      <c r="AR309" s="116" t="s">
        <v>89</v>
      </c>
      <c r="AT309" s="123" t="s">
        <v>80</v>
      </c>
      <c r="AU309" s="123" t="s">
        <v>89</v>
      </c>
      <c r="AY309" s="116" t="s">
        <v>129</v>
      </c>
      <c r="BK309" s="124">
        <f>SUM(BK310:BK313)</f>
        <v>0</v>
      </c>
    </row>
    <row r="310" spans="2:65" s="1" customFormat="1" ht="16.5" customHeight="1">
      <c r="B310" s="127"/>
      <c r="C310" s="128" t="s">
        <v>605</v>
      </c>
      <c r="D310" s="128" t="s">
        <v>131</v>
      </c>
      <c r="E310" s="129" t="s">
        <v>606</v>
      </c>
      <c r="F310" s="130" t="s">
        <v>607</v>
      </c>
      <c r="G310" s="131" t="s">
        <v>309</v>
      </c>
      <c r="H310" s="132">
        <v>8.08</v>
      </c>
      <c r="I310" s="133"/>
      <c r="J310" s="134">
        <f>ROUND(I310*H310,2)</f>
        <v>0</v>
      </c>
      <c r="K310" s="130" t="s">
        <v>143</v>
      </c>
      <c r="L310" s="32"/>
      <c r="M310" s="135" t="s">
        <v>3</v>
      </c>
      <c r="N310" s="136" t="s">
        <v>52</v>
      </c>
      <c r="P310" s="137">
        <f>O310*H310</f>
        <v>0</v>
      </c>
      <c r="Q310" s="137">
        <v>6.0470000000000003E-2</v>
      </c>
      <c r="R310" s="137">
        <f>Q310*H310</f>
        <v>0.48859760000000002</v>
      </c>
      <c r="S310" s="137">
        <v>0</v>
      </c>
      <c r="T310" s="138">
        <f>S310*H310</f>
        <v>0</v>
      </c>
      <c r="AR310" s="139" t="s">
        <v>135</v>
      </c>
      <c r="AT310" s="139" t="s">
        <v>131</v>
      </c>
      <c r="AU310" s="139" t="s">
        <v>91</v>
      </c>
      <c r="AY310" s="16" t="s">
        <v>129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6" t="s">
        <v>89</v>
      </c>
      <c r="BK310" s="140">
        <f>ROUND(I310*H310,2)</f>
        <v>0</v>
      </c>
      <c r="BL310" s="16" t="s">
        <v>135</v>
      </c>
      <c r="BM310" s="139" t="s">
        <v>608</v>
      </c>
    </row>
    <row r="311" spans="2:65" s="1" customFormat="1">
      <c r="B311" s="32"/>
      <c r="D311" s="141" t="s">
        <v>137</v>
      </c>
      <c r="F311" s="142" t="s">
        <v>609</v>
      </c>
      <c r="I311" s="143"/>
      <c r="L311" s="32"/>
      <c r="M311" s="144"/>
      <c r="T311" s="52"/>
      <c r="AT311" s="16" t="s">
        <v>137</v>
      </c>
      <c r="AU311" s="16" t="s">
        <v>91</v>
      </c>
    </row>
    <row r="312" spans="2:65" s="1" customFormat="1">
      <c r="B312" s="32"/>
      <c r="D312" s="152" t="s">
        <v>146</v>
      </c>
      <c r="F312" s="153" t="s">
        <v>610</v>
      </c>
      <c r="I312" s="143"/>
      <c r="L312" s="32"/>
      <c r="M312" s="144"/>
      <c r="T312" s="52"/>
      <c r="AT312" s="16" t="s">
        <v>146</v>
      </c>
      <c r="AU312" s="16" t="s">
        <v>91</v>
      </c>
    </row>
    <row r="313" spans="2:65" s="12" customFormat="1">
      <c r="B313" s="145"/>
      <c r="D313" s="141" t="s">
        <v>139</v>
      </c>
      <c r="E313" s="146" t="s">
        <v>3</v>
      </c>
      <c r="F313" s="147" t="s">
        <v>611</v>
      </c>
      <c r="H313" s="148">
        <v>8.08</v>
      </c>
      <c r="I313" s="149"/>
      <c r="L313" s="145"/>
      <c r="M313" s="150"/>
      <c r="T313" s="151"/>
      <c r="AT313" s="146" t="s">
        <v>139</v>
      </c>
      <c r="AU313" s="146" t="s">
        <v>91</v>
      </c>
      <c r="AV313" s="12" t="s">
        <v>91</v>
      </c>
      <c r="AW313" s="12" t="s">
        <v>43</v>
      </c>
      <c r="AX313" s="12" t="s">
        <v>89</v>
      </c>
      <c r="AY313" s="146" t="s">
        <v>129</v>
      </c>
    </row>
    <row r="314" spans="2:65" s="11" customFormat="1" ht="22.9" customHeight="1">
      <c r="B314" s="115"/>
      <c r="D314" s="116" t="s">
        <v>80</v>
      </c>
      <c r="E314" s="125" t="s">
        <v>196</v>
      </c>
      <c r="F314" s="125" t="s">
        <v>332</v>
      </c>
      <c r="I314" s="118"/>
      <c r="J314" s="126">
        <f>BK314</f>
        <v>0</v>
      </c>
      <c r="L314" s="115"/>
      <c r="M314" s="120"/>
      <c r="P314" s="121">
        <f>SUM(P315:P341)</f>
        <v>0</v>
      </c>
      <c r="R314" s="121">
        <f>SUM(R315:R341)</f>
        <v>1.6247721000000002</v>
      </c>
      <c r="T314" s="122">
        <f>SUM(T315:T341)</f>
        <v>0</v>
      </c>
      <c r="AR314" s="116" t="s">
        <v>89</v>
      </c>
      <c r="AT314" s="123" t="s">
        <v>80</v>
      </c>
      <c r="AU314" s="123" t="s">
        <v>89</v>
      </c>
      <c r="AY314" s="116" t="s">
        <v>129</v>
      </c>
      <c r="BK314" s="124">
        <f>SUM(BK315:BK341)</f>
        <v>0</v>
      </c>
    </row>
    <row r="315" spans="2:65" s="1" customFormat="1" ht="16.5" customHeight="1">
      <c r="B315" s="127"/>
      <c r="C315" s="128" t="s">
        <v>612</v>
      </c>
      <c r="D315" s="128" t="s">
        <v>131</v>
      </c>
      <c r="E315" s="129" t="s">
        <v>613</v>
      </c>
      <c r="F315" s="130" t="s">
        <v>614</v>
      </c>
      <c r="G315" s="131" t="s">
        <v>309</v>
      </c>
      <c r="H315" s="132">
        <v>52.6</v>
      </c>
      <c r="I315" s="133"/>
      <c r="J315" s="134">
        <f>ROUND(I315*H315,2)</f>
        <v>0</v>
      </c>
      <c r="K315" s="130" t="s">
        <v>926</v>
      </c>
      <c r="L315" s="32"/>
      <c r="M315" s="135" t="s">
        <v>3</v>
      </c>
      <c r="N315" s="136" t="s">
        <v>52</v>
      </c>
      <c r="P315" s="137">
        <f>O315*H315</f>
        <v>0</v>
      </c>
      <c r="Q315" s="137">
        <v>1.6879999999999999E-2</v>
      </c>
      <c r="R315" s="137">
        <f>Q315*H315</f>
        <v>0.88788800000000001</v>
      </c>
      <c r="S315" s="137">
        <v>0</v>
      </c>
      <c r="T315" s="138">
        <f>S315*H315</f>
        <v>0</v>
      </c>
      <c r="AR315" s="139" t="s">
        <v>135</v>
      </c>
      <c r="AT315" s="139" t="s">
        <v>131</v>
      </c>
      <c r="AU315" s="139" t="s">
        <v>91</v>
      </c>
      <c r="AY315" s="16" t="s">
        <v>129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6" t="s">
        <v>89</v>
      </c>
      <c r="BK315" s="140">
        <f>ROUND(I315*H315,2)</f>
        <v>0</v>
      </c>
      <c r="BL315" s="16" t="s">
        <v>135</v>
      </c>
      <c r="BM315" s="139" t="s">
        <v>615</v>
      </c>
    </row>
    <row r="316" spans="2:65" s="1" customFormat="1">
      <c r="B316" s="32"/>
      <c r="D316" s="141" t="s">
        <v>137</v>
      </c>
      <c r="F316" s="142" t="s">
        <v>616</v>
      </c>
      <c r="I316" s="143"/>
      <c r="L316" s="32"/>
      <c r="M316" s="144"/>
      <c r="T316" s="52"/>
      <c r="AT316" s="16" t="s">
        <v>137</v>
      </c>
      <c r="AU316" s="16" t="s">
        <v>91</v>
      </c>
    </row>
    <row r="317" spans="2:65" s="12" customFormat="1">
      <c r="B317" s="145"/>
      <c r="D317" s="141" t="s">
        <v>139</v>
      </c>
      <c r="E317" s="146" t="s">
        <v>3</v>
      </c>
      <c r="F317" s="147" t="s">
        <v>617</v>
      </c>
      <c r="H317" s="148">
        <v>52.6</v>
      </c>
      <c r="I317" s="149"/>
      <c r="L317" s="145"/>
      <c r="M317" s="150"/>
      <c r="T317" s="151"/>
      <c r="AT317" s="146" t="s">
        <v>139</v>
      </c>
      <c r="AU317" s="146" t="s">
        <v>91</v>
      </c>
      <c r="AV317" s="12" t="s">
        <v>91</v>
      </c>
      <c r="AW317" s="12" t="s">
        <v>43</v>
      </c>
      <c r="AX317" s="12" t="s">
        <v>89</v>
      </c>
      <c r="AY317" s="146" t="s">
        <v>129</v>
      </c>
    </row>
    <row r="318" spans="2:65" s="1" customFormat="1" ht="16.5" customHeight="1">
      <c r="B318" s="127"/>
      <c r="C318" s="161" t="s">
        <v>618</v>
      </c>
      <c r="D318" s="161" t="s">
        <v>271</v>
      </c>
      <c r="E318" s="162" t="s">
        <v>619</v>
      </c>
      <c r="F318" s="163" t="s">
        <v>620</v>
      </c>
      <c r="G318" s="164" t="s">
        <v>309</v>
      </c>
      <c r="H318" s="165">
        <v>52.6</v>
      </c>
      <c r="I318" s="166"/>
      <c r="J318" s="167">
        <f>ROUND(I318*H318,2)</f>
        <v>0</v>
      </c>
      <c r="K318" s="163" t="s">
        <v>926</v>
      </c>
      <c r="L318" s="168"/>
      <c r="M318" s="169" t="s">
        <v>3</v>
      </c>
      <c r="N318" s="170" t="s">
        <v>52</v>
      </c>
      <c r="P318" s="137">
        <f>O318*H318</f>
        <v>0</v>
      </c>
      <c r="Q318" s="137">
        <v>4.2999999999999999E-4</v>
      </c>
      <c r="R318" s="137">
        <f>Q318*H318</f>
        <v>2.2617999999999999E-2</v>
      </c>
      <c r="S318" s="137">
        <v>0</v>
      </c>
      <c r="T318" s="138">
        <f>S318*H318</f>
        <v>0</v>
      </c>
      <c r="AR318" s="139" t="s">
        <v>189</v>
      </c>
      <c r="AT318" s="139" t="s">
        <v>271</v>
      </c>
      <c r="AU318" s="139" t="s">
        <v>91</v>
      </c>
      <c r="AY318" s="16" t="s">
        <v>129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6" t="s">
        <v>89</v>
      </c>
      <c r="BK318" s="140">
        <f>ROUND(I318*H318,2)</f>
        <v>0</v>
      </c>
      <c r="BL318" s="16" t="s">
        <v>135</v>
      </c>
      <c r="BM318" s="139" t="s">
        <v>621</v>
      </c>
    </row>
    <row r="319" spans="2:65" s="1" customFormat="1">
      <c r="B319" s="32"/>
      <c r="D319" s="141" t="s">
        <v>137</v>
      </c>
      <c r="F319" s="142" t="s">
        <v>620</v>
      </c>
      <c r="I319" s="143"/>
      <c r="L319" s="32"/>
      <c r="M319" s="144"/>
      <c r="T319" s="52"/>
      <c r="AT319" s="16" t="s">
        <v>137</v>
      </c>
      <c r="AU319" s="16" t="s">
        <v>91</v>
      </c>
    </row>
    <row r="320" spans="2:65" s="12" customFormat="1">
      <c r="B320" s="145"/>
      <c r="D320" s="141" t="s">
        <v>139</v>
      </c>
      <c r="E320" s="146" t="s">
        <v>3</v>
      </c>
      <c r="F320" s="147" t="s">
        <v>622</v>
      </c>
      <c r="H320" s="148">
        <v>52.6</v>
      </c>
      <c r="I320" s="149"/>
      <c r="L320" s="145"/>
      <c r="M320" s="150"/>
      <c r="T320" s="151"/>
      <c r="AT320" s="146" t="s">
        <v>139</v>
      </c>
      <c r="AU320" s="146" t="s">
        <v>91</v>
      </c>
      <c r="AV320" s="12" t="s">
        <v>91</v>
      </c>
      <c r="AW320" s="12" t="s">
        <v>43</v>
      </c>
      <c r="AX320" s="12" t="s">
        <v>89</v>
      </c>
      <c r="AY320" s="146" t="s">
        <v>129</v>
      </c>
    </row>
    <row r="321" spans="2:65" s="1" customFormat="1" ht="16.5" customHeight="1">
      <c r="B321" s="127"/>
      <c r="C321" s="128" t="s">
        <v>623</v>
      </c>
      <c r="D321" s="128" t="s">
        <v>131</v>
      </c>
      <c r="E321" s="129" t="s">
        <v>624</v>
      </c>
      <c r="F321" s="130" t="s">
        <v>625</v>
      </c>
      <c r="G321" s="131" t="s">
        <v>309</v>
      </c>
      <c r="H321" s="132">
        <v>38.4</v>
      </c>
      <c r="I321" s="133"/>
      <c r="J321" s="134">
        <f>ROUND(I321*H321,2)</f>
        <v>0</v>
      </c>
      <c r="K321" s="130" t="s">
        <v>926</v>
      </c>
      <c r="L321" s="32"/>
      <c r="M321" s="135" t="s">
        <v>3</v>
      </c>
      <c r="N321" s="136" t="s">
        <v>52</v>
      </c>
      <c r="P321" s="137">
        <f>O321*H321</f>
        <v>0</v>
      </c>
      <c r="Q321" s="137">
        <v>1.6879999999999999E-2</v>
      </c>
      <c r="R321" s="137">
        <f>Q321*H321</f>
        <v>0.64819199999999999</v>
      </c>
      <c r="S321" s="137">
        <v>0</v>
      </c>
      <c r="T321" s="138">
        <f>S321*H321</f>
        <v>0</v>
      </c>
      <c r="AR321" s="139" t="s">
        <v>135</v>
      </c>
      <c r="AT321" s="139" t="s">
        <v>131</v>
      </c>
      <c r="AU321" s="139" t="s">
        <v>91</v>
      </c>
      <c r="AY321" s="16" t="s">
        <v>129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6" t="s">
        <v>89</v>
      </c>
      <c r="BK321" s="140">
        <f>ROUND(I321*H321,2)</f>
        <v>0</v>
      </c>
      <c r="BL321" s="16" t="s">
        <v>135</v>
      </c>
      <c r="BM321" s="139" t="s">
        <v>626</v>
      </c>
    </row>
    <row r="322" spans="2:65" s="1" customFormat="1">
      <c r="B322" s="32"/>
      <c r="D322" s="141" t="s">
        <v>137</v>
      </c>
      <c r="F322" s="142" t="s">
        <v>625</v>
      </c>
      <c r="I322" s="143"/>
      <c r="L322" s="32"/>
      <c r="M322" s="144"/>
      <c r="T322" s="52"/>
      <c r="AT322" s="16" t="s">
        <v>137</v>
      </c>
      <c r="AU322" s="16" t="s">
        <v>91</v>
      </c>
    </row>
    <row r="323" spans="2:65" s="12" customFormat="1">
      <c r="B323" s="145"/>
      <c r="D323" s="141" t="s">
        <v>139</v>
      </c>
      <c r="E323" s="146" t="s">
        <v>3</v>
      </c>
      <c r="F323" s="147" t="s">
        <v>627</v>
      </c>
      <c r="H323" s="148">
        <v>38.4</v>
      </c>
      <c r="I323" s="149"/>
      <c r="L323" s="145"/>
      <c r="M323" s="150"/>
      <c r="T323" s="151"/>
      <c r="AT323" s="146" t="s">
        <v>139</v>
      </c>
      <c r="AU323" s="146" t="s">
        <v>91</v>
      </c>
      <c r="AV323" s="12" t="s">
        <v>91</v>
      </c>
      <c r="AW323" s="12" t="s">
        <v>43</v>
      </c>
      <c r="AX323" s="12" t="s">
        <v>89</v>
      </c>
      <c r="AY323" s="146" t="s">
        <v>129</v>
      </c>
    </row>
    <row r="324" spans="2:65" s="1" customFormat="1" ht="16.5" customHeight="1">
      <c r="B324" s="127"/>
      <c r="C324" s="161" t="s">
        <v>628</v>
      </c>
      <c r="D324" s="161" t="s">
        <v>271</v>
      </c>
      <c r="E324" s="162" t="s">
        <v>629</v>
      </c>
      <c r="F324" s="163" t="s">
        <v>630</v>
      </c>
      <c r="G324" s="164" t="s">
        <v>309</v>
      </c>
      <c r="H324" s="165">
        <v>38.4</v>
      </c>
      <c r="I324" s="166"/>
      <c r="J324" s="167">
        <f>ROUND(I324*H324,2)</f>
        <v>0</v>
      </c>
      <c r="K324" s="163" t="s">
        <v>926</v>
      </c>
      <c r="L324" s="168"/>
      <c r="M324" s="169" t="s">
        <v>3</v>
      </c>
      <c r="N324" s="170" t="s">
        <v>52</v>
      </c>
      <c r="P324" s="137">
        <f>O324*H324</f>
        <v>0</v>
      </c>
      <c r="Q324" s="137">
        <v>4.2999999999999999E-4</v>
      </c>
      <c r="R324" s="137">
        <f>Q324*H324</f>
        <v>1.6511999999999999E-2</v>
      </c>
      <c r="S324" s="137">
        <v>0</v>
      </c>
      <c r="T324" s="138">
        <f>S324*H324</f>
        <v>0</v>
      </c>
      <c r="AR324" s="139" t="s">
        <v>189</v>
      </c>
      <c r="AT324" s="139" t="s">
        <v>271</v>
      </c>
      <c r="AU324" s="139" t="s">
        <v>91</v>
      </c>
      <c r="AY324" s="16" t="s">
        <v>129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6" t="s">
        <v>89</v>
      </c>
      <c r="BK324" s="140">
        <f>ROUND(I324*H324,2)</f>
        <v>0</v>
      </c>
      <c r="BL324" s="16" t="s">
        <v>135</v>
      </c>
      <c r="BM324" s="139" t="s">
        <v>631</v>
      </c>
    </row>
    <row r="325" spans="2:65" s="1" customFormat="1">
      <c r="B325" s="32"/>
      <c r="D325" s="141" t="s">
        <v>137</v>
      </c>
      <c r="F325" s="142" t="s">
        <v>630</v>
      </c>
      <c r="I325" s="143"/>
      <c r="L325" s="32"/>
      <c r="M325" s="144"/>
      <c r="T325" s="52"/>
      <c r="AT325" s="16" t="s">
        <v>137</v>
      </c>
      <c r="AU325" s="16" t="s">
        <v>91</v>
      </c>
    </row>
    <row r="326" spans="2:65" s="12" customFormat="1">
      <c r="B326" s="145"/>
      <c r="D326" s="141" t="s">
        <v>139</v>
      </c>
      <c r="E326" s="146" t="s">
        <v>3</v>
      </c>
      <c r="F326" s="147" t="s">
        <v>632</v>
      </c>
      <c r="H326" s="148">
        <v>38.4</v>
      </c>
      <c r="I326" s="149"/>
      <c r="L326" s="145"/>
      <c r="M326" s="150"/>
      <c r="T326" s="151"/>
      <c r="AT326" s="146" t="s">
        <v>139</v>
      </c>
      <c r="AU326" s="146" t="s">
        <v>91</v>
      </c>
      <c r="AV326" s="12" t="s">
        <v>91</v>
      </c>
      <c r="AW326" s="12" t="s">
        <v>43</v>
      </c>
      <c r="AX326" s="12" t="s">
        <v>89</v>
      </c>
      <c r="AY326" s="146" t="s">
        <v>129</v>
      </c>
    </row>
    <row r="327" spans="2:65" s="1" customFormat="1" ht="21.75" customHeight="1">
      <c r="B327" s="127"/>
      <c r="C327" s="128" t="s">
        <v>633</v>
      </c>
      <c r="D327" s="128" t="s">
        <v>131</v>
      </c>
      <c r="E327" s="129" t="s">
        <v>634</v>
      </c>
      <c r="F327" s="130" t="s">
        <v>635</v>
      </c>
      <c r="G327" s="131" t="s">
        <v>142</v>
      </c>
      <c r="H327" s="132">
        <v>170</v>
      </c>
      <c r="I327" s="133"/>
      <c r="J327" s="134">
        <f>ROUND(I327*H327,2)</f>
        <v>0</v>
      </c>
      <c r="K327" s="130" t="s">
        <v>143</v>
      </c>
      <c r="L327" s="32"/>
      <c r="M327" s="135" t="s">
        <v>3</v>
      </c>
      <c r="N327" s="136" t="s">
        <v>52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135</v>
      </c>
      <c r="AT327" s="139" t="s">
        <v>131</v>
      </c>
      <c r="AU327" s="139" t="s">
        <v>91</v>
      </c>
      <c r="AY327" s="16" t="s">
        <v>129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6" t="s">
        <v>89</v>
      </c>
      <c r="BK327" s="140">
        <f>ROUND(I327*H327,2)</f>
        <v>0</v>
      </c>
      <c r="BL327" s="16" t="s">
        <v>135</v>
      </c>
      <c r="BM327" s="139" t="s">
        <v>636</v>
      </c>
    </row>
    <row r="328" spans="2:65" s="1" customFormat="1" ht="19.5">
      <c r="B328" s="32"/>
      <c r="D328" s="141" t="s">
        <v>137</v>
      </c>
      <c r="F328" s="142" t="s">
        <v>637</v>
      </c>
      <c r="I328" s="143"/>
      <c r="L328" s="32"/>
      <c r="M328" s="144"/>
      <c r="T328" s="52"/>
      <c r="AT328" s="16" t="s">
        <v>137</v>
      </c>
      <c r="AU328" s="16" t="s">
        <v>91</v>
      </c>
    </row>
    <row r="329" spans="2:65" s="1" customFormat="1">
      <c r="B329" s="32"/>
      <c r="D329" s="152" t="s">
        <v>146</v>
      </c>
      <c r="F329" s="153" t="s">
        <v>638</v>
      </c>
      <c r="I329" s="143"/>
      <c r="L329" s="32"/>
      <c r="M329" s="144"/>
      <c r="T329" s="52"/>
      <c r="AT329" s="16" t="s">
        <v>146</v>
      </c>
      <c r="AU329" s="16" t="s">
        <v>91</v>
      </c>
    </row>
    <row r="330" spans="2:65" s="12" customFormat="1">
      <c r="B330" s="145"/>
      <c r="D330" s="141" t="s">
        <v>139</v>
      </c>
      <c r="E330" s="146" t="s">
        <v>3</v>
      </c>
      <c r="F330" s="147" t="s">
        <v>639</v>
      </c>
      <c r="H330" s="148">
        <v>170</v>
      </c>
      <c r="I330" s="149"/>
      <c r="L330" s="145"/>
      <c r="M330" s="150"/>
      <c r="T330" s="151"/>
      <c r="AT330" s="146" t="s">
        <v>139</v>
      </c>
      <c r="AU330" s="146" t="s">
        <v>91</v>
      </c>
      <c r="AV330" s="12" t="s">
        <v>91</v>
      </c>
      <c r="AW330" s="12" t="s">
        <v>43</v>
      </c>
      <c r="AX330" s="12" t="s">
        <v>89</v>
      </c>
      <c r="AY330" s="146" t="s">
        <v>129</v>
      </c>
    </row>
    <row r="331" spans="2:65" s="1" customFormat="1" ht="21.75" customHeight="1">
      <c r="B331" s="127"/>
      <c r="C331" s="128" t="s">
        <v>640</v>
      </c>
      <c r="D331" s="128" t="s">
        <v>131</v>
      </c>
      <c r="E331" s="129" t="s">
        <v>641</v>
      </c>
      <c r="F331" s="130" t="s">
        <v>642</v>
      </c>
      <c r="G331" s="131" t="s">
        <v>142</v>
      </c>
      <c r="H331" s="132">
        <v>170</v>
      </c>
      <c r="I331" s="133"/>
      <c r="J331" s="134">
        <f>ROUND(I331*H331,2)</f>
        <v>0</v>
      </c>
      <c r="K331" s="130" t="s">
        <v>143</v>
      </c>
      <c r="L331" s="32"/>
      <c r="M331" s="135" t="s">
        <v>3</v>
      </c>
      <c r="N331" s="136" t="s">
        <v>52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135</v>
      </c>
      <c r="AT331" s="139" t="s">
        <v>131</v>
      </c>
      <c r="AU331" s="139" t="s">
        <v>91</v>
      </c>
      <c r="AY331" s="16" t="s">
        <v>129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6" t="s">
        <v>89</v>
      </c>
      <c r="BK331" s="140">
        <f>ROUND(I331*H331,2)</f>
        <v>0</v>
      </c>
      <c r="BL331" s="16" t="s">
        <v>135</v>
      </c>
      <c r="BM331" s="139" t="s">
        <v>643</v>
      </c>
    </row>
    <row r="332" spans="2:65" s="1" customFormat="1" ht="19.5">
      <c r="B332" s="32"/>
      <c r="D332" s="141" t="s">
        <v>137</v>
      </c>
      <c r="F332" s="142" t="s">
        <v>644</v>
      </c>
      <c r="I332" s="143"/>
      <c r="L332" s="32"/>
      <c r="M332" s="144"/>
      <c r="T332" s="52"/>
      <c r="AT332" s="16" t="s">
        <v>137</v>
      </c>
      <c r="AU332" s="16" t="s">
        <v>91</v>
      </c>
    </row>
    <row r="333" spans="2:65" s="1" customFormat="1">
      <c r="B333" s="32"/>
      <c r="D333" s="152" t="s">
        <v>146</v>
      </c>
      <c r="F333" s="153" t="s">
        <v>645</v>
      </c>
      <c r="I333" s="143"/>
      <c r="L333" s="32"/>
      <c r="M333" s="144"/>
      <c r="T333" s="52"/>
      <c r="AT333" s="16" t="s">
        <v>146</v>
      </c>
      <c r="AU333" s="16" t="s">
        <v>91</v>
      </c>
    </row>
    <row r="334" spans="2:65" s="12" customFormat="1">
      <c r="B334" s="145"/>
      <c r="D334" s="141" t="s">
        <v>139</v>
      </c>
      <c r="E334" s="146" t="s">
        <v>3</v>
      </c>
      <c r="F334" s="147" t="s">
        <v>646</v>
      </c>
      <c r="H334" s="148">
        <v>170</v>
      </c>
      <c r="I334" s="149"/>
      <c r="L334" s="145"/>
      <c r="M334" s="150"/>
      <c r="T334" s="151"/>
      <c r="AT334" s="146" t="s">
        <v>139</v>
      </c>
      <c r="AU334" s="146" t="s">
        <v>91</v>
      </c>
      <c r="AV334" s="12" t="s">
        <v>91</v>
      </c>
      <c r="AW334" s="12" t="s">
        <v>43</v>
      </c>
      <c r="AX334" s="12" t="s">
        <v>89</v>
      </c>
      <c r="AY334" s="146" t="s">
        <v>129</v>
      </c>
    </row>
    <row r="335" spans="2:65" s="1" customFormat="1" ht="16.5" customHeight="1">
      <c r="B335" s="127"/>
      <c r="C335" s="128" t="s">
        <v>647</v>
      </c>
      <c r="D335" s="128" t="s">
        <v>131</v>
      </c>
      <c r="E335" s="129" t="s">
        <v>648</v>
      </c>
      <c r="F335" s="130" t="s">
        <v>649</v>
      </c>
      <c r="G335" s="131" t="s">
        <v>142</v>
      </c>
      <c r="H335" s="132">
        <v>78.67</v>
      </c>
      <c r="I335" s="133"/>
      <c r="J335" s="134">
        <f>ROUND(I335*H335,2)</f>
        <v>0</v>
      </c>
      <c r="K335" s="130" t="s">
        <v>143</v>
      </c>
      <c r="L335" s="32"/>
      <c r="M335" s="135" t="s">
        <v>3</v>
      </c>
      <c r="N335" s="136" t="s">
        <v>52</v>
      </c>
      <c r="P335" s="137">
        <f>O335*H335</f>
        <v>0</v>
      </c>
      <c r="Q335" s="137">
        <v>6.3000000000000003E-4</v>
      </c>
      <c r="R335" s="137">
        <f>Q335*H335</f>
        <v>4.9562100000000005E-2</v>
      </c>
      <c r="S335" s="137">
        <v>0</v>
      </c>
      <c r="T335" s="138">
        <f>S335*H335</f>
        <v>0</v>
      </c>
      <c r="AR335" s="139" t="s">
        <v>135</v>
      </c>
      <c r="AT335" s="139" t="s">
        <v>131</v>
      </c>
      <c r="AU335" s="139" t="s">
        <v>91</v>
      </c>
      <c r="AY335" s="16" t="s">
        <v>129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6" t="s">
        <v>89</v>
      </c>
      <c r="BK335" s="140">
        <f>ROUND(I335*H335,2)</f>
        <v>0</v>
      </c>
      <c r="BL335" s="16" t="s">
        <v>135</v>
      </c>
      <c r="BM335" s="139" t="s">
        <v>650</v>
      </c>
    </row>
    <row r="336" spans="2:65" s="1" customFormat="1" ht="19.5">
      <c r="B336" s="32"/>
      <c r="D336" s="141" t="s">
        <v>137</v>
      </c>
      <c r="F336" s="142" t="s">
        <v>651</v>
      </c>
      <c r="I336" s="143"/>
      <c r="L336" s="32"/>
      <c r="M336" s="144"/>
      <c r="T336" s="52"/>
      <c r="AT336" s="16" t="s">
        <v>137</v>
      </c>
      <c r="AU336" s="16" t="s">
        <v>91</v>
      </c>
    </row>
    <row r="337" spans="2:65" s="1" customFormat="1">
      <c r="B337" s="32"/>
      <c r="D337" s="152" t="s">
        <v>146</v>
      </c>
      <c r="F337" s="153" t="s">
        <v>652</v>
      </c>
      <c r="I337" s="143"/>
      <c r="L337" s="32"/>
      <c r="M337" s="144"/>
      <c r="T337" s="52"/>
      <c r="AT337" s="16" t="s">
        <v>146</v>
      </c>
      <c r="AU337" s="16" t="s">
        <v>91</v>
      </c>
    </row>
    <row r="338" spans="2:65" s="12" customFormat="1">
      <c r="B338" s="145"/>
      <c r="D338" s="141" t="s">
        <v>139</v>
      </c>
      <c r="E338" s="146" t="s">
        <v>3</v>
      </c>
      <c r="F338" s="147" t="s">
        <v>653</v>
      </c>
      <c r="H338" s="148">
        <v>17.23</v>
      </c>
      <c r="I338" s="149"/>
      <c r="L338" s="145"/>
      <c r="M338" s="150"/>
      <c r="T338" s="151"/>
      <c r="AT338" s="146" t="s">
        <v>139</v>
      </c>
      <c r="AU338" s="146" t="s">
        <v>91</v>
      </c>
      <c r="AV338" s="12" t="s">
        <v>91</v>
      </c>
      <c r="AW338" s="12" t="s">
        <v>43</v>
      </c>
      <c r="AX338" s="12" t="s">
        <v>81</v>
      </c>
      <c r="AY338" s="146" t="s">
        <v>129</v>
      </c>
    </row>
    <row r="339" spans="2:65" s="12" customFormat="1">
      <c r="B339" s="145"/>
      <c r="D339" s="141" t="s">
        <v>139</v>
      </c>
      <c r="E339" s="146" t="s">
        <v>3</v>
      </c>
      <c r="F339" s="147" t="s">
        <v>654</v>
      </c>
      <c r="H339" s="148">
        <v>21.75</v>
      </c>
      <c r="I339" s="149"/>
      <c r="L339" s="145"/>
      <c r="M339" s="150"/>
      <c r="T339" s="151"/>
      <c r="AT339" s="146" t="s">
        <v>139</v>
      </c>
      <c r="AU339" s="146" t="s">
        <v>91</v>
      </c>
      <c r="AV339" s="12" t="s">
        <v>91</v>
      </c>
      <c r="AW339" s="12" t="s">
        <v>43</v>
      </c>
      <c r="AX339" s="12" t="s">
        <v>81</v>
      </c>
      <c r="AY339" s="146" t="s">
        <v>129</v>
      </c>
    </row>
    <row r="340" spans="2:65" s="12" customFormat="1">
      <c r="B340" s="145"/>
      <c r="D340" s="141" t="s">
        <v>139</v>
      </c>
      <c r="E340" s="146" t="s">
        <v>3</v>
      </c>
      <c r="F340" s="147" t="s">
        <v>655</v>
      </c>
      <c r="H340" s="148">
        <v>39.69</v>
      </c>
      <c r="I340" s="149"/>
      <c r="L340" s="145"/>
      <c r="M340" s="150"/>
      <c r="T340" s="151"/>
      <c r="AT340" s="146" t="s">
        <v>139</v>
      </c>
      <c r="AU340" s="146" t="s">
        <v>91</v>
      </c>
      <c r="AV340" s="12" t="s">
        <v>91</v>
      </c>
      <c r="AW340" s="12" t="s">
        <v>43</v>
      </c>
      <c r="AX340" s="12" t="s">
        <v>81</v>
      </c>
      <c r="AY340" s="146" t="s">
        <v>129</v>
      </c>
    </row>
    <row r="341" spans="2:65" s="13" customFormat="1">
      <c r="B341" s="154"/>
      <c r="D341" s="141" t="s">
        <v>139</v>
      </c>
      <c r="E341" s="155" t="s">
        <v>3</v>
      </c>
      <c r="F341" s="156" t="s">
        <v>152</v>
      </c>
      <c r="H341" s="157">
        <v>78.67</v>
      </c>
      <c r="I341" s="158"/>
      <c r="L341" s="154"/>
      <c r="M341" s="159"/>
      <c r="T341" s="160"/>
      <c r="AT341" s="155" t="s">
        <v>139</v>
      </c>
      <c r="AU341" s="155" t="s">
        <v>91</v>
      </c>
      <c r="AV341" s="13" t="s">
        <v>135</v>
      </c>
      <c r="AW341" s="13" t="s">
        <v>43</v>
      </c>
      <c r="AX341" s="13" t="s">
        <v>89</v>
      </c>
      <c r="AY341" s="155" t="s">
        <v>129</v>
      </c>
    </row>
    <row r="342" spans="2:65" s="11" customFormat="1" ht="22.9" customHeight="1">
      <c r="B342" s="115"/>
      <c r="D342" s="116" t="s">
        <v>80</v>
      </c>
      <c r="E342" s="125" t="s">
        <v>656</v>
      </c>
      <c r="F342" s="125" t="s">
        <v>657</v>
      </c>
      <c r="I342" s="118"/>
      <c r="J342" s="126">
        <f>BK342</f>
        <v>0</v>
      </c>
      <c r="L342" s="115"/>
      <c r="M342" s="120"/>
      <c r="P342" s="121">
        <f>SUM(P343:P345)</f>
        <v>0</v>
      </c>
      <c r="R342" s="121">
        <f>SUM(R343:R345)</f>
        <v>0</v>
      </c>
      <c r="T342" s="122">
        <f>SUM(T343:T345)</f>
        <v>0</v>
      </c>
      <c r="AR342" s="116" t="s">
        <v>89</v>
      </c>
      <c r="AT342" s="123" t="s">
        <v>80</v>
      </c>
      <c r="AU342" s="123" t="s">
        <v>89</v>
      </c>
      <c r="AY342" s="116" t="s">
        <v>129</v>
      </c>
      <c r="BK342" s="124">
        <f>SUM(BK343:BK345)</f>
        <v>0</v>
      </c>
    </row>
    <row r="343" spans="2:65" s="1" customFormat="1" ht="24.2" customHeight="1">
      <c r="B343" s="127"/>
      <c r="C343" s="128" t="s">
        <v>658</v>
      </c>
      <c r="D343" s="128" t="s">
        <v>131</v>
      </c>
      <c r="E343" s="129" t="s">
        <v>659</v>
      </c>
      <c r="F343" s="130" t="s">
        <v>660</v>
      </c>
      <c r="G343" s="131" t="s">
        <v>237</v>
      </c>
      <c r="H343" s="132">
        <v>1166.0820000000001</v>
      </c>
      <c r="I343" s="133"/>
      <c r="J343" s="134">
        <f>ROUND(I343*H343,2)</f>
        <v>0</v>
      </c>
      <c r="K343" s="130" t="s">
        <v>926</v>
      </c>
      <c r="L343" s="32"/>
      <c r="M343" s="135" t="s">
        <v>3</v>
      </c>
      <c r="N343" s="136" t="s">
        <v>52</v>
      </c>
      <c r="P343" s="137">
        <f>O343*H343</f>
        <v>0</v>
      </c>
      <c r="Q343" s="137">
        <v>0</v>
      </c>
      <c r="R343" s="137">
        <f>Q343*H343</f>
        <v>0</v>
      </c>
      <c r="S343" s="137">
        <v>0</v>
      </c>
      <c r="T343" s="138">
        <f>S343*H343</f>
        <v>0</v>
      </c>
      <c r="AR343" s="139" t="s">
        <v>135</v>
      </c>
      <c r="AT343" s="139" t="s">
        <v>131</v>
      </c>
      <c r="AU343" s="139" t="s">
        <v>91</v>
      </c>
      <c r="AY343" s="16" t="s">
        <v>129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6" t="s">
        <v>89</v>
      </c>
      <c r="BK343" s="140">
        <f>ROUND(I343*H343,2)</f>
        <v>0</v>
      </c>
      <c r="BL343" s="16" t="s">
        <v>135</v>
      </c>
      <c r="BM343" s="139" t="s">
        <v>661</v>
      </c>
    </row>
    <row r="344" spans="2:65" s="1" customFormat="1" ht="19.5">
      <c r="B344" s="32"/>
      <c r="D344" s="141" t="s">
        <v>137</v>
      </c>
      <c r="F344" s="142" t="s">
        <v>662</v>
      </c>
      <c r="I344" s="143"/>
      <c r="L344" s="32"/>
      <c r="M344" s="144"/>
      <c r="T344" s="52"/>
      <c r="AT344" s="16" t="s">
        <v>137</v>
      </c>
      <c r="AU344" s="16" t="s">
        <v>91</v>
      </c>
    </row>
    <row r="345" spans="2:65" s="12" customFormat="1">
      <c r="B345" s="145"/>
      <c r="D345" s="141" t="s">
        <v>139</v>
      </c>
      <c r="E345" s="146" t="s">
        <v>3</v>
      </c>
      <c r="F345" s="147" t="s">
        <v>663</v>
      </c>
      <c r="H345" s="148">
        <v>1166.0820000000001</v>
      </c>
      <c r="I345" s="149"/>
      <c r="L345" s="145"/>
      <c r="M345" s="150"/>
      <c r="T345" s="151"/>
      <c r="AT345" s="146" t="s">
        <v>139</v>
      </c>
      <c r="AU345" s="146" t="s">
        <v>91</v>
      </c>
      <c r="AV345" s="12" t="s">
        <v>91</v>
      </c>
      <c r="AW345" s="12" t="s">
        <v>43</v>
      </c>
      <c r="AX345" s="12" t="s">
        <v>89</v>
      </c>
      <c r="AY345" s="146" t="s">
        <v>129</v>
      </c>
    </row>
    <row r="346" spans="2:65" s="11" customFormat="1" ht="22.9" customHeight="1">
      <c r="B346" s="115"/>
      <c r="D346" s="116" t="s">
        <v>80</v>
      </c>
      <c r="E346" s="125" t="s">
        <v>339</v>
      </c>
      <c r="F346" s="125" t="s">
        <v>340</v>
      </c>
      <c r="I346" s="118"/>
      <c r="J346" s="126">
        <f>BK346</f>
        <v>0</v>
      </c>
      <c r="L346" s="115"/>
      <c r="M346" s="120"/>
      <c r="P346" s="121">
        <f>SUM(P347:P350)</f>
        <v>0</v>
      </c>
      <c r="R346" s="121">
        <f>SUM(R347:R350)</f>
        <v>0</v>
      </c>
      <c r="T346" s="122">
        <f>SUM(T347:T350)</f>
        <v>0</v>
      </c>
      <c r="AR346" s="116" t="s">
        <v>89</v>
      </c>
      <c r="AT346" s="123" t="s">
        <v>80</v>
      </c>
      <c r="AU346" s="123" t="s">
        <v>89</v>
      </c>
      <c r="AY346" s="116" t="s">
        <v>129</v>
      </c>
      <c r="BK346" s="124">
        <f>SUM(BK347:BK350)</f>
        <v>0</v>
      </c>
    </row>
    <row r="347" spans="2:65" s="1" customFormat="1" ht="16.5" customHeight="1">
      <c r="B347" s="127"/>
      <c r="C347" s="128" t="s">
        <v>664</v>
      </c>
      <c r="D347" s="128" t="s">
        <v>131</v>
      </c>
      <c r="E347" s="129" t="s">
        <v>342</v>
      </c>
      <c r="F347" s="130" t="s">
        <v>343</v>
      </c>
      <c r="G347" s="131" t="s">
        <v>237</v>
      </c>
      <c r="H347" s="132">
        <v>3842.7669999999998</v>
      </c>
      <c r="I347" s="133"/>
      <c r="J347" s="134">
        <f>ROUND(I347*H347,2)</f>
        <v>0</v>
      </c>
      <c r="K347" s="130" t="s">
        <v>143</v>
      </c>
      <c r="L347" s="32"/>
      <c r="M347" s="135" t="s">
        <v>3</v>
      </c>
      <c r="N347" s="136" t="s">
        <v>52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135</v>
      </c>
      <c r="AT347" s="139" t="s">
        <v>131</v>
      </c>
      <c r="AU347" s="139" t="s">
        <v>91</v>
      </c>
      <c r="AY347" s="16" t="s">
        <v>129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6" t="s">
        <v>89</v>
      </c>
      <c r="BK347" s="140">
        <f>ROUND(I347*H347,2)</f>
        <v>0</v>
      </c>
      <c r="BL347" s="16" t="s">
        <v>135</v>
      </c>
      <c r="BM347" s="139" t="s">
        <v>665</v>
      </c>
    </row>
    <row r="348" spans="2:65" s="1" customFormat="1">
      <c r="B348" s="32"/>
      <c r="D348" s="141" t="s">
        <v>137</v>
      </c>
      <c r="F348" s="142" t="s">
        <v>345</v>
      </c>
      <c r="I348" s="143"/>
      <c r="L348" s="32"/>
      <c r="M348" s="144"/>
      <c r="T348" s="52"/>
      <c r="AT348" s="16" t="s">
        <v>137</v>
      </c>
      <c r="AU348" s="16" t="s">
        <v>91</v>
      </c>
    </row>
    <row r="349" spans="2:65" s="1" customFormat="1">
      <c r="B349" s="32"/>
      <c r="D349" s="152" t="s">
        <v>146</v>
      </c>
      <c r="F349" s="153" t="s">
        <v>346</v>
      </c>
      <c r="I349" s="143"/>
      <c r="L349" s="32"/>
      <c r="M349" s="144"/>
      <c r="T349" s="52"/>
      <c r="AT349" s="16" t="s">
        <v>146</v>
      </c>
      <c r="AU349" s="16" t="s">
        <v>91</v>
      </c>
    </row>
    <row r="350" spans="2:65" s="12" customFormat="1">
      <c r="B350" s="145"/>
      <c r="D350" s="141" t="s">
        <v>139</v>
      </c>
      <c r="E350" s="146" t="s">
        <v>3</v>
      </c>
      <c r="F350" s="147" t="s">
        <v>666</v>
      </c>
      <c r="H350" s="148">
        <v>3842.7669999999998</v>
      </c>
      <c r="I350" s="149"/>
      <c r="L350" s="145"/>
      <c r="M350" s="150"/>
      <c r="T350" s="151"/>
      <c r="AT350" s="146" t="s">
        <v>139</v>
      </c>
      <c r="AU350" s="146" t="s">
        <v>91</v>
      </c>
      <c r="AV350" s="12" t="s">
        <v>91</v>
      </c>
      <c r="AW350" s="12" t="s">
        <v>43</v>
      </c>
      <c r="AX350" s="12" t="s">
        <v>89</v>
      </c>
      <c r="AY350" s="146" t="s">
        <v>129</v>
      </c>
    </row>
    <row r="351" spans="2:65" s="11" customFormat="1" ht="25.9" customHeight="1">
      <c r="B351" s="115"/>
      <c r="D351" s="116" t="s">
        <v>80</v>
      </c>
      <c r="E351" s="117" t="s">
        <v>347</v>
      </c>
      <c r="F351" s="117" t="s">
        <v>348</v>
      </c>
      <c r="I351" s="118"/>
      <c r="J351" s="119">
        <f>BK351</f>
        <v>0</v>
      </c>
      <c r="L351" s="115"/>
      <c r="M351" s="120"/>
      <c r="P351" s="121">
        <f>P352+P360</f>
        <v>0</v>
      </c>
      <c r="R351" s="121">
        <f>R352+R360</f>
        <v>4.7550590000000001</v>
      </c>
      <c r="T351" s="122">
        <f>T352+T360</f>
        <v>1.0070000000000001</v>
      </c>
      <c r="AR351" s="116" t="s">
        <v>91</v>
      </c>
      <c r="AT351" s="123" t="s">
        <v>80</v>
      </c>
      <c r="AU351" s="123" t="s">
        <v>81</v>
      </c>
      <c r="AY351" s="116" t="s">
        <v>129</v>
      </c>
      <c r="BK351" s="124">
        <f>BK352+BK360</f>
        <v>0</v>
      </c>
    </row>
    <row r="352" spans="2:65" s="11" customFormat="1" ht="22.9" customHeight="1">
      <c r="B352" s="115"/>
      <c r="D352" s="116" t="s">
        <v>80</v>
      </c>
      <c r="E352" s="125" t="s">
        <v>667</v>
      </c>
      <c r="F352" s="125" t="s">
        <v>668</v>
      </c>
      <c r="I352" s="118"/>
      <c r="J352" s="126">
        <f>BK352</f>
        <v>0</v>
      </c>
      <c r="L352" s="115"/>
      <c r="M352" s="120"/>
      <c r="P352" s="121">
        <f>SUM(P353:P359)</f>
        <v>0</v>
      </c>
      <c r="R352" s="121">
        <f>SUM(R353:R359)</f>
        <v>1.2096000000000001E-2</v>
      </c>
      <c r="T352" s="122">
        <f>SUM(T353:T359)</f>
        <v>0</v>
      </c>
      <c r="AR352" s="116" t="s">
        <v>91</v>
      </c>
      <c r="AT352" s="123" t="s">
        <v>80</v>
      </c>
      <c r="AU352" s="123" t="s">
        <v>89</v>
      </c>
      <c r="AY352" s="116" t="s">
        <v>129</v>
      </c>
      <c r="BK352" s="124">
        <f>SUM(BK353:BK359)</f>
        <v>0</v>
      </c>
    </row>
    <row r="353" spans="2:65" s="1" customFormat="1" ht="16.5" customHeight="1">
      <c r="B353" s="127"/>
      <c r="C353" s="128" t="s">
        <v>669</v>
      </c>
      <c r="D353" s="128" t="s">
        <v>131</v>
      </c>
      <c r="E353" s="129" t="s">
        <v>670</v>
      </c>
      <c r="F353" s="130" t="s">
        <v>671</v>
      </c>
      <c r="G353" s="131" t="s">
        <v>309</v>
      </c>
      <c r="H353" s="132">
        <v>7.2</v>
      </c>
      <c r="I353" s="133"/>
      <c r="J353" s="134">
        <f>ROUND(I353*H353,2)</f>
        <v>0</v>
      </c>
      <c r="K353" s="130" t="s">
        <v>143</v>
      </c>
      <c r="L353" s="32"/>
      <c r="M353" s="135" t="s">
        <v>3</v>
      </c>
      <c r="N353" s="136" t="s">
        <v>52</v>
      </c>
      <c r="P353" s="137">
        <f>O353*H353</f>
        <v>0</v>
      </c>
      <c r="Q353" s="137">
        <v>1.6800000000000001E-3</v>
      </c>
      <c r="R353" s="137">
        <f>Q353*H353</f>
        <v>1.2096000000000001E-2</v>
      </c>
      <c r="S353" s="137">
        <v>0</v>
      </c>
      <c r="T353" s="138">
        <f>S353*H353</f>
        <v>0</v>
      </c>
      <c r="AR353" s="139" t="s">
        <v>249</v>
      </c>
      <c r="AT353" s="139" t="s">
        <v>131</v>
      </c>
      <c r="AU353" s="139" t="s">
        <v>91</v>
      </c>
      <c r="AY353" s="16" t="s">
        <v>129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6" t="s">
        <v>89</v>
      </c>
      <c r="BK353" s="140">
        <f>ROUND(I353*H353,2)</f>
        <v>0</v>
      </c>
      <c r="BL353" s="16" t="s">
        <v>249</v>
      </c>
      <c r="BM353" s="139" t="s">
        <v>672</v>
      </c>
    </row>
    <row r="354" spans="2:65" s="1" customFormat="1">
      <c r="B354" s="32"/>
      <c r="D354" s="141" t="s">
        <v>137</v>
      </c>
      <c r="F354" s="142" t="s">
        <v>673</v>
      </c>
      <c r="I354" s="143"/>
      <c r="L354" s="32"/>
      <c r="M354" s="144"/>
      <c r="T354" s="52"/>
      <c r="AT354" s="16" t="s">
        <v>137</v>
      </c>
      <c r="AU354" s="16" t="s">
        <v>91</v>
      </c>
    </row>
    <row r="355" spans="2:65" s="1" customFormat="1">
      <c r="B355" s="32"/>
      <c r="D355" s="152" t="s">
        <v>146</v>
      </c>
      <c r="F355" s="153" t="s">
        <v>674</v>
      </c>
      <c r="I355" s="143"/>
      <c r="L355" s="32"/>
      <c r="M355" s="144"/>
      <c r="T355" s="52"/>
      <c r="AT355" s="16" t="s">
        <v>146</v>
      </c>
      <c r="AU355" s="16" t="s">
        <v>91</v>
      </c>
    </row>
    <row r="356" spans="2:65" s="12" customFormat="1">
      <c r="B356" s="145"/>
      <c r="D356" s="141" t="s">
        <v>139</v>
      </c>
      <c r="E356" s="146" t="s">
        <v>3</v>
      </c>
      <c r="F356" s="147" t="s">
        <v>675</v>
      </c>
      <c r="H356" s="148">
        <v>7.2</v>
      </c>
      <c r="I356" s="149"/>
      <c r="L356" s="145"/>
      <c r="M356" s="150"/>
      <c r="T356" s="151"/>
      <c r="AT356" s="146" t="s">
        <v>139</v>
      </c>
      <c r="AU356" s="146" t="s">
        <v>91</v>
      </c>
      <c r="AV356" s="12" t="s">
        <v>91</v>
      </c>
      <c r="AW356" s="12" t="s">
        <v>43</v>
      </c>
      <c r="AX356" s="12" t="s">
        <v>89</v>
      </c>
      <c r="AY356" s="146" t="s">
        <v>129</v>
      </c>
    </row>
    <row r="357" spans="2:65" s="1" customFormat="1" ht="16.5" customHeight="1">
      <c r="B357" s="127"/>
      <c r="C357" s="128" t="s">
        <v>676</v>
      </c>
      <c r="D357" s="128" t="s">
        <v>131</v>
      </c>
      <c r="E357" s="129" t="s">
        <v>677</v>
      </c>
      <c r="F357" s="130" t="s">
        <v>678</v>
      </c>
      <c r="G357" s="131" t="s">
        <v>237</v>
      </c>
      <c r="H357" s="132">
        <v>1.2E-2</v>
      </c>
      <c r="I357" s="133"/>
      <c r="J357" s="134">
        <f>ROUND(I357*H357,2)</f>
        <v>0</v>
      </c>
      <c r="K357" s="130" t="s">
        <v>143</v>
      </c>
      <c r="L357" s="32"/>
      <c r="M357" s="135" t="s">
        <v>3</v>
      </c>
      <c r="N357" s="136" t="s">
        <v>52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249</v>
      </c>
      <c r="AT357" s="139" t="s">
        <v>131</v>
      </c>
      <c r="AU357" s="139" t="s">
        <v>91</v>
      </c>
      <c r="AY357" s="16" t="s">
        <v>129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6" t="s">
        <v>89</v>
      </c>
      <c r="BK357" s="140">
        <f>ROUND(I357*H357,2)</f>
        <v>0</v>
      </c>
      <c r="BL357" s="16" t="s">
        <v>249</v>
      </c>
      <c r="BM357" s="139" t="s">
        <v>679</v>
      </c>
    </row>
    <row r="358" spans="2:65" s="1" customFormat="1" ht="19.5">
      <c r="B358" s="32"/>
      <c r="D358" s="141" t="s">
        <v>137</v>
      </c>
      <c r="F358" s="142" t="s">
        <v>680</v>
      </c>
      <c r="I358" s="143"/>
      <c r="L358" s="32"/>
      <c r="M358" s="144"/>
      <c r="T358" s="52"/>
      <c r="AT358" s="16" t="s">
        <v>137</v>
      </c>
      <c r="AU358" s="16" t="s">
        <v>91</v>
      </c>
    </row>
    <row r="359" spans="2:65" s="1" customFormat="1">
      <c r="B359" s="32"/>
      <c r="D359" s="152" t="s">
        <v>146</v>
      </c>
      <c r="F359" s="153" t="s">
        <v>681</v>
      </c>
      <c r="I359" s="143"/>
      <c r="L359" s="32"/>
      <c r="M359" s="144"/>
      <c r="T359" s="52"/>
      <c r="AT359" s="16" t="s">
        <v>146</v>
      </c>
      <c r="AU359" s="16" t="s">
        <v>91</v>
      </c>
    </row>
    <row r="360" spans="2:65" s="11" customFormat="1" ht="22.9" customHeight="1">
      <c r="B360" s="115"/>
      <c r="D360" s="116" t="s">
        <v>80</v>
      </c>
      <c r="E360" s="125" t="s">
        <v>682</v>
      </c>
      <c r="F360" s="125" t="s">
        <v>683</v>
      </c>
      <c r="I360" s="118"/>
      <c r="J360" s="126">
        <f>BK360</f>
        <v>0</v>
      </c>
      <c r="L360" s="115"/>
      <c r="M360" s="120"/>
      <c r="P360" s="121">
        <f>SUM(P361:P378)</f>
        <v>0</v>
      </c>
      <c r="R360" s="121">
        <f>SUM(R361:R378)</f>
        <v>4.7429630000000005</v>
      </c>
      <c r="T360" s="122">
        <f>SUM(T361:T378)</f>
        <v>1.0070000000000001</v>
      </c>
      <c r="AR360" s="116" t="s">
        <v>91</v>
      </c>
      <c r="AT360" s="123" t="s">
        <v>80</v>
      </c>
      <c r="AU360" s="123" t="s">
        <v>89</v>
      </c>
      <c r="AY360" s="116" t="s">
        <v>129</v>
      </c>
      <c r="BK360" s="124">
        <f>SUM(BK361:BK378)</f>
        <v>0</v>
      </c>
    </row>
    <row r="361" spans="2:65" s="1" customFormat="1" ht="21.75" customHeight="1">
      <c r="B361" s="127"/>
      <c r="C361" s="161" t="s">
        <v>684</v>
      </c>
      <c r="D361" s="161" t="s">
        <v>271</v>
      </c>
      <c r="E361" s="162" t="s">
        <v>685</v>
      </c>
      <c r="F361" s="163" t="s">
        <v>686</v>
      </c>
      <c r="G361" s="164" t="s">
        <v>309</v>
      </c>
      <c r="H361" s="165">
        <v>40.700000000000003</v>
      </c>
      <c r="I361" s="166"/>
      <c r="J361" s="167">
        <f>ROUND(I361*H361,2)</f>
        <v>0</v>
      </c>
      <c r="K361" s="163" t="s">
        <v>926</v>
      </c>
      <c r="L361" s="168"/>
      <c r="M361" s="169" t="s">
        <v>3</v>
      </c>
      <c r="N361" s="170" t="s">
        <v>52</v>
      </c>
      <c r="P361" s="137">
        <f>O361*H361</f>
        <v>0</v>
      </c>
      <c r="Q361" s="137">
        <v>2.7199999999999998E-2</v>
      </c>
      <c r="R361" s="137">
        <f>Q361*H361</f>
        <v>1.10704</v>
      </c>
      <c r="S361" s="137">
        <v>0</v>
      </c>
      <c r="T361" s="138">
        <f>S361*H361</f>
        <v>0</v>
      </c>
      <c r="AR361" s="139" t="s">
        <v>357</v>
      </c>
      <c r="AT361" s="139" t="s">
        <v>271</v>
      </c>
      <c r="AU361" s="139" t="s">
        <v>91</v>
      </c>
      <c r="AY361" s="16" t="s">
        <v>129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6" t="s">
        <v>89</v>
      </c>
      <c r="BK361" s="140">
        <f>ROUND(I361*H361,2)</f>
        <v>0</v>
      </c>
      <c r="BL361" s="16" t="s">
        <v>249</v>
      </c>
      <c r="BM361" s="139" t="s">
        <v>687</v>
      </c>
    </row>
    <row r="362" spans="2:65" s="1" customFormat="1">
      <c r="B362" s="32"/>
      <c r="D362" s="141" t="s">
        <v>137</v>
      </c>
      <c r="F362" s="142" t="s">
        <v>686</v>
      </c>
      <c r="I362" s="143"/>
      <c r="L362" s="32"/>
      <c r="M362" s="144"/>
      <c r="T362" s="52"/>
      <c r="AT362" s="16" t="s">
        <v>137</v>
      </c>
      <c r="AU362" s="16" t="s">
        <v>91</v>
      </c>
    </row>
    <row r="363" spans="2:65" s="12" customFormat="1">
      <c r="B363" s="145"/>
      <c r="D363" s="141" t="s">
        <v>139</v>
      </c>
      <c r="E363" s="146" t="s">
        <v>3</v>
      </c>
      <c r="F363" s="147" t="s">
        <v>688</v>
      </c>
      <c r="H363" s="148">
        <v>40.700000000000003</v>
      </c>
      <c r="I363" s="149"/>
      <c r="L363" s="145"/>
      <c r="M363" s="150"/>
      <c r="T363" s="151"/>
      <c r="AT363" s="146" t="s">
        <v>139</v>
      </c>
      <c r="AU363" s="146" t="s">
        <v>91</v>
      </c>
      <c r="AV363" s="12" t="s">
        <v>91</v>
      </c>
      <c r="AW363" s="12" t="s">
        <v>43</v>
      </c>
      <c r="AX363" s="12" t="s">
        <v>89</v>
      </c>
      <c r="AY363" s="146" t="s">
        <v>129</v>
      </c>
    </row>
    <row r="364" spans="2:65" s="1" customFormat="1" ht="16.5" customHeight="1">
      <c r="B364" s="127"/>
      <c r="C364" s="128" t="s">
        <v>689</v>
      </c>
      <c r="D364" s="128" t="s">
        <v>131</v>
      </c>
      <c r="E364" s="129" t="s">
        <v>690</v>
      </c>
      <c r="F364" s="130" t="s">
        <v>691</v>
      </c>
      <c r="G364" s="131" t="s">
        <v>309</v>
      </c>
      <c r="H364" s="132">
        <v>52.9</v>
      </c>
      <c r="I364" s="133"/>
      <c r="J364" s="134">
        <f>ROUND(I364*H364,2)</f>
        <v>0</v>
      </c>
      <c r="K364" s="130" t="s">
        <v>926</v>
      </c>
      <c r="L364" s="32"/>
      <c r="M364" s="135" t="s">
        <v>3</v>
      </c>
      <c r="N364" s="136" t="s">
        <v>52</v>
      </c>
      <c r="P364" s="137">
        <f>O364*H364</f>
        <v>0</v>
      </c>
      <c r="Q364" s="137">
        <v>4.0000000000000002E-4</v>
      </c>
      <c r="R364" s="137">
        <f>Q364*H364</f>
        <v>2.1160000000000002E-2</v>
      </c>
      <c r="S364" s="137">
        <v>0</v>
      </c>
      <c r="T364" s="138">
        <f>S364*H364</f>
        <v>0</v>
      </c>
      <c r="AR364" s="139" t="s">
        <v>249</v>
      </c>
      <c r="AT364" s="139" t="s">
        <v>131</v>
      </c>
      <c r="AU364" s="139" t="s">
        <v>91</v>
      </c>
      <c r="AY364" s="16" t="s">
        <v>129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6" t="s">
        <v>89</v>
      </c>
      <c r="BK364" s="140">
        <f>ROUND(I364*H364,2)</f>
        <v>0</v>
      </c>
      <c r="BL364" s="16" t="s">
        <v>249</v>
      </c>
      <c r="BM364" s="139" t="s">
        <v>692</v>
      </c>
    </row>
    <row r="365" spans="2:65" s="1" customFormat="1">
      <c r="B365" s="32"/>
      <c r="D365" s="141" t="s">
        <v>137</v>
      </c>
      <c r="F365" s="142" t="s">
        <v>691</v>
      </c>
      <c r="I365" s="143"/>
      <c r="L365" s="32"/>
      <c r="M365" s="144"/>
      <c r="T365" s="52"/>
      <c r="AT365" s="16" t="s">
        <v>137</v>
      </c>
      <c r="AU365" s="16" t="s">
        <v>91</v>
      </c>
    </row>
    <row r="366" spans="2:65" s="12" customFormat="1">
      <c r="B366" s="145"/>
      <c r="D366" s="141" t="s">
        <v>139</v>
      </c>
      <c r="E366" s="146" t="s">
        <v>3</v>
      </c>
      <c r="F366" s="147" t="s">
        <v>693</v>
      </c>
      <c r="H366" s="148">
        <v>52.9</v>
      </c>
      <c r="I366" s="149"/>
      <c r="L366" s="145"/>
      <c r="M366" s="150"/>
      <c r="T366" s="151"/>
      <c r="AT366" s="146" t="s">
        <v>139</v>
      </c>
      <c r="AU366" s="146" t="s">
        <v>91</v>
      </c>
      <c r="AV366" s="12" t="s">
        <v>91</v>
      </c>
      <c r="AW366" s="12" t="s">
        <v>43</v>
      </c>
      <c r="AX366" s="12" t="s">
        <v>89</v>
      </c>
      <c r="AY366" s="146" t="s">
        <v>129</v>
      </c>
    </row>
    <row r="367" spans="2:65" s="1" customFormat="1" ht="16.5" customHeight="1">
      <c r="B367" s="127"/>
      <c r="C367" s="161" t="s">
        <v>694</v>
      </c>
      <c r="D367" s="161" t="s">
        <v>271</v>
      </c>
      <c r="E367" s="162" t="s">
        <v>695</v>
      </c>
      <c r="F367" s="163" t="s">
        <v>696</v>
      </c>
      <c r="G367" s="164" t="s">
        <v>309</v>
      </c>
      <c r="H367" s="165">
        <v>53.429000000000002</v>
      </c>
      <c r="I367" s="166"/>
      <c r="J367" s="167">
        <f>ROUND(I367*H367,2)</f>
        <v>0</v>
      </c>
      <c r="K367" s="163" t="s">
        <v>926</v>
      </c>
      <c r="L367" s="168"/>
      <c r="M367" s="169" t="s">
        <v>3</v>
      </c>
      <c r="N367" s="170" t="s">
        <v>52</v>
      </c>
      <c r="P367" s="137">
        <f>O367*H367</f>
        <v>0</v>
      </c>
      <c r="Q367" s="137">
        <v>3.2000000000000001E-2</v>
      </c>
      <c r="R367" s="137">
        <f>Q367*H367</f>
        <v>1.7097280000000001</v>
      </c>
      <c r="S367" s="137">
        <v>0</v>
      </c>
      <c r="T367" s="138">
        <f>S367*H367</f>
        <v>0</v>
      </c>
      <c r="AR367" s="139" t="s">
        <v>357</v>
      </c>
      <c r="AT367" s="139" t="s">
        <v>271</v>
      </c>
      <c r="AU367" s="139" t="s">
        <v>91</v>
      </c>
      <c r="AY367" s="16" t="s">
        <v>129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6" t="s">
        <v>89</v>
      </c>
      <c r="BK367" s="140">
        <f>ROUND(I367*H367,2)</f>
        <v>0</v>
      </c>
      <c r="BL367" s="16" t="s">
        <v>249</v>
      </c>
      <c r="BM367" s="139" t="s">
        <v>697</v>
      </c>
    </row>
    <row r="368" spans="2:65" s="1" customFormat="1">
      <c r="B368" s="32"/>
      <c r="D368" s="141" t="s">
        <v>137</v>
      </c>
      <c r="F368" s="142" t="s">
        <v>696</v>
      </c>
      <c r="I368" s="143"/>
      <c r="L368" s="32"/>
      <c r="M368" s="144"/>
      <c r="T368" s="52"/>
      <c r="AT368" s="16" t="s">
        <v>137</v>
      </c>
      <c r="AU368" s="16" t="s">
        <v>91</v>
      </c>
    </row>
    <row r="369" spans="2:65" s="12" customFormat="1">
      <c r="B369" s="145"/>
      <c r="D369" s="141" t="s">
        <v>139</v>
      </c>
      <c r="E369" s="146" t="s">
        <v>3</v>
      </c>
      <c r="F369" s="147" t="s">
        <v>698</v>
      </c>
      <c r="H369" s="148">
        <v>53.429000000000002</v>
      </c>
      <c r="I369" s="149"/>
      <c r="L369" s="145"/>
      <c r="M369" s="150"/>
      <c r="T369" s="151"/>
      <c r="AT369" s="146" t="s">
        <v>139</v>
      </c>
      <c r="AU369" s="146" t="s">
        <v>91</v>
      </c>
      <c r="AV369" s="12" t="s">
        <v>91</v>
      </c>
      <c r="AW369" s="12" t="s">
        <v>43</v>
      </c>
      <c r="AX369" s="12" t="s">
        <v>89</v>
      </c>
      <c r="AY369" s="146" t="s">
        <v>129</v>
      </c>
    </row>
    <row r="370" spans="2:65" s="1" customFormat="1" ht="24.2" customHeight="1">
      <c r="B370" s="127"/>
      <c r="C370" s="161" t="s">
        <v>699</v>
      </c>
      <c r="D370" s="161" t="s">
        <v>271</v>
      </c>
      <c r="E370" s="162" t="s">
        <v>700</v>
      </c>
      <c r="F370" s="163" t="s">
        <v>701</v>
      </c>
      <c r="G370" s="164" t="s">
        <v>134</v>
      </c>
      <c r="H370" s="165">
        <v>1</v>
      </c>
      <c r="I370" s="166"/>
      <c r="J370" s="167">
        <f>ROUND(I370*H370,2)</f>
        <v>0</v>
      </c>
      <c r="K370" s="163" t="s">
        <v>926</v>
      </c>
      <c r="L370" s="168"/>
      <c r="M370" s="169" t="s">
        <v>3</v>
      </c>
      <c r="N370" s="170" t="s">
        <v>52</v>
      </c>
      <c r="P370" s="137">
        <f>O370*H370</f>
        <v>0</v>
      </c>
      <c r="Q370" s="137">
        <v>1.903</v>
      </c>
      <c r="R370" s="137">
        <f>Q370*H370</f>
        <v>1.903</v>
      </c>
      <c r="S370" s="137">
        <v>0</v>
      </c>
      <c r="T370" s="138">
        <f>S370*H370</f>
        <v>0</v>
      </c>
      <c r="AR370" s="139" t="s">
        <v>357</v>
      </c>
      <c r="AT370" s="139" t="s">
        <v>271</v>
      </c>
      <c r="AU370" s="139" t="s">
        <v>91</v>
      </c>
      <c r="AY370" s="16" t="s">
        <v>129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6" t="s">
        <v>89</v>
      </c>
      <c r="BK370" s="140">
        <f>ROUND(I370*H370,2)</f>
        <v>0</v>
      </c>
      <c r="BL370" s="16" t="s">
        <v>249</v>
      </c>
      <c r="BM370" s="139" t="s">
        <v>702</v>
      </c>
    </row>
    <row r="371" spans="2:65" s="1" customFormat="1" ht="19.5">
      <c r="B371" s="32"/>
      <c r="D371" s="141" t="s">
        <v>137</v>
      </c>
      <c r="F371" s="142" t="s">
        <v>701</v>
      </c>
      <c r="I371" s="143"/>
      <c r="L371" s="32"/>
      <c r="M371" s="144"/>
      <c r="T371" s="52"/>
      <c r="AT371" s="16" t="s">
        <v>137</v>
      </c>
      <c r="AU371" s="16" t="s">
        <v>91</v>
      </c>
    </row>
    <row r="372" spans="2:65" s="12" customFormat="1">
      <c r="B372" s="145"/>
      <c r="D372" s="141" t="s">
        <v>139</v>
      </c>
      <c r="E372" s="146" t="s">
        <v>3</v>
      </c>
      <c r="F372" s="147" t="s">
        <v>89</v>
      </c>
      <c r="H372" s="148">
        <v>1</v>
      </c>
      <c r="I372" s="149"/>
      <c r="L372" s="145"/>
      <c r="M372" s="150"/>
      <c r="T372" s="151"/>
      <c r="AT372" s="146" t="s">
        <v>139</v>
      </c>
      <c r="AU372" s="146" t="s">
        <v>91</v>
      </c>
      <c r="AV372" s="12" t="s">
        <v>91</v>
      </c>
      <c r="AW372" s="12" t="s">
        <v>43</v>
      </c>
      <c r="AX372" s="12" t="s">
        <v>89</v>
      </c>
      <c r="AY372" s="146" t="s">
        <v>129</v>
      </c>
    </row>
    <row r="373" spans="2:65" s="1" customFormat="1" ht="16.5" customHeight="1">
      <c r="B373" s="127"/>
      <c r="C373" s="128" t="s">
        <v>703</v>
      </c>
      <c r="D373" s="128" t="s">
        <v>131</v>
      </c>
      <c r="E373" s="129" t="s">
        <v>704</v>
      </c>
      <c r="F373" s="130" t="s">
        <v>705</v>
      </c>
      <c r="G373" s="131" t="s">
        <v>274</v>
      </c>
      <c r="H373" s="132">
        <v>40.700000000000003</v>
      </c>
      <c r="I373" s="133"/>
      <c r="J373" s="134">
        <f>ROUND(I373*H373,2)</f>
        <v>0</v>
      </c>
      <c r="K373" s="130" t="s">
        <v>926</v>
      </c>
      <c r="L373" s="32"/>
      <c r="M373" s="135" t="s">
        <v>3</v>
      </c>
      <c r="N373" s="136" t="s">
        <v>52</v>
      </c>
      <c r="P373" s="137">
        <f>O373*H373</f>
        <v>0</v>
      </c>
      <c r="Q373" s="137">
        <v>5.0000000000000002E-5</v>
      </c>
      <c r="R373" s="137">
        <f>Q373*H373</f>
        <v>2.0350000000000004E-3</v>
      </c>
      <c r="S373" s="137">
        <v>0</v>
      </c>
      <c r="T373" s="138">
        <f>S373*H373</f>
        <v>0</v>
      </c>
      <c r="AR373" s="139" t="s">
        <v>249</v>
      </c>
      <c r="AT373" s="139" t="s">
        <v>131</v>
      </c>
      <c r="AU373" s="139" t="s">
        <v>91</v>
      </c>
      <c r="AY373" s="16" t="s">
        <v>129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6" t="s">
        <v>89</v>
      </c>
      <c r="BK373" s="140">
        <f>ROUND(I373*H373,2)</f>
        <v>0</v>
      </c>
      <c r="BL373" s="16" t="s">
        <v>249</v>
      </c>
      <c r="BM373" s="139" t="s">
        <v>706</v>
      </c>
    </row>
    <row r="374" spans="2:65" s="1" customFormat="1">
      <c r="B374" s="32"/>
      <c r="D374" s="141" t="s">
        <v>137</v>
      </c>
      <c r="F374" s="142" t="s">
        <v>705</v>
      </c>
      <c r="I374" s="143"/>
      <c r="L374" s="32"/>
      <c r="M374" s="144"/>
      <c r="T374" s="52"/>
      <c r="AT374" s="16" t="s">
        <v>137</v>
      </c>
      <c r="AU374" s="16" t="s">
        <v>91</v>
      </c>
    </row>
    <row r="375" spans="2:65" s="12" customFormat="1">
      <c r="B375" s="145"/>
      <c r="D375" s="141" t="s">
        <v>139</v>
      </c>
      <c r="E375" s="146" t="s">
        <v>3</v>
      </c>
      <c r="F375" s="147" t="s">
        <v>688</v>
      </c>
      <c r="H375" s="148">
        <v>40.700000000000003</v>
      </c>
      <c r="I375" s="149"/>
      <c r="L375" s="145"/>
      <c r="M375" s="150"/>
      <c r="T375" s="151"/>
      <c r="AT375" s="146" t="s">
        <v>139</v>
      </c>
      <c r="AU375" s="146" t="s">
        <v>91</v>
      </c>
      <c r="AV375" s="12" t="s">
        <v>91</v>
      </c>
      <c r="AW375" s="12" t="s">
        <v>43</v>
      </c>
      <c r="AX375" s="12" t="s">
        <v>89</v>
      </c>
      <c r="AY375" s="146" t="s">
        <v>129</v>
      </c>
    </row>
    <row r="376" spans="2:65" s="1" customFormat="1" ht="24.2" customHeight="1">
      <c r="B376" s="127"/>
      <c r="C376" s="128" t="s">
        <v>707</v>
      </c>
      <c r="D376" s="128" t="s">
        <v>131</v>
      </c>
      <c r="E376" s="129" t="s">
        <v>708</v>
      </c>
      <c r="F376" s="130" t="s">
        <v>709</v>
      </c>
      <c r="G376" s="131" t="s">
        <v>274</v>
      </c>
      <c r="H376" s="132">
        <v>1007</v>
      </c>
      <c r="I376" s="133"/>
      <c r="J376" s="134">
        <f>ROUND(I376*H376,2)</f>
        <v>0</v>
      </c>
      <c r="K376" s="130" t="s">
        <v>926</v>
      </c>
      <c r="L376" s="32"/>
      <c r="M376" s="135" t="s">
        <v>3</v>
      </c>
      <c r="N376" s="136" t="s">
        <v>52</v>
      </c>
      <c r="P376" s="137">
        <f>O376*H376</f>
        <v>0</v>
      </c>
      <c r="Q376" s="137">
        <v>0</v>
      </c>
      <c r="R376" s="137">
        <f>Q376*H376</f>
        <v>0</v>
      </c>
      <c r="S376" s="137">
        <v>1E-3</v>
      </c>
      <c r="T376" s="138">
        <f>S376*H376</f>
        <v>1.0070000000000001</v>
      </c>
      <c r="AR376" s="139" t="s">
        <v>249</v>
      </c>
      <c r="AT376" s="139" t="s">
        <v>131</v>
      </c>
      <c r="AU376" s="139" t="s">
        <v>91</v>
      </c>
      <c r="AY376" s="16" t="s">
        <v>129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6" t="s">
        <v>89</v>
      </c>
      <c r="BK376" s="140">
        <f>ROUND(I376*H376,2)</f>
        <v>0</v>
      </c>
      <c r="BL376" s="16" t="s">
        <v>249</v>
      </c>
      <c r="BM376" s="139" t="s">
        <v>710</v>
      </c>
    </row>
    <row r="377" spans="2:65" s="1" customFormat="1">
      <c r="B377" s="32"/>
      <c r="D377" s="141" t="s">
        <v>137</v>
      </c>
      <c r="F377" s="142" t="s">
        <v>709</v>
      </c>
      <c r="I377" s="143"/>
      <c r="L377" s="32"/>
      <c r="M377" s="144"/>
      <c r="T377" s="52"/>
      <c r="AT377" s="16" t="s">
        <v>137</v>
      </c>
      <c r="AU377" s="16" t="s">
        <v>91</v>
      </c>
    </row>
    <row r="378" spans="2:65" s="12" customFormat="1">
      <c r="B378" s="145"/>
      <c r="D378" s="141" t="s">
        <v>139</v>
      </c>
      <c r="E378" s="146" t="s">
        <v>3</v>
      </c>
      <c r="F378" s="147" t="s">
        <v>711</v>
      </c>
      <c r="H378" s="148">
        <v>1007</v>
      </c>
      <c r="I378" s="149"/>
      <c r="L378" s="145"/>
      <c r="M378" s="174"/>
      <c r="N378" s="175"/>
      <c r="O378" s="175"/>
      <c r="P378" s="175"/>
      <c r="Q378" s="175"/>
      <c r="R378" s="175"/>
      <c r="S378" s="175"/>
      <c r="T378" s="176"/>
      <c r="AT378" s="146" t="s">
        <v>139</v>
      </c>
      <c r="AU378" s="146" t="s">
        <v>91</v>
      </c>
      <c r="AV378" s="12" t="s">
        <v>91</v>
      </c>
      <c r="AW378" s="12" t="s">
        <v>43</v>
      </c>
      <c r="AX378" s="12" t="s">
        <v>89</v>
      </c>
      <c r="AY378" s="146" t="s">
        <v>129</v>
      </c>
    </row>
    <row r="379" spans="2:65" s="1" customFormat="1" ht="6.95" customHeight="1"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32"/>
    </row>
  </sheetData>
  <autoFilter ref="C90:K378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14" r:id="rId2" xr:uid="{00000000-0004-0000-0200-000001000000}"/>
    <hyperlink ref="F122" r:id="rId3" xr:uid="{00000000-0004-0000-0200-000002000000}"/>
    <hyperlink ref="F129" r:id="rId4" xr:uid="{00000000-0004-0000-0200-000003000000}"/>
    <hyperlink ref="F133" r:id="rId5" xr:uid="{00000000-0004-0000-0200-000004000000}"/>
    <hyperlink ref="F140" r:id="rId6" xr:uid="{00000000-0004-0000-0200-000005000000}"/>
    <hyperlink ref="F151" r:id="rId7" xr:uid="{00000000-0004-0000-0200-000006000000}"/>
    <hyperlink ref="F155" r:id="rId8" xr:uid="{00000000-0004-0000-0200-000007000000}"/>
    <hyperlink ref="F159" r:id="rId9" xr:uid="{00000000-0004-0000-0200-000008000000}"/>
    <hyperlink ref="F163" r:id="rId10" xr:uid="{00000000-0004-0000-0200-000009000000}"/>
    <hyperlink ref="F167" r:id="rId11" xr:uid="{00000000-0004-0000-0200-00000A000000}"/>
    <hyperlink ref="F175" r:id="rId12" xr:uid="{00000000-0004-0000-0200-00000B000000}"/>
    <hyperlink ref="F181" r:id="rId13" xr:uid="{00000000-0004-0000-0200-00000C000000}"/>
    <hyperlink ref="F194" r:id="rId14" xr:uid="{00000000-0004-0000-0200-00000D000000}"/>
    <hyperlink ref="F198" r:id="rId15" xr:uid="{00000000-0004-0000-0200-00000E000000}"/>
    <hyperlink ref="F205" r:id="rId16" xr:uid="{00000000-0004-0000-0200-00000F000000}"/>
    <hyperlink ref="F216" r:id="rId17" xr:uid="{00000000-0004-0000-0200-000010000000}"/>
    <hyperlink ref="F220" r:id="rId18" xr:uid="{00000000-0004-0000-0200-000011000000}"/>
    <hyperlink ref="F228" r:id="rId19" xr:uid="{00000000-0004-0000-0200-000012000000}"/>
    <hyperlink ref="F237" r:id="rId20" xr:uid="{00000000-0004-0000-0200-000013000000}"/>
    <hyperlink ref="F246" r:id="rId21" xr:uid="{00000000-0004-0000-0200-000014000000}"/>
    <hyperlink ref="F250" r:id="rId22" xr:uid="{00000000-0004-0000-0200-000015000000}"/>
    <hyperlink ref="F254" r:id="rId23" xr:uid="{00000000-0004-0000-0200-000016000000}"/>
    <hyperlink ref="F258" r:id="rId24" xr:uid="{00000000-0004-0000-0200-000017000000}"/>
    <hyperlink ref="F262" r:id="rId25" xr:uid="{00000000-0004-0000-0200-000018000000}"/>
    <hyperlink ref="F266" r:id="rId26" xr:uid="{00000000-0004-0000-0200-000019000000}"/>
    <hyperlink ref="F282" r:id="rId27" xr:uid="{00000000-0004-0000-0200-00001A000000}"/>
    <hyperlink ref="F288" r:id="rId28" xr:uid="{00000000-0004-0000-0200-00001B000000}"/>
    <hyperlink ref="F295" r:id="rId29" xr:uid="{00000000-0004-0000-0200-00001C000000}"/>
    <hyperlink ref="F302" r:id="rId30" xr:uid="{00000000-0004-0000-0200-00001D000000}"/>
    <hyperlink ref="F312" r:id="rId31" xr:uid="{00000000-0004-0000-0200-00001E000000}"/>
    <hyperlink ref="F329" r:id="rId32" xr:uid="{00000000-0004-0000-0200-00001F000000}"/>
    <hyperlink ref="F333" r:id="rId33" xr:uid="{00000000-0004-0000-0200-000020000000}"/>
    <hyperlink ref="F337" r:id="rId34" xr:uid="{00000000-0004-0000-0200-000021000000}"/>
    <hyperlink ref="F349" r:id="rId35" xr:uid="{00000000-0004-0000-0200-000022000000}"/>
    <hyperlink ref="F355" r:id="rId36" xr:uid="{00000000-0004-0000-0200-000023000000}"/>
    <hyperlink ref="F359" r:id="rId37" xr:uid="{00000000-0004-0000-0200-00002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4"/>
  <sheetViews>
    <sheetView showGridLines="0" topLeftCell="A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 t="s">
        <v>6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4.95" customHeight="1">
      <c r="B4" s="19"/>
      <c r="D4" s="20" t="s">
        <v>98</v>
      </c>
      <c r="L4" s="19"/>
      <c r="M4" s="84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5" t="str">
        <f>'Rekapitulace stavby'!K6</f>
        <v>MVN Vícenický rybník-zkapacitnění bezpečnostního přelivu</v>
      </c>
      <c r="F7" s="296"/>
      <c r="G7" s="296"/>
      <c r="H7" s="296"/>
      <c r="L7" s="19"/>
    </row>
    <row r="8" spans="2:46" s="1" customFormat="1" ht="12" customHeight="1">
      <c r="B8" s="32"/>
      <c r="D8" s="26" t="s">
        <v>99</v>
      </c>
      <c r="L8" s="32"/>
    </row>
    <row r="9" spans="2:46" s="1" customFormat="1" ht="16.5" customHeight="1">
      <c r="B9" s="32"/>
      <c r="E9" s="281" t="s">
        <v>712</v>
      </c>
      <c r="F9" s="294"/>
      <c r="G9" s="294"/>
      <c r="H9" s="29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19</v>
      </c>
      <c r="F11" s="24" t="s">
        <v>20</v>
      </c>
      <c r="I11" s="26" t="s">
        <v>21</v>
      </c>
      <c r="J11" s="24" t="s">
        <v>3</v>
      </c>
      <c r="L11" s="32"/>
    </row>
    <row r="12" spans="2:46" s="1" customFormat="1" ht="12" customHeight="1">
      <c r="B12" s="32"/>
      <c r="D12" s="26" t="s">
        <v>23</v>
      </c>
      <c r="F12" s="24" t="s">
        <v>24</v>
      </c>
      <c r="I12" s="26" t="s">
        <v>25</v>
      </c>
      <c r="J12" s="49" t="str">
        <f>'Rekapitulace stavby'!AN8</f>
        <v>29. 3. 2023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31</v>
      </c>
      <c r="I14" s="26" t="s">
        <v>32</v>
      </c>
      <c r="J14" s="24" t="s">
        <v>33</v>
      </c>
      <c r="L14" s="32"/>
    </row>
    <row r="15" spans="2:46" s="1" customFormat="1" ht="18" customHeight="1">
      <c r="B15" s="32"/>
      <c r="E15" s="24" t="s">
        <v>34</v>
      </c>
      <c r="I15" s="26" t="s">
        <v>35</v>
      </c>
      <c r="J15" s="24" t="s">
        <v>36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37</v>
      </c>
      <c r="I17" s="26" t="s">
        <v>32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97" t="str">
        <f>'Rekapitulace stavby'!E14</f>
        <v>Vyplň údaj</v>
      </c>
      <c r="F18" s="262"/>
      <c r="G18" s="262"/>
      <c r="H18" s="262"/>
      <c r="I18" s="26" t="s">
        <v>35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39</v>
      </c>
      <c r="I20" s="26" t="s">
        <v>32</v>
      </c>
      <c r="J20" s="24" t="s">
        <v>40</v>
      </c>
      <c r="L20" s="32"/>
    </row>
    <row r="21" spans="2:12" s="1" customFormat="1" ht="18" customHeight="1">
      <c r="B21" s="32"/>
      <c r="E21" s="24" t="s">
        <v>41</v>
      </c>
      <c r="I21" s="26" t="s">
        <v>35</v>
      </c>
      <c r="J21" s="24" t="s">
        <v>42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44</v>
      </c>
      <c r="I23" s="26" t="s">
        <v>32</v>
      </c>
      <c r="J23" s="24" t="s">
        <v>40</v>
      </c>
      <c r="L23" s="32"/>
    </row>
    <row r="24" spans="2:12" s="1" customFormat="1" ht="18" customHeight="1">
      <c r="B24" s="32"/>
      <c r="E24" s="24" t="s">
        <v>41</v>
      </c>
      <c r="I24" s="26" t="s">
        <v>35</v>
      </c>
      <c r="J24" s="24" t="s">
        <v>42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45</v>
      </c>
      <c r="L26" s="32"/>
    </row>
    <row r="27" spans="2:12" s="7" customFormat="1" ht="16.5" customHeight="1">
      <c r="B27" s="85"/>
      <c r="E27" s="267" t="s">
        <v>3</v>
      </c>
      <c r="F27" s="267"/>
      <c r="G27" s="267"/>
      <c r="H27" s="267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6" t="s">
        <v>47</v>
      </c>
      <c r="J30" s="62">
        <f>ROUND(J81,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49</v>
      </c>
      <c r="I32" s="35" t="s">
        <v>48</v>
      </c>
      <c r="J32" s="35" t="s">
        <v>50</v>
      </c>
      <c r="L32" s="32"/>
    </row>
    <row r="33" spans="2:12" s="1" customFormat="1" ht="14.45" customHeight="1">
      <c r="B33" s="32"/>
      <c r="D33" s="87" t="s">
        <v>51</v>
      </c>
      <c r="E33" s="26" t="s">
        <v>52</v>
      </c>
      <c r="F33" s="88">
        <f>ROUND((SUM(BE81:BE103)),  2)</f>
        <v>0</v>
      </c>
      <c r="I33" s="89">
        <v>0.21</v>
      </c>
      <c r="J33" s="88">
        <f>ROUND(((SUM(BE81:BE103))*I33),  2)</f>
        <v>0</v>
      </c>
      <c r="L33" s="32"/>
    </row>
    <row r="34" spans="2:12" s="1" customFormat="1" ht="14.45" customHeight="1">
      <c r="B34" s="32"/>
      <c r="E34" s="26" t="s">
        <v>53</v>
      </c>
      <c r="F34" s="88">
        <f>ROUND((SUM(BF81:BF103)),  2)</f>
        <v>0</v>
      </c>
      <c r="I34" s="89">
        <v>0.15</v>
      </c>
      <c r="J34" s="88">
        <f>ROUND(((SUM(BF81:BF103))*I34),  2)</f>
        <v>0</v>
      </c>
      <c r="L34" s="32"/>
    </row>
    <row r="35" spans="2:12" s="1" customFormat="1" ht="14.45" hidden="1" customHeight="1">
      <c r="B35" s="32"/>
      <c r="E35" s="26" t="s">
        <v>54</v>
      </c>
      <c r="F35" s="88">
        <f>ROUND((SUM(BG81:BG103)),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6" t="s">
        <v>55</v>
      </c>
      <c r="F36" s="88">
        <f>ROUND((SUM(BH81:BH103)),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6" t="s">
        <v>56</v>
      </c>
      <c r="F37" s="88">
        <f>ROUND((SUM(BI81:BI103)),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57</v>
      </c>
      <c r="E39" s="53"/>
      <c r="F39" s="53"/>
      <c r="G39" s="92" t="s">
        <v>58</v>
      </c>
      <c r="H39" s="93" t="s">
        <v>59</v>
      </c>
      <c r="I39" s="53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0" t="s">
        <v>101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6" t="s">
        <v>17</v>
      </c>
      <c r="L47" s="32"/>
    </row>
    <row r="48" spans="2:12" s="1" customFormat="1" ht="16.5" customHeight="1">
      <c r="B48" s="32"/>
      <c r="E48" s="295" t="str">
        <f>E7</f>
        <v>MVN Vícenický rybník-zkapacitnění bezpečnostního přelivu</v>
      </c>
      <c r="F48" s="296"/>
      <c r="G48" s="296"/>
      <c r="H48" s="296"/>
      <c r="L48" s="32"/>
    </row>
    <row r="49" spans="2:47" s="1" customFormat="1" ht="12" customHeight="1">
      <c r="B49" s="32"/>
      <c r="C49" s="26" t="s">
        <v>99</v>
      </c>
      <c r="L49" s="32"/>
    </row>
    <row r="50" spans="2:47" s="1" customFormat="1" ht="16.5" customHeight="1">
      <c r="B50" s="32"/>
      <c r="E50" s="281" t="str">
        <f>E9</f>
        <v>vicenice3 - SO-3 VON</v>
      </c>
      <c r="F50" s="294"/>
      <c r="G50" s="294"/>
      <c r="H50" s="29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6" t="s">
        <v>23</v>
      </c>
      <c r="F52" s="24" t="str">
        <f>F12</f>
        <v>Vícenice,Točník</v>
      </c>
      <c r="I52" s="26" t="s">
        <v>25</v>
      </c>
      <c r="J52" s="49" t="str">
        <f>IF(J12="","",J12)</f>
        <v>29. 3. 2023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6" t="s">
        <v>31</v>
      </c>
      <c r="F54" s="24" t="str">
        <f>E15</f>
        <v>Povodí Vltavy,s.p.</v>
      </c>
      <c r="I54" s="26" t="s">
        <v>39</v>
      </c>
      <c r="J54" s="30" t="str">
        <f>E21</f>
        <v>Ing.Milan Jícha</v>
      </c>
      <c r="L54" s="32"/>
    </row>
    <row r="55" spans="2:47" s="1" customFormat="1" ht="15.2" customHeight="1">
      <c r="B55" s="32"/>
      <c r="C55" s="26" t="s">
        <v>37</v>
      </c>
      <c r="F55" s="24" t="str">
        <f>IF(E18="","",E18)</f>
        <v>Vyplň údaj</v>
      </c>
      <c r="I55" s="26" t="s">
        <v>44</v>
      </c>
      <c r="J55" s="30" t="str">
        <f>E24</f>
        <v>Ing.Milan Jícha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102</v>
      </c>
      <c r="D57" s="90"/>
      <c r="E57" s="90"/>
      <c r="F57" s="90"/>
      <c r="G57" s="90"/>
      <c r="H57" s="90"/>
      <c r="I57" s="90"/>
      <c r="J57" s="97" t="s">
        <v>103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79</v>
      </c>
      <c r="J59" s="62">
        <f>J81</f>
        <v>0</v>
      </c>
      <c r="L59" s="32"/>
      <c r="AU59" s="16" t="s">
        <v>104</v>
      </c>
    </row>
    <row r="60" spans="2:47" s="8" customFormat="1" ht="24.95" customHeight="1">
      <c r="B60" s="99"/>
      <c r="D60" s="100" t="s">
        <v>713</v>
      </c>
      <c r="E60" s="101"/>
      <c r="F60" s="101"/>
      <c r="G60" s="101"/>
      <c r="H60" s="101"/>
      <c r="I60" s="101"/>
      <c r="J60" s="102">
        <f>J82</f>
        <v>0</v>
      </c>
      <c r="L60" s="99"/>
    </row>
    <row r="61" spans="2:47" s="9" customFormat="1" ht="19.899999999999999" customHeight="1">
      <c r="B61" s="103"/>
      <c r="D61" s="104" t="s">
        <v>714</v>
      </c>
      <c r="E61" s="105"/>
      <c r="F61" s="105"/>
      <c r="G61" s="105"/>
      <c r="H61" s="105"/>
      <c r="I61" s="105"/>
      <c r="J61" s="106">
        <f>J83</f>
        <v>0</v>
      </c>
      <c r="L61" s="103"/>
    </row>
    <row r="62" spans="2:47" s="1" customFormat="1" ht="21.75" customHeight="1">
      <c r="B62" s="32"/>
      <c r="L62" s="32"/>
    </row>
    <row r="63" spans="2:47" s="1" customFormat="1" ht="6.95" customHeight="1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2"/>
    </row>
    <row r="67" spans="2:20" s="1" customFormat="1" ht="6.95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2"/>
    </row>
    <row r="68" spans="2:20" s="1" customFormat="1" ht="24.95" customHeight="1">
      <c r="B68" s="32"/>
      <c r="C68" s="20" t="s">
        <v>114</v>
      </c>
      <c r="L68" s="32"/>
    </row>
    <row r="69" spans="2:20" s="1" customFormat="1" ht="6.95" customHeight="1">
      <c r="B69" s="32"/>
      <c r="L69" s="32"/>
    </row>
    <row r="70" spans="2:20" s="1" customFormat="1" ht="12" customHeight="1">
      <c r="B70" s="32"/>
      <c r="C70" s="26" t="s">
        <v>17</v>
      </c>
      <c r="L70" s="32"/>
    </row>
    <row r="71" spans="2:20" s="1" customFormat="1" ht="16.5" customHeight="1">
      <c r="B71" s="32"/>
      <c r="E71" s="295" t="str">
        <f>E7</f>
        <v>MVN Vícenický rybník-zkapacitnění bezpečnostního přelivu</v>
      </c>
      <c r="F71" s="296"/>
      <c r="G71" s="296"/>
      <c r="H71" s="296"/>
      <c r="L71" s="32"/>
    </row>
    <row r="72" spans="2:20" s="1" customFormat="1" ht="12" customHeight="1">
      <c r="B72" s="32"/>
      <c r="C72" s="26" t="s">
        <v>99</v>
      </c>
      <c r="L72" s="32"/>
    </row>
    <row r="73" spans="2:20" s="1" customFormat="1" ht="16.5" customHeight="1">
      <c r="B73" s="32"/>
      <c r="E73" s="281" t="str">
        <f>E9</f>
        <v>vicenice3 - SO-3 VON</v>
      </c>
      <c r="F73" s="294"/>
      <c r="G73" s="294"/>
      <c r="H73" s="294"/>
      <c r="L73" s="32"/>
    </row>
    <row r="74" spans="2:20" s="1" customFormat="1" ht="6.95" customHeight="1">
      <c r="B74" s="32"/>
      <c r="L74" s="32"/>
    </row>
    <row r="75" spans="2:20" s="1" customFormat="1" ht="12" customHeight="1">
      <c r="B75" s="32"/>
      <c r="C75" s="26" t="s">
        <v>23</v>
      </c>
      <c r="F75" s="24" t="str">
        <f>F12</f>
        <v>Vícenice,Točník</v>
      </c>
      <c r="I75" s="26" t="s">
        <v>25</v>
      </c>
      <c r="J75" s="49" t="str">
        <f>IF(J12="","",J12)</f>
        <v>29. 3. 2023</v>
      </c>
      <c r="L75" s="32"/>
    </row>
    <row r="76" spans="2:20" s="1" customFormat="1" ht="6.95" customHeight="1">
      <c r="B76" s="32"/>
      <c r="L76" s="32"/>
    </row>
    <row r="77" spans="2:20" s="1" customFormat="1" ht="15.2" customHeight="1">
      <c r="B77" s="32"/>
      <c r="C77" s="26" t="s">
        <v>31</v>
      </c>
      <c r="F77" s="24" t="str">
        <f>E15</f>
        <v>Povodí Vltavy,s.p.</v>
      </c>
      <c r="I77" s="26" t="s">
        <v>39</v>
      </c>
      <c r="J77" s="30" t="str">
        <f>E21</f>
        <v>Ing.Milan Jícha</v>
      </c>
      <c r="L77" s="32"/>
    </row>
    <row r="78" spans="2:20" s="1" customFormat="1" ht="15.2" customHeight="1">
      <c r="B78" s="32"/>
      <c r="C78" s="26" t="s">
        <v>37</v>
      </c>
      <c r="F78" s="24" t="str">
        <f>IF(E18="","",E18)</f>
        <v>Vyplň údaj</v>
      </c>
      <c r="I78" s="26" t="s">
        <v>44</v>
      </c>
      <c r="J78" s="30" t="str">
        <f>E24</f>
        <v>Ing.Milan Jícha</v>
      </c>
      <c r="L78" s="32"/>
    </row>
    <row r="79" spans="2:20" s="1" customFormat="1" ht="10.35" customHeight="1">
      <c r="B79" s="32"/>
      <c r="L79" s="32"/>
    </row>
    <row r="80" spans="2:20" s="10" customFormat="1" ht="29.25" customHeight="1">
      <c r="B80" s="107"/>
      <c r="C80" s="108" t="s">
        <v>115</v>
      </c>
      <c r="D80" s="109" t="s">
        <v>66</v>
      </c>
      <c r="E80" s="109" t="s">
        <v>62</v>
      </c>
      <c r="F80" s="109" t="s">
        <v>63</v>
      </c>
      <c r="G80" s="109" t="s">
        <v>116</v>
      </c>
      <c r="H80" s="109" t="s">
        <v>117</v>
      </c>
      <c r="I80" s="109" t="s">
        <v>118</v>
      </c>
      <c r="J80" s="109" t="s">
        <v>103</v>
      </c>
      <c r="K80" s="110" t="s">
        <v>119</v>
      </c>
      <c r="L80" s="107"/>
      <c r="M80" s="55" t="s">
        <v>3</v>
      </c>
      <c r="N80" s="56" t="s">
        <v>51</v>
      </c>
      <c r="O80" s="56" t="s">
        <v>120</v>
      </c>
      <c r="P80" s="56" t="s">
        <v>121</v>
      </c>
      <c r="Q80" s="56" t="s">
        <v>122</v>
      </c>
      <c r="R80" s="56" t="s">
        <v>123</v>
      </c>
      <c r="S80" s="56" t="s">
        <v>124</v>
      </c>
      <c r="T80" s="57" t="s">
        <v>125</v>
      </c>
    </row>
    <row r="81" spans="2:65" s="1" customFormat="1" ht="22.9" customHeight="1">
      <c r="B81" s="32"/>
      <c r="C81" s="60" t="s">
        <v>126</v>
      </c>
      <c r="J81" s="111">
        <f>BK81</f>
        <v>0</v>
      </c>
      <c r="L81" s="32"/>
      <c r="M81" s="58"/>
      <c r="N81" s="50"/>
      <c r="O81" s="50"/>
      <c r="P81" s="112">
        <f>P82</f>
        <v>0</v>
      </c>
      <c r="Q81" s="50"/>
      <c r="R81" s="112">
        <f>R82</f>
        <v>0</v>
      </c>
      <c r="S81" s="50"/>
      <c r="T81" s="113">
        <f>T82</f>
        <v>0</v>
      </c>
      <c r="AT81" s="16" t="s">
        <v>80</v>
      </c>
      <c r="AU81" s="16" t="s">
        <v>104</v>
      </c>
      <c r="BK81" s="114">
        <f>BK82</f>
        <v>0</v>
      </c>
    </row>
    <row r="82" spans="2:65" s="11" customFormat="1" ht="25.9" customHeight="1">
      <c r="B82" s="115"/>
      <c r="D82" s="116" t="s">
        <v>80</v>
      </c>
      <c r="E82" s="117" t="s">
        <v>715</v>
      </c>
      <c r="F82" s="117" t="s">
        <v>716</v>
      </c>
      <c r="I82" s="118"/>
      <c r="J82" s="119">
        <f>BK82</f>
        <v>0</v>
      </c>
      <c r="L82" s="115"/>
      <c r="M82" s="120"/>
      <c r="P82" s="121">
        <f>P83</f>
        <v>0</v>
      </c>
      <c r="R82" s="121">
        <f>R83</f>
        <v>0</v>
      </c>
      <c r="T82" s="122">
        <f>T83</f>
        <v>0</v>
      </c>
      <c r="AR82" s="116" t="s">
        <v>167</v>
      </c>
      <c r="AT82" s="123" t="s">
        <v>80</v>
      </c>
      <c r="AU82" s="123" t="s">
        <v>81</v>
      </c>
      <c r="AY82" s="116" t="s">
        <v>129</v>
      </c>
      <c r="BK82" s="124">
        <f>BK83</f>
        <v>0</v>
      </c>
    </row>
    <row r="83" spans="2:65" s="11" customFormat="1" ht="22.9" customHeight="1">
      <c r="B83" s="115"/>
      <c r="D83" s="116" t="s">
        <v>80</v>
      </c>
      <c r="E83" s="125" t="s">
        <v>81</v>
      </c>
      <c r="F83" s="125" t="s">
        <v>716</v>
      </c>
      <c r="I83" s="118"/>
      <c r="J83" s="126">
        <f>BK83</f>
        <v>0</v>
      </c>
      <c r="L83" s="115"/>
      <c r="M83" s="120"/>
      <c r="P83" s="121">
        <f>SUM(P84:P103)</f>
        <v>0</v>
      </c>
      <c r="R83" s="121">
        <f>SUM(R84:R103)</f>
        <v>0</v>
      </c>
      <c r="T83" s="122">
        <f>SUM(T84:T103)</f>
        <v>0</v>
      </c>
      <c r="AR83" s="116" t="s">
        <v>167</v>
      </c>
      <c r="AT83" s="123" t="s">
        <v>80</v>
      </c>
      <c r="AU83" s="123" t="s">
        <v>89</v>
      </c>
      <c r="AY83" s="116" t="s">
        <v>129</v>
      </c>
      <c r="BK83" s="124">
        <f>SUM(BK84:BK103)</f>
        <v>0</v>
      </c>
    </row>
    <row r="84" spans="2:65" s="1" customFormat="1" ht="24.2" customHeight="1">
      <c r="B84" s="127"/>
      <c r="C84" s="128" t="s">
        <v>89</v>
      </c>
      <c r="D84" s="128" t="s">
        <v>131</v>
      </c>
      <c r="E84" s="129" t="s">
        <v>717</v>
      </c>
      <c r="F84" s="130" t="s">
        <v>718</v>
      </c>
      <c r="G84" s="131" t="s">
        <v>134</v>
      </c>
      <c r="H84" s="132">
        <v>1</v>
      </c>
      <c r="I84" s="133"/>
      <c r="J84" s="134">
        <f>ROUND(I84*H84,2)</f>
        <v>0</v>
      </c>
      <c r="K84" s="130" t="s">
        <v>3</v>
      </c>
      <c r="L84" s="32"/>
      <c r="M84" s="135" t="s">
        <v>3</v>
      </c>
      <c r="N84" s="136" t="s">
        <v>52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719</v>
      </c>
      <c r="AT84" s="139" t="s">
        <v>131</v>
      </c>
      <c r="AU84" s="139" t="s">
        <v>91</v>
      </c>
      <c r="AY84" s="16" t="s">
        <v>129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6" t="s">
        <v>89</v>
      </c>
      <c r="BK84" s="140">
        <f>ROUND(I84*H84,2)</f>
        <v>0</v>
      </c>
      <c r="BL84" s="16" t="s">
        <v>719</v>
      </c>
      <c r="BM84" s="139" t="s">
        <v>720</v>
      </c>
    </row>
    <row r="85" spans="2:65" s="1" customFormat="1">
      <c r="B85" s="32"/>
      <c r="D85" s="141" t="s">
        <v>137</v>
      </c>
      <c r="F85" s="142" t="s">
        <v>718</v>
      </c>
      <c r="I85" s="143"/>
      <c r="L85" s="32"/>
      <c r="M85" s="144"/>
      <c r="T85" s="52"/>
      <c r="AT85" s="16" t="s">
        <v>137</v>
      </c>
      <c r="AU85" s="16" t="s">
        <v>91</v>
      </c>
    </row>
    <row r="86" spans="2:65" s="12" customFormat="1">
      <c r="B86" s="145"/>
      <c r="D86" s="141" t="s">
        <v>139</v>
      </c>
      <c r="E86" s="146" t="s">
        <v>3</v>
      </c>
      <c r="F86" s="147" t="s">
        <v>89</v>
      </c>
      <c r="H86" s="148">
        <v>1</v>
      </c>
      <c r="I86" s="149"/>
      <c r="L86" s="145"/>
      <c r="M86" s="150"/>
      <c r="T86" s="151"/>
      <c r="AT86" s="146" t="s">
        <v>139</v>
      </c>
      <c r="AU86" s="146" t="s">
        <v>91</v>
      </c>
      <c r="AV86" s="12" t="s">
        <v>91</v>
      </c>
      <c r="AW86" s="12" t="s">
        <v>43</v>
      </c>
      <c r="AX86" s="12" t="s">
        <v>89</v>
      </c>
      <c r="AY86" s="146" t="s">
        <v>129</v>
      </c>
    </row>
    <row r="87" spans="2:65" s="1" customFormat="1" ht="24.2" customHeight="1">
      <c r="B87" s="127"/>
      <c r="C87" s="128" t="s">
        <v>91</v>
      </c>
      <c r="D87" s="128" t="s">
        <v>131</v>
      </c>
      <c r="E87" s="129" t="s">
        <v>721</v>
      </c>
      <c r="F87" s="130" t="s">
        <v>722</v>
      </c>
      <c r="G87" s="131" t="s">
        <v>134</v>
      </c>
      <c r="H87" s="132">
        <v>1</v>
      </c>
      <c r="I87" s="133"/>
      <c r="J87" s="134">
        <f>ROUND(I87*H87,2)</f>
        <v>0</v>
      </c>
      <c r="K87" s="130" t="s">
        <v>3</v>
      </c>
      <c r="L87" s="32"/>
      <c r="M87" s="135" t="s">
        <v>3</v>
      </c>
      <c r="N87" s="136" t="s">
        <v>52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719</v>
      </c>
      <c r="AT87" s="139" t="s">
        <v>131</v>
      </c>
      <c r="AU87" s="139" t="s">
        <v>91</v>
      </c>
      <c r="AY87" s="16" t="s">
        <v>129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6" t="s">
        <v>89</v>
      </c>
      <c r="BK87" s="140">
        <f>ROUND(I87*H87,2)</f>
        <v>0</v>
      </c>
      <c r="BL87" s="16" t="s">
        <v>719</v>
      </c>
      <c r="BM87" s="139" t="s">
        <v>723</v>
      </c>
    </row>
    <row r="88" spans="2:65" s="1" customFormat="1" ht="19.5">
      <c r="B88" s="32"/>
      <c r="D88" s="141" t="s">
        <v>137</v>
      </c>
      <c r="F88" s="142" t="s">
        <v>722</v>
      </c>
      <c r="I88" s="143"/>
      <c r="L88" s="32"/>
      <c r="M88" s="144"/>
      <c r="T88" s="52"/>
      <c r="AT88" s="16" t="s">
        <v>137</v>
      </c>
      <c r="AU88" s="16" t="s">
        <v>91</v>
      </c>
    </row>
    <row r="89" spans="2:65" s="1" customFormat="1" ht="24.2" customHeight="1">
      <c r="B89" s="127"/>
      <c r="C89" s="128" t="s">
        <v>153</v>
      </c>
      <c r="D89" s="128" t="s">
        <v>131</v>
      </c>
      <c r="E89" s="129" t="s">
        <v>724</v>
      </c>
      <c r="F89" s="130" t="s">
        <v>725</v>
      </c>
      <c r="G89" s="131" t="s">
        <v>134</v>
      </c>
      <c r="H89" s="132">
        <v>1</v>
      </c>
      <c r="I89" s="133"/>
      <c r="J89" s="134">
        <f>ROUND(I89*H89,2)</f>
        <v>0</v>
      </c>
      <c r="K89" s="130" t="s">
        <v>3</v>
      </c>
      <c r="L89" s="32"/>
      <c r="M89" s="135" t="s">
        <v>3</v>
      </c>
      <c r="N89" s="136" t="s">
        <v>52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719</v>
      </c>
      <c r="AT89" s="139" t="s">
        <v>131</v>
      </c>
      <c r="AU89" s="139" t="s">
        <v>91</v>
      </c>
      <c r="AY89" s="16" t="s">
        <v>129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6" t="s">
        <v>89</v>
      </c>
      <c r="BK89" s="140">
        <f>ROUND(I89*H89,2)</f>
        <v>0</v>
      </c>
      <c r="BL89" s="16" t="s">
        <v>719</v>
      </c>
      <c r="BM89" s="139" t="s">
        <v>726</v>
      </c>
    </row>
    <row r="90" spans="2:65" s="1" customFormat="1" ht="19.5">
      <c r="B90" s="32"/>
      <c r="D90" s="141" t="s">
        <v>137</v>
      </c>
      <c r="F90" s="142" t="s">
        <v>725</v>
      </c>
      <c r="I90" s="143"/>
      <c r="L90" s="32"/>
      <c r="M90" s="144"/>
      <c r="T90" s="52"/>
      <c r="AT90" s="16" t="s">
        <v>137</v>
      </c>
      <c r="AU90" s="16" t="s">
        <v>91</v>
      </c>
    </row>
    <row r="91" spans="2:65" s="12" customFormat="1">
      <c r="B91" s="145"/>
      <c r="D91" s="141" t="s">
        <v>139</v>
      </c>
      <c r="E91" s="146" t="s">
        <v>3</v>
      </c>
      <c r="F91" s="147" t="s">
        <v>89</v>
      </c>
      <c r="H91" s="148">
        <v>1</v>
      </c>
      <c r="I91" s="149"/>
      <c r="L91" s="145"/>
      <c r="M91" s="150"/>
      <c r="T91" s="151"/>
      <c r="AT91" s="146" t="s">
        <v>139</v>
      </c>
      <c r="AU91" s="146" t="s">
        <v>91</v>
      </c>
      <c r="AV91" s="12" t="s">
        <v>91</v>
      </c>
      <c r="AW91" s="12" t="s">
        <v>43</v>
      </c>
      <c r="AX91" s="12" t="s">
        <v>89</v>
      </c>
      <c r="AY91" s="146" t="s">
        <v>129</v>
      </c>
    </row>
    <row r="92" spans="2:65" s="1" customFormat="1" ht="24.2" customHeight="1">
      <c r="B92" s="127"/>
      <c r="C92" s="128" t="s">
        <v>135</v>
      </c>
      <c r="D92" s="128" t="s">
        <v>131</v>
      </c>
      <c r="E92" s="129" t="s">
        <v>727</v>
      </c>
      <c r="F92" s="130" t="s">
        <v>728</v>
      </c>
      <c r="G92" s="131" t="s">
        <v>134</v>
      </c>
      <c r="H92" s="132">
        <v>1</v>
      </c>
      <c r="I92" s="133"/>
      <c r="J92" s="134">
        <f>ROUND(I92*H92,2)</f>
        <v>0</v>
      </c>
      <c r="K92" s="130" t="s">
        <v>3</v>
      </c>
      <c r="L92" s="32"/>
      <c r="M92" s="135" t="s">
        <v>3</v>
      </c>
      <c r="N92" s="136" t="s">
        <v>52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719</v>
      </c>
      <c r="AT92" s="139" t="s">
        <v>131</v>
      </c>
      <c r="AU92" s="139" t="s">
        <v>91</v>
      </c>
      <c r="AY92" s="16" t="s">
        <v>129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6" t="s">
        <v>89</v>
      </c>
      <c r="BK92" s="140">
        <f>ROUND(I92*H92,2)</f>
        <v>0</v>
      </c>
      <c r="BL92" s="16" t="s">
        <v>719</v>
      </c>
      <c r="BM92" s="139" t="s">
        <v>729</v>
      </c>
    </row>
    <row r="93" spans="2:65" s="1" customFormat="1">
      <c r="B93" s="32"/>
      <c r="D93" s="141" t="s">
        <v>137</v>
      </c>
      <c r="F93" s="142" t="s">
        <v>728</v>
      </c>
      <c r="I93" s="143"/>
      <c r="L93" s="32"/>
      <c r="M93" s="144"/>
      <c r="T93" s="52"/>
      <c r="AT93" s="16" t="s">
        <v>137</v>
      </c>
      <c r="AU93" s="16" t="s">
        <v>91</v>
      </c>
    </row>
    <row r="94" spans="2:65" s="12" customFormat="1">
      <c r="B94" s="145"/>
      <c r="D94" s="141" t="s">
        <v>139</v>
      </c>
      <c r="E94" s="146" t="s">
        <v>3</v>
      </c>
      <c r="F94" s="147" t="s">
        <v>89</v>
      </c>
      <c r="H94" s="148">
        <v>1</v>
      </c>
      <c r="I94" s="149"/>
      <c r="L94" s="145"/>
      <c r="M94" s="150"/>
      <c r="T94" s="151"/>
      <c r="AT94" s="146" t="s">
        <v>139</v>
      </c>
      <c r="AU94" s="146" t="s">
        <v>91</v>
      </c>
      <c r="AV94" s="12" t="s">
        <v>91</v>
      </c>
      <c r="AW94" s="12" t="s">
        <v>43</v>
      </c>
      <c r="AX94" s="12" t="s">
        <v>89</v>
      </c>
      <c r="AY94" s="146" t="s">
        <v>129</v>
      </c>
    </row>
    <row r="95" spans="2:65" s="1" customFormat="1" ht="37.9" customHeight="1">
      <c r="B95" s="127"/>
      <c r="C95" s="128" t="s">
        <v>167</v>
      </c>
      <c r="D95" s="128" t="s">
        <v>131</v>
      </c>
      <c r="E95" s="129" t="s">
        <v>730</v>
      </c>
      <c r="F95" s="130" t="s">
        <v>731</v>
      </c>
      <c r="G95" s="131" t="s">
        <v>134</v>
      </c>
      <c r="H95" s="132">
        <v>1</v>
      </c>
      <c r="I95" s="133"/>
      <c r="J95" s="134">
        <f>ROUND(I95*H95,2)</f>
        <v>0</v>
      </c>
      <c r="K95" s="130" t="s">
        <v>3</v>
      </c>
      <c r="L95" s="32"/>
      <c r="M95" s="135" t="s">
        <v>3</v>
      </c>
      <c r="N95" s="136" t="s">
        <v>52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719</v>
      </c>
      <c r="AT95" s="139" t="s">
        <v>131</v>
      </c>
      <c r="AU95" s="139" t="s">
        <v>91</v>
      </c>
      <c r="AY95" s="16" t="s">
        <v>129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6" t="s">
        <v>89</v>
      </c>
      <c r="BK95" s="140">
        <f>ROUND(I95*H95,2)</f>
        <v>0</v>
      </c>
      <c r="BL95" s="16" t="s">
        <v>719</v>
      </c>
      <c r="BM95" s="139" t="s">
        <v>732</v>
      </c>
    </row>
    <row r="96" spans="2:65" s="1" customFormat="1" ht="19.5">
      <c r="B96" s="32"/>
      <c r="D96" s="141" t="s">
        <v>137</v>
      </c>
      <c r="F96" s="142" t="s">
        <v>731</v>
      </c>
      <c r="I96" s="143"/>
      <c r="L96" s="32"/>
      <c r="M96" s="144"/>
      <c r="T96" s="52"/>
      <c r="AT96" s="16" t="s">
        <v>137</v>
      </c>
      <c r="AU96" s="16" t="s">
        <v>91</v>
      </c>
    </row>
    <row r="97" spans="2:65" s="12" customFormat="1">
      <c r="B97" s="145"/>
      <c r="D97" s="141" t="s">
        <v>139</v>
      </c>
      <c r="E97" s="146" t="s">
        <v>3</v>
      </c>
      <c r="F97" s="147" t="s">
        <v>89</v>
      </c>
      <c r="H97" s="148">
        <v>1</v>
      </c>
      <c r="I97" s="149"/>
      <c r="L97" s="145"/>
      <c r="M97" s="150"/>
      <c r="T97" s="151"/>
      <c r="AT97" s="146" t="s">
        <v>139</v>
      </c>
      <c r="AU97" s="146" t="s">
        <v>91</v>
      </c>
      <c r="AV97" s="12" t="s">
        <v>91</v>
      </c>
      <c r="AW97" s="12" t="s">
        <v>43</v>
      </c>
      <c r="AX97" s="12" t="s">
        <v>89</v>
      </c>
      <c r="AY97" s="146" t="s">
        <v>129</v>
      </c>
    </row>
    <row r="98" spans="2:65" s="1" customFormat="1" ht="24.2" customHeight="1">
      <c r="B98" s="127"/>
      <c r="C98" s="128" t="s">
        <v>175</v>
      </c>
      <c r="D98" s="128" t="s">
        <v>131</v>
      </c>
      <c r="E98" s="129" t="s">
        <v>733</v>
      </c>
      <c r="F98" s="130" t="s">
        <v>734</v>
      </c>
      <c r="G98" s="131" t="s">
        <v>134</v>
      </c>
      <c r="H98" s="132">
        <v>1</v>
      </c>
      <c r="I98" s="133"/>
      <c r="J98" s="134">
        <f>ROUND(I98*H98,2)</f>
        <v>0</v>
      </c>
      <c r="K98" s="130" t="s">
        <v>3</v>
      </c>
      <c r="L98" s="32"/>
      <c r="M98" s="135" t="s">
        <v>3</v>
      </c>
      <c r="N98" s="136" t="s">
        <v>52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719</v>
      </c>
      <c r="AT98" s="139" t="s">
        <v>131</v>
      </c>
      <c r="AU98" s="139" t="s">
        <v>91</v>
      </c>
      <c r="AY98" s="16" t="s">
        <v>129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6" t="s">
        <v>89</v>
      </c>
      <c r="BK98" s="140">
        <f>ROUND(I98*H98,2)</f>
        <v>0</v>
      </c>
      <c r="BL98" s="16" t="s">
        <v>719</v>
      </c>
      <c r="BM98" s="139" t="s">
        <v>735</v>
      </c>
    </row>
    <row r="99" spans="2:65" s="1" customFormat="1">
      <c r="B99" s="32"/>
      <c r="D99" s="141" t="s">
        <v>137</v>
      </c>
      <c r="F99" s="142" t="s">
        <v>734</v>
      </c>
      <c r="I99" s="143"/>
      <c r="L99" s="32"/>
      <c r="M99" s="144"/>
      <c r="T99" s="52"/>
      <c r="AT99" s="16" t="s">
        <v>137</v>
      </c>
      <c r="AU99" s="16" t="s">
        <v>91</v>
      </c>
    </row>
    <row r="100" spans="2:65" s="12" customFormat="1">
      <c r="B100" s="145"/>
      <c r="D100" s="141" t="s">
        <v>139</v>
      </c>
      <c r="E100" s="146" t="s">
        <v>3</v>
      </c>
      <c r="F100" s="147" t="s">
        <v>89</v>
      </c>
      <c r="H100" s="148">
        <v>1</v>
      </c>
      <c r="I100" s="149"/>
      <c r="L100" s="145"/>
      <c r="M100" s="150"/>
      <c r="T100" s="151"/>
      <c r="AT100" s="146" t="s">
        <v>139</v>
      </c>
      <c r="AU100" s="146" t="s">
        <v>91</v>
      </c>
      <c r="AV100" s="12" t="s">
        <v>91</v>
      </c>
      <c r="AW100" s="12" t="s">
        <v>43</v>
      </c>
      <c r="AX100" s="12" t="s">
        <v>89</v>
      </c>
      <c r="AY100" s="146" t="s">
        <v>129</v>
      </c>
    </row>
    <row r="101" spans="2:65" s="1" customFormat="1" ht="33" customHeight="1">
      <c r="B101" s="127"/>
      <c r="C101" s="128" t="s">
        <v>182</v>
      </c>
      <c r="D101" s="128" t="s">
        <v>131</v>
      </c>
      <c r="E101" s="129" t="s">
        <v>736</v>
      </c>
      <c r="F101" s="130" t="s">
        <v>737</v>
      </c>
      <c r="G101" s="131" t="s">
        <v>134</v>
      </c>
      <c r="H101" s="132">
        <v>1</v>
      </c>
      <c r="I101" s="133"/>
      <c r="J101" s="134">
        <f>ROUND(I101*H101,2)</f>
        <v>0</v>
      </c>
      <c r="K101" s="130" t="s">
        <v>3</v>
      </c>
      <c r="L101" s="32"/>
      <c r="M101" s="135" t="s">
        <v>3</v>
      </c>
      <c r="N101" s="136" t="s">
        <v>52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719</v>
      </c>
      <c r="AT101" s="139" t="s">
        <v>131</v>
      </c>
      <c r="AU101" s="139" t="s">
        <v>91</v>
      </c>
      <c r="AY101" s="16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6" t="s">
        <v>89</v>
      </c>
      <c r="BK101" s="140">
        <f>ROUND(I101*H101,2)</f>
        <v>0</v>
      </c>
      <c r="BL101" s="16" t="s">
        <v>719</v>
      </c>
      <c r="BM101" s="139" t="s">
        <v>738</v>
      </c>
    </row>
    <row r="102" spans="2:65" s="1" customFormat="1" ht="19.5">
      <c r="B102" s="32"/>
      <c r="D102" s="141" t="s">
        <v>137</v>
      </c>
      <c r="F102" s="142" t="s">
        <v>739</v>
      </c>
      <c r="I102" s="143"/>
      <c r="L102" s="32"/>
      <c r="M102" s="144"/>
      <c r="T102" s="52"/>
      <c r="AT102" s="16" t="s">
        <v>137</v>
      </c>
      <c r="AU102" s="16" t="s">
        <v>91</v>
      </c>
    </row>
    <row r="103" spans="2:65" s="12" customFormat="1">
      <c r="B103" s="145"/>
      <c r="D103" s="141" t="s">
        <v>139</v>
      </c>
      <c r="E103" s="146" t="s">
        <v>3</v>
      </c>
      <c r="F103" s="147" t="s">
        <v>89</v>
      </c>
      <c r="H103" s="148">
        <v>1</v>
      </c>
      <c r="I103" s="149"/>
      <c r="L103" s="145"/>
      <c r="M103" s="174"/>
      <c r="N103" s="175"/>
      <c r="O103" s="175"/>
      <c r="P103" s="175"/>
      <c r="Q103" s="175"/>
      <c r="R103" s="175"/>
      <c r="S103" s="175"/>
      <c r="T103" s="176"/>
      <c r="AT103" s="146" t="s">
        <v>139</v>
      </c>
      <c r="AU103" s="146" t="s">
        <v>91</v>
      </c>
      <c r="AV103" s="12" t="s">
        <v>91</v>
      </c>
      <c r="AW103" s="12" t="s">
        <v>43</v>
      </c>
      <c r="AX103" s="12" t="s">
        <v>89</v>
      </c>
      <c r="AY103" s="146" t="s">
        <v>129</v>
      </c>
    </row>
    <row r="104" spans="2:65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2"/>
    </row>
  </sheetData>
  <autoFilter ref="C80:K103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83203125" style="177" customWidth="1"/>
    <col min="9" max="10" width="20" style="177" customWidth="1"/>
    <col min="11" max="11" width="1.6640625" style="177" customWidth="1"/>
  </cols>
  <sheetData>
    <row r="1" spans="2:11" customFormat="1" ht="37.5" customHeight="1"/>
    <row r="2" spans="2:11" customFormat="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4" customFormat="1" ht="45" customHeight="1">
      <c r="B3" s="181"/>
      <c r="C3" s="299" t="s">
        <v>740</v>
      </c>
      <c r="D3" s="299"/>
      <c r="E3" s="299"/>
      <c r="F3" s="299"/>
      <c r="G3" s="299"/>
      <c r="H3" s="299"/>
      <c r="I3" s="299"/>
      <c r="J3" s="299"/>
      <c r="K3" s="182"/>
    </row>
    <row r="4" spans="2:11" customFormat="1" ht="25.5" customHeight="1">
      <c r="B4" s="183"/>
      <c r="C4" s="304" t="s">
        <v>741</v>
      </c>
      <c r="D4" s="304"/>
      <c r="E4" s="304"/>
      <c r="F4" s="304"/>
      <c r="G4" s="304"/>
      <c r="H4" s="304"/>
      <c r="I4" s="304"/>
      <c r="J4" s="304"/>
      <c r="K4" s="184"/>
    </row>
    <row r="5" spans="2:11" customFormat="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>
      <c r="B6" s="183"/>
      <c r="C6" s="303" t="s">
        <v>742</v>
      </c>
      <c r="D6" s="303"/>
      <c r="E6" s="303"/>
      <c r="F6" s="303"/>
      <c r="G6" s="303"/>
      <c r="H6" s="303"/>
      <c r="I6" s="303"/>
      <c r="J6" s="303"/>
      <c r="K6" s="184"/>
    </row>
    <row r="7" spans="2:11" customFormat="1" ht="15" customHeight="1">
      <c r="B7" s="187"/>
      <c r="C7" s="303" t="s">
        <v>743</v>
      </c>
      <c r="D7" s="303"/>
      <c r="E7" s="303"/>
      <c r="F7" s="303"/>
      <c r="G7" s="303"/>
      <c r="H7" s="303"/>
      <c r="I7" s="303"/>
      <c r="J7" s="303"/>
      <c r="K7" s="184"/>
    </row>
    <row r="8" spans="2:11" customFormat="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>
      <c r="B9" s="187"/>
      <c r="C9" s="303" t="s">
        <v>744</v>
      </c>
      <c r="D9" s="303"/>
      <c r="E9" s="303"/>
      <c r="F9" s="303"/>
      <c r="G9" s="303"/>
      <c r="H9" s="303"/>
      <c r="I9" s="303"/>
      <c r="J9" s="303"/>
      <c r="K9" s="184"/>
    </row>
    <row r="10" spans="2:11" customFormat="1" ht="15" customHeight="1">
      <c r="B10" s="187"/>
      <c r="C10" s="186"/>
      <c r="D10" s="303" t="s">
        <v>745</v>
      </c>
      <c r="E10" s="303"/>
      <c r="F10" s="303"/>
      <c r="G10" s="303"/>
      <c r="H10" s="303"/>
      <c r="I10" s="303"/>
      <c r="J10" s="303"/>
      <c r="K10" s="184"/>
    </row>
    <row r="11" spans="2:11" customFormat="1" ht="15" customHeight="1">
      <c r="B11" s="187"/>
      <c r="C11" s="188"/>
      <c r="D11" s="303" t="s">
        <v>746</v>
      </c>
      <c r="E11" s="303"/>
      <c r="F11" s="303"/>
      <c r="G11" s="303"/>
      <c r="H11" s="303"/>
      <c r="I11" s="303"/>
      <c r="J11" s="303"/>
      <c r="K11" s="184"/>
    </row>
    <row r="12" spans="2:11" customFormat="1" ht="15" customHeight="1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>
      <c r="B13" s="187"/>
      <c r="C13" s="188"/>
      <c r="D13" s="189" t="s">
        <v>747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>
      <c r="B15" s="187"/>
      <c r="C15" s="188"/>
      <c r="D15" s="303" t="s">
        <v>748</v>
      </c>
      <c r="E15" s="303"/>
      <c r="F15" s="303"/>
      <c r="G15" s="303"/>
      <c r="H15" s="303"/>
      <c r="I15" s="303"/>
      <c r="J15" s="303"/>
      <c r="K15" s="184"/>
    </row>
    <row r="16" spans="2:11" customFormat="1" ht="15" customHeight="1">
      <c r="B16" s="187"/>
      <c r="C16" s="188"/>
      <c r="D16" s="303" t="s">
        <v>749</v>
      </c>
      <c r="E16" s="303"/>
      <c r="F16" s="303"/>
      <c r="G16" s="303"/>
      <c r="H16" s="303"/>
      <c r="I16" s="303"/>
      <c r="J16" s="303"/>
      <c r="K16" s="184"/>
    </row>
    <row r="17" spans="2:11" customFormat="1" ht="15" customHeight="1">
      <c r="B17" s="187"/>
      <c r="C17" s="188"/>
      <c r="D17" s="303" t="s">
        <v>750</v>
      </c>
      <c r="E17" s="303"/>
      <c r="F17" s="303"/>
      <c r="G17" s="303"/>
      <c r="H17" s="303"/>
      <c r="I17" s="303"/>
      <c r="J17" s="303"/>
      <c r="K17" s="184"/>
    </row>
    <row r="18" spans="2:11" customFormat="1" ht="15" customHeight="1">
      <c r="B18" s="187"/>
      <c r="C18" s="188"/>
      <c r="D18" s="188"/>
      <c r="E18" s="190" t="s">
        <v>88</v>
      </c>
      <c r="F18" s="303" t="s">
        <v>751</v>
      </c>
      <c r="G18" s="303"/>
      <c r="H18" s="303"/>
      <c r="I18" s="303"/>
      <c r="J18" s="303"/>
      <c r="K18" s="184"/>
    </row>
    <row r="19" spans="2:11" customFormat="1" ht="15" customHeight="1">
      <c r="B19" s="187"/>
      <c r="C19" s="188"/>
      <c r="D19" s="188"/>
      <c r="E19" s="190" t="s">
        <v>752</v>
      </c>
      <c r="F19" s="303" t="s">
        <v>753</v>
      </c>
      <c r="G19" s="303"/>
      <c r="H19" s="303"/>
      <c r="I19" s="303"/>
      <c r="J19" s="303"/>
      <c r="K19" s="184"/>
    </row>
    <row r="20" spans="2:11" customFormat="1" ht="15" customHeight="1">
      <c r="B20" s="187"/>
      <c r="C20" s="188"/>
      <c r="D20" s="188"/>
      <c r="E20" s="190" t="s">
        <v>754</v>
      </c>
      <c r="F20" s="303" t="s">
        <v>755</v>
      </c>
      <c r="G20" s="303"/>
      <c r="H20" s="303"/>
      <c r="I20" s="303"/>
      <c r="J20" s="303"/>
      <c r="K20" s="184"/>
    </row>
    <row r="21" spans="2:11" customFormat="1" ht="15" customHeight="1">
      <c r="B21" s="187"/>
      <c r="C21" s="188"/>
      <c r="D21" s="188"/>
      <c r="E21" s="190" t="s">
        <v>756</v>
      </c>
      <c r="F21" s="303" t="s">
        <v>757</v>
      </c>
      <c r="G21" s="303"/>
      <c r="H21" s="303"/>
      <c r="I21" s="303"/>
      <c r="J21" s="303"/>
      <c r="K21" s="184"/>
    </row>
    <row r="22" spans="2:11" customFormat="1" ht="15" customHeight="1">
      <c r="B22" s="187"/>
      <c r="C22" s="188"/>
      <c r="D22" s="188"/>
      <c r="E22" s="190" t="s">
        <v>758</v>
      </c>
      <c r="F22" s="303" t="s">
        <v>759</v>
      </c>
      <c r="G22" s="303"/>
      <c r="H22" s="303"/>
      <c r="I22" s="303"/>
      <c r="J22" s="303"/>
      <c r="K22" s="184"/>
    </row>
    <row r="23" spans="2:11" customFormat="1" ht="15" customHeight="1">
      <c r="B23" s="187"/>
      <c r="C23" s="188"/>
      <c r="D23" s="188"/>
      <c r="E23" s="190" t="s">
        <v>760</v>
      </c>
      <c r="F23" s="303" t="s">
        <v>761</v>
      </c>
      <c r="G23" s="303"/>
      <c r="H23" s="303"/>
      <c r="I23" s="303"/>
      <c r="J23" s="303"/>
      <c r="K23" s="184"/>
    </row>
    <row r="24" spans="2:11" customFormat="1" ht="12.7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>
      <c r="B25" s="187"/>
      <c r="C25" s="303" t="s">
        <v>762</v>
      </c>
      <c r="D25" s="303"/>
      <c r="E25" s="303"/>
      <c r="F25" s="303"/>
      <c r="G25" s="303"/>
      <c r="H25" s="303"/>
      <c r="I25" s="303"/>
      <c r="J25" s="303"/>
      <c r="K25" s="184"/>
    </row>
    <row r="26" spans="2:11" customFormat="1" ht="15" customHeight="1">
      <c r="B26" s="187"/>
      <c r="C26" s="303" t="s">
        <v>763</v>
      </c>
      <c r="D26" s="303"/>
      <c r="E26" s="303"/>
      <c r="F26" s="303"/>
      <c r="G26" s="303"/>
      <c r="H26" s="303"/>
      <c r="I26" s="303"/>
      <c r="J26" s="303"/>
      <c r="K26" s="184"/>
    </row>
    <row r="27" spans="2:11" customFormat="1" ht="15" customHeight="1">
      <c r="B27" s="187"/>
      <c r="C27" s="186"/>
      <c r="D27" s="303" t="s">
        <v>764</v>
      </c>
      <c r="E27" s="303"/>
      <c r="F27" s="303"/>
      <c r="G27" s="303"/>
      <c r="H27" s="303"/>
      <c r="I27" s="303"/>
      <c r="J27" s="303"/>
      <c r="K27" s="184"/>
    </row>
    <row r="28" spans="2:11" customFormat="1" ht="15" customHeight="1">
      <c r="B28" s="187"/>
      <c r="C28" s="188"/>
      <c r="D28" s="303" t="s">
        <v>765</v>
      </c>
      <c r="E28" s="303"/>
      <c r="F28" s="303"/>
      <c r="G28" s="303"/>
      <c r="H28" s="303"/>
      <c r="I28" s="303"/>
      <c r="J28" s="303"/>
      <c r="K28" s="184"/>
    </row>
    <row r="29" spans="2:11" customFormat="1" ht="12.75" customHeight="1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>
      <c r="B30" s="187"/>
      <c r="C30" s="188"/>
      <c r="D30" s="303" t="s">
        <v>766</v>
      </c>
      <c r="E30" s="303"/>
      <c r="F30" s="303"/>
      <c r="G30" s="303"/>
      <c r="H30" s="303"/>
      <c r="I30" s="303"/>
      <c r="J30" s="303"/>
      <c r="K30" s="184"/>
    </row>
    <row r="31" spans="2:11" customFormat="1" ht="15" customHeight="1">
      <c r="B31" s="187"/>
      <c r="C31" s="188"/>
      <c r="D31" s="303" t="s">
        <v>767</v>
      </c>
      <c r="E31" s="303"/>
      <c r="F31" s="303"/>
      <c r="G31" s="303"/>
      <c r="H31" s="303"/>
      <c r="I31" s="303"/>
      <c r="J31" s="303"/>
      <c r="K31" s="184"/>
    </row>
    <row r="32" spans="2:11" customFormat="1" ht="12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>
      <c r="B33" s="187"/>
      <c r="C33" s="188"/>
      <c r="D33" s="303" t="s">
        <v>768</v>
      </c>
      <c r="E33" s="303"/>
      <c r="F33" s="303"/>
      <c r="G33" s="303"/>
      <c r="H33" s="303"/>
      <c r="I33" s="303"/>
      <c r="J33" s="303"/>
      <c r="K33" s="184"/>
    </row>
    <row r="34" spans="2:11" customFormat="1" ht="15" customHeight="1">
      <c r="B34" s="187"/>
      <c r="C34" s="188"/>
      <c r="D34" s="303" t="s">
        <v>769</v>
      </c>
      <c r="E34" s="303"/>
      <c r="F34" s="303"/>
      <c r="G34" s="303"/>
      <c r="H34" s="303"/>
      <c r="I34" s="303"/>
      <c r="J34" s="303"/>
      <c r="K34" s="184"/>
    </row>
    <row r="35" spans="2:11" customFormat="1" ht="15" customHeight="1">
      <c r="B35" s="187"/>
      <c r="C35" s="188"/>
      <c r="D35" s="303" t="s">
        <v>770</v>
      </c>
      <c r="E35" s="303"/>
      <c r="F35" s="303"/>
      <c r="G35" s="303"/>
      <c r="H35" s="303"/>
      <c r="I35" s="303"/>
      <c r="J35" s="303"/>
      <c r="K35" s="184"/>
    </row>
    <row r="36" spans="2:11" customFormat="1" ht="15" customHeight="1">
      <c r="B36" s="187"/>
      <c r="C36" s="188"/>
      <c r="D36" s="186"/>
      <c r="E36" s="189" t="s">
        <v>115</v>
      </c>
      <c r="F36" s="186"/>
      <c r="G36" s="303" t="s">
        <v>771</v>
      </c>
      <c r="H36" s="303"/>
      <c r="I36" s="303"/>
      <c r="J36" s="303"/>
      <c r="K36" s="184"/>
    </row>
    <row r="37" spans="2:11" customFormat="1" ht="30.75" customHeight="1">
      <c r="B37" s="187"/>
      <c r="C37" s="188"/>
      <c r="D37" s="186"/>
      <c r="E37" s="189" t="s">
        <v>772</v>
      </c>
      <c r="F37" s="186"/>
      <c r="G37" s="303" t="s">
        <v>773</v>
      </c>
      <c r="H37" s="303"/>
      <c r="I37" s="303"/>
      <c r="J37" s="303"/>
      <c r="K37" s="184"/>
    </row>
    <row r="38" spans="2:11" customFormat="1" ht="15" customHeight="1">
      <c r="B38" s="187"/>
      <c r="C38" s="188"/>
      <c r="D38" s="186"/>
      <c r="E38" s="189" t="s">
        <v>62</v>
      </c>
      <c r="F38" s="186"/>
      <c r="G38" s="303" t="s">
        <v>774</v>
      </c>
      <c r="H38" s="303"/>
      <c r="I38" s="303"/>
      <c r="J38" s="303"/>
      <c r="K38" s="184"/>
    </row>
    <row r="39" spans="2:11" customFormat="1" ht="15" customHeight="1">
      <c r="B39" s="187"/>
      <c r="C39" s="188"/>
      <c r="D39" s="186"/>
      <c r="E39" s="189" t="s">
        <v>63</v>
      </c>
      <c r="F39" s="186"/>
      <c r="G39" s="303" t="s">
        <v>775</v>
      </c>
      <c r="H39" s="303"/>
      <c r="I39" s="303"/>
      <c r="J39" s="303"/>
      <c r="K39" s="184"/>
    </row>
    <row r="40" spans="2:11" customFormat="1" ht="15" customHeight="1">
      <c r="B40" s="187"/>
      <c r="C40" s="188"/>
      <c r="D40" s="186"/>
      <c r="E40" s="189" t="s">
        <v>116</v>
      </c>
      <c r="F40" s="186"/>
      <c r="G40" s="303" t="s">
        <v>776</v>
      </c>
      <c r="H40" s="303"/>
      <c r="I40" s="303"/>
      <c r="J40" s="303"/>
      <c r="K40" s="184"/>
    </row>
    <row r="41" spans="2:11" customFormat="1" ht="15" customHeight="1">
      <c r="B41" s="187"/>
      <c r="C41" s="188"/>
      <c r="D41" s="186"/>
      <c r="E41" s="189" t="s">
        <v>117</v>
      </c>
      <c r="F41" s="186"/>
      <c r="G41" s="303" t="s">
        <v>777</v>
      </c>
      <c r="H41" s="303"/>
      <c r="I41" s="303"/>
      <c r="J41" s="303"/>
      <c r="K41" s="184"/>
    </row>
    <row r="42" spans="2:11" customFormat="1" ht="15" customHeight="1">
      <c r="B42" s="187"/>
      <c r="C42" s="188"/>
      <c r="D42" s="186"/>
      <c r="E42" s="189" t="s">
        <v>778</v>
      </c>
      <c r="F42" s="186"/>
      <c r="G42" s="303" t="s">
        <v>779</v>
      </c>
      <c r="H42" s="303"/>
      <c r="I42" s="303"/>
      <c r="J42" s="303"/>
      <c r="K42" s="184"/>
    </row>
    <row r="43" spans="2:11" customFormat="1" ht="15" customHeight="1">
      <c r="B43" s="187"/>
      <c r="C43" s="188"/>
      <c r="D43" s="186"/>
      <c r="E43" s="189"/>
      <c r="F43" s="186"/>
      <c r="G43" s="303" t="s">
        <v>780</v>
      </c>
      <c r="H43" s="303"/>
      <c r="I43" s="303"/>
      <c r="J43" s="303"/>
      <c r="K43" s="184"/>
    </row>
    <row r="44" spans="2:11" customFormat="1" ht="15" customHeight="1">
      <c r="B44" s="187"/>
      <c r="C44" s="188"/>
      <c r="D44" s="186"/>
      <c r="E44" s="189" t="s">
        <v>781</v>
      </c>
      <c r="F44" s="186"/>
      <c r="G44" s="303" t="s">
        <v>782</v>
      </c>
      <c r="H44" s="303"/>
      <c r="I44" s="303"/>
      <c r="J44" s="303"/>
      <c r="K44" s="184"/>
    </row>
    <row r="45" spans="2:11" customFormat="1" ht="15" customHeight="1">
      <c r="B45" s="187"/>
      <c r="C45" s="188"/>
      <c r="D45" s="186"/>
      <c r="E45" s="189" t="s">
        <v>119</v>
      </c>
      <c r="F45" s="186"/>
      <c r="G45" s="303" t="s">
        <v>783</v>
      </c>
      <c r="H45" s="303"/>
      <c r="I45" s="303"/>
      <c r="J45" s="303"/>
      <c r="K45" s="184"/>
    </row>
    <row r="46" spans="2:11" customFormat="1" ht="12.75" customHeight="1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>
      <c r="B47" s="187"/>
      <c r="C47" s="188"/>
      <c r="D47" s="303" t="s">
        <v>784</v>
      </c>
      <c r="E47" s="303"/>
      <c r="F47" s="303"/>
      <c r="G47" s="303"/>
      <c r="H47" s="303"/>
      <c r="I47" s="303"/>
      <c r="J47" s="303"/>
      <c r="K47" s="184"/>
    </row>
    <row r="48" spans="2:11" customFormat="1" ht="15" customHeight="1">
      <c r="B48" s="187"/>
      <c r="C48" s="188"/>
      <c r="D48" s="188"/>
      <c r="E48" s="303" t="s">
        <v>785</v>
      </c>
      <c r="F48" s="303"/>
      <c r="G48" s="303"/>
      <c r="H48" s="303"/>
      <c r="I48" s="303"/>
      <c r="J48" s="303"/>
      <c r="K48" s="184"/>
    </row>
    <row r="49" spans="2:11" customFormat="1" ht="15" customHeight="1">
      <c r="B49" s="187"/>
      <c r="C49" s="188"/>
      <c r="D49" s="188"/>
      <c r="E49" s="303" t="s">
        <v>786</v>
      </c>
      <c r="F49" s="303"/>
      <c r="G49" s="303"/>
      <c r="H49" s="303"/>
      <c r="I49" s="303"/>
      <c r="J49" s="303"/>
      <c r="K49" s="184"/>
    </row>
    <row r="50" spans="2:11" customFormat="1" ht="15" customHeight="1">
      <c r="B50" s="187"/>
      <c r="C50" s="188"/>
      <c r="D50" s="188"/>
      <c r="E50" s="303" t="s">
        <v>787</v>
      </c>
      <c r="F50" s="303"/>
      <c r="G50" s="303"/>
      <c r="H50" s="303"/>
      <c r="I50" s="303"/>
      <c r="J50" s="303"/>
      <c r="K50" s="184"/>
    </row>
    <row r="51" spans="2:11" customFormat="1" ht="15" customHeight="1">
      <c r="B51" s="187"/>
      <c r="C51" s="188"/>
      <c r="D51" s="303" t="s">
        <v>788</v>
      </c>
      <c r="E51" s="303"/>
      <c r="F51" s="303"/>
      <c r="G51" s="303"/>
      <c r="H51" s="303"/>
      <c r="I51" s="303"/>
      <c r="J51" s="303"/>
      <c r="K51" s="184"/>
    </row>
    <row r="52" spans="2:11" customFormat="1" ht="25.5" customHeight="1">
      <c r="B52" s="183"/>
      <c r="C52" s="304" t="s">
        <v>789</v>
      </c>
      <c r="D52" s="304"/>
      <c r="E52" s="304"/>
      <c r="F52" s="304"/>
      <c r="G52" s="304"/>
      <c r="H52" s="304"/>
      <c r="I52" s="304"/>
      <c r="J52" s="304"/>
      <c r="K52" s="184"/>
    </row>
    <row r="53" spans="2:11" customFormat="1" ht="5.25" customHeight="1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>
      <c r="B54" s="183"/>
      <c r="C54" s="303" t="s">
        <v>790</v>
      </c>
      <c r="D54" s="303"/>
      <c r="E54" s="303"/>
      <c r="F54" s="303"/>
      <c r="G54" s="303"/>
      <c r="H54" s="303"/>
      <c r="I54" s="303"/>
      <c r="J54" s="303"/>
      <c r="K54" s="184"/>
    </row>
    <row r="55" spans="2:11" customFormat="1" ht="15" customHeight="1">
      <c r="B55" s="183"/>
      <c r="C55" s="303" t="s">
        <v>791</v>
      </c>
      <c r="D55" s="303"/>
      <c r="E55" s="303"/>
      <c r="F55" s="303"/>
      <c r="G55" s="303"/>
      <c r="H55" s="303"/>
      <c r="I55" s="303"/>
      <c r="J55" s="303"/>
      <c r="K55" s="184"/>
    </row>
    <row r="56" spans="2:11" customFormat="1" ht="12.75" customHeight="1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>
      <c r="B57" s="183"/>
      <c r="C57" s="303" t="s">
        <v>792</v>
      </c>
      <c r="D57" s="303"/>
      <c r="E57" s="303"/>
      <c r="F57" s="303"/>
      <c r="G57" s="303"/>
      <c r="H57" s="303"/>
      <c r="I57" s="303"/>
      <c r="J57" s="303"/>
      <c r="K57" s="184"/>
    </row>
    <row r="58" spans="2:11" customFormat="1" ht="15" customHeight="1">
      <c r="B58" s="183"/>
      <c r="C58" s="188"/>
      <c r="D58" s="303" t="s">
        <v>793</v>
      </c>
      <c r="E58" s="303"/>
      <c r="F58" s="303"/>
      <c r="G58" s="303"/>
      <c r="H58" s="303"/>
      <c r="I58" s="303"/>
      <c r="J58" s="303"/>
      <c r="K58" s="184"/>
    </row>
    <row r="59" spans="2:11" customFormat="1" ht="15" customHeight="1">
      <c r="B59" s="183"/>
      <c r="C59" s="188"/>
      <c r="D59" s="303" t="s">
        <v>794</v>
      </c>
      <c r="E59" s="303"/>
      <c r="F59" s="303"/>
      <c r="G59" s="303"/>
      <c r="H59" s="303"/>
      <c r="I59" s="303"/>
      <c r="J59" s="303"/>
      <c r="K59" s="184"/>
    </row>
    <row r="60" spans="2:11" customFormat="1" ht="15" customHeight="1">
      <c r="B60" s="183"/>
      <c r="C60" s="188"/>
      <c r="D60" s="303" t="s">
        <v>795</v>
      </c>
      <c r="E60" s="303"/>
      <c r="F60" s="303"/>
      <c r="G60" s="303"/>
      <c r="H60" s="303"/>
      <c r="I60" s="303"/>
      <c r="J60" s="303"/>
      <c r="K60" s="184"/>
    </row>
    <row r="61" spans="2:11" customFormat="1" ht="15" customHeight="1">
      <c r="B61" s="183"/>
      <c r="C61" s="188"/>
      <c r="D61" s="303" t="s">
        <v>796</v>
      </c>
      <c r="E61" s="303"/>
      <c r="F61" s="303"/>
      <c r="G61" s="303"/>
      <c r="H61" s="303"/>
      <c r="I61" s="303"/>
      <c r="J61" s="303"/>
      <c r="K61" s="184"/>
    </row>
    <row r="62" spans="2:11" customFormat="1" ht="15" customHeight="1">
      <c r="B62" s="183"/>
      <c r="C62" s="188"/>
      <c r="D62" s="305" t="s">
        <v>797</v>
      </c>
      <c r="E62" s="305"/>
      <c r="F62" s="305"/>
      <c r="G62" s="305"/>
      <c r="H62" s="305"/>
      <c r="I62" s="305"/>
      <c r="J62" s="305"/>
      <c r="K62" s="184"/>
    </row>
    <row r="63" spans="2:11" customFormat="1" ht="15" customHeight="1">
      <c r="B63" s="183"/>
      <c r="C63" s="188"/>
      <c r="D63" s="303" t="s">
        <v>798</v>
      </c>
      <c r="E63" s="303"/>
      <c r="F63" s="303"/>
      <c r="G63" s="303"/>
      <c r="H63" s="303"/>
      <c r="I63" s="303"/>
      <c r="J63" s="303"/>
      <c r="K63" s="184"/>
    </row>
    <row r="64" spans="2:11" customFormat="1" ht="12.75" customHeight="1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>
      <c r="B65" s="183"/>
      <c r="C65" s="188"/>
      <c r="D65" s="303" t="s">
        <v>799</v>
      </c>
      <c r="E65" s="303"/>
      <c r="F65" s="303"/>
      <c r="G65" s="303"/>
      <c r="H65" s="303"/>
      <c r="I65" s="303"/>
      <c r="J65" s="303"/>
      <c r="K65" s="184"/>
    </row>
    <row r="66" spans="2:11" customFormat="1" ht="15" customHeight="1">
      <c r="B66" s="183"/>
      <c r="C66" s="188"/>
      <c r="D66" s="305" t="s">
        <v>800</v>
      </c>
      <c r="E66" s="305"/>
      <c r="F66" s="305"/>
      <c r="G66" s="305"/>
      <c r="H66" s="305"/>
      <c r="I66" s="305"/>
      <c r="J66" s="305"/>
      <c r="K66" s="184"/>
    </row>
    <row r="67" spans="2:11" customFormat="1" ht="15" customHeight="1">
      <c r="B67" s="183"/>
      <c r="C67" s="188"/>
      <c r="D67" s="303" t="s">
        <v>801</v>
      </c>
      <c r="E67" s="303"/>
      <c r="F67" s="303"/>
      <c r="G67" s="303"/>
      <c r="H67" s="303"/>
      <c r="I67" s="303"/>
      <c r="J67" s="303"/>
      <c r="K67" s="184"/>
    </row>
    <row r="68" spans="2:11" customFormat="1" ht="15" customHeight="1">
      <c r="B68" s="183"/>
      <c r="C68" s="188"/>
      <c r="D68" s="303" t="s">
        <v>802</v>
      </c>
      <c r="E68" s="303"/>
      <c r="F68" s="303"/>
      <c r="G68" s="303"/>
      <c r="H68" s="303"/>
      <c r="I68" s="303"/>
      <c r="J68" s="303"/>
      <c r="K68" s="184"/>
    </row>
    <row r="69" spans="2:11" customFormat="1" ht="15" customHeight="1">
      <c r="B69" s="183"/>
      <c r="C69" s="188"/>
      <c r="D69" s="303" t="s">
        <v>803</v>
      </c>
      <c r="E69" s="303"/>
      <c r="F69" s="303"/>
      <c r="G69" s="303"/>
      <c r="H69" s="303"/>
      <c r="I69" s="303"/>
      <c r="J69" s="303"/>
      <c r="K69" s="184"/>
    </row>
    <row r="70" spans="2:11" customFormat="1" ht="15" customHeight="1">
      <c r="B70" s="183"/>
      <c r="C70" s="188"/>
      <c r="D70" s="303" t="s">
        <v>804</v>
      </c>
      <c r="E70" s="303"/>
      <c r="F70" s="303"/>
      <c r="G70" s="303"/>
      <c r="H70" s="303"/>
      <c r="I70" s="303"/>
      <c r="J70" s="303"/>
      <c r="K70" s="184"/>
    </row>
    <row r="71" spans="2:11" customFormat="1" ht="12.75" customHeight="1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>
      <c r="B75" s="200"/>
      <c r="C75" s="298" t="s">
        <v>805</v>
      </c>
      <c r="D75" s="298"/>
      <c r="E75" s="298"/>
      <c r="F75" s="298"/>
      <c r="G75" s="298"/>
      <c r="H75" s="298"/>
      <c r="I75" s="298"/>
      <c r="J75" s="298"/>
      <c r="K75" s="201"/>
    </row>
    <row r="76" spans="2:11" customFormat="1" ht="17.25" customHeight="1">
      <c r="B76" s="200"/>
      <c r="C76" s="202" t="s">
        <v>806</v>
      </c>
      <c r="D76" s="202"/>
      <c r="E76" s="202"/>
      <c r="F76" s="202" t="s">
        <v>807</v>
      </c>
      <c r="G76" s="203"/>
      <c r="H76" s="202" t="s">
        <v>63</v>
      </c>
      <c r="I76" s="202" t="s">
        <v>66</v>
      </c>
      <c r="J76" s="202" t="s">
        <v>808</v>
      </c>
      <c r="K76" s="201"/>
    </row>
    <row r="77" spans="2:11" customFormat="1" ht="17.25" customHeight="1">
      <c r="B77" s="200"/>
      <c r="C77" s="204" t="s">
        <v>809</v>
      </c>
      <c r="D77" s="204"/>
      <c r="E77" s="204"/>
      <c r="F77" s="205" t="s">
        <v>810</v>
      </c>
      <c r="G77" s="206"/>
      <c r="H77" s="204"/>
      <c r="I77" s="204"/>
      <c r="J77" s="204" t="s">
        <v>811</v>
      </c>
      <c r="K77" s="201"/>
    </row>
    <row r="78" spans="2:11" customFormat="1" ht="5.25" customHeight="1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>
      <c r="B79" s="200"/>
      <c r="C79" s="189" t="s">
        <v>62</v>
      </c>
      <c r="D79" s="209"/>
      <c r="E79" s="209"/>
      <c r="F79" s="210" t="s">
        <v>812</v>
      </c>
      <c r="G79" s="211"/>
      <c r="H79" s="189" t="s">
        <v>813</v>
      </c>
      <c r="I79" s="189" t="s">
        <v>814</v>
      </c>
      <c r="J79" s="189">
        <v>20</v>
      </c>
      <c r="K79" s="201"/>
    </row>
    <row r="80" spans="2:11" customFormat="1" ht="15" customHeight="1">
      <c r="B80" s="200"/>
      <c r="C80" s="189" t="s">
        <v>815</v>
      </c>
      <c r="D80" s="189"/>
      <c r="E80" s="189"/>
      <c r="F80" s="210" t="s">
        <v>812</v>
      </c>
      <c r="G80" s="211"/>
      <c r="H80" s="189" t="s">
        <v>816</v>
      </c>
      <c r="I80" s="189" t="s">
        <v>814</v>
      </c>
      <c r="J80" s="189">
        <v>120</v>
      </c>
      <c r="K80" s="201"/>
    </row>
    <row r="81" spans="2:11" customFormat="1" ht="15" customHeight="1">
      <c r="B81" s="212"/>
      <c r="C81" s="189" t="s">
        <v>817</v>
      </c>
      <c r="D81" s="189"/>
      <c r="E81" s="189"/>
      <c r="F81" s="210" t="s">
        <v>818</v>
      </c>
      <c r="G81" s="211"/>
      <c r="H81" s="189" t="s">
        <v>819</v>
      </c>
      <c r="I81" s="189" t="s">
        <v>814</v>
      </c>
      <c r="J81" s="189">
        <v>50</v>
      </c>
      <c r="K81" s="201"/>
    </row>
    <row r="82" spans="2:11" customFormat="1" ht="15" customHeight="1">
      <c r="B82" s="212"/>
      <c r="C82" s="189" t="s">
        <v>820</v>
      </c>
      <c r="D82" s="189"/>
      <c r="E82" s="189"/>
      <c r="F82" s="210" t="s">
        <v>812</v>
      </c>
      <c r="G82" s="211"/>
      <c r="H82" s="189" t="s">
        <v>821</v>
      </c>
      <c r="I82" s="189" t="s">
        <v>822</v>
      </c>
      <c r="J82" s="189"/>
      <c r="K82" s="201"/>
    </row>
    <row r="83" spans="2:11" customFormat="1" ht="15" customHeight="1">
      <c r="B83" s="212"/>
      <c r="C83" s="189" t="s">
        <v>823</v>
      </c>
      <c r="D83" s="189"/>
      <c r="E83" s="189"/>
      <c r="F83" s="210" t="s">
        <v>818</v>
      </c>
      <c r="G83" s="189"/>
      <c r="H83" s="189" t="s">
        <v>824</v>
      </c>
      <c r="I83" s="189" t="s">
        <v>814</v>
      </c>
      <c r="J83" s="189">
        <v>15</v>
      </c>
      <c r="K83" s="201"/>
    </row>
    <row r="84" spans="2:11" customFormat="1" ht="15" customHeight="1">
      <c r="B84" s="212"/>
      <c r="C84" s="189" t="s">
        <v>825</v>
      </c>
      <c r="D84" s="189"/>
      <c r="E84" s="189"/>
      <c r="F84" s="210" t="s">
        <v>818</v>
      </c>
      <c r="G84" s="189"/>
      <c r="H84" s="189" t="s">
        <v>826</v>
      </c>
      <c r="I84" s="189" t="s">
        <v>814</v>
      </c>
      <c r="J84" s="189">
        <v>15</v>
      </c>
      <c r="K84" s="201"/>
    </row>
    <row r="85" spans="2:11" customFormat="1" ht="15" customHeight="1">
      <c r="B85" s="212"/>
      <c r="C85" s="189" t="s">
        <v>827</v>
      </c>
      <c r="D85" s="189"/>
      <c r="E85" s="189"/>
      <c r="F85" s="210" t="s">
        <v>818</v>
      </c>
      <c r="G85" s="189"/>
      <c r="H85" s="189" t="s">
        <v>828</v>
      </c>
      <c r="I85" s="189" t="s">
        <v>814</v>
      </c>
      <c r="J85" s="189">
        <v>20</v>
      </c>
      <c r="K85" s="201"/>
    </row>
    <row r="86" spans="2:11" customFormat="1" ht="15" customHeight="1">
      <c r="B86" s="212"/>
      <c r="C86" s="189" t="s">
        <v>829</v>
      </c>
      <c r="D86" s="189"/>
      <c r="E86" s="189"/>
      <c r="F86" s="210" t="s">
        <v>818</v>
      </c>
      <c r="G86" s="189"/>
      <c r="H86" s="189" t="s">
        <v>830</v>
      </c>
      <c r="I86" s="189" t="s">
        <v>814</v>
      </c>
      <c r="J86" s="189">
        <v>20</v>
      </c>
      <c r="K86" s="201"/>
    </row>
    <row r="87" spans="2:11" customFormat="1" ht="15" customHeight="1">
      <c r="B87" s="212"/>
      <c r="C87" s="189" t="s">
        <v>831</v>
      </c>
      <c r="D87" s="189"/>
      <c r="E87" s="189"/>
      <c r="F87" s="210" t="s">
        <v>818</v>
      </c>
      <c r="G87" s="211"/>
      <c r="H87" s="189" t="s">
        <v>832</v>
      </c>
      <c r="I87" s="189" t="s">
        <v>814</v>
      </c>
      <c r="J87" s="189">
        <v>50</v>
      </c>
      <c r="K87" s="201"/>
    </row>
    <row r="88" spans="2:11" customFormat="1" ht="15" customHeight="1">
      <c r="B88" s="212"/>
      <c r="C88" s="189" t="s">
        <v>833</v>
      </c>
      <c r="D88" s="189"/>
      <c r="E88" s="189"/>
      <c r="F88" s="210" t="s">
        <v>818</v>
      </c>
      <c r="G88" s="211"/>
      <c r="H88" s="189" t="s">
        <v>834</v>
      </c>
      <c r="I88" s="189" t="s">
        <v>814</v>
      </c>
      <c r="J88" s="189">
        <v>20</v>
      </c>
      <c r="K88" s="201"/>
    </row>
    <row r="89" spans="2:11" customFormat="1" ht="15" customHeight="1">
      <c r="B89" s="212"/>
      <c r="C89" s="189" t="s">
        <v>835</v>
      </c>
      <c r="D89" s="189"/>
      <c r="E89" s="189"/>
      <c r="F89" s="210" t="s">
        <v>818</v>
      </c>
      <c r="G89" s="211"/>
      <c r="H89" s="189" t="s">
        <v>836</v>
      </c>
      <c r="I89" s="189" t="s">
        <v>814</v>
      </c>
      <c r="J89" s="189">
        <v>20</v>
      </c>
      <c r="K89" s="201"/>
    </row>
    <row r="90" spans="2:11" customFormat="1" ht="15" customHeight="1">
      <c r="B90" s="212"/>
      <c r="C90" s="189" t="s">
        <v>837</v>
      </c>
      <c r="D90" s="189"/>
      <c r="E90" s="189"/>
      <c r="F90" s="210" t="s">
        <v>818</v>
      </c>
      <c r="G90" s="211"/>
      <c r="H90" s="189" t="s">
        <v>838</v>
      </c>
      <c r="I90" s="189" t="s">
        <v>814</v>
      </c>
      <c r="J90" s="189">
        <v>50</v>
      </c>
      <c r="K90" s="201"/>
    </row>
    <row r="91" spans="2:11" customFormat="1" ht="15" customHeight="1">
      <c r="B91" s="212"/>
      <c r="C91" s="189" t="s">
        <v>839</v>
      </c>
      <c r="D91" s="189"/>
      <c r="E91" s="189"/>
      <c r="F91" s="210" t="s">
        <v>818</v>
      </c>
      <c r="G91" s="211"/>
      <c r="H91" s="189" t="s">
        <v>839</v>
      </c>
      <c r="I91" s="189" t="s">
        <v>814</v>
      </c>
      <c r="J91" s="189">
        <v>50</v>
      </c>
      <c r="K91" s="201"/>
    </row>
    <row r="92" spans="2:11" customFormat="1" ht="15" customHeight="1">
      <c r="B92" s="212"/>
      <c r="C92" s="189" t="s">
        <v>840</v>
      </c>
      <c r="D92" s="189"/>
      <c r="E92" s="189"/>
      <c r="F92" s="210" t="s">
        <v>818</v>
      </c>
      <c r="G92" s="211"/>
      <c r="H92" s="189" t="s">
        <v>841</v>
      </c>
      <c r="I92" s="189" t="s">
        <v>814</v>
      </c>
      <c r="J92" s="189">
        <v>255</v>
      </c>
      <c r="K92" s="201"/>
    </row>
    <row r="93" spans="2:11" customFormat="1" ht="15" customHeight="1">
      <c r="B93" s="212"/>
      <c r="C93" s="189" t="s">
        <v>842</v>
      </c>
      <c r="D93" s="189"/>
      <c r="E93" s="189"/>
      <c r="F93" s="210" t="s">
        <v>812</v>
      </c>
      <c r="G93" s="211"/>
      <c r="H93" s="189" t="s">
        <v>843</v>
      </c>
      <c r="I93" s="189" t="s">
        <v>844</v>
      </c>
      <c r="J93" s="189"/>
      <c r="K93" s="201"/>
    </row>
    <row r="94" spans="2:11" customFormat="1" ht="15" customHeight="1">
      <c r="B94" s="212"/>
      <c r="C94" s="189" t="s">
        <v>845</v>
      </c>
      <c r="D94" s="189"/>
      <c r="E94" s="189"/>
      <c r="F94" s="210" t="s">
        <v>812</v>
      </c>
      <c r="G94" s="211"/>
      <c r="H94" s="189" t="s">
        <v>846</v>
      </c>
      <c r="I94" s="189" t="s">
        <v>847</v>
      </c>
      <c r="J94" s="189"/>
      <c r="K94" s="201"/>
    </row>
    <row r="95" spans="2:11" customFormat="1" ht="15" customHeight="1">
      <c r="B95" s="212"/>
      <c r="C95" s="189" t="s">
        <v>848</v>
      </c>
      <c r="D95" s="189"/>
      <c r="E95" s="189"/>
      <c r="F95" s="210" t="s">
        <v>812</v>
      </c>
      <c r="G95" s="211"/>
      <c r="H95" s="189" t="s">
        <v>848</v>
      </c>
      <c r="I95" s="189" t="s">
        <v>847</v>
      </c>
      <c r="J95" s="189"/>
      <c r="K95" s="201"/>
    </row>
    <row r="96" spans="2:11" customFormat="1" ht="15" customHeight="1">
      <c r="B96" s="212"/>
      <c r="C96" s="189" t="s">
        <v>47</v>
      </c>
      <c r="D96" s="189"/>
      <c r="E96" s="189"/>
      <c r="F96" s="210" t="s">
        <v>812</v>
      </c>
      <c r="G96" s="211"/>
      <c r="H96" s="189" t="s">
        <v>849</v>
      </c>
      <c r="I96" s="189" t="s">
        <v>847</v>
      </c>
      <c r="J96" s="189"/>
      <c r="K96" s="201"/>
    </row>
    <row r="97" spans="2:11" customFormat="1" ht="15" customHeight="1">
      <c r="B97" s="212"/>
      <c r="C97" s="189" t="s">
        <v>57</v>
      </c>
      <c r="D97" s="189"/>
      <c r="E97" s="189"/>
      <c r="F97" s="210" t="s">
        <v>812</v>
      </c>
      <c r="G97" s="211"/>
      <c r="H97" s="189" t="s">
        <v>850</v>
      </c>
      <c r="I97" s="189" t="s">
        <v>847</v>
      </c>
      <c r="J97" s="189"/>
      <c r="K97" s="201"/>
    </row>
    <row r="98" spans="2:11" customFormat="1" ht="15" customHeight="1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>
      <c r="B102" s="200"/>
      <c r="C102" s="298" t="s">
        <v>851</v>
      </c>
      <c r="D102" s="298"/>
      <c r="E102" s="298"/>
      <c r="F102" s="298"/>
      <c r="G102" s="298"/>
      <c r="H102" s="298"/>
      <c r="I102" s="298"/>
      <c r="J102" s="298"/>
      <c r="K102" s="201"/>
    </row>
    <row r="103" spans="2:11" customFormat="1" ht="17.25" customHeight="1">
      <c r="B103" s="200"/>
      <c r="C103" s="202" t="s">
        <v>806</v>
      </c>
      <c r="D103" s="202"/>
      <c r="E103" s="202"/>
      <c r="F103" s="202" t="s">
        <v>807</v>
      </c>
      <c r="G103" s="203"/>
      <c r="H103" s="202" t="s">
        <v>63</v>
      </c>
      <c r="I103" s="202" t="s">
        <v>66</v>
      </c>
      <c r="J103" s="202" t="s">
        <v>808</v>
      </c>
      <c r="K103" s="201"/>
    </row>
    <row r="104" spans="2:11" customFormat="1" ht="17.25" customHeight="1">
      <c r="B104" s="200"/>
      <c r="C104" s="204" t="s">
        <v>809</v>
      </c>
      <c r="D104" s="204"/>
      <c r="E104" s="204"/>
      <c r="F104" s="205" t="s">
        <v>810</v>
      </c>
      <c r="G104" s="206"/>
      <c r="H104" s="204"/>
      <c r="I104" s="204"/>
      <c r="J104" s="204" t="s">
        <v>811</v>
      </c>
      <c r="K104" s="201"/>
    </row>
    <row r="105" spans="2:11" customFormat="1" ht="5.25" customHeight="1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>
      <c r="B106" s="200"/>
      <c r="C106" s="189" t="s">
        <v>62</v>
      </c>
      <c r="D106" s="209"/>
      <c r="E106" s="209"/>
      <c r="F106" s="210" t="s">
        <v>812</v>
      </c>
      <c r="G106" s="189"/>
      <c r="H106" s="189" t="s">
        <v>852</v>
      </c>
      <c r="I106" s="189" t="s">
        <v>814</v>
      </c>
      <c r="J106" s="189">
        <v>20</v>
      </c>
      <c r="K106" s="201"/>
    </row>
    <row r="107" spans="2:11" customFormat="1" ht="15" customHeight="1">
      <c r="B107" s="200"/>
      <c r="C107" s="189" t="s">
        <v>815</v>
      </c>
      <c r="D107" s="189"/>
      <c r="E107" s="189"/>
      <c r="F107" s="210" t="s">
        <v>812</v>
      </c>
      <c r="G107" s="189"/>
      <c r="H107" s="189" t="s">
        <v>852</v>
      </c>
      <c r="I107" s="189" t="s">
        <v>814</v>
      </c>
      <c r="J107" s="189">
        <v>120</v>
      </c>
      <c r="K107" s="201"/>
    </row>
    <row r="108" spans="2:11" customFormat="1" ht="15" customHeight="1">
      <c r="B108" s="212"/>
      <c r="C108" s="189" t="s">
        <v>817</v>
      </c>
      <c r="D108" s="189"/>
      <c r="E108" s="189"/>
      <c r="F108" s="210" t="s">
        <v>818</v>
      </c>
      <c r="G108" s="189"/>
      <c r="H108" s="189" t="s">
        <v>852</v>
      </c>
      <c r="I108" s="189" t="s">
        <v>814</v>
      </c>
      <c r="J108" s="189">
        <v>50</v>
      </c>
      <c r="K108" s="201"/>
    </row>
    <row r="109" spans="2:11" customFormat="1" ht="15" customHeight="1">
      <c r="B109" s="212"/>
      <c r="C109" s="189" t="s">
        <v>820</v>
      </c>
      <c r="D109" s="189"/>
      <c r="E109" s="189"/>
      <c r="F109" s="210" t="s">
        <v>812</v>
      </c>
      <c r="G109" s="189"/>
      <c r="H109" s="189" t="s">
        <v>852</v>
      </c>
      <c r="I109" s="189" t="s">
        <v>822</v>
      </c>
      <c r="J109" s="189"/>
      <c r="K109" s="201"/>
    </row>
    <row r="110" spans="2:11" customFormat="1" ht="15" customHeight="1">
      <c r="B110" s="212"/>
      <c r="C110" s="189" t="s">
        <v>831</v>
      </c>
      <c r="D110" s="189"/>
      <c r="E110" s="189"/>
      <c r="F110" s="210" t="s">
        <v>818</v>
      </c>
      <c r="G110" s="189"/>
      <c r="H110" s="189" t="s">
        <v>852</v>
      </c>
      <c r="I110" s="189" t="s">
        <v>814</v>
      </c>
      <c r="J110" s="189">
        <v>50</v>
      </c>
      <c r="K110" s="201"/>
    </row>
    <row r="111" spans="2:11" customFormat="1" ht="15" customHeight="1">
      <c r="B111" s="212"/>
      <c r="C111" s="189" t="s">
        <v>839</v>
      </c>
      <c r="D111" s="189"/>
      <c r="E111" s="189"/>
      <c r="F111" s="210" t="s">
        <v>818</v>
      </c>
      <c r="G111" s="189"/>
      <c r="H111" s="189" t="s">
        <v>852</v>
      </c>
      <c r="I111" s="189" t="s">
        <v>814</v>
      </c>
      <c r="J111" s="189">
        <v>50</v>
      </c>
      <c r="K111" s="201"/>
    </row>
    <row r="112" spans="2:11" customFormat="1" ht="15" customHeight="1">
      <c r="B112" s="212"/>
      <c r="C112" s="189" t="s">
        <v>837</v>
      </c>
      <c r="D112" s="189"/>
      <c r="E112" s="189"/>
      <c r="F112" s="210" t="s">
        <v>818</v>
      </c>
      <c r="G112" s="189"/>
      <c r="H112" s="189" t="s">
        <v>852</v>
      </c>
      <c r="I112" s="189" t="s">
        <v>814</v>
      </c>
      <c r="J112" s="189">
        <v>50</v>
      </c>
      <c r="K112" s="201"/>
    </row>
    <row r="113" spans="2:11" customFormat="1" ht="15" customHeight="1">
      <c r="B113" s="212"/>
      <c r="C113" s="189" t="s">
        <v>62</v>
      </c>
      <c r="D113" s="189"/>
      <c r="E113" s="189"/>
      <c r="F113" s="210" t="s">
        <v>812</v>
      </c>
      <c r="G113" s="189"/>
      <c r="H113" s="189" t="s">
        <v>853</v>
      </c>
      <c r="I113" s="189" t="s">
        <v>814</v>
      </c>
      <c r="J113" s="189">
        <v>20</v>
      </c>
      <c r="K113" s="201"/>
    </row>
    <row r="114" spans="2:11" customFormat="1" ht="15" customHeight="1">
      <c r="B114" s="212"/>
      <c r="C114" s="189" t="s">
        <v>854</v>
      </c>
      <c r="D114" s="189"/>
      <c r="E114" s="189"/>
      <c r="F114" s="210" t="s">
        <v>812</v>
      </c>
      <c r="G114" s="189"/>
      <c r="H114" s="189" t="s">
        <v>855</v>
      </c>
      <c r="I114" s="189" t="s">
        <v>814</v>
      </c>
      <c r="J114" s="189">
        <v>120</v>
      </c>
      <c r="K114" s="201"/>
    </row>
    <row r="115" spans="2:11" customFormat="1" ht="15" customHeight="1">
      <c r="B115" s="212"/>
      <c r="C115" s="189" t="s">
        <v>47</v>
      </c>
      <c r="D115" s="189"/>
      <c r="E115" s="189"/>
      <c r="F115" s="210" t="s">
        <v>812</v>
      </c>
      <c r="G115" s="189"/>
      <c r="H115" s="189" t="s">
        <v>856</v>
      </c>
      <c r="I115" s="189" t="s">
        <v>847</v>
      </c>
      <c r="J115" s="189"/>
      <c r="K115" s="201"/>
    </row>
    <row r="116" spans="2:11" customFormat="1" ht="15" customHeight="1">
      <c r="B116" s="212"/>
      <c r="C116" s="189" t="s">
        <v>57</v>
      </c>
      <c r="D116" s="189"/>
      <c r="E116" s="189"/>
      <c r="F116" s="210" t="s">
        <v>812</v>
      </c>
      <c r="G116" s="189"/>
      <c r="H116" s="189" t="s">
        <v>857</v>
      </c>
      <c r="I116" s="189" t="s">
        <v>847</v>
      </c>
      <c r="J116" s="189"/>
      <c r="K116" s="201"/>
    </row>
    <row r="117" spans="2:11" customFormat="1" ht="15" customHeight="1">
      <c r="B117" s="212"/>
      <c r="C117" s="189" t="s">
        <v>66</v>
      </c>
      <c r="D117" s="189"/>
      <c r="E117" s="189"/>
      <c r="F117" s="210" t="s">
        <v>812</v>
      </c>
      <c r="G117" s="189"/>
      <c r="H117" s="189" t="s">
        <v>858</v>
      </c>
      <c r="I117" s="189" t="s">
        <v>859</v>
      </c>
      <c r="J117" s="189"/>
      <c r="K117" s="201"/>
    </row>
    <row r="118" spans="2:11" customFormat="1" ht="15" customHeight="1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>
      <c r="B122" s="226"/>
      <c r="C122" s="299" t="s">
        <v>860</v>
      </c>
      <c r="D122" s="299"/>
      <c r="E122" s="299"/>
      <c r="F122" s="299"/>
      <c r="G122" s="299"/>
      <c r="H122" s="299"/>
      <c r="I122" s="299"/>
      <c r="J122" s="299"/>
      <c r="K122" s="227"/>
    </row>
    <row r="123" spans="2:11" customFormat="1" ht="17.25" customHeight="1">
      <c r="B123" s="228"/>
      <c r="C123" s="202" t="s">
        <v>806</v>
      </c>
      <c r="D123" s="202"/>
      <c r="E123" s="202"/>
      <c r="F123" s="202" t="s">
        <v>807</v>
      </c>
      <c r="G123" s="203"/>
      <c r="H123" s="202" t="s">
        <v>63</v>
      </c>
      <c r="I123" s="202" t="s">
        <v>66</v>
      </c>
      <c r="J123" s="202" t="s">
        <v>808</v>
      </c>
      <c r="K123" s="229"/>
    </row>
    <row r="124" spans="2:11" customFormat="1" ht="17.25" customHeight="1">
      <c r="B124" s="228"/>
      <c r="C124" s="204" t="s">
        <v>809</v>
      </c>
      <c r="D124" s="204"/>
      <c r="E124" s="204"/>
      <c r="F124" s="205" t="s">
        <v>810</v>
      </c>
      <c r="G124" s="206"/>
      <c r="H124" s="204"/>
      <c r="I124" s="204"/>
      <c r="J124" s="204" t="s">
        <v>811</v>
      </c>
      <c r="K124" s="229"/>
    </row>
    <row r="125" spans="2:11" customFormat="1" ht="5.25" customHeight="1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>
      <c r="B126" s="230"/>
      <c r="C126" s="189" t="s">
        <v>815</v>
      </c>
      <c r="D126" s="209"/>
      <c r="E126" s="209"/>
      <c r="F126" s="210" t="s">
        <v>812</v>
      </c>
      <c r="G126" s="189"/>
      <c r="H126" s="189" t="s">
        <v>852</v>
      </c>
      <c r="I126" s="189" t="s">
        <v>814</v>
      </c>
      <c r="J126" s="189">
        <v>120</v>
      </c>
      <c r="K126" s="233"/>
    </row>
    <row r="127" spans="2:11" customFormat="1" ht="15" customHeight="1">
      <c r="B127" s="230"/>
      <c r="C127" s="189" t="s">
        <v>861</v>
      </c>
      <c r="D127" s="189"/>
      <c r="E127" s="189"/>
      <c r="F127" s="210" t="s">
        <v>812</v>
      </c>
      <c r="G127" s="189"/>
      <c r="H127" s="189" t="s">
        <v>862</v>
      </c>
      <c r="I127" s="189" t="s">
        <v>814</v>
      </c>
      <c r="J127" s="189" t="s">
        <v>863</v>
      </c>
      <c r="K127" s="233"/>
    </row>
    <row r="128" spans="2:11" customFormat="1" ht="15" customHeight="1">
      <c r="B128" s="230"/>
      <c r="C128" s="189" t="s">
        <v>760</v>
      </c>
      <c r="D128" s="189"/>
      <c r="E128" s="189"/>
      <c r="F128" s="210" t="s">
        <v>812</v>
      </c>
      <c r="G128" s="189"/>
      <c r="H128" s="189" t="s">
        <v>864</v>
      </c>
      <c r="I128" s="189" t="s">
        <v>814</v>
      </c>
      <c r="J128" s="189" t="s">
        <v>863</v>
      </c>
      <c r="K128" s="233"/>
    </row>
    <row r="129" spans="2:11" customFormat="1" ht="15" customHeight="1">
      <c r="B129" s="230"/>
      <c r="C129" s="189" t="s">
        <v>823</v>
      </c>
      <c r="D129" s="189"/>
      <c r="E129" s="189"/>
      <c r="F129" s="210" t="s">
        <v>818</v>
      </c>
      <c r="G129" s="189"/>
      <c r="H129" s="189" t="s">
        <v>824</v>
      </c>
      <c r="I129" s="189" t="s">
        <v>814</v>
      </c>
      <c r="J129" s="189">
        <v>15</v>
      </c>
      <c r="K129" s="233"/>
    </row>
    <row r="130" spans="2:11" customFormat="1" ht="15" customHeight="1">
      <c r="B130" s="230"/>
      <c r="C130" s="189" t="s">
        <v>825</v>
      </c>
      <c r="D130" s="189"/>
      <c r="E130" s="189"/>
      <c r="F130" s="210" t="s">
        <v>818</v>
      </c>
      <c r="G130" s="189"/>
      <c r="H130" s="189" t="s">
        <v>826</v>
      </c>
      <c r="I130" s="189" t="s">
        <v>814</v>
      </c>
      <c r="J130" s="189">
        <v>15</v>
      </c>
      <c r="K130" s="233"/>
    </row>
    <row r="131" spans="2:11" customFormat="1" ht="15" customHeight="1">
      <c r="B131" s="230"/>
      <c r="C131" s="189" t="s">
        <v>827</v>
      </c>
      <c r="D131" s="189"/>
      <c r="E131" s="189"/>
      <c r="F131" s="210" t="s">
        <v>818</v>
      </c>
      <c r="G131" s="189"/>
      <c r="H131" s="189" t="s">
        <v>828</v>
      </c>
      <c r="I131" s="189" t="s">
        <v>814</v>
      </c>
      <c r="J131" s="189">
        <v>20</v>
      </c>
      <c r="K131" s="233"/>
    </row>
    <row r="132" spans="2:11" customFormat="1" ht="15" customHeight="1">
      <c r="B132" s="230"/>
      <c r="C132" s="189" t="s">
        <v>829</v>
      </c>
      <c r="D132" s="189"/>
      <c r="E132" s="189"/>
      <c r="F132" s="210" t="s">
        <v>818</v>
      </c>
      <c r="G132" s="189"/>
      <c r="H132" s="189" t="s">
        <v>830</v>
      </c>
      <c r="I132" s="189" t="s">
        <v>814</v>
      </c>
      <c r="J132" s="189">
        <v>20</v>
      </c>
      <c r="K132" s="233"/>
    </row>
    <row r="133" spans="2:11" customFormat="1" ht="15" customHeight="1">
      <c r="B133" s="230"/>
      <c r="C133" s="189" t="s">
        <v>817</v>
      </c>
      <c r="D133" s="189"/>
      <c r="E133" s="189"/>
      <c r="F133" s="210" t="s">
        <v>818</v>
      </c>
      <c r="G133" s="189"/>
      <c r="H133" s="189" t="s">
        <v>852</v>
      </c>
      <c r="I133" s="189" t="s">
        <v>814</v>
      </c>
      <c r="J133" s="189">
        <v>50</v>
      </c>
      <c r="K133" s="233"/>
    </row>
    <row r="134" spans="2:11" customFormat="1" ht="15" customHeight="1">
      <c r="B134" s="230"/>
      <c r="C134" s="189" t="s">
        <v>831</v>
      </c>
      <c r="D134" s="189"/>
      <c r="E134" s="189"/>
      <c r="F134" s="210" t="s">
        <v>818</v>
      </c>
      <c r="G134" s="189"/>
      <c r="H134" s="189" t="s">
        <v>852</v>
      </c>
      <c r="I134" s="189" t="s">
        <v>814</v>
      </c>
      <c r="J134" s="189">
        <v>50</v>
      </c>
      <c r="K134" s="233"/>
    </row>
    <row r="135" spans="2:11" customFormat="1" ht="15" customHeight="1">
      <c r="B135" s="230"/>
      <c r="C135" s="189" t="s">
        <v>837</v>
      </c>
      <c r="D135" s="189"/>
      <c r="E135" s="189"/>
      <c r="F135" s="210" t="s">
        <v>818</v>
      </c>
      <c r="G135" s="189"/>
      <c r="H135" s="189" t="s">
        <v>852</v>
      </c>
      <c r="I135" s="189" t="s">
        <v>814</v>
      </c>
      <c r="J135" s="189">
        <v>50</v>
      </c>
      <c r="K135" s="233"/>
    </row>
    <row r="136" spans="2:11" customFormat="1" ht="15" customHeight="1">
      <c r="B136" s="230"/>
      <c r="C136" s="189" t="s">
        <v>839</v>
      </c>
      <c r="D136" s="189"/>
      <c r="E136" s="189"/>
      <c r="F136" s="210" t="s">
        <v>818</v>
      </c>
      <c r="G136" s="189"/>
      <c r="H136" s="189" t="s">
        <v>852</v>
      </c>
      <c r="I136" s="189" t="s">
        <v>814</v>
      </c>
      <c r="J136" s="189">
        <v>50</v>
      </c>
      <c r="K136" s="233"/>
    </row>
    <row r="137" spans="2:11" customFormat="1" ht="15" customHeight="1">
      <c r="B137" s="230"/>
      <c r="C137" s="189" t="s">
        <v>840</v>
      </c>
      <c r="D137" s="189"/>
      <c r="E137" s="189"/>
      <c r="F137" s="210" t="s">
        <v>818</v>
      </c>
      <c r="G137" s="189"/>
      <c r="H137" s="189" t="s">
        <v>865</v>
      </c>
      <c r="I137" s="189" t="s">
        <v>814</v>
      </c>
      <c r="J137" s="189">
        <v>255</v>
      </c>
      <c r="K137" s="233"/>
    </row>
    <row r="138" spans="2:11" customFormat="1" ht="15" customHeight="1">
      <c r="B138" s="230"/>
      <c r="C138" s="189" t="s">
        <v>842</v>
      </c>
      <c r="D138" s="189"/>
      <c r="E138" s="189"/>
      <c r="F138" s="210" t="s">
        <v>812</v>
      </c>
      <c r="G138" s="189"/>
      <c r="H138" s="189" t="s">
        <v>866</v>
      </c>
      <c r="I138" s="189" t="s">
        <v>844</v>
      </c>
      <c r="J138" s="189"/>
      <c r="K138" s="233"/>
    </row>
    <row r="139" spans="2:11" customFormat="1" ht="15" customHeight="1">
      <c r="B139" s="230"/>
      <c r="C139" s="189" t="s">
        <v>845</v>
      </c>
      <c r="D139" s="189"/>
      <c r="E139" s="189"/>
      <c r="F139" s="210" t="s">
        <v>812</v>
      </c>
      <c r="G139" s="189"/>
      <c r="H139" s="189" t="s">
        <v>867</v>
      </c>
      <c r="I139" s="189" t="s">
        <v>847</v>
      </c>
      <c r="J139" s="189"/>
      <c r="K139" s="233"/>
    </row>
    <row r="140" spans="2:11" customFormat="1" ht="15" customHeight="1">
      <c r="B140" s="230"/>
      <c r="C140" s="189" t="s">
        <v>848</v>
      </c>
      <c r="D140" s="189"/>
      <c r="E140" s="189"/>
      <c r="F140" s="210" t="s">
        <v>812</v>
      </c>
      <c r="G140" s="189"/>
      <c r="H140" s="189" t="s">
        <v>848</v>
      </c>
      <c r="I140" s="189" t="s">
        <v>847</v>
      </c>
      <c r="J140" s="189"/>
      <c r="K140" s="233"/>
    </row>
    <row r="141" spans="2:11" customFormat="1" ht="15" customHeight="1">
      <c r="B141" s="230"/>
      <c r="C141" s="189" t="s">
        <v>47</v>
      </c>
      <c r="D141" s="189"/>
      <c r="E141" s="189"/>
      <c r="F141" s="210" t="s">
        <v>812</v>
      </c>
      <c r="G141" s="189"/>
      <c r="H141" s="189" t="s">
        <v>868</v>
      </c>
      <c r="I141" s="189" t="s">
        <v>847</v>
      </c>
      <c r="J141" s="189"/>
      <c r="K141" s="233"/>
    </row>
    <row r="142" spans="2:11" customFormat="1" ht="15" customHeight="1">
      <c r="B142" s="230"/>
      <c r="C142" s="189" t="s">
        <v>869</v>
      </c>
      <c r="D142" s="189"/>
      <c r="E142" s="189"/>
      <c r="F142" s="210" t="s">
        <v>812</v>
      </c>
      <c r="G142" s="189"/>
      <c r="H142" s="189" t="s">
        <v>870</v>
      </c>
      <c r="I142" s="189" t="s">
        <v>847</v>
      </c>
      <c r="J142" s="189"/>
      <c r="K142" s="233"/>
    </row>
    <row r="143" spans="2:11" customFormat="1" ht="15" customHeight="1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>
      <c r="B147" s="200"/>
      <c r="C147" s="298" t="s">
        <v>871</v>
      </c>
      <c r="D147" s="298"/>
      <c r="E147" s="298"/>
      <c r="F147" s="298"/>
      <c r="G147" s="298"/>
      <c r="H147" s="298"/>
      <c r="I147" s="298"/>
      <c r="J147" s="298"/>
      <c r="K147" s="201"/>
    </row>
    <row r="148" spans="2:11" customFormat="1" ht="17.25" customHeight="1">
      <c r="B148" s="200"/>
      <c r="C148" s="202" t="s">
        <v>806</v>
      </c>
      <c r="D148" s="202"/>
      <c r="E148" s="202"/>
      <c r="F148" s="202" t="s">
        <v>807</v>
      </c>
      <c r="G148" s="203"/>
      <c r="H148" s="202" t="s">
        <v>63</v>
      </c>
      <c r="I148" s="202" t="s">
        <v>66</v>
      </c>
      <c r="J148" s="202" t="s">
        <v>808</v>
      </c>
      <c r="K148" s="201"/>
    </row>
    <row r="149" spans="2:11" customFormat="1" ht="17.25" customHeight="1">
      <c r="B149" s="200"/>
      <c r="C149" s="204" t="s">
        <v>809</v>
      </c>
      <c r="D149" s="204"/>
      <c r="E149" s="204"/>
      <c r="F149" s="205" t="s">
        <v>810</v>
      </c>
      <c r="G149" s="206"/>
      <c r="H149" s="204"/>
      <c r="I149" s="204"/>
      <c r="J149" s="204" t="s">
        <v>811</v>
      </c>
      <c r="K149" s="201"/>
    </row>
    <row r="150" spans="2:11" customFormat="1" ht="5.25" customHeight="1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>
      <c r="B151" s="212"/>
      <c r="C151" s="237" t="s">
        <v>815</v>
      </c>
      <c r="D151" s="189"/>
      <c r="E151" s="189"/>
      <c r="F151" s="238" t="s">
        <v>812</v>
      </c>
      <c r="G151" s="189"/>
      <c r="H151" s="237" t="s">
        <v>852</v>
      </c>
      <c r="I151" s="237" t="s">
        <v>814</v>
      </c>
      <c r="J151" s="237">
        <v>120</v>
      </c>
      <c r="K151" s="233"/>
    </row>
    <row r="152" spans="2:11" customFormat="1" ht="15" customHeight="1">
      <c r="B152" s="212"/>
      <c r="C152" s="237" t="s">
        <v>861</v>
      </c>
      <c r="D152" s="189"/>
      <c r="E152" s="189"/>
      <c r="F152" s="238" t="s">
        <v>812</v>
      </c>
      <c r="G152" s="189"/>
      <c r="H152" s="237" t="s">
        <v>872</v>
      </c>
      <c r="I152" s="237" t="s">
        <v>814</v>
      </c>
      <c r="J152" s="237" t="s">
        <v>863</v>
      </c>
      <c r="K152" s="233"/>
    </row>
    <row r="153" spans="2:11" customFormat="1" ht="15" customHeight="1">
      <c r="B153" s="212"/>
      <c r="C153" s="237" t="s">
        <v>760</v>
      </c>
      <c r="D153" s="189"/>
      <c r="E153" s="189"/>
      <c r="F153" s="238" t="s">
        <v>812</v>
      </c>
      <c r="G153" s="189"/>
      <c r="H153" s="237" t="s">
        <v>873</v>
      </c>
      <c r="I153" s="237" t="s">
        <v>814</v>
      </c>
      <c r="J153" s="237" t="s">
        <v>863</v>
      </c>
      <c r="K153" s="233"/>
    </row>
    <row r="154" spans="2:11" customFormat="1" ht="15" customHeight="1">
      <c r="B154" s="212"/>
      <c r="C154" s="237" t="s">
        <v>817</v>
      </c>
      <c r="D154" s="189"/>
      <c r="E154" s="189"/>
      <c r="F154" s="238" t="s">
        <v>818</v>
      </c>
      <c r="G154" s="189"/>
      <c r="H154" s="237" t="s">
        <v>852</v>
      </c>
      <c r="I154" s="237" t="s">
        <v>814</v>
      </c>
      <c r="J154" s="237">
        <v>50</v>
      </c>
      <c r="K154" s="233"/>
    </row>
    <row r="155" spans="2:11" customFormat="1" ht="15" customHeight="1">
      <c r="B155" s="212"/>
      <c r="C155" s="237" t="s">
        <v>820</v>
      </c>
      <c r="D155" s="189"/>
      <c r="E155" s="189"/>
      <c r="F155" s="238" t="s">
        <v>812</v>
      </c>
      <c r="G155" s="189"/>
      <c r="H155" s="237" t="s">
        <v>852</v>
      </c>
      <c r="I155" s="237" t="s">
        <v>822</v>
      </c>
      <c r="J155" s="237"/>
      <c r="K155" s="233"/>
    </row>
    <row r="156" spans="2:11" customFormat="1" ht="15" customHeight="1">
      <c r="B156" s="212"/>
      <c r="C156" s="237" t="s">
        <v>831</v>
      </c>
      <c r="D156" s="189"/>
      <c r="E156" s="189"/>
      <c r="F156" s="238" t="s">
        <v>818</v>
      </c>
      <c r="G156" s="189"/>
      <c r="H156" s="237" t="s">
        <v>852</v>
      </c>
      <c r="I156" s="237" t="s">
        <v>814</v>
      </c>
      <c r="J156" s="237">
        <v>50</v>
      </c>
      <c r="K156" s="233"/>
    </row>
    <row r="157" spans="2:11" customFormat="1" ht="15" customHeight="1">
      <c r="B157" s="212"/>
      <c r="C157" s="237" t="s">
        <v>839</v>
      </c>
      <c r="D157" s="189"/>
      <c r="E157" s="189"/>
      <c r="F157" s="238" t="s">
        <v>818</v>
      </c>
      <c r="G157" s="189"/>
      <c r="H157" s="237" t="s">
        <v>852</v>
      </c>
      <c r="I157" s="237" t="s">
        <v>814</v>
      </c>
      <c r="J157" s="237">
        <v>50</v>
      </c>
      <c r="K157" s="233"/>
    </row>
    <row r="158" spans="2:11" customFormat="1" ht="15" customHeight="1">
      <c r="B158" s="212"/>
      <c r="C158" s="237" t="s">
        <v>837</v>
      </c>
      <c r="D158" s="189"/>
      <c r="E158" s="189"/>
      <c r="F158" s="238" t="s">
        <v>818</v>
      </c>
      <c r="G158" s="189"/>
      <c r="H158" s="237" t="s">
        <v>852</v>
      </c>
      <c r="I158" s="237" t="s">
        <v>814</v>
      </c>
      <c r="J158" s="237">
        <v>50</v>
      </c>
      <c r="K158" s="233"/>
    </row>
    <row r="159" spans="2:11" customFormat="1" ht="15" customHeight="1">
      <c r="B159" s="212"/>
      <c r="C159" s="237" t="s">
        <v>102</v>
      </c>
      <c r="D159" s="189"/>
      <c r="E159" s="189"/>
      <c r="F159" s="238" t="s">
        <v>812</v>
      </c>
      <c r="G159" s="189"/>
      <c r="H159" s="237" t="s">
        <v>874</v>
      </c>
      <c r="I159" s="237" t="s">
        <v>814</v>
      </c>
      <c r="J159" s="237" t="s">
        <v>875</v>
      </c>
      <c r="K159" s="233"/>
    </row>
    <row r="160" spans="2:11" customFormat="1" ht="15" customHeight="1">
      <c r="B160" s="212"/>
      <c r="C160" s="237" t="s">
        <v>876</v>
      </c>
      <c r="D160" s="189"/>
      <c r="E160" s="189"/>
      <c r="F160" s="238" t="s">
        <v>812</v>
      </c>
      <c r="G160" s="189"/>
      <c r="H160" s="237" t="s">
        <v>877</v>
      </c>
      <c r="I160" s="237" t="s">
        <v>847</v>
      </c>
      <c r="J160" s="237"/>
      <c r="K160" s="233"/>
    </row>
    <row r="161" spans="2:11" customFormat="1" ht="15" customHeight="1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>
      <c r="B165" s="181"/>
      <c r="C165" s="299" t="s">
        <v>878</v>
      </c>
      <c r="D165" s="299"/>
      <c r="E165" s="299"/>
      <c r="F165" s="299"/>
      <c r="G165" s="299"/>
      <c r="H165" s="299"/>
      <c r="I165" s="299"/>
      <c r="J165" s="299"/>
      <c r="K165" s="182"/>
    </row>
    <row r="166" spans="2:11" customFormat="1" ht="17.25" customHeight="1">
      <c r="B166" s="181"/>
      <c r="C166" s="202" t="s">
        <v>806</v>
      </c>
      <c r="D166" s="202"/>
      <c r="E166" s="202"/>
      <c r="F166" s="202" t="s">
        <v>807</v>
      </c>
      <c r="G166" s="242"/>
      <c r="H166" s="243" t="s">
        <v>63</v>
      </c>
      <c r="I166" s="243" t="s">
        <v>66</v>
      </c>
      <c r="J166" s="202" t="s">
        <v>808</v>
      </c>
      <c r="K166" s="182"/>
    </row>
    <row r="167" spans="2:11" customFormat="1" ht="17.25" customHeight="1">
      <c r="B167" s="183"/>
      <c r="C167" s="204" t="s">
        <v>809</v>
      </c>
      <c r="D167" s="204"/>
      <c r="E167" s="204"/>
      <c r="F167" s="205" t="s">
        <v>810</v>
      </c>
      <c r="G167" s="244"/>
      <c r="H167" s="245"/>
      <c r="I167" s="245"/>
      <c r="J167" s="204" t="s">
        <v>811</v>
      </c>
      <c r="K167" s="184"/>
    </row>
    <row r="168" spans="2:11" customFormat="1" ht="5.25" customHeight="1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>
      <c r="B169" s="212"/>
      <c r="C169" s="189" t="s">
        <v>815</v>
      </c>
      <c r="D169" s="189"/>
      <c r="E169" s="189"/>
      <c r="F169" s="210" t="s">
        <v>812</v>
      </c>
      <c r="G169" s="189"/>
      <c r="H169" s="189" t="s">
        <v>852</v>
      </c>
      <c r="I169" s="189" t="s">
        <v>814</v>
      </c>
      <c r="J169" s="189">
        <v>120</v>
      </c>
      <c r="K169" s="233"/>
    </row>
    <row r="170" spans="2:11" customFormat="1" ht="15" customHeight="1">
      <c r="B170" s="212"/>
      <c r="C170" s="189" t="s">
        <v>861</v>
      </c>
      <c r="D170" s="189"/>
      <c r="E170" s="189"/>
      <c r="F170" s="210" t="s">
        <v>812</v>
      </c>
      <c r="G170" s="189"/>
      <c r="H170" s="189" t="s">
        <v>862</v>
      </c>
      <c r="I170" s="189" t="s">
        <v>814</v>
      </c>
      <c r="J170" s="189" t="s">
        <v>863</v>
      </c>
      <c r="K170" s="233"/>
    </row>
    <row r="171" spans="2:11" customFormat="1" ht="15" customHeight="1">
      <c r="B171" s="212"/>
      <c r="C171" s="189" t="s">
        <v>760</v>
      </c>
      <c r="D171" s="189"/>
      <c r="E171" s="189"/>
      <c r="F171" s="210" t="s">
        <v>812</v>
      </c>
      <c r="G171" s="189"/>
      <c r="H171" s="189" t="s">
        <v>879</v>
      </c>
      <c r="I171" s="189" t="s">
        <v>814</v>
      </c>
      <c r="J171" s="189" t="s">
        <v>863</v>
      </c>
      <c r="K171" s="233"/>
    </row>
    <row r="172" spans="2:11" customFormat="1" ht="15" customHeight="1">
      <c r="B172" s="212"/>
      <c r="C172" s="189" t="s">
        <v>817</v>
      </c>
      <c r="D172" s="189"/>
      <c r="E172" s="189"/>
      <c r="F172" s="210" t="s">
        <v>818</v>
      </c>
      <c r="G172" s="189"/>
      <c r="H172" s="189" t="s">
        <v>879</v>
      </c>
      <c r="I172" s="189" t="s">
        <v>814</v>
      </c>
      <c r="J172" s="189">
        <v>50</v>
      </c>
      <c r="K172" s="233"/>
    </row>
    <row r="173" spans="2:11" customFormat="1" ht="15" customHeight="1">
      <c r="B173" s="212"/>
      <c r="C173" s="189" t="s">
        <v>820</v>
      </c>
      <c r="D173" s="189"/>
      <c r="E173" s="189"/>
      <c r="F173" s="210" t="s">
        <v>812</v>
      </c>
      <c r="G173" s="189"/>
      <c r="H173" s="189" t="s">
        <v>879</v>
      </c>
      <c r="I173" s="189" t="s">
        <v>822</v>
      </c>
      <c r="J173" s="189"/>
      <c r="K173" s="233"/>
    </row>
    <row r="174" spans="2:11" customFormat="1" ht="15" customHeight="1">
      <c r="B174" s="212"/>
      <c r="C174" s="189" t="s">
        <v>831</v>
      </c>
      <c r="D174" s="189"/>
      <c r="E174" s="189"/>
      <c r="F174" s="210" t="s">
        <v>818</v>
      </c>
      <c r="G174" s="189"/>
      <c r="H174" s="189" t="s">
        <v>879</v>
      </c>
      <c r="I174" s="189" t="s">
        <v>814</v>
      </c>
      <c r="J174" s="189">
        <v>50</v>
      </c>
      <c r="K174" s="233"/>
    </row>
    <row r="175" spans="2:11" customFormat="1" ht="15" customHeight="1">
      <c r="B175" s="212"/>
      <c r="C175" s="189" t="s">
        <v>839</v>
      </c>
      <c r="D175" s="189"/>
      <c r="E175" s="189"/>
      <c r="F175" s="210" t="s">
        <v>818</v>
      </c>
      <c r="G175" s="189"/>
      <c r="H175" s="189" t="s">
        <v>879</v>
      </c>
      <c r="I175" s="189" t="s">
        <v>814</v>
      </c>
      <c r="J175" s="189">
        <v>50</v>
      </c>
      <c r="K175" s="233"/>
    </row>
    <row r="176" spans="2:11" customFormat="1" ht="15" customHeight="1">
      <c r="B176" s="212"/>
      <c r="C176" s="189" t="s">
        <v>837</v>
      </c>
      <c r="D176" s="189"/>
      <c r="E176" s="189"/>
      <c r="F176" s="210" t="s">
        <v>818</v>
      </c>
      <c r="G176" s="189"/>
      <c r="H176" s="189" t="s">
        <v>879</v>
      </c>
      <c r="I176" s="189" t="s">
        <v>814</v>
      </c>
      <c r="J176" s="189">
        <v>50</v>
      </c>
      <c r="K176" s="233"/>
    </row>
    <row r="177" spans="2:11" customFormat="1" ht="15" customHeight="1">
      <c r="B177" s="212"/>
      <c r="C177" s="189" t="s">
        <v>115</v>
      </c>
      <c r="D177" s="189"/>
      <c r="E177" s="189"/>
      <c r="F177" s="210" t="s">
        <v>812</v>
      </c>
      <c r="G177" s="189"/>
      <c r="H177" s="189" t="s">
        <v>880</v>
      </c>
      <c r="I177" s="189" t="s">
        <v>881</v>
      </c>
      <c r="J177" s="189"/>
      <c r="K177" s="233"/>
    </row>
    <row r="178" spans="2:11" customFormat="1" ht="15" customHeight="1">
      <c r="B178" s="212"/>
      <c r="C178" s="189" t="s">
        <v>66</v>
      </c>
      <c r="D178" s="189"/>
      <c r="E178" s="189"/>
      <c r="F178" s="210" t="s">
        <v>812</v>
      </c>
      <c r="G178" s="189"/>
      <c r="H178" s="189" t="s">
        <v>882</v>
      </c>
      <c r="I178" s="189" t="s">
        <v>883</v>
      </c>
      <c r="J178" s="189">
        <v>1</v>
      </c>
      <c r="K178" s="233"/>
    </row>
    <row r="179" spans="2:11" customFormat="1" ht="15" customHeight="1">
      <c r="B179" s="212"/>
      <c r="C179" s="189" t="s">
        <v>62</v>
      </c>
      <c r="D179" s="189"/>
      <c r="E179" s="189"/>
      <c r="F179" s="210" t="s">
        <v>812</v>
      </c>
      <c r="G179" s="189"/>
      <c r="H179" s="189" t="s">
        <v>884</v>
      </c>
      <c r="I179" s="189" t="s">
        <v>814</v>
      </c>
      <c r="J179" s="189">
        <v>20</v>
      </c>
      <c r="K179" s="233"/>
    </row>
    <row r="180" spans="2:11" customFormat="1" ht="15" customHeight="1">
      <c r="B180" s="212"/>
      <c r="C180" s="189" t="s">
        <v>63</v>
      </c>
      <c r="D180" s="189"/>
      <c r="E180" s="189"/>
      <c r="F180" s="210" t="s">
        <v>812</v>
      </c>
      <c r="G180" s="189"/>
      <c r="H180" s="189" t="s">
        <v>885</v>
      </c>
      <c r="I180" s="189" t="s">
        <v>814</v>
      </c>
      <c r="J180" s="189">
        <v>255</v>
      </c>
      <c r="K180" s="233"/>
    </row>
    <row r="181" spans="2:11" customFormat="1" ht="15" customHeight="1">
      <c r="B181" s="212"/>
      <c r="C181" s="189" t="s">
        <v>116</v>
      </c>
      <c r="D181" s="189"/>
      <c r="E181" s="189"/>
      <c r="F181" s="210" t="s">
        <v>812</v>
      </c>
      <c r="G181" s="189"/>
      <c r="H181" s="189" t="s">
        <v>776</v>
      </c>
      <c r="I181" s="189" t="s">
        <v>814</v>
      </c>
      <c r="J181" s="189">
        <v>10</v>
      </c>
      <c r="K181" s="233"/>
    </row>
    <row r="182" spans="2:11" customFormat="1" ht="15" customHeight="1">
      <c r="B182" s="212"/>
      <c r="C182" s="189" t="s">
        <v>117</v>
      </c>
      <c r="D182" s="189"/>
      <c r="E182" s="189"/>
      <c r="F182" s="210" t="s">
        <v>812</v>
      </c>
      <c r="G182" s="189"/>
      <c r="H182" s="189" t="s">
        <v>886</v>
      </c>
      <c r="I182" s="189" t="s">
        <v>847</v>
      </c>
      <c r="J182" s="189"/>
      <c r="K182" s="233"/>
    </row>
    <row r="183" spans="2:11" customFormat="1" ht="15" customHeight="1">
      <c r="B183" s="212"/>
      <c r="C183" s="189" t="s">
        <v>887</v>
      </c>
      <c r="D183" s="189"/>
      <c r="E183" s="189"/>
      <c r="F183" s="210" t="s">
        <v>812</v>
      </c>
      <c r="G183" s="189"/>
      <c r="H183" s="189" t="s">
        <v>888</v>
      </c>
      <c r="I183" s="189" t="s">
        <v>847</v>
      </c>
      <c r="J183" s="189"/>
      <c r="K183" s="233"/>
    </row>
    <row r="184" spans="2:11" customFormat="1" ht="15" customHeight="1">
      <c r="B184" s="212"/>
      <c r="C184" s="189" t="s">
        <v>876</v>
      </c>
      <c r="D184" s="189"/>
      <c r="E184" s="189"/>
      <c r="F184" s="210" t="s">
        <v>812</v>
      </c>
      <c r="G184" s="189"/>
      <c r="H184" s="189" t="s">
        <v>889</v>
      </c>
      <c r="I184" s="189" t="s">
        <v>847</v>
      </c>
      <c r="J184" s="189"/>
      <c r="K184" s="233"/>
    </row>
    <row r="185" spans="2:11" customFormat="1" ht="15" customHeight="1">
      <c r="B185" s="212"/>
      <c r="C185" s="189" t="s">
        <v>119</v>
      </c>
      <c r="D185" s="189"/>
      <c r="E185" s="189"/>
      <c r="F185" s="210" t="s">
        <v>818</v>
      </c>
      <c r="G185" s="189"/>
      <c r="H185" s="189" t="s">
        <v>890</v>
      </c>
      <c r="I185" s="189" t="s">
        <v>814</v>
      </c>
      <c r="J185" s="189">
        <v>50</v>
      </c>
      <c r="K185" s="233"/>
    </row>
    <row r="186" spans="2:11" customFormat="1" ht="15" customHeight="1">
      <c r="B186" s="212"/>
      <c r="C186" s="189" t="s">
        <v>891</v>
      </c>
      <c r="D186" s="189"/>
      <c r="E186" s="189"/>
      <c r="F186" s="210" t="s">
        <v>818</v>
      </c>
      <c r="G186" s="189"/>
      <c r="H186" s="189" t="s">
        <v>892</v>
      </c>
      <c r="I186" s="189" t="s">
        <v>893</v>
      </c>
      <c r="J186" s="189"/>
      <c r="K186" s="233"/>
    </row>
    <row r="187" spans="2:11" customFormat="1" ht="15" customHeight="1">
      <c r="B187" s="212"/>
      <c r="C187" s="189" t="s">
        <v>894</v>
      </c>
      <c r="D187" s="189"/>
      <c r="E187" s="189"/>
      <c r="F187" s="210" t="s">
        <v>818</v>
      </c>
      <c r="G187" s="189"/>
      <c r="H187" s="189" t="s">
        <v>895</v>
      </c>
      <c r="I187" s="189" t="s">
        <v>893</v>
      </c>
      <c r="J187" s="189"/>
      <c r="K187" s="233"/>
    </row>
    <row r="188" spans="2:11" customFormat="1" ht="15" customHeight="1">
      <c r="B188" s="212"/>
      <c r="C188" s="189" t="s">
        <v>896</v>
      </c>
      <c r="D188" s="189"/>
      <c r="E188" s="189"/>
      <c r="F188" s="210" t="s">
        <v>818</v>
      </c>
      <c r="G188" s="189"/>
      <c r="H188" s="189" t="s">
        <v>897</v>
      </c>
      <c r="I188" s="189" t="s">
        <v>893</v>
      </c>
      <c r="J188" s="189"/>
      <c r="K188" s="233"/>
    </row>
    <row r="189" spans="2:11" customFormat="1" ht="15" customHeight="1">
      <c r="B189" s="212"/>
      <c r="C189" s="246" t="s">
        <v>898</v>
      </c>
      <c r="D189" s="189"/>
      <c r="E189" s="189"/>
      <c r="F189" s="210" t="s">
        <v>818</v>
      </c>
      <c r="G189" s="189"/>
      <c r="H189" s="189" t="s">
        <v>899</v>
      </c>
      <c r="I189" s="189" t="s">
        <v>900</v>
      </c>
      <c r="J189" s="247" t="s">
        <v>901</v>
      </c>
      <c r="K189" s="233"/>
    </row>
    <row r="190" spans="2:11" customFormat="1" ht="15" customHeight="1">
      <c r="B190" s="212"/>
      <c r="C190" s="246" t="s">
        <v>51</v>
      </c>
      <c r="D190" s="189"/>
      <c r="E190" s="189"/>
      <c r="F190" s="210" t="s">
        <v>812</v>
      </c>
      <c r="G190" s="189"/>
      <c r="H190" s="186" t="s">
        <v>902</v>
      </c>
      <c r="I190" s="189" t="s">
        <v>903</v>
      </c>
      <c r="J190" s="189"/>
      <c r="K190" s="233"/>
    </row>
    <row r="191" spans="2:11" customFormat="1" ht="15" customHeight="1">
      <c r="B191" s="212"/>
      <c r="C191" s="246" t="s">
        <v>904</v>
      </c>
      <c r="D191" s="189"/>
      <c r="E191" s="189"/>
      <c r="F191" s="210" t="s">
        <v>812</v>
      </c>
      <c r="G191" s="189"/>
      <c r="H191" s="189" t="s">
        <v>905</v>
      </c>
      <c r="I191" s="189" t="s">
        <v>847</v>
      </c>
      <c r="J191" s="189"/>
      <c r="K191" s="233"/>
    </row>
    <row r="192" spans="2:11" customFormat="1" ht="15" customHeight="1">
      <c r="B192" s="212"/>
      <c r="C192" s="246" t="s">
        <v>906</v>
      </c>
      <c r="D192" s="189"/>
      <c r="E192" s="189"/>
      <c r="F192" s="210" t="s">
        <v>812</v>
      </c>
      <c r="G192" s="189"/>
      <c r="H192" s="189" t="s">
        <v>907</v>
      </c>
      <c r="I192" s="189" t="s">
        <v>847</v>
      </c>
      <c r="J192" s="189"/>
      <c r="K192" s="233"/>
    </row>
    <row r="193" spans="2:11" customFormat="1" ht="15" customHeight="1">
      <c r="B193" s="212"/>
      <c r="C193" s="246" t="s">
        <v>908</v>
      </c>
      <c r="D193" s="189"/>
      <c r="E193" s="189"/>
      <c r="F193" s="210" t="s">
        <v>818</v>
      </c>
      <c r="G193" s="189"/>
      <c r="H193" s="189" t="s">
        <v>909</v>
      </c>
      <c r="I193" s="189" t="s">
        <v>847</v>
      </c>
      <c r="J193" s="189"/>
      <c r="K193" s="233"/>
    </row>
    <row r="194" spans="2:11" customFormat="1" ht="15" customHeight="1">
      <c r="B194" s="239"/>
      <c r="C194" s="248"/>
      <c r="D194" s="219"/>
      <c r="E194" s="219"/>
      <c r="F194" s="219"/>
      <c r="G194" s="219"/>
      <c r="H194" s="219"/>
      <c r="I194" s="219"/>
      <c r="J194" s="219"/>
      <c r="K194" s="240"/>
    </row>
    <row r="195" spans="2:11" customFormat="1" ht="18.75" customHeight="1">
      <c r="B195" s="221"/>
      <c r="C195" s="231"/>
      <c r="D195" s="231"/>
      <c r="E195" s="231"/>
      <c r="F195" s="241"/>
      <c r="G195" s="231"/>
      <c r="H195" s="231"/>
      <c r="I195" s="231"/>
      <c r="J195" s="231"/>
      <c r="K195" s="221"/>
    </row>
    <row r="196" spans="2:11" customFormat="1" ht="18.75" customHeight="1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</row>
    <row r="198" spans="2:11" customFormat="1" ht="13.5">
      <c r="B198" s="178"/>
      <c r="C198" s="179"/>
      <c r="D198" s="179"/>
      <c r="E198" s="179"/>
      <c r="F198" s="179"/>
      <c r="G198" s="179"/>
      <c r="H198" s="179"/>
      <c r="I198" s="179"/>
      <c r="J198" s="179"/>
      <c r="K198" s="180"/>
    </row>
    <row r="199" spans="2:11" customFormat="1" ht="21">
      <c r="B199" s="181"/>
      <c r="C199" s="299" t="s">
        <v>910</v>
      </c>
      <c r="D199" s="299"/>
      <c r="E199" s="299"/>
      <c r="F199" s="299"/>
      <c r="G199" s="299"/>
      <c r="H199" s="299"/>
      <c r="I199" s="299"/>
      <c r="J199" s="299"/>
      <c r="K199" s="182"/>
    </row>
    <row r="200" spans="2:11" customFormat="1" ht="25.5" customHeight="1">
      <c r="B200" s="181"/>
      <c r="C200" s="249" t="s">
        <v>911</v>
      </c>
      <c r="D200" s="249"/>
      <c r="E200" s="249"/>
      <c r="F200" s="249" t="s">
        <v>912</v>
      </c>
      <c r="G200" s="250"/>
      <c r="H200" s="300" t="s">
        <v>913</v>
      </c>
      <c r="I200" s="300"/>
      <c r="J200" s="300"/>
      <c r="K200" s="182"/>
    </row>
    <row r="201" spans="2:11" customFormat="1" ht="5.25" customHeight="1">
      <c r="B201" s="212"/>
      <c r="C201" s="207"/>
      <c r="D201" s="207"/>
      <c r="E201" s="207"/>
      <c r="F201" s="207"/>
      <c r="G201" s="231"/>
      <c r="H201" s="207"/>
      <c r="I201" s="207"/>
      <c r="J201" s="207"/>
      <c r="K201" s="233"/>
    </row>
    <row r="202" spans="2:11" customFormat="1" ht="15" customHeight="1">
      <c r="B202" s="212"/>
      <c r="C202" s="189" t="s">
        <v>903</v>
      </c>
      <c r="D202" s="189"/>
      <c r="E202" s="189"/>
      <c r="F202" s="210" t="s">
        <v>52</v>
      </c>
      <c r="G202" s="189"/>
      <c r="H202" s="301" t="s">
        <v>914</v>
      </c>
      <c r="I202" s="301"/>
      <c r="J202" s="301"/>
      <c r="K202" s="233"/>
    </row>
    <row r="203" spans="2:11" customFormat="1" ht="15" customHeight="1">
      <c r="B203" s="212"/>
      <c r="C203" s="189"/>
      <c r="D203" s="189"/>
      <c r="E203" s="189"/>
      <c r="F203" s="210" t="s">
        <v>53</v>
      </c>
      <c r="G203" s="189"/>
      <c r="H203" s="301" t="s">
        <v>915</v>
      </c>
      <c r="I203" s="301"/>
      <c r="J203" s="301"/>
      <c r="K203" s="233"/>
    </row>
    <row r="204" spans="2:11" customFormat="1" ht="15" customHeight="1">
      <c r="B204" s="212"/>
      <c r="C204" s="189"/>
      <c r="D204" s="189"/>
      <c r="E204" s="189"/>
      <c r="F204" s="210" t="s">
        <v>56</v>
      </c>
      <c r="G204" s="189"/>
      <c r="H204" s="301" t="s">
        <v>916</v>
      </c>
      <c r="I204" s="301"/>
      <c r="J204" s="301"/>
      <c r="K204" s="233"/>
    </row>
    <row r="205" spans="2:11" customFormat="1" ht="15" customHeight="1">
      <c r="B205" s="212"/>
      <c r="C205" s="189"/>
      <c r="D205" s="189"/>
      <c r="E205" s="189"/>
      <c r="F205" s="210" t="s">
        <v>54</v>
      </c>
      <c r="G205" s="189"/>
      <c r="H205" s="301" t="s">
        <v>917</v>
      </c>
      <c r="I205" s="301"/>
      <c r="J205" s="301"/>
      <c r="K205" s="233"/>
    </row>
    <row r="206" spans="2:11" customFormat="1" ht="15" customHeight="1">
      <c r="B206" s="212"/>
      <c r="C206" s="189"/>
      <c r="D206" s="189"/>
      <c r="E206" s="189"/>
      <c r="F206" s="210" t="s">
        <v>55</v>
      </c>
      <c r="G206" s="189"/>
      <c r="H206" s="301" t="s">
        <v>918</v>
      </c>
      <c r="I206" s="301"/>
      <c r="J206" s="301"/>
      <c r="K206" s="233"/>
    </row>
    <row r="207" spans="2:11" customFormat="1" ht="15" customHeight="1">
      <c r="B207" s="212"/>
      <c r="C207" s="189"/>
      <c r="D207" s="189"/>
      <c r="E207" s="189"/>
      <c r="F207" s="210"/>
      <c r="G207" s="189"/>
      <c r="H207" s="189"/>
      <c r="I207" s="189"/>
      <c r="J207" s="189"/>
      <c r="K207" s="233"/>
    </row>
    <row r="208" spans="2:11" customFormat="1" ht="15" customHeight="1">
      <c r="B208" s="212"/>
      <c r="C208" s="189" t="s">
        <v>859</v>
      </c>
      <c r="D208" s="189"/>
      <c r="E208" s="189"/>
      <c r="F208" s="210" t="s">
        <v>88</v>
      </c>
      <c r="G208" s="189"/>
      <c r="H208" s="301" t="s">
        <v>919</v>
      </c>
      <c r="I208" s="301"/>
      <c r="J208" s="301"/>
      <c r="K208" s="233"/>
    </row>
    <row r="209" spans="2:11" customFormat="1" ht="15" customHeight="1">
      <c r="B209" s="212"/>
      <c r="C209" s="189"/>
      <c r="D209" s="189"/>
      <c r="E209" s="189"/>
      <c r="F209" s="210" t="s">
        <v>754</v>
      </c>
      <c r="G209" s="189"/>
      <c r="H209" s="301" t="s">
        <v>755</v>
      </c>
      <c r="I209" s="301"/>
      <c r="J209" s="301"/>
      <c r="K209" s="233"/>
    </row>
    <row r="210" spans="2:11" customFormat="1" ht="15" customHeight="1">
      <c r="B210" s="212"/>
      <c r="C210" s="189"/>
      <c r="D210" s="189"/>
      <c r="E210" s="189"/>
      <c r="F210" s="210" t="s">
        <v>752</v>
      </c>
      <c r="G210" s="189"/>
      <c r="H210" s="301" t="s">
        <v>920</v>
      </c>
      <c r="I210" s="301"/>
      <c r="J210" s="301"/>
      <c r="K210" s="233"/>
    </row>
    <row r="211" spans="2:11" customFormat="1" ht="15" customHeight="1">
      <c r="B211" s="251"/>
      <c r="C211" s="189"/>
      <c r="D211" s="189"/>
      <c r="E211" s="189"/>
      <c r="F211" s="210" t="s">
        <v>756</v>
      </c>
      <c r="G211" s="246"/>
      <c r="H211" s="302" t="s">
        <v>757</v>
      </c>
      <c r="I211" s="302"/>
      <c r="J211" s="302"/>
      <c r="K211" s="252"/>
    </row>
    <row r="212" spans="2:11" customFormat="1" ht="15" customHeight="1">
      <c r="B212" s="251"/>
      <c r="C212" s="189"/>
      <c r="D212" s="189"/>
      <c r="E212" s="189"/>
      <c r="F212" s="210" t="s">
        <v>758</v>
      </c>
      <c r="G212" s="246"/>
      <c r="H212" s="302" t="s">
        <v>921</v>
      </c>
      <c r="I212" s="302"/>
      <c r="J212" s="302"/>
      <c r="K212" s="252"/>
    </row>
    <row r="213" spans="2:11" customFormat="1" ht="15" customHeight="1">
      <c r="B213" s="251"/>
      <c r="C213" s="189"/>
      <c r="D213" s="189"/>
      <c r="E213" s="189"/>
      <c r="F213" s="210"/>
      <c r="G213" s="246"/>
      <c r="H213" s="237"/>
      <c r="I213" s="237"/>
      <c r="J213" s="237"/>
      <c r="K213" s="252"/>
    </row>
    <row r="214" spans="2:11" customFormat="1" ht="15" customHeight="1">
      <c r="B214" s="251"/>
      <c r="C214" s="189" t="s">
        <v>883</v>
      </c>
      <c r="D214" s="189"/>
      <c r="E214" s="189"/>
      <c r="F214" s="210">
        <v>1</v>
      </c>
      <c r="G214" s="246"/>
      <c r="H214" s="302" t="s">
        <v>922</v>
      </c>
      <c r="I214" s="302"/>
      <c r="J214" s="302"/>
      <c r="K214" s="252"/>
    </row>
    <row r="215" spans="2:11" customFormat="1" ht="15" customHeight="1">
      <c r="B215" s="251"/>
      <c r="C215" s="189"/>
      <c r="D215" s="189"/>
      <c r="E215" s="189"/>
      <c r="F215" s="210">
        <v>2</v>
      </c>
      <c r="G215" s="246"/>
      <c r="H215" s="302" t="s">
        <v>923</v>
      </c>
      <c r="I215" s="302"/>
      <c r="J215" s="302"/>
      <c r="K215" s="252"/>
    </row>
    <row r="216" spans="2:11" customFormat="1" ht="15" customHeight="1">
      <c r="B216" s="251"/>
      <c r="C216" s="189"/>
      <c r="D216" s="189"/>
      <c r="E216" s="189"/>
      <c r="F216" s="210">
        <v>3</v>
      </c>
      <c r="G216" s="246"/>
      <c r="H216" s="302" t="s">
        <v>924</v>
      </c>
      <c r="I216" s="302"/>
      <c r="J216" s="302"/>
      <c r="K216" s="252"/>
    </row>
    <row r="217" spans="2:11" customFormat="1" ht="15" customHeight="1">
      <c r="B217" s="251"/>
      <c r="C217" s="189"/>
      <c r="D217" s="189"/>
      <c r="E217" s="189"/>
      <c r="F217" s="210">
        <v>4</v>
      </c>
      <c r="G217" s="246"/>
      <c r="H217" s="302" t="s">
        <v>925</v>
      </c>
      <c r="I217" s="302"/>
      <c r="J217" s="302"/>
      <c r="K217" s="252"/>
    </row>
    <row r="218" spans="2:11" customFormat="1" ht="12.75" customHeight="1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1A20D-7D56-41DA-9030-D01FB3B8E09E}"/>
</file>

<file path=customXml/itemProps2.xml><?xml version="1.0" encoding="utf-8"?>
<ds:datastoreItem xmlns:ds="http://schemas.openxmlformats.org/officeDocument/2006/customXml" ds:itemID="{7161BEEA-0A26-4D5A-84C8-78C820C45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vicenice1 - SO-1 Úprava h...</vt:lpstr>
      <vt:lpstr>vicenice2 - SO-2 Bezpečno...</vt:lpstr>
      <vt:lpstr>vicenice3 - SO-3 VON</vt:lpstr>
      <vt:lpstr>Pokyny pro vyplnění</vt:lpstr>
      <vt:lpstr>'Rekapitulace stavby'!Názvy_tisku</vt:lpstr>
      <vt:lpstr>'vicenice1 - SO-1 Úprava h...'!Názvy_tisku</vt:lpstr>
      <vt:lpstr>'vicenice2 - SO-2 Bezpečno...'!Názvy_tisku</vt:lpstr>
      <vt:lpstr>'vicenice3 - SO-3 VON'!Názvy_tisku</vt:lpstr>
      <vt:lpstr>'Pokyny pro vyplnění'!Oblast_tisku</vt:lpstr>
      <vt:lpstr>'Rekapitulace stavby'!Oblast_tisku</vt:lpstr>
      <vt:lpstr>'vicenice1 - SO-1 Úprava h...'!Oblast_tisku</vt:lpstr>
      <vt:lpstr>'vicenice2 - SO-2 Bezpečno...'!Oblast_tisku</vt:lpstr>
      <vt:lpstr>'vicenice3 - SO-3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MILAN-PC\Milan</dc:creator>
  <cp:lastModifiedBy>Křen Miloslav</cp:lastModifiedBy>
  <dcterms:created xsi:type="dcterms:W3CDTF">2023-03-31T06:15:37Z</dcterms:created>
  <dcterms:modified xsi:type="dcterms:W3CDTF">2023-10-18T05:26:25Z</dcterms:modified>
</cp:coreProperties>
</file>