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71823 - Jizera, Malá Skál..." sheetId="2" r:id="rId2"/>
    <sheet name="Pokyny pro vyplnění" sheetId="3" r:id="rId3"/>
  </sheets>
  <definedNames>
    <definedName name="_xlnm.Print_Area" localSheetId="0">'Rekapitulace stavby'!$D$4:$AO$36,'Rekapitulace stavby'!$C$42:$AQ$56</definedName>
    <definedName name="_xlnm._FilterDatabase" localSheetId="1" hidden="1">'71823 - Jizera, Malá Skál...'!$C$74:$K$108</definedName>
    <definedName name="_xlnm.Print_Area" localSheetId="1">'71823 - Jizera, Malá Skál...'!$C$4:$J$37,'71823 - Jizera, Malá Skál...'!$C$43:$J$58,'71823 - Jizera, Malá Skál...'!$C$64:$K$108</definedName>
    <definedName name="_xlnm.Print_Area" localSheetId="2">'Pokyny pro vyplnění'!$B$2:$K$71,'Pokyny pro vyplnění'!$B$74:$K$118,'Pokyny pro vyplnění'!$B$121:$K$161,'Pokyny pro vyplnění'!$B$164:$K$218</definedName>
    <definedName name="_xlnm.Print_Titles" localSheetId="0">'Rekapitulace stavby'!$52:$52</definedName>
  </definedNames>
  <calcPr fullCalcOnLoad="1"/>
</workbook>
</file>

<file path=xl/sharedStrings.xml><?xml version="1.0" encoding="utf-8"?>
<sst xmlns="http://schemas.openxmlformats.org/spreadsheetml/2006/main" count="1028" uniqueCount="362">
  <si>
    <t>Export Komplet</t>
  </si>
  <si>
    <t>VZ</t>
  </si>
  <si>
    <t>2.0</t>
  </si>
  <si>
    <t>ZAMOK</t>
  </si>
  <si>
    <t>False</t>
  </si>
  <si>
    <t>{3753716c-97ad-4168-b47c-4495c1a0fbb8}</t>
  </si>
  <si>
    <t>0,01</t>
  </si>
  <si>
    <t>0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</si>
  <si>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</si>
  <si>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</si>
  <si>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</si>
  <si>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</si>
  <si>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</si>
  <si>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71823</t>
  </si>
  <si>
    <t>Měnit lze pouze buňky se žlutým podbarvením!
1) v Rekapitulaci stavby vyplňte údaje o Uchazeči (přenesou se do ostatních sestav i v jiných listech)
2) na vybraných listech vyplňte v sestavě Soupis prací ceny u položek</t>
  </si>
  <si>
    <t>Stavba:</t>
  </si>
  <si>
    <t>Jizera, Malá Skála, probírka břehového porostu PB  ř.km 91,300 - 91,800</t>
  </si>
  <si>
    <t>KSO:</t>
  </si>
  <si>
    <t/>
  </si>
  <si>
    <t>CC-CZ:</t>
  </si>
  <si>
    <t>Místo:</t>
  </si>
  <si>
    <t xml:space="preserve"> </t>
  </si>
  <si>
    <t>Datum:</t>
  </si>
  <si>
    <t>29. 9. 2023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</si>
  <si>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</si>
  <si>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</si>
  <si>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</si>
  <si>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</si>
  <si>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</si>
  <si>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</si>
  <si>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</si>
  <si>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</si>
  <si>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Hlubuček V.</t>
  </si>
  <si>
    <t>Poznámka:</t>
  </si>
  <si>
    <t>Soupis prací je sestaven s využitím Cenové soustavy ÚRS. Položky, které pochází z této cenové soustavy, jsou ve sloupci 'Cenová soustava' označeny popisem 'CS ÚRS' a úrovní příslušného kalendářního pololetí. Veškeré další informace vymezující popis a podmínky použití těchto položek z Cenové soustavy, které nejsou uvedeny přímo v soupisu prací, jsou neomezeně dálkově k dispozici na webu podminky.urs.cz.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</si>
  <si>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</si>
  <si>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</si>
  <si>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</si>
  <si>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</si>
  <si>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</si>
  <si>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</si>
  <si>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</si>
  <si>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</si>
  <si>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</si>
  <si>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</si>
  <si>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</si>
  <si>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</si>
  <si>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</si>
  <si>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</si>
  <si>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</si>
  <si>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</si>
  <si>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</si>
  <si>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</si>
  <si>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</si>
  <si>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</si>
  <si>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</si>
  <si>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</si>
  <si>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</si>
  <si>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</si>
  <si>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</si>
  <si>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</si>
  <si>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</si>
  <si>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</si>
  <si>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</si>
  <si>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</si>
  <si>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</si>
  <si>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</si>
  <si>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</si>
  <si>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</si>
  <si>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</si>
  <si>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</si>
  <si>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</si>
  <si>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</si>
  <si>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</si>
  <si>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</si>
  <si>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</si>
  <si>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</si>
  <si>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</si>
  <si>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</si>
  <si>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</si>
  <si>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-1</t>
  </si>
  <si>
    <t>HSV - Práce a dodávky HSV</t>
  </si>
  <si>
    <t xml:space="preserve">    1 - Zemní práce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</si>
  <si>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</si>
  <si>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</si>
  <si>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</si>
  <si>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</si>
  <si>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</si>
  <si>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</si>
  <si>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</si>
  <si>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</si>
  <si>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</si>
  <si>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</si>
  <si>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</si>
  <si>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</si>
  <si>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</si>
  <si>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</si>
  <si>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</si>
  <si>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</si>
  <si>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</si>
  <si>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</si>
  <si>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111203201</t>
  </si>
  <si>
    <t>Odstranění křovin a stromů s ponecháním kořenů průměru kmene do 100 mm, při jakémkoliv sklonu terénu mimo LTM, při celkové ploše do 1 000 m2</t>
  </si>
  <si>
    <t>m2</t>
  </si>
  <si>
    <t>CS ÚRS 2023 02</t>
  </si>
  <si>
    <t>4</t>
  </si>
  <si>
    <t>-623674400</t>
  </si>
  <si>
    <t>Online PSC</t>
  </si>
  <si>
    <t>https://podminky.urs.cz/item/CS_URS_2023_02/111203201</t>
  </si>
  <si>
    <t>112151111</t>
  </si>
  <si>
    <t>Pokácení stromu směrové v celku s odřezáním kmene a s odvětvením průměru kmene přes 100 do 200 mm</t>
  </si>
  <si>
    <t>kus</t>
  </si>
  <si>
    <t>963214356</t>
  </si>
  <si>
    <t>https://podminky.urs.cz/item/CS_URS_2023_02/112151111</t>
  </si>
  <si>
    <t>3</t>
  </si>
  <si>
    <t>112151112</t>
  </si>
  <si>
    <t>Pokácení stromu směrové v celku s odřezáním kmene a s odvětvením průměru kmene přes 200 do 300 mm</t>
  </si>
  <si>
    <t>1235449258</t>
  </si>
  <si>
    <t>https://podminky.urs.cz/item/CS_URS_2023_02/112151112</t>
  </si>
  <si>
    <t>112151113</t>
  </si>
  <si>
    <t>Pokácení stromu směrové v celku s odřezáním kmene a s odvětvením průměru kmene přes 300 do 400 mm</t>
  </si>
  <si>
    <t>1957149197</t>
  </si>
  <si>
    <t>https://podminky.urs.cz/item/CS_URS_2023_02/112151113</t>
  </si>
  <si>
    <t>5</t>
  </si>
  <si>
    <t>112151114</t>
  </si>
  <si>
    <t>Pokácení stromu směrové v celku s odřezáním kmene a s odvětvením průměru kmene přes 400 do 500 mm</t>
  </si>
  <si>
    <t>-682755563</t>
  </si>
  <si>
    <t>https://podminky.urs.cz/item/CS_URS_2023_02/112151114</t>
  </si>
  <si>
    <t>6</t>
  </si>
  <si>
    <t>112151115</t>
  </si>
  <si>
    <t>Pokácení stromu směrové v celku s odřezáním kmene a s odvětvením průměru kmene přes 500 do 600 mm</t>
  </si>
  <si>
    <t>1750714636</t>
  </si>
  <si>
    <t>https://podminky.urs.cz/item/CS_URS_2023_02/112151115</t>
  </si>
  <si>
    <t>7</t>
  </si>
  <si>
    <t>112151116</t>
  </si>
  <si>
    <t>Pokácení stromu směrové v celku s odřezáním kmene a s odvětvením průměru kmene přes 600 do 700 mm</t>
  </si>
  <si>
    <t>-2008587623</t>
  </si>
  <si>
    <t>https://podminky.urs.cz/item/CS_URS_2023_02/112151116</t>
  </si>
  <si>
    <t>8</t>
  </si>
  <si>
    <t>112151118</t>
  </si>
  <si>
    <t>Pokácení stromu směrové v celku s odřezáním kmene a s odvětvením průměru kmene přes 800 do 900 mm</t>
  </si>
  <si>
    <t>-284669166</t>
  </si>
  <si>
    <t>https://podminky.urs.cz/item/CS_URS_2023_02/112151118</t>
  </si>
  <si>
    <t>9</t>
  </si>
  <si>
    <t>16220R001</t>
  </si>
  <si>
    <t>Vodorovné přemístění větví, kmenů nebo pařezů s naložením, složením a dopravou do 200 m kmenů stromů listnatých, průměru přes 100 do 300 mm</t>
  </si>
  <si>
    <t>344443363</t>
  </si>
  <si>
    <t>10</t>
  </si>
  <si>
    <t>16220R002</t>
  </si>
  <si>
    <t>Vodorovné přemístění větví, kmenů nebo pařezů s naložením, složením a dopravou do 200 m kmenů stromů listnatých, průměru přes 300 do 500 mm</t>
  </si>
  <si>
    <t>-1084696748</t>
  </si>
  <si>
    <t>11</t>
  </si>
  <si>
    <t>16220R003</t>
  </si>
  <si>
    <t>Vodorovné přemístění větví, kmenů nebo pařezů s naložením, složením a dopravou do 200 m kmenů stromů listnatých, průměru přes 500 do 700 mm</t>
  </si>
  <si>
    <t>1370139100</t>
  </si>
  <si>
    <t>12</t>
  </si>
  <si>
    <t>16220R004</t>
  </si>
  <si>
    <t>Vodorovné přemístění větví, kmenů nebo pařezů s naložením, složením a dopravou do 200 m kmenů stromů listnatých, průměru přes 700 do 900 mm</t>
  </si>
  <si>
    <t>-210454601</t>
  </si>
  <si>
    <t>13</t>
  </si>
  <si>
    <t>R111251111</t>
  </si>
  <si>
    <t>Drcení ořezaných větví strojně - (štěpkování) o průměru větví do 70 mm s odvozem do 20 km</t>
  </si>
  <si>
    <t>m3</t>
  </si>
  <si>
    <t>1410012480</t>
  </si>
  <si>
    <t>P</t>
  </si>
  <si>
    <t>Poznámka k položce:
-včetně likvidace dle platné legislativy</t>
  </si>
  <si>
    <t>VV</t>
  </si>
  <si>
    <t>81*0,05 "průměr do 0,2m</t>
  </si>
  <si>
    <t>28*0,1 "průměr do 0,3m</t>
  </si>
  <si>
    <t>10*0,15 "průměr do 0,4m</t>
  </si>
  <si>
    <t>7*0,25 "průměr do 0,5m</t>
  </si>
  <si>
    <t>6*0,3 "průměr do 0,6m</t>
  </si>
  <si>
    <t>1*0,4 "průměr do 0,7m</t>
  </si>
  <si>
    <t>1*0,5 "průměr do 0,9m</t>
  </si>
  <si>
    <t>80*0,01 "drcení křovin</t>
  </si>
  <si>
    <t>Součet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</si>
  <si>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</si>
  <si>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</si>
  <si>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</si>
  <si>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</si>
  <si>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8"/>
        <rFont val="Arial CE"/>
        <family val="2"/>
      </rPr>
      <t xml:space="preserve">Rekapitulace stavby </t>
    </r>
    <r>
      <rPr>
        <sz val="8"/>
        <rFont val="Arial CE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</si>
  <si>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8"/>
        <rFont val="Arial CE"/>
        <family val="2"/>
      </rPr>
      <t>Rekapitulace stavby</t>
    </r>
    <r>
      <rPr>
        <sz val="8"/>
        <rFont val="Arial CE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</si>
  <si>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</si>
  <si>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t xml:space="preserve">Termínem "uchazeč" (resp. zhotovitel) se myslí "účastník zadávacího řízení" ve smyslu zákona o zadávání veřejných zakázek. </t>
  </si>
  <si>
    <r>
      <t xml:space="preserve">V sestavě </t>
    </r>
    <r>
      <rPr>
        <b/>
        <sz val="8"/>
        <rFont val="Arial CE"/>
        <family val="2"/>
      </rPr>
      <t>Rekapitulace objektů stavby a soupisů prací</t>
    </r>
    <r>
      <rPr>
        <sz val="8"/>
        <rFont val="Arial CE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</si>
  <si>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</si>
  <si>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</si>
  <si>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</si>
  <si>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</si>
  <si>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</si>
  <si>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</si>
  <si>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</si>
  <si>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VON</t>
  </si>
  <si>
    <t>Vedlejší a ostatní náklady</t>
  </si>
  <si>
    <t>OST</t>
  </si>
  <si>
    <t>Ostatní</t>
  </si>
  <si>
    <t>Soupis</t>
  </si>
  <si>
    <t>Soupis prací pro daný typ objektu</t>
  </si>
  <si>
    <r>
      <rPr>
        <i/>
        <sz val="8"/>
        <rFont val="Arial CE"/>
        <family val="2"/>
      </rPr>
      <t xml:space="preserve">Soupis prací </t>
    </r>
    <r>
      <rPr>
        <sz val="8"/>
        <rFont val="Arial CE"/>
        <family val="2"/>
      </rPr>
      <t>pro jednotlivé objekty obsahuje sestavy Krycí list soupisu prací, Rekapitulace členění soupisu prací, Soupis prací. Za soupis prací může být považován</t>
    </r>
  </si>
  <si>
    <t>i objekt stavby v případě, že neobsahuje podřízenou zakázku.</t>
  </si>
  <si>
    <r>
      <rPr>
        <b/>
        <sz val="8"/>
        <rFont val="Arial CE"/>
        <family val="2"/>
      </rPr>
      <t>Krycí list soupisu</t>
    </r>
    <r>
      <rPr>
        <sz val="8"/>
        <rFont val="Arial CE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</si>
  <si>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</si>
  <si>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8"/>
        <rFont val="Arial CE"/>
        <family val="2"/>
      </rPr>
      <t>Rekapitulace členění soupisu prací</t>
    </r>
    <r>
      <rPr>
        <sz val="8"/>
        <rFont val="Arial CE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</si>
  <si>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</si>
  <si>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8"/>
        <rFont val="Arial CE"/>
        <family val="2"/>
      </rPr>
      <t xml:space="preserve">Soupis prací </t>
    </r>
    <r>
      <rPr>
        <sz val="8"/>
        <rFont val="Arial CE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</si>
  <si>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</si>
  <si>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</si>
  <si>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</si>
  <si>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</si>
  <si>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</si>
  <si>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</si>
  <si>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</si>
  <si>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</si>
  <si>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</si>
  <si>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</si>
  <si>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</si>
  <si>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</si>
  <si>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</si>
  <si>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</si>
  <si>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</si>
  <si>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</si>
  <si>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</si>
  <si>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</si>
  <si>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</si>
  <si>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</si>
  <si>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</si>
  <si>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</si>
  <si>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</si>
  <si>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</si>
  <si>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</si>
  <si>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</si>
  <si>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</si>
  <si>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</si>
  <si>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měla by být všechna tato pole vyplněna nenulovými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</si>
  <si>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</si>
  <si>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</si>
  <si>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</si>
  <si>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</si>
  <si>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v tomto případě by měl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</si>
  <si>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</si>
  <si>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Obě pole - J.materiál, J.Montáž u jedné položky by však neměly být vyplněny nulou.</t>
  </si>
  <si>
    <t>Rekapitulace stavby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</si>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</sst>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name val="Trebuchet MS"/>
      <family val="0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79797"/>
      <name val="Arial CE"/>
      <family val="2"/>
    </font>
    <font>
      <i/>
      <u val="single"/>
      <sz val="7"/>
      <color rgb="FF979797"/>
      <name val="Calibri"/>
      <family val="2"/>
      <scheme val="minor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b/>
      <sz val="16"/>
      <name val="Trebuchet MS"/>
      <family val="2"/>
    </font>
    <font>
      <b/>
      <sz val="11"/>
      <name val="Trebuchet MS"/>
      <family val="2"/>
    </font>
    <font>
      <sz val="9"/>
      <name val="Trebuchet MS"/>
      <family val="2"/>
    </font>
    <font>
      <sz val="10"/>
      <name val="Trebuchet MS"/>
      <family val="2"/>
    </font>
    <font>
      <sz val="11"/>
      <name val="Trebuchet MS"/>
      <family val="2"/>
    </font>
    <font>
      <b/>
      <sz val="9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0" borderId="0" applyNumberFormat="0" applyFill="0" applyBorder="0" applyAlignment="0" applyProtection="0"/>
  </cellStyleXfs>
  <cellXfs count="324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4" fillId="0" borderId="0" xfId="0" applyFont="1" applyAlignment="1" applyProtection="1">
      <alignment horizontal="left" vertical="center"/>
      <protection/>
    </xf>
    <xf numFmtId="0" fontId="15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7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8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8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9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8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 wrapText="1"/>
      <protection/>
    </xf>
    <xf numFmtId="0" fontId="27" fillId="0" borderId="0" xfId="0" applyFont="1" applyAlignment="1" applyProtection="1">
      <alignment vertical="center"/>
      <protection/>
    </xf>
    <xf numFmtId="4" fontId="27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8" fillId="0" borderId="19" xfId="0" applyNumberFormat="1" applyFont="1" applyBorder="1" applyAlignment="1" applyProtection="1">
      <alignment vertical="center"/>
      <protection/>
    </xf>
    <xf numFmtId="4" fontId="28" fillId="0" borderId="20" xfId="0" applyNumberFormat="1" applyFont="1" applyBorder="1" applyAlignment="1" applyProtection="1">
      <alignment vertical="center"/>
      <protection/>
    </xf>
    <xf numFmtId="166" fontId="28" fillId="0" borderId="20" xfId="0" applyNumberFormat="1" applyFont="1" applyBorder="1" applyAlignment="1" applyProtection="1">
      <alignment vertical="center"/>
      <protection/>
    </xf>
    <xf numFmtId="4" fontId="28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4" fillId="0" borderId="0" xfId="0" applyFont="1" applyAlignment="1">
      <alignment horizontal="left" vertical="center"/>
    </xf>
    <xf numFmtId="0" fontId="29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3" xfId="0" applyBorder="1" applyAlignment="1">
      <alignment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0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1" fillId="0" borderId="12" xfId="0" applyNumberFormat="1" applyFont="1" applyBorder="1" applyAlignment="1" applyProtection="1">
      <alignment/>
      <protection/>
    </xf>
    <xf numFmtId="166" fontId="31" fillId="0" borderId="13" xfId="0" applyNumberFormat="1" applyFont="1" applyBorder="1" applyAlignment="1" applyProtection="1">
      <alignment/>
      <protection/>
    </xf>
    <xf numFmtId="4" fontId="32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3" fillId="0" borderId="0" xfId="0" applyFont="1" applyAlignment="1" applyProtection="1">
      <alignment horizontal="left" vertical="center"/>
      <protection/>
    </xf>
    <xf numFmtId="0" fontId="34" fillId="0" borderId="0" xfId="2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5" fillId="0" borderId="0" xfId="0" applyFont="1" applyAlignment="1" applyProtection="1">
      <alignment horizontal="left" vertical="center"/>
      <protection/>
    </xf>
    <xf numFmtId="0" fontId="36" fillId="0" borderId="0" xfId="0" applyFont="1" applyAlignment="1" applyProtection="1">
      <alignment vertical="center" wrapText="1"/>
      <protection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9" xfId="0" applyFont="1" applyBorder="1" applyAlignment="1" applyProtection="1">
      <alignment vertical="center"/>
      <protection/>
    </xf>
    <xf numFmtId="0" fontId="11" fillId="0" borderId="20" xfId="0" applyFont="1" applyBorder="1" applyAlignment="1" applyProtection="1">
      <alignment vertical="center"/>
      <protection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0" fillId="0" borderId="0" xfId="0" applyAlignment="1">
      <alignment vertical="top"/>
    </xf>
    <xf numFmtId="0" fontId="12" fillId="0" borderId="23" xfId="0" applyFont="1" applyBorder="1" applyAlignment="1">
      <alignment vertical="center" wrapText="1"/>
    </xf>
    <xf numFmtId="0" fontId="12" fillId="0" borderId="24" xfId="0" applyFont="1" applyBorder="1" applyAlignment="1">
      <alignment vertical="center" wrapText="1"/>
    </xf>
    <xf numFmtId="0" fontId="12" fillId="0" borderId="25" xfId="0" applyFont="1" applyBorder="1" applyAlignment="1">
      <alignment vertical="center" wrapText="1"/>
    </xf>
    <xf numFmtId="0" fontId="12" fillId="0" borderId="26" xfId="0" applyFont="1" applyBorder="1" applyAlignment="1">
      <alignment horizontal="center" vertical="center" wrapText="1"/>
    </xf>
    <xf numFmtId="0" fontId="37" fillId="0" borderId="0" xfId="0" applyFont="1" applyBorder="1" applyAlignment="1">
      <alignment horizontal="center" vertical="center" wrapText="1"/>
    </xf>
    <xf numFmtId="0" fontId="12" fillId="0" borderId="27" xfId="0" applyFont="1" applyBorder="1" applyAlignment="1">
      <alignment horizontal="center" vertical="center" wrapText="1"/>
    </xf>
    <xf numFmtId="0" fontId="12" fillId="0" borderId="26" xfId="0" applyFont="1" applyBorder="1" applyAlignment="1">
      <alignment vertical="center" wrapText="1"/>
    </xf>
    <xf numFmtId="0" fontId="38" fillId="0" borderId="28" xfId="0" applyFont="1" applyBorder="1" applyAlignment="1">
      <alignment horizontal="left" wrapText="1"/>
    </xf>
    <xf numFmtId="0" fontId="12" fillId="0" borderId="27" xfId="0" applyFont="1" applyBorder="1" applyAlignment="1">
      <alignment vertical="center" wrapText="1"/>
    </xf>
    <xf numFmtId="0" fontId="38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39" fillId="0" borderId="26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49" fontId="0" fillId="0" borderId="0" xfId="0" applyNumberFormat="1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vertical="center" wrapText="1"/>
    </xf>
    <xf numFmtId="0" fontId="12" fillId="0" borderId="29" xfId="0" applyFont="1" applyBorder="1" applyAlignment="1">
      <alignment vertical="center" wrapText="1"/>
    </xf>
    <xf numFmtId="0" fontId="40" fillId="0" borderId="28" xfId="0" applyFont="1" applyBorder="1" applyAlignment="1">
      <alignment vertical="center" wrapText="1"/>
    </xf>
    <xf numFmtId="0" fontId="12" fillId="0" borderId="30" xfId="0" applyFont="1" applyBorder="1" applyAlignment="1">
      <alignment vertical="center" wrapText="1"/>
    </xf>
    <xf numFmtId="0" fontId="12" fillId="0" borderId="0" xfId="0" applyFont="1" applyBorder="1" applyAlignment="1">
      <alignment vertical="top"/>
    </xf>
    <xf numFmtId="0" fontId="12" fillId="0" borderId="0" xfId="0" applyFont="1" applyAlignment="1">
      <alignment vertical="top"/>
    </xf>
    <xf numFmtId="0" fontId="12" fillId="0" borderId="23" xfId="0" applyFont="1" applyBorder="1" applyAlignment="1">
      <alignment horizontal="left" vertical="center"/>
    </xf>
    <xf numFmtId="0" fontId="12" fillId="0" borderId="24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12" fillId="0" borderId="26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27" xfId="0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38" fillId="0" borderId="28" xfId="0" applyFont="1" applyBorder="1" applyAlignment="1">
      <alignment horizontal="left" vertical="center"/>
    </xf>
    <xf numFmtId="0" fontId="38" fillId="0" borderId="28" xfId="0" applyFont="1" applyBorder="1" applyAlignment="1">
      <alignment horizontal="center" vertical="center"/>
    </xf>
    <xf numFmtId="0" fontId="41" fillId="0" borderId="28" xfId="0" applyFont="1" applyBorder="1" applyAlignment="1">
      <alignment horizontal="left" vertical="center"/>
    </xf>
    <xf numFmtId="0" fontId="42" fillId="0" borderId="0" xfId="0" applyFont="1" applyBorder="1" applyAlignment="1">
      <alignment horizontal="left" vertical="center"/>
    </xf>
    <xf numFmtId="0" fontId="39" fillId="0" borderId="0" xfId="0" applyFont="1" applyAlignment="1">
      <alignment horizontal="left" vertical="center"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9" fillId="0" borderId="26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12" fillId="0" borderId="29" xfId="0" applyFont="1" applyBorder="1" applyAlignment="1">
      <alignment horizontal="left" vertical="center"/>
    </xf>
    <xf numFmtId="0" fontId="40" fillId="0" borderId="28" xfId="0" applyFont="1" applyBorder="1" applyAlignment="1">
      <alignment horizontal="left" vertical="center"/>
    </xf>
    <xf numFmtId="0" fontId="12" fillId="0" borderId="30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left" vertical="center"/>
    </xf>
    <xf numFmtId="0" fontId="41" fillId="0" borderId="0" xfId="0" applyFont="1" applyBorder="1" applyAlignment="1">
      <alignment horizontal="left" vertical="center"/>
    </xf>
    <xf numFmtId="0" fontId="39" fillId="0" borderId="28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center" vertical="center" wrapText="1"/>
    </xf>
    <xf numFmtId="0" fontId="12" fillId="0" borderId="23" xfId="0" applyFont="1" applyBorder="1" applyAlignment="1">
      <alignment horizontal="left" vertical="center" wrapText="1"/>
    </xf>
    <xf numFmtId="0" fontId="12" fillId="0" borderId="24" xfId="0" applyFont="1" applyBorder="1" applyAlignment="1">
      <alignment horizontal="left" vertical="center" wrapText="1"/>
    </xf>
    <xf numFmtId="0" fontId="12" fillId="0" borderId="25" xfId="0" applyFont="1" applyBorder="1" applyAlignment="1">
      <alignment horizontal="left" vertical="center" wrapText="1"/>
    </xf>
    <xf numFmtId="0" fontId="12" fillId="0" borderId="26" xfId="0" applyFont="1" applyBorder="1" applyAlignment="1">
      <alignment horizontal="left" vertical="center" wrapText="1"/>
    </xf>
    <xf numFmtId="0" fontId="12" fillId="0" borderId="27" xfId="0" applyFont="1" applyBorder="1" applyAlignment="1">
      <alignment horizontal="left" vertical="center" wrapText="1"/>
    </xf>
    <xf numFmtId="0" fontId="41" fillId="0" borderId="26" xfId="0" applyFont="1" applyBorder="1" applyAlignment="1">
      <alignment horizontal="left" vertical="center" wrapText="1"/>
    </xf>
    <xf numFmtId="0" fontId="41" fillId="0" borderId="27" xfId="0" applyFont="1" applyBorder="1" applyAlignment="1">
      <alignment horizontal="left" vertical="center" wrapText="1"/>
    </xf>
    <xf numFmtId="0" fontId="39" fillId="0" borderId="26" xfId="0" applyFont="1" applyBorder="1" applyAlignment="1">
      <alignment horizontal="left" vertical="center" wrapText="1"/>
    </xf>
    <xf numFmtId="0" fontId="39" fillId="0" borderId="0" xfId="0" applyFont="1" applyBorder="1" applyAlignment="1">
      <alignment horizontal="left" vertical="center"/>
    </xf>
    <xf numFmtId="0" fontId="39" fillId="0" borderId="27" xfId="0" applyFont="1" applyBorder="1" applyAlignment="1">
      <alignment horizontal="left" vertical="center" wrapText="1"/>
    </xf>
    <xf numFmtId="0" fontId="39" fillId="0" borderId="27" xfId="0" applyFont="1" applyBorder="1" applyAlignment="1">
      <alignment horizontal="left" vertical="center"/>
    </xf>
    <xf numFmtId="0" fontId="39" fillId="0" borderId="29" xfId="0" applyFont="1" applyBorder="1" applyAlignment="1">
      <alignment horizontal="left" vertical="center" wrapText="1"/>
    </xf>
    <xf numFmtId="0" fontId="39" fillId="0" borderId="28" xfId="0" applyFont="1" applyBorder="1" applyAlignment="1">
      <alignment horizontal="left" vertical="center" wrapText="1"/>
    </xf>
    <xf numFmtId="0" fontId="39" fillId="0" borderId="3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top"/>
    </xf>
    <xf numFmtId="0" fontId="0" fillId="0" borderId="0" xfId="0" applyFont="1" applyBorder="1" applyAlignment="1">
      <alignment horizontal="center" vertical="top"/>
    </xf>
    <xf numFmtId="0" fontId="39" fillId="0" borderId="29" xfId="0" applyFont="1" applyBorder="1" applyAlignment="1">
      <alignment horizontal="left" vertical="center"/>
    </xf>
    <xf numFmtId="0" fontId="39" fillId="0" borderId="30" xfId="0" applyFont="1" applyBorder="1" applyAlignment="1">
      <alignment horizontal="left" vertical="center"/>
    </xf>
    <xf numFmtId="0" fontId="39" fillId="0" borderId="0" xfId="0" applyFont="1" applyBorder="1" applyAlignment="1">
      <alignment horizontal="center" vertical="center"/>
    </xf>
    <xf numFmtId="0" fontId="41" fillId="0" borderId="0" xfId="0" applyFont="1" applyAlignment="1">
      <alignment vertical="center"/>
    </xf>
    <xf numFmtId="0" fontId="38" fillId="0" borderId="0" xfId="0" applyFont="1" applyBorder="1" applyAlignment="1">
      <alignment vertical="center"/>
    </xf>
    <xf numFmtId="0" fontId="41" fillId="0" borderId="28" xfId="0" applyFont="1" applyBorder="1" applyAlignment="1">
      <alignment vertical="center"/>
    </xf>
    <xf numFmtId="0" fontId="38" fillId="0" borderId="28" xfId="0" applyFont="1" applyBorder="1" applyAlignment="1">
      <alignment vertical="center"/>
    </xf>
    <xf numFmtId="0" fontId="0" fillId="0" borderId="0" xfId="0" applyFont="1" applyBorder="1" applyAlignment="1">
      <alignment vertical="top"/>
    </xf>
    <xf numFmtId="49" fontId="0" fillId="0" borderId="0" xfId="0" applyNumberFormat="1" applyFont="1" applyBorder="1" applyAlignment="1">
      <alignment horizontal="left" vertical="center"/>
    </xf>
    <xf numFmtId="0" fontId="0" fillId="0" borderId="28" xfId="0" applyBorder="1" applyAlignment="1">
      <alignment vertical="top"/>
    </xf>
    <xf numFmtId="0" fontId="38" fillId="0" borderId="28" xfId="0" applyFont="1" applyBorder="1" applyAlignment="1">
      <alignment horizontal="left"/>
    </xf>
    <xf numFmtId="0" fontId="41" fillId="0" borderId="28" xfId="0" applyFont="1" applyBorder="1" applyAlignment="1">
      <alignment/>
    </xf>
    <xf numFmtId="0" fontId="12" fillId="0" borderId="26" xfId="0" applyFont="1" applyBorder="1" applyAlignment="1">
      <alignment vertical="top"/>
    </xf>
    <xf numFmtId="0" fontId="12" fillId="0" borderId="27" xfId="0" applyFont="1" applyBorder="1" applyAlignment="1">
      <alignment vertical="top"/>
    </xf>
    <xf numFmtId="0" fontId="12" fillId="0" borderId="29" xfId="0" applyFont="1" applyBorder="1" applyAlignment="1">
      <alignment vertical="top"/>
    </xf>
    <xf numFmtId="0" fontId="12" fillId="0" borderId="28" xfId="0" applyFont="1" applyBorder="1" applyAlignment="1">
      <alignment vertical="top"/>
    </xf>
    <xf numFmtId="0" fontId="12" fillId="0" borderId="30" xfId="0" applyFont="1" applyBorder="1" applyAlignment="1">
      <alignment vertical="top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podminky.urs.cz/item/CS_URS_2023_02/111203201" TargetMode="External" /><Relationship Id="rId2" Type="http://schemas.openxmlformats.org/officeDocument/2006/relationships/hyperlink" Target="https://podminky.urs.cz/item/CS_URS_2023_02/112151111" TargetMode="External" /><Relationship Id="rId3" Type="http://schemas.openxmlformats.org/officeDocument/2006/relationships/hyperlink" Target="https://podminky.urs.cz/item/CS_URS_2023_02/112151112" TargetMode="External" /><Relationship Id="rId4" Type="http://schemas.openxmlformats.org/officeDocument/2006/relationships/hyperlink" Target="https://podminky.urs.cz/item/CS_URS_2023_02/112151113" TargetMode="External" /><Relationship Id="rId5" Type="http://schemas.openxmlformats.org/officeDocument/2006/relationships/hyperlink" Target="https://podminky.urs.cz/item/CS_URS_2023_02/112151114" TargetMode="External" /><Relationship Id="rId6" Type="http://schemas.openxmlformats.org/officeDocument/2006/relationships/hyperlink" Target="https://podminky.urs.cz/item/CS_URS_2023_02/112151115" TargetMode="External" /><Relationship Id="rId7" Type="http://schemas.openxmlformats.org/officeDocument/2006/relationships/hyperlink" Target="https://podminky.urs.cz/item/CS_URS_2023_02/112151116" TargetMode="External" /><Relationship Id="rId8" Type="http://schemas.openxmlformats.org/officeDocument/2006/relationships/hyperlink" Target="https://podminky.urs.cz/item/CS_URS_2023_02/112151118" TargetMode="External" /><Relationship Id="rId9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5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6" t="s">
        <v>0</v>
      </c>
      <c r="AZ1" s="16" t="s">
        <v>1</v>
      </c>
      <c r="BA1" s="16" t="s">
        <v>2</v>
      </c>
      <c r="BB1" s="16" t="s">
        <v>3</v>
      </c>
      <c r="BT1" s="16" t="s">
        <v>4</v>
      </c>
      <c r="BU1" s="16" t="s">
        <v>4</v>
      </c>
      <c r="BV1" s="16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7" t="s">
        <v>6</v>
      </c>
      <c r="BT2" s="17" t="s">
        <v>7</v>
      </c>
    </row>
    <row r="3" spans="2:72" s="1" customFormat="1" ht="6.95" customHeight="1">
      <c r="B3" s="18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20"/>
      <c r="BS3" s="17" t="s">
        <v>6</v>
      </c>
      <c r="BT3" s="17" t="s">
        <v>7</v>
      </c>
    </row>
    <row r="4" spans="2:71" s="1" customFormat="1" ht="24.95" customHeight="1">
      <c r="B4" s="21"/>
      <c r="C4" s="22"/>
      <c r="D4" s="23" t="s">
        <v>8</v>
      </c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22"/>
      <c r="AM4" s="22"/>
      <c r="AN4" s="22"/>
      <c r="AO4" s="22"/>
      <c r="AP4" s="22"/>
      <c r="AQ4" s="22"/>
      <c r="AR4" s="20"/>
      <c r="AS4" s="24" t="s">
        <v>9</v>
      </c>
      <c r="BE4" s="25" t="s">
        <v>10</v>
      </c>
      <c r="BS4" s="17" t="s">
        <v>11</v>
      </c>
    </row>
    <row r="5" spans="2:71" s="1" customFormat="1" ht="12" customHeight="1">
      <c r="B5" s="21"/>
      <c r="C5" s="22"/>
      <c r="D5" s="26" t="s">
        <v>12</v>
      </c>
      <c r="E5" s="22"/>
      <c r="F5" s="22"/>
      <c r="G5" s="22"/>
      <c r="H5" s="22"/>
      <c r="I5" s="22"/>
      <c r="J5" s="22"/>
      <c r="K5" s="27" t="s">
        <v>13</v>
      </c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0"/>
      <c r="BE5" s="28" t="s">
        <v>14</v>
      </c>
      <c r="BS5" s="17" t="s">
        <v>6</v>
      </c>
    </row>
    <row r="6" spans="2:71" s="1" customFormat="1" ht="36.95" customHeight="1">
      <c r="B6" s="21"/>
      <c r="C6" s="22"/>
      <c r="D6" s="29" t="s">
        <v>15</v>
      </c>
      <c r="E6" s="22"/>
      <c r="F6" s="22"/>
      <c r="G6" s="22"/>
      <c r="H6" s="22"/>
      <c r="I6" s="22"/>
      <c r="J6" s="22"/>
      <c r="K6" s="30" t="s">
        <v>16</v>
      </c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0"/>
      <c r="BE6" s="31"/>
      <c r="BS6" s="17" t="s">
        <v>6</v>
      </c>
    </row>
    <row r="7" spans="2:71" s="1" customFormat="1" ht="12" customHeight="1">
      <c r="B7" s="21"/>
      <c r="C7" s="22"/>
      <c r="D7" s="32" t="s">
        <v>17</v>
      </c>
      <c r="E7" s="22"/>
      <c r="F7" s="22"/>
      <c r="G7" s="22"/>
      <c r="H7" s="22"/>
      <c r="I7" s="22"/>
      <c r="J7" s="22"/>
      <c r="K7" s="27" t="s">
        <v>18</v>
      </c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32" t="s">
        <v>19</v>
      </c>
      <c r="AL7" s="22"/>
      <c r="AM7" s="22"/>
      <c r="AN7" s="27" t="s">
        <v>18</v>
      </c>
      <c r="AO7" s="22"/>
      <c r="AP7" s="22"/>
      <c r="AQ7" s="22"/>
      <c r="AR7" s="20"/>
      <c r="BE7" s="31"/>
      <c r="BS7" s="17" t="s">
        <v>6</v>
      </c>
    </row>
    <row r="8" spans="2:71" s="1" customFormat="1" ht="12" customHeight="1">
      <c r="B8" s="21"/>
      <c r="C8" s="22"/>
      <c r="D8" s="32" t="s">
        <v>20</v>
      </c>
      <c r="E8" s="22"/>
      <c r="F8" s="22"/>
      <c r="G8" s="22"/>
      <c r="H8" s="22"/>
      <c r="I8" s="22"/>
      <c r="J8" s="22"/>
      <c r="K8" s="27" t="s">
        <v>21</v>
      </c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32" t="s">
        <v>22</v>
      </c>
      <c r="AL8" s="22"/>
      <c r="AM8" s="22"/>
      <c r="AN8" s="33" t="s">
        <v>23</v>
      </c>
      <c r="AO8" s="22"/>
      <c r="AP8" s="22"/>
      <c r="AQ8" s="22"/>
      <c r="AR8" s="20"/>
      <c r="BE8" s="31"/>
      <c r="BS8" s="17" t="s">
        <v>6</v>
      </c>
    </row>
    <row r="9" spans="2:71" s="1" customFormat="1" ht="14.4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0"/>
      <c r="BE9" s="31"/>
      <c r="BS9" s="17" t="s">
        <v>6</v>
      </c>
    </row>
    <row r="10" spans="2:71" s="1" customFormat="1" ht="12" customHeight="1">
      <c r="B10" s="21"/>
      <c r="C10" s="22"/>
      <c r="D10" s="3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32" t="s">
        <v>25</v>
      </c>
      <c r="AL10" s="22"/>
      <c r="AM10" s="22"/>
      <c r="AN10" s="27" t="s">
        <v>18</v>
      </c>
      <c r="AO10" s="22"/>
      <c r="AP10" s="22"/>
      <c r="AQ10" s="22"/>
      <c r="AR10" s="20"/>
      <c r="BE10" s="31"/>
      <c r="BS10" s="17" t="s">
        <v>6</v>
      </c>
    </row>
    <row r="11" spans="2:71" s="1" customFormat="1" ht="18.45" customHeight="1">
      <c r="B11" s="21"/>
      <c r="C11" s="22"/>
      <c r="D11" s="22"/>
      <c r="E11" s="27" t="s">
        <v>21</v>
      </c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32" t="s">
        <v>26</v>
      </c>
      <c r="AL11" s="22"/>
      <c r="AM11" s="22"/>
      <c r="AN11" s="27" t="s">
        <v>18</v>
      </c>
      <c r="AO11" s="22"/>
      <c r="AP11" s="22"/>
      <c r="AQ11" s="22"/>
      <c r="AR11" s="20"/>
      <c r="BE11" s="31"/>
      <c r="BS11" s="17" t="s">
        <v>6</v>
      </c>
    </row>
    <row r="12" spans="2:71" s="1" customFormat="1" ht="6.95" customHeight="1">
      <c r="B12" s="21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0"/>
      <c r="BE12" s="31"/>
      <c r="BS12" s="17" t="s">
        <v>6</v>
      </c>
    </row>
    <row r="13" spans="2:71" s="1" customFormat="1" ht="12" customHeight="1">
      <c r="B13" s="21"/>
      <c r="C13" s="22"/>
      <c r="D13" s="32" t="s">
        <v>27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32" t="s">
        <v>25</v>
      </c>
      <c r="AL13" s="22"/>
      <c r="AM13" s="22"/>
      <c r="AN13" s="34" t="s">
        <v>28</v>
      </c>
      <c r="AO13" s="22"/>
      <c r="AP13" s="22"/>
      <c r="AQ13" s="22"/>
      <c r="AR13" s="20"/>
      <c r="BE13" s="31"/>
      <c r="BS13" s="17" t="s">
        <v>6</v>
      </c>
    </row>
    <row r="14" spans="2:71" ht="12">
      <c r="B14" s="21"/>
      <c r="C14" s="22"/>
      <c r="D14" s="22"/>
      <c r="E14" s="34" t="s">
        <v>28</v>
      </c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2" t="s">
        <v>26</v>
      </c>
      <c r="AL14" s="22"/>
      <c r="AM14" s="22"/>
      <c r="AN14" s="34" t="s">
        <v>28</v>
      </c>
      <c r="AO14" s="22"/>
      <c r="AP14" s="22"/>
      <c r="AQ14" s="22"/>
      <c r="AR14" s="20"/>
      <c r="BE14" s="31"/>
      <c r="BS14" s="17" t="s">
        <v>6</v>
      </c>
    </row>
    <row r="15" spans="2:71" s="1" customFormat="1" ht="6.95" customHeight="1">
      <c r="B15" s="21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0"/>
      <c r="BE15" s="31"/>
      <c r="BS15" s="17" t="s">
        <v>4</v>
      </c>
    </row>
    <row r="16" spans="2:71" s="1" customFormat="1" ht="12" customHeight="1">
      <c r="B16" s="21"/>
      <c r="C16" s="22"/>
      <c r="D16" s="32" t="s">
        <v>29</v>
      </c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2"/>
      <c r="AK16" s="32" t="s">
        <v>25</v>
      </c>
      <c r="AL16" s="22"/>
      <c r="AM16" s="22"/>
      <c r="AN16" s="27" t="s">
        <v>18</v>
      </c>
      <c r="AO16" s="22"/>
      <c r="AP16" s="22"/>
      <c r="AQ16" s="22"/>
      <c r="AR16" s="20"/>
      <c r="BE16" s="31"/>
      <c r="BS16" s="17" t="s">
        <v>4</v>
      </c>
    </row>
    <row r="17" spans="2:71" s="1" customFormat="1" ht="18.45" customHeight="1">
      <c r="B17" s="21"/>
      <c r="C17" s="22"/>
      <c r="D17" s="22"/>
      <c r="E17" s="27" t="s">
        <v>21</v>
      </c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32" t="s">
        <v>26</v>
      </c>
      <c r="AL17" s="22"/>
      <c r="AM17" s="22"/>
      <c r="AN17" s="27" t="s">
        <v>18</v>
      </c>
      <c r="AO17" s="22"/>
      <c r="AP17" s="22"/>
      <c r="AQ17" s="22"/>
      <c r="AR17" s="20"/>
      <c r="BE17" s="31"/>
      <c r="BS17" s="17" t="s">
        <v>30</v>
      </c>
    </row>
    <row r="18" spans="2:71" s="1" customFormat="1" ht="6.95" customHeight="1">
      <c r="B18" s="21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0"/>
      <c r="BE18" s="31"/>
      <c r="BS18" s="17" t="s">
        <v>6</v>
      </c>
    </row>
    <row r="19" spans="2:71" s="1" customFormat="1" ht="12" customHeight="1">
      <c r="B19" s="21"/>
      <c r="C19" s="22"/>
      <c r="D19" s="32" t="s">
        <v>31</v>
      </c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32" t="s">
        <v>25</v>
      </c>
      <c r="AL19" s="22"/>
      <c r="AM19" s="22"/>
      <c r="AN19" s="27" t="s">
        <v>18</v>
      </c>
      <c r="AO19" s="22"/>
      <c r="AP19" s="22"/>
      <c r="AQ19" s="22"/>
      <c r="AR19" s="20"/>
      <c r="BE19" s="31"/>
      <c r="BS19" s="17" t="s">
        <v>6</v>
      </c>
    </row>
    <row r="20" spans="2:71" s="1" customFormat="1" ht="18.45" customHeight="1">
      <c r="B20" s="21"/>
      <c r="C20" s="22"/>
      <c r="D20" s="22"/>
      <c r="E20" s="27" t="s">
        <v>32</v>
      </c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/>
      <c r="AK20" s="32" t="s">
        <v>26</v>
      </c>
      <c r="AL20" s="22"/>
      <c r="AM20" s="22"/>
      <c r="AN20" s="27" t="s">
        <v>18</v>
      </c>
      <c r="AO20" s="22"/>
      <c r="AP20" s="22"/>
      <c r="AQ20" s="22"/>
      <c r="AR20" s="20"/>
      <c r="BE20" s="31"/>
      <c r="BS20" s="17" t="s">
        <v>4</v>
      </c>
    </row>
    <row r="21" spans="2:57" s="1" customFormat="1" ht="6.95" customHeight="1">
      <c r="B21" s="21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0"/>
      <c r="BE21" s="31"/>
    </row>
    <row r="22" spans="2:57" s="1" customFormat="1" ht="12" customHeight="1">
      <c r="B22" s="21"/>
      <c r="C22" s="22"/>
      <c r="D22" s="32" t="s">
        <v>33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0"/>
      <c r="BE22" s="31"/>
    </row>
    <row r="23" spans="2:57" s="1" customFormat="1" ht="47.25" customHeight="1">
      <c r="B23" s="21"/>
      <c r="C23" s="22"/>
      <c r="D23" s="22"/>
      <c r="E23" s="36" t="s">
        <v>34</v>
      </c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22"/>
      <c r="AP23" s="22"/>
      <c r="AQ23" s="22"/>
      <c r="AR23" s="20"/>
      <c r="BE23" s="31"/>
    </row>
    <row r="24" spans="2:57" s="1" customFormat="1" ht="6.95" customHeight="1">
      <c r="B24" s="21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0"/>
      <c r="BE24" s="31"/>
    </row>
    <row r="25" spans="2:57" s="1" customFormat="1" ht="6.95" customHeight="1">
      <c r="B25" s="21"/>
      <c r="C25" s="22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37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  <c r="AF25" s="37"/>
      <c r="AG25" s="37"/>
      <c r="AH25" s="37"/>
      <c r="AI25" s="37"/>
      <c r="AJ25" s="37"/>
      <c r="AK25" s="37"/>
      <c r="AL25" s="37"/>
      <c r="AM25" s="37"/>
      <c r="AN25" s="37"/>
      <c r="AO25" s="37"/>
      <c r="AP25" s="22"/>
      <c r="AQ25" s="22"/>
      <c r="AR25" s="20"/>
      <c r="BE25" s="31"/>
    </row>
    <row r="26" spans="1:57" s="2" customFormat="1" ht="25.9" customHeight="1">
      <c r="A26" s="38"/>
      <c r="B26" s="39"/>
      <c r="C26" s="40"/>
      <c r="D26" s="41" t="s">
        <v>35</v>
      </c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3">
        <f>ROUND(AG54,2)</f>
        <v>0</v>
      </c>
      <c r="AL26" s="42"/>
      <c r="AM26" s="42"/>
      <c r="AN26" s="42"/>
      <c r="AO26" s="42"/>
      <c r="AP26" s="40"/>
      <c r="AQ26" s="40"/>
      <c r="AR26" s="44"/>
      <c r="BE26" s="31"/>
    </row>
    <row r="27" spans="1:57" s="2" customFormat="1" ht="6.95" customHeight="1">
      <c r="A27" s="38"/>
      <c r="B27" s="39"/>
      <c r="C27" s="40"/>
      <c r="D27" s="40"/>
      <c r="E27" s="40"/>
      <c r="F27" s="40"/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44"/>
      <c r="BE27" s="31"/>
    </row>
    <row r="28" spans="1:57" s="2" customFormat="1" ht="12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5" t="s">
        <v>36</v>
      </c>
      <c r="M28" s="45"/>
      <c r="N28" s="45"/>
      <c r="O28" s="45"/>
      <c r="P28" s="45"/>
      <c r="Q28" s="40"/>
      <c r="R28" s="40"/>
      <c r="S28" s="40"/>
      <c r="T28" s="40"/>
      <c r="U28" s="40"/>
      <c r="V28" s="40"/>
      <c r="W28" s="45" t="s">
        <v>37</v>
      </c>
      <c r="X28" s="45"/>
      <c r="Y28" s="45"/>
      <c r="Z28" s="45"/>
      <c r="AA28" s="45"/>
      <c r="AB28" s="45"/>
      <c r="AC28" s="45"/>
      <c r="AD28" s="45"/>
      <c r="AE28" s="45"/>
      <c r="AF28" s="40"/>
      <c r="AG28" s="40"/>
      <c r="AH28" s="40"/>
      <c r="AI28" s="40"/>
      <c r="AJ28" s="40"/>
      <c r="AK28" s="45" t="s">
        <v>38</v>
      </c>
      <c r="AL28" s="45"/>
      <c r="AM28" s="45"/>
      <c r="AN28" s="45"/>
      <c r="AO28" s="45"/>
      <c r="AP28" s="40"/>
      <c r="AQ28" s="40"/>
      <c r="AR28" s="44"/>
      <c r="BE28" s="31"/>
    </row>
    <row r="29" spans="1:57" s="3" customFormat="1" ht="14.4" customHeight="1">
      <c r="A29" s="3"/>
      <c r="B29" s="46"/>
      <c r="C29" s="47"/>
      <c r="D29" s="32" t="s">
        <v>39</v>
      </c>
      <c r="E29" s="47"/>
      <c r="F29" s="32" t="s">
        <v>40</v>
      </c>
      <c r="G29" s="47"/>
      <c r="H29" s="47"/>
      <c r="I29" s="47"/>
      <c r="J29" s="47"/>
      <c r="K29" s="47"/>
      <c r="L29" s="48">
        <v>0</v>
      </c>
      <c r="M29" s="47"/>
      <c r="N29" s="47"/>
      <c r="O29" s="47"/>
      <c r="P29" s="47"/>
      <c r="Q29" s="47"/>
      <c r="R29" s="47"/>
      <c r="S29" s="47"/>
      <c r="T29" s="47"/>
      <c r="U29" s="47"/>
      <c r="V29" s="47"/>
      <c r="W29" s="49">
        <f>ROUND(AZ54,2)</f>
        <v>0</v>
      </c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7"/>
      <c r="AK29" s="49">
        <f>ROUND(AV54,2)</f>
        <v>0</v>
      </c>
      <c r="AL29" s="47"/>
      <c r="AM29" s="47"/>
      <c r="AN29" s="47"/>
      <c r="AO29" s="47"/>
      <c r="AP29" s="47"/>
      <c r="AQ29" s="47"/>
      <c r="AR29" s="50"/>
      <c r="BE29" s="51"/>
    </row>
    <row r="30" spans="1:57" s="3" customFormat="1" ht="14.4" customHeight="1">
      <c r="A30" s="3"/>
      <c r="B30" s="46"/>
      <c r="C30" s="47"/>
      <c r="D30" s="47"/>
      <c r="E30" s="47"/>
      <c r="F30" s="32" t="s">
        <v>41</v>
      </c>
      <c r="G30" s="47"/>
      <c r="H30" s="47"/>
      <c r="I30" s="47"/>
      <c r="J30" s="47"/>
      <c r="K30" s="47"/>
      <c r="L30" s="48">
        <v>0</v>
      </c>
      <c r="M30" s="47"/>
      <c r="N30" s="47"/>
      <c r="O30" s="47"/>
      <c r="P30" s="47"/>
      <c r="Q30" s="47"/>
      <c r="R30" s="47"/>
      <c r="S30" s="47"/>
      <c r="T30" s="47"/>
      <c r="U30" s="47"/>
      <c r="V30" s="47"/>
      <c r="W30" s="49">
        <f>ROUND(BA54,2)</f>
        <v>0</v>
      </c>
      <c r="X30" s="47"/>
      <c r="Y30" s="47"/>
      <c r="Z30" s="47"/>
      <c r="AA30" s="47"/>
      <c r="AB30" s="47"/>
      <c r="AC30" s="47"/>
      <c r="AD30" s="47"/>
      <c r="AE30" s="47"/>
      <c r="AF30" s="47"/>
      <c r="AG30" s="47"/>
      <c r="AH30" s="47"/>
      <c r="AI30" s="47"/>
      <c r="AJ30" s="47"/>
      <c r="AK30" s="49">
        <f>ROUND(AW54,2)</f>
        <v>0</v>
      </c>
      <c r="AL30" s="47"/>
      <c r="AM30" s="47"/>
      <c r="AN30" s="47"/>
      <c r="AO30" s="47"/>
      <c r="AP30" s="47"/>
      <c r="AQ30" s="47"/>
      <c r="AR30" s="50"/>
      <c r="BE30" s="51"/>
    </row>
    <row r="31" spans="1:57" s="3" customFormat="1" ht="14.4" customHeight="1" hidden="1">
      <c r="A31" s="3"/>
      <c r="B31" s="46"/>
      <c r="C31" s="47"/>
      <c r="D31" s="47"/>
      <c r="E31" s="47"/>
      <c r="F31" s="32" t="s">
        <v>42</v>
      </c>
      <c r="G31" s="47"/>
      <c r="H31" s="47"/>
      <c r="I31" s="47"/>
      <c r="J31" s="47"/>
      <c r="K31" s="47"/>
      <c r="L31" s="48">
        <v>0</v>
      </c>
      <c r="M31" s="47"/>
      <c r="N31" s="47"/>
      <c r="O31" s="47"/>
      <c r="P31" s="47"/>
      <c r="Q31" s="47"/>
      <c r="R31" s="47"/>
      <c r="S31" s="47"/>
      <c r="T31" s="47"/>
      <c r="U31" s="47"/>
      <c r="V31" s="47"/>
      <c r="W31" s="49">
        <f>ROUND(BB54,2)</f>
        <v>0</v>
      </c>
      <c r="X31" s="47"/>
      <c r="Y31" s="47"/>
      <c r="Z31" s="47"/>
      <c r="AA31" s="47"/>
      <c r="AB31" s="47"/>
      <c r="AC31" s="47"/>
      <c r="AD31" s="47"/>
      <c r="AE31" s="47"/>
      <c r="AF31" s="47"/>
      <c r="AG31" s="47"/>
      <c r="AH31" s="47"/>
      <c r="AI31" s="47"/>
      <c r="AJ31" s="47"/>
      <c r="AK31" s="49">
        <v>0</v>
      </c>
      <c r="AL31" s="47"/>
      <c r="AM31" s="47"/>
      <c r="AN31" s="47"/>
      <c r="AO31" s="47"/>
      <c r="AP31" s="47"/>
      <c r="AQ31" s="47"/>
      <c r="AR31" s="50"/>
      <c r="BE31" s="51"/>
    </row>
    <row r="32" spans="1:57" s="3" customFormat="1" ht="14.4" customHeight="1" hidden="1">
      <c r="A32" s="3"/>
      <c r="B32" s="46"/>
      <c r="C32" s="47"/>
      <c r="D32" s="47"/>
      <c r="E32" s="47"/>
      <c r="F32" s="32" t="s">
        <v>43</v>
      </c>
      <c r="G32" s="47"/>
      <c r="H32" s="47"/>
      <c r="I32" s="47"/>
      <c r="J32" s="47"/>
      <c r="K32" s="47"/>
      <c r="L32" s="48">
        <v>0</v>
      </c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9">
        <f>ROUND(BC54,2)</f>
        <v>0</v>
      </c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9">
        <v>0</v>
      </c>
      <c r="AL32" s="47"/>
      <c r="AM32" s="47"/>
      <c r="AN32" s="47"/>
      <c r="AO32" s="47"/>
      <c r="AP32" s="47"/>
      <c r="AQ32" s="47"/>
      <c r="AR32" s="50"/>
      <c r="BE32" s="51"/>
    </row>
    <row r="33" spans="1:57" s="3" customFormat="1" ht="14.4" customHeight="1" hidden="1">
      <c r="A33" s="3"/>
      <c r="B33" s="46"/>
      <c r="C33" s="47"/>
      <c r="D33" s="47"/>
      <c r="E33" s="47"/>
      <c r="F33" s="32" t="s">
        <v>44</v>
      </c>
      <c r="G33" s="47"/>
      <c r="H33" s="47"/>
      <c r="I33" s="47"/>
      <c r="J33" s="47"/>
      <c r="K33" s="47"/>
      <c r="L33" s="48">
        <v>0</v>
      </c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9">
        <f>ROUND(BD54,2)</f>
        <v>0</v>
      </c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9">
        <v>0</v>
      </c>
      <c r="AL33" s="47"/>
      <c r="AM33" s="47"/>
      <c r="AN33" s="47"/>
      <c r="AO33" s="47"/>
      <c r="AP33" s="47"/>
      <c r="AQ33" s="47"/>
      <c r="AR33" s="50"/>
      <c r="BE33" s="3"/>
    </row>
    <row r="34" spans="1:57" s="2" customFormat="1" ht="6.95" customHeight="1">
      <c r="A34" s="38"/>
      <c r="B34" s="39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/>
      <c r="AR34" s="44"/>
      <c r="BE34" s="38"/>
    </row>
    <row r="35" spans="1:57" s="2" customFormat="1" ht="25.9" customHeight="1">
      <c r="A35" s="38"/>
      <c r="B35" s="39"/>
      <c r="C35" s="52"/>
      <c r="D35" s="53" t="s">
        <v>45</v>
      </c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5" t="s">
        <v>46</v>
      </c>
      <c r="U35" s="54"/>
      <c r="V35" s="54"/>
      <c r="W35" s="54"/>
      <c r="X35" s="56" t="s">
        <v>47</v>
      </c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7">
        <f>SUM(AK26:AK33)</f>
        <v>0</v>
      </c>
      <c r="AL35" s="54"/>
      <c r="AM35" s="54"/>
      <c r="AN35" s="54"/>
      <c r="AO35" s="58"/>
      <c r="AP35" s="52"/>
      <c r="AQ35" s="52"/>
      <c r="AR35" s="44"/>
      <c r="BE35" s="38"/>
    </row>
    <row r="36" spans="1:57" s="2" customFormat="1" ht="6.95" customHeight="1">
      <c r="A36" s="38"/>
      <c r="B36" s="39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4"/>
      <c r="BE36" s="38"/>
    </row>
    <row r="37" spans="1:57" s="2" customFormat="1" ht="6.95" customHeight="1">
      <c r="A37" s="38"/>
      <c r="B37" s="59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44"/>
      <c r="BE37" s="38"/>
    </row>
    <row r="41" spans="1:57" s="2" customFormat="1" ht="6.95" customHeight="1">
      <c r="A41" s="38"/>
      <c r="B41" s="61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  <c r="Z41" s="62"/>
      <c r="AA41" s="62"/>
      <c r="AB41" s="62"/>
      <c r="AC41" s="62"/>
      <c r="AD41" s="62"/>
      <c r="AE41" s="62"/>
      <c r="AF41" s="62"/>
      <c r="AG41" s="6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44"/>
      <c r="BE41" s="38"/>
    </row>
    <row r="42" spans="1:57" s="2" customFormat="1" ht="24.95" customHeight="1">
      <c r="A42" s="38"/>
      <c r="B42" s="39"/>
      <c r="C42" s="23" t="s">
        <v>48</v>
      </c>
      <c r="D42" s="40"/>
      <c r="E42" s="40"/>
      <c r="F42" s="40"/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40"/>
      <c r="AQ42" s="40"/>
      <c r="AR42" s="44"/>
      <c r="BE42" s="38"/>
    </row>
    <row r="43" spans="1:57" s="2" customFormat="1" ht="6.95" customHeight="1">
      <c r="A43" s="38"/>
      <c r="B43" s="39"/>
      <c r="C43" s="40"/>
      <c r="D43" s="40"/>
      <c r="E43" s="40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40"/>
      <c r="AQ43" s="40"/>
      <c r="AR43" s="44"/>
      <c r="BE43" s="38"/>
    </row>
    <row r="44" spans="1:57" s="4" customFormat="1" ht="12" customHeight="1">
      <c r="A44" s="4"/>
      <c r="B44" s="63"/>
      <c r="C44" s="32" t="s">
        <v>12</v>
      </c>
      <c r="D44" s="64"/>
      <c r="E44" s="64"/>
      <c r="F44" s="64"/>
      <c r="G44" s="64"/>
      <c r="H44" s="64"/>
      <c r="I44" s="64"/>
      <c r="J44" s="64"/>
      <c r="K44" s="64"/>
      <c r="L44" s="64" t="str">
        <f>K5</f>
        <v>71823</v>
      </c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64"/>
      <c r="Z44" s="64"/>
      <c r="AA44" s="64"/>
      <c r="AB44" s="64"/>
      <c r="AC44" s="64"/>
      <c r="AD44" s="64"/>
      <c r="AE44" s="64"/>
      <c r="AF44" s="64"/>
      <c r="AG44" s="64"/>
      <c r="AH44" s="64"/>
      <c r="AI44" s="64"/>
      <c r="AJ44" s="64"/>
      <c r="AK44" s="64"/>
      <c r="AL44" s="64"/>
      <c r="AM44" s="64"/>
      <c r="AN44" s="64"/>
      <c r="AO44" s="64"/>
      <c r="AP44" s="64"/>
      <c r="AQ44" s="64"/>
      <c r="AR44" s="65"/>
      <c r="BE44" s="4"/>
    </row>
    <row r="45" spans="1:57" s="5" customFormat="1" ht="36.95" customHeight="1">
      <c r="A45" s="5"/>
      <c r="B45" s="66"/>
      <c r="C45" s="67" t="s">
        <v>15</v>
      </c>
      <c r="D45" s="68"/>
      <c r="E45" s="68"/>
      <c r="F45" s="68"/>
      <c r="G45" s="68"/>
      <c r="H45" s="68"/>
      <c r="I45" s="68"/>
      <c r="J45" s="68"/>
      <c r="K45" s="68"/>
      <c r="L45" s="69" t="str">
        <f>K6</f>
        <v xml:space="preserve">Jizera, Malá Skála, probírka břehového porostu PB  ř.km 91,300 - 91,800</v>
      </c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70"/>
      <c r="BE45" s="5"/>
    </row>
    <row r="46" spans="1:57" s="2" customFormat="1" ht="6.95" customHeight="1">
      <c r="A46" s="38"/>
      <c r="B46" s="39"/>
      <c r="C46" s="40"/>
      <c r="D46" s="40"/>
      <c r="E46" s="40"/>
      <c r="F46" s="40"/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40"/>
      <c r="AQ46" s="40"/>
      <c r="AR46" s="44"/>
      <c r="BE46" s="38"/>
    </row>
    <row r="47" spans="1:57" s="2" customFormat="1" ht="12" customHeight="1">
      <c r="A47" s="38"/>
      <c r="B47" s="39"/>
      <c r="C47" s="32" t="s">
        <v>20</v>
      </c>
      <c r="D47" s="40"/>
      <c r="E47" s="40"/>
      <c r="F47" s="40"/>
      <c r="G47" s="40"/>
      <c r="H47" s="40"/>
      <c r="I47" s="40"/>
      <c r="J47" s="40"/>
      <c r="K47" s="40"/>
      <c r="L47" s="71" t="str">
        <f>IF(K8="","",K8)</f>
        <v xml:space="preserve"> </v>
      </c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32" t="s">
        <v>22</v>
      </c>
      <c r="AJ47" s="40"/>
      <c r="AK47" s="40"/>
      <c r="AL47" s="40"/>
      <c r="AM47" s="72" t="str">
        <f>IF(AN8="","",AN8)</f>
        <v>29. 9. 2023</v>
      </c>
      <c r="AN47" s="72"/>
      <c r="AO47" s="40"/>
      <c r="AP47" s="40"/>
      <c r="AQ47" s="40"/>
      <c r="AR47" s="44"/>
      <c r="BE47" s="38"/>
    </row>
    <row r="48" spans="1:57" s="2" customFormat="1" ht="6.95" customHeight="1">
      <c r="A48" s="38"/>
      <c r="B48" s="39"/>
      <c r="C48" s="40"/>
      <c r="D48" s="40"/>
      <c r="E48" s="40"/>
      <c r="F48" s="40"/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40"/>
      <c r="AQ48" s="40"/>
      <c r="AR48" s="44"/>
      <c r="BE48" s="38"/>
    </row>
    <row r="49" spans="1:57" s="2" customFormat="1" ht="15.15" customHeight="1">
      <c r="A49" s="38"/>
      <c r="B49" s="39"/>
      <c r="C49" s="32" t="s">
        <v>24</v>
      </c>
      <c r="D49" s="40"/>
      <c r="E49" s="40"/>
      <c r="F49" s="40"/>
      <c r="G49" s="40"/>
      <c r="H49" s="40"/>
      <c r="I49" s="40"/>
      <c r="J49" s="40"/>
      <c r="K49" s="40"/>
      <c r="L49" s="64" t="str">
        <f>IF(E11="","",E11)</f>
        <v xml:space="preserve"> </v>
      </c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32" t="s">
        <v>29</v>
      </c>
      <c r="AJ49" s="40"/>
      <c r="AK49" s="40"/>
      <c r="AL49" s="40"/>
      <c r="AM49" s="73" t="str">
        <f>IF(E17="","",E17)</f>
        <v xml:space="preserve"> </v>
      </c>
      <c r="AN49" s="64"/>
      <c r="AO49" s="64"/>
      <c r="AP49" s="64"/>
      <c r="AQ49" s="40"/>
      <c r="AR49" s="44"/>
      <c r="AS49" s="74" t="s">
        <v>49</v>
      </c>
      <c r="AT49" s="75"/>
      <c r="AU49" s="76"/>
      <c r="AV49" s="76"/>
      <c r="AW49" s="76"/>
      <c r="AX49" s="76"/>
      <c r="AY49" s="76"/>
      <c r="AZ49" s="76"/>
      <c r="BA49" s="76"/>
      <c r="BB49" s="76"/>
      <c r="BC49" s="76"/>
      <c r="BD49" s="77"/>
      <c r="BE49" s="38"/>
    </row>
    <row r="50" spans="1:57" s="2" customFormat="1" ht="15.15" customHeight="1">
      <c r="A50" s="38"/>
      <c r="B50" s="39"/>
      <c r="C50" s="32" t="s">
        <v>27</v>
      </c>
      <c r="D50" s="40"/>
      <c r="E50" s="40"/>
      <c r="F50" s="40"/>
      <c r="G50" s="40"/>
      <c r="H50" s="40"/>
      <c r="I50" s="40"/>
      <c r="J50" s="40"/>
      <c r="K50" s="40"/>
      <c r="L50" s="64" t="str">
        <f>IF(E14="Vyplň údaj","",E14)</f>
        <v/>
      </c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32" t="s">
        <v>31</v>
      </c>
      <c r="AJ50" s="40"/>
      <c r="AK50" s="40"/>
      <c r="AL50" s="40"/>
      <c r="AM50" s="73" t="str">
        <f>IF(E20="","",E20)</f>
        <v>Hlubuček V.</v>
      </c>
      <c r="AN50" s="64"/>
      <c r="AO50" s="64"/>
      <c r="AP50" s="64"/>
      <c r="AQ50" s="40"/>
      <c r="AR50" s="44"/>
      <c r="AS50" s="78"/>
      <c r="AT50" s="79"/>
      <c r="AU50" s="80"/>
      <c r="AV50" s="80"/>
      <c r="AW50" s="80"/>
      <c r="AX50" s="80"/>
      <c r="AY50" s="80"/>
      <c r="AZ50" s="80"/>
      <c r="BA50" s="80"/>
      <c r="BB50" s="80"/>
      <c r="BC50" s="80"/>
      <c r="BD50" s="81"/>
      <c r="BE50" s="38"/>
    </row>
    <row r="51" spans="1:57" s="2" customFormat="1" ht="10.8" customHeight="1">
      <c r="A51" s="38"/>
      <c r="B51" s="39"/>
      <c r="C51" s="40"/>
      <c r="D51" s="40"/>
      <c r="E51" s="40"/>
      <c r="F51" s="40"/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4"/>
      <c r="AS51" s="82"/>
      <c r="AT51" s="83"/>
      <c r="AU51" s="84"/>
      <c r="AV51" s="84"/>
      <c r="AW51" s="84"/>
      <c r="AX51" s="84"/>
      <c r="AY51" s="84"/>
      <c r="AZ51" s="84"/>
      <c r="BA51" s="84"/>
      <c r="BB51" s="84"/>
      <c r="BC51" s="84"/>
      <c r="BD51" s="85"/>
      <c r="BE51" s="38"/>
    </row>
    <row r="52" spans="1:57" s="2" customFormat="1" ht="29.25" customHeight="1">
      <c r="A52" s="38"/>
      <c r="B52" s="39"/>
      <c r="C52" s="86" t="s">
        <v>50</v>
      </c>
      <c r="D52" s="87"/>
      <c r="E52" s="87"/>
      <c r="F52" s="87"/>
      <c r="G52" s="87"/>
      <c r="H52" s="88"/>
      <c r="I52" s="89" t="s">
        <v>51</v>
      </c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90" t="s">
        <v>52</v>
      </c>
      <c r="AH52" s="87"/>
      <c r="AI52" s="87"/>
      <c r="AJ52" s="87"/>
      <c r="AK52" s="87"/>
      <c r="AL52" s="87"/>
      <c r="AM52" s="87"/>
      <c r="AN52" s="89" t="s">
        <v>53</v>
      </c>
      <c r="AO52" s="87"/>
      <c r="AP52" s="87"/>
      <c r="AQ52" s="91" t="s">
        <v>54</v>
      </c>
      <c r="AR52" s="44"/>
      <c r="AS52" s="92" t="s">
        <v>55</v>
      </c>
      <c r="AT52" s="93" t="s">
        <v>56</v>
      </c>
      <c r="AU52" s="93" t="s">
        <v>57</v>
      </c>
      <c r="AV52" s="93" t="s">
        <v>58</v>
      </c>
      <c r="AW52" s="93" t="s">
        <v>59</v>
      </c>
      <c r="AX52" s="93" t="s">
        <v>60</v>
      </c>
      <c r="AY52" s="93" t="s">
        <v>61</v>
      </c>
      <c r="AZ52" s="93" t="s">
        <v>62</v>
      </c>
      <c r="BA52" s="93" t="s">
        <v>63</v>
      </c>
      <c r="BB52" s="93" t="s">
        <v>64</v>
      </c>
      <c r="BC52" s="93" t="s">
        <v>65</v>
      </c>
      <c r="BD52" s="94" t="s">
        <v>66</v>
      </c>
      <c r="BE52" s="38"/>
    </row>
    <row r="53" spans="1:57" s="2" customFormat="1" ht="10.8" customHeight="1">
      <c r="A53" s="38"/>
      <c r="B53" s="39"/>
      <c r="C53" s="40"/>
      <c r="D53" s="40"/>
      <c r="E53" s="40"/>
      <c r="F53" s="40"/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40"/>
      <c r="AQ53" s="40"/>
      <c r="AR53" s="44"/>
      <c r="AS53" s="95"/>
      <c r="AT53" s="96"/>
      <c r="AU53" s="96"/>
      <c r="AV53" s="96"/>
      <c r="AW53" s="96"/>
      <c r="AX53" s="96"/>
      <c r="AY53" s="96"/>
      <c r="AZ53" s="96"/>
      <c r="BA53" s="96"/>
      <c r="BB53" s="96"/>
      <c r="BC53" s="96"/>
      <c r="BD53" s="97"/>
      <c r="BE53" s="38"/>
    </row>
    <row r="54" spans="1:90" s="6" customFormat="1" ht="32.4" customHeight="1">
      <c r="A54" s="6"/>
      <c r="B54" s="98"/>
      <c r="C54" s="99" t="s">
        <v>67</v>
      </c>
      <c r="D54" s="100"/>
      <c r="E54" s="100"/>
      <c r="F54" s="100"/>
      <c r="G54" s="100"/>
      <c r="H54" s="100"/>
      <c r="I54" s="100"/>
      <c r="J54" s="100"/>
      <c r="K54" s="100"/>
      <c r="L54" s="100"/>
      <c r="M54" s="100"/>
      <c r="N54" s="100"/>
      <c r="O54" s="100"/>
      <c r="P54" s="100"/>
      <c r="Q54" s="100"/>
      <c r="R54" s="100"/>
      <c r="S54" s="100"/>
      <c r="T54" s="100"/>
      <c r="U54" s="100"/>
      <c r="V54" s="100"/>
      <c r="W54" s="100"/>
      <c r="X54" s="100"/>
      <c r="Y54" s="100"/>
      <c r="Z54" s="100"/>
      <c r="AA54" s="100"/>
      <c r="AB54" s="100"/>
      <c r="AC54" s="100"/>
      <c r="AD54" s="100"/>
      <c r="AE54" s="100"/>
      <c r="AF54" s="100"/>
      <c r="AG54" s="101">
        <f>ROUND(AG55,2)</f>
        <v>0</v>
      </c>
      <c r="AH54" s="101"/>
      <c r="AI54" s="101"/>
      <c r="AJ54" s="101"/>
      <c r="AK54" s="101"/>
      <c r="AL54" s="101"/>
      <c r="AM54" s="101"/>
      <c r="AN54" s="102">
        <f>SUM(AG54,AT54)</f>
        <v>0</v>
      </c>
      <c r="AO54" s="102"/>
      <c r="AP54" s="102"/>
      <c r="AQ54" s="103" t="s">
        <v>18</v>
      </c>
      <c r="AR54" s="104"/>
      <c r="AS54" s="105">
        <f>ROUND(AS55,2)</f>
        <v>0</v>
      </c>
      <c r="AT54" s="106">
        <f>ROUND(SUM(AV54:AW54),2)</f>
        <v>0</v>
      </c>
      <c r="AU54" s="107">
        <f>ROUND(AU55,5)</f>
        <v>0</v>
      </c>
      <c r="AV54" s="106">
        <f>ROUND(AZ54*L29,2)</f>
        <v>0</v>
      </c>
      <c r="AW54" s="106">
        <f>ROUND(BA54*L30,2)</f>
        <v>0</v>
      </c>
      <c r="AX54" s="106">
        <f>ROUND(BB54*L29,2)</f>
        <v>0</v>
      </c>
      <c r="AY54" s="106">
        <f>ROUND(BC54*L30,2)</f>
        <v>0</v>
      </c>
      <c r="AZ54" s="106">
        <f>ROUND(AZ55,2)</f>
        <v>0</v>
      </c>
      <c r="BA54" s="106">
        <f>ROUND(BA55,2)</f>
        <v>0</v>
      </c>
      <c r="BB54" s="106">
        <f>ROUND(BB55,2)</f>
        <v>0</v>
      </c>
      <c r="BC54" s="106">
        <f>ROUND(BC55,2)</f>
        <v>0</v>
      </c>
      <c r="BD54" s="108">
        <f>ROUND(BD55,2)</f>
        <v>0</v>
      </c>
      <c r="BE54" s="6"/>
      <c r="BS54" s="109" t="s">
        <v>68</v>
      </c>
      <c r="BT54" s="109" t="s">
        <v>7</v>
      </c>
      <c r="BV54" s="109" t="s">
        <v>69</v>
      </c>
      <c r="BW54" s="109" t="s">
        <v>5</v>
      </c>
      <c r="BX54" s="109" t="s">
        <v>70</v>
      </c>
      <c r="CL54" s="109" t="s">
        <v>18</v>
      </c>
    </row>
    <row r="55" spans="1:90" s="7" customFormat="1" ht="24.75" customHeight="1">
      <c r="A55" s="110" t="s">
        <v>71</v>
      </c>
      <c r="B55" s="111"/>
      <c r="C55" s="112"/>
      <c r="D55" s="113" t="s">
        <v>13</v>
      </c>
      <c r="E55" s="113"/>
      <c r="F55" s="113"/>
      <c r="G55" s="113"/>
      <c r="H55" s="113"/>
      <c r="I55" s="114"/>
      <c r="J55" s="113" t="s">
        <v>16</v>
      </c>
      <c r="K55" s="113"/>
      <c r="L55" s="113"/>
      <c r="M55" s="113"/>
      <c r="N55" s="113"/>
      <c r="O55" s="113"/>
      <c r="P55" s="113"/>
      <c r="Q55" s="113"/>
      <c r="R55" s="113"/>
      <c r="S55" s="113"/>
      <c r="T55" s="113"/>
      <c r="U55" s="113"/>
      <c r="V55" s="113"/>
      <c r="W55" s="113"/>
      <c r="X55" s="113"/>
      <c r="Y55" s="113"/>
      <c r="Z55" s="113"/>
      <c r="AA55" s="113"/>
      <c r="AB55" s="113"/>
      <c r="AC55" s="113"/>
      <c r="AD55" s="113"/>
      <c r="AE55" s="113"/>
      <c r="AF55" s="113"/>
      <c r="AG55" s="115">
        <f>'71823 - Jizera, Malá Skál...'!J28</f>
        <v>0</v>
      </c>
      <c r="AH55" s="114"/>
      <c r="AI55" s="114"/>
      <c r="AJ55" s="114"/>
      <c r="AK55" s="114"/>
      <c r="AL55" s="114"/>
      <c r="AM55" s="114"/>
      <c r="AN55" s="115">
        <f>SUM(AG55,AT55)</f>
        <v>0</v>
      </c>
      <c r="AO55" s="114"/>
      <c r="AP55" s="114"/>
      <c r="AQ55" s="116" t="s">
        <v>72</v>
      </c>
      <c r="AR55" s="117"/>
      <c r="AS55" s="118">
        <v>0</v>
      </c>
      <c r="AT55" s="119">
        <f>ROUND(SUM(AV55:AW55),2)</f>
        <v>0</v>
      </c>
      <c r="AU55" s="120">
        <f>'71823 - Jizera, Malá Skál...'!P75</f>
        <v>0</v>
      </c>
      <c r="AV55" s="119">
        <f>'71823 - Jizera, Malá Skál...'!J31</f>
        <v>0</v>
      </c>
      <c r="AW55" s="119">
        <f>'71823 - Jizera, Malá Skál...'!J32</f>
        <v>0</v>
      </c>
      <c r="AX55" s="119">
        <f>'71823 - Jizera, Malá Skál...'!J33</f>
        <v>0</v>
      </c>
      <c r="AY55" s="119">
        <f>'71823 - Jizera, Malá Skál...'!J34</f>
        <v>0</v>
      </c>
      <c r="AZ55" s="119">
        <f>'71823 - Jizera, Malá Skál...'!F31</f>
        <v>0</v>
      </c>
      <c r="BA55" s="119">
        <f>'71823 - Jizera, Malá Skál...'!F32</f>
        <v>0</v>
      </c>
      <c r="BB55" s="119">
        <f>'71823 - Jizera, Malá Skál...'!F33</f>
        <v>0</v>
      </c>
      <c r="BC55" s="119">
        <f>'71823 - Jizera, Malá Skál...'!F34</f>
        <v>0</v>
      </c>
      <c r="BD55" s="121">
        <f>'71823 - Jizera, Malá Skál...'!F35</f>
        <v>0</v>
      </c>
      <c r="BE55" s="7"/>
      <c r="BT55" s="122" t="s">
        <v>73</v>
      </c>
      <c r="BU55" s="122" t="s">
        <v>74</v>
      </c>
      <c r="BV55" s="122" t="s">
        <v>69</v>
      </c>
      <c r="BW55" s="122" t="s">
        <v>5</v>
      </c>
      <c r="BX55" s="122" t="s">
        <v>70</v>
      </c>
      <c r="CL55" s="122" t="s">
        <v>18</v>
      </c>
    </row>
    <row r="56" spans="1:57" s="2" customFormat="1" ht="30" customHeight="1">
      <c r="A56" s="38"/>
      <c r="B56" s="39"/>
      <c r="C56" s="40"/>
      <c r="D56" s="40"/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40"/>
      <c r="AQ56" s="40"/>
      <c r="AR56" s="44"/>
      <c r="AS56" s="38"/>
      <c r="AT56" s="38"/>
      <c r="AU56" s="38"/>
      <c r="AV56" s="38"/>
      <c r="AW56" s="38"/>
      <c r="AX56" s="38"/>
      <c r="AY56" s="38"/>
      <c r="AZ56" s="38"/>
      <c r="BA56" s="38"/>
      <c r="BB56" s="38"/>
      <c r="BC56" s="38"/>
      <c r="BD56" s="38"/>
      <c r="BE56" s="38"/>
    </row>
    <row r="57" spans="1:57" s="2" customFormat="1" ht="6.95" customHeight="1">
      <c r="A57" s="38"/>
      <c r="B57" s="59"/>
      <c r="C57" s="60"/>
      <c r="D57" s="60"/>
      <c r="E57" s="60"/>
      <c r="F57" s="60"/>
      <c r="G57" s="60"/>
      <c r="H57" s="60"/>
      <c r="I57" s="60"/>
      <c r="J57" s="60"/>
      <c r="K57" s="60"/>
      <c r="L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  <c r="Y57" s="60"/>
      <c r="Z57" s="60"/>
      <c r="AA57" s="60"/>
      <c r="AB57" s="60"/>
      <c r="AC57" s="60"/>
      <c r="AD57" s="60"/>
      <c r="AE57" s="60"/>
      <c r="AF57" s="60"/>
      <c r="AG57" s="60"/>
      <c r="AH57" s="60"/>
      <c r="AI57" s="60"/>
      <c r="AJ57" s="60"/>
      <c r="AK57" s="60"/>
      <c r="AL57" s="60"/>
      <c r="AM57" s="60"/>
      <c r="AN57" s="60"/>
      <c r="AO57" s="60"/>
      <c r="AP57" s="60"/>
      <c r="AQ57" s="60"/>
      <c r="AR57" s="44"/>
      <c r="AS57" s="38"/>
      <c r="AT57" s="38"/>
      <c r="AU57" s="38"/>
      <c r="AV57" s="38"/>
      <c r="AW57" s="38"/>
      <c r="AX57" s="38"/>
      <c r="AY57" s="38"/>
      <c r="AZ57" s="38"/>
      <c r="BA57" s="38"/>
      <c r="BB57" s="38"/>
      <c r="BC57" s="38"/>
      <c r="BD57" s="38"/>
      <c r="BE57" s="38"/>
    </row>
  </sheetData>
  <sheetProtection password="CC35" sheet="1" objects="1" scenarios="1" formatColumns="0" formatRows="0"/>
  <mergeCells count="42">
    <mergeCell ref="BE5:BE32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45:AO45"/>
    <mergeCell ref="AM47:AN47"/>
    <mergeCell ref="AM49:AP49"/>
    <mergeCell ref="AS49:AT51"/>
    <mergeCell ref="AM50:AP50"/>
    <mergeCell ref="C52:G52"/>
    <mergeCell ref="I52:AF52"/>
    <mergeCell ref="AG52:AM52"/>
    <mergeCell ref="AN52:AP52"/>
    <mergeCell ref="AN55:AP55"/>
    <mergeCell ref="AG55:AM55"/>
    <mergeCell ref="D55:H55"/>
    <mergeCell ref="J55:AF55"/>
    <mergeCell ref="AG54:AM54"/>
    <mergeCell ref="AN54:AP54"/>
    <mergeCell ref="AR2:BE2"/>
  </mergeCells>
  <hyperlinks>
    <hyperlink ref="A55" location="'71823 - Jizera, Malá Skál...'!C2" display="/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0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10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7" t="s">
        <v>5</v>
      </c>
    </row>
    <row r="3" spans="2:46" s="1" customFormat="1" ht="6.95" customHeight="1">
      <c r="B3" s="123"/>
      <c r="C3" s="124"/>
      <c r="D3" s="124"/>
      <c r="E3" s="124"/>
      <c r="F3" s="124"/>
      <c r="G3" s="124"/>
      <c r="H3" s="124"/>
      <c r="I3" s="124"/>
      <c r="J3" s="124"/>
      <c r="K3" s="124"/>
      <c r="L3" s="20"/>
      <c r="AT3" s="17" t="s">
        <v>75</v>
      </c>
    </row>
    <row r="4" spans="2:46" s="1" customFormat="1" ht="24.95" customHeight="1">
      <c r="B4" s="20"/>
      <c r="D4" s="125" t="s">
        <v>76</v>
      </c>
      <c r="L4" s="20"/>
      <c r="M4" s="126" t="s">
        <v>9</v>
      </c>
      <c r="AT4" s="17" t="s">
        <v>4</v>
      </c>
    </row>
    <row r="5" spans="2:12" s="1" customFormat="1" ht="6.95" customHeight="1">
      <c r="B5" s="20"/>
      <c r="L5" s="20"/>
    </row>
    <row r="6" spans="1:31" s="2" customFormat="1" ht="12" customHeight="1">
      <c r="A6" s="38"/>
      <c r="B6" s="44"/>
      <c r="C6" s="38"/>
      <c r="D6" s="127" t="s">
        <v>15</v>
      </c>
      <c r="E6" s="38"/>
      <c r="F6" s="38"/>
      <c r="G6" s="38"/>
      <c r="H6" s="38"/>
      <c r="I6" s="38"/>
      <c r="J6" s="38"/>
      <c r="K6" s="38"/>
      <c r="L6" s="12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  <c r="AD6" s="38"/>
      <c r="AE6" s="38"/>
    </row>
    <row r="7" spans="1:31" s="2" customFormat="1" ht="16.5" customHeight="1">
      <c r="A7" s="38"/>
      <c r="B7" s="44"/>
      <c r="C7" s="38"/>
      <c r="D7" s="38"/>
      <c r="E7" s="129" t="s">
        <v>16</v>
      </c>
      <c r="F7" s="38"/>
      <c r="G7" s="38"/>
      <c r="H7" s="38"/>
      <c r="I7" s="38"/>
      <c r="J7" s="38"/>
      <c r="K7" s="38"/>
      <c r="L7" s="12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</row>
    <row r="8" spans="1:31" s="2" customFormat="1" ht="12">
      <c r="A8" s="38"/>
      <c r="B8" s="44"/>
      <c r="C8" s="38"/>
      <c r="D8" s="38"/>
      <c r="E8" s="38"/>
      <c r="F8" s="38"/>
      <c r="G8" s="38"/>
      <c r="H8" s="38"/>
      <c r="I8" s="38"/>
      <c r="J8" s="38"/>
      <c r="K8" s="38"/>
      <c r="L8" s="12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</row>
    <row r="9" spans="1:31" s="2" customFormat="1" ht="12" customHeight="1">
      <c r="A9" s="38"/>
      <c r="B9" s="44"/>
      <c r="C9" s="38"/>
      <c r="D9" s="127" t="s">
        <v>17</v>
      </c>
      <c r="E9" s="38"/>
      <c r="F9" s="130" t="s">
        <v>18</v>
      </c>
      <c r="G9" s="38"/>
      <c r="H9" s="38"/>
      <c r="I9" s="127" t="s">
        <v>19</v>
      </c>
      <c r="J9" s="130" t="s">
        <v>18</v>
      </c>
      <c r="K9" s="38"/>
      <c r="L9" s="12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</row>
    <row r="10" spans="1:31" s="2" customFormat="1" ht="12" customHeight="1">
      <c r="A10" s="38"/>
      <c r="B10" s="44"/>
      <c r="C10" s="38"/>
      <c r="D10" s="127" t="s">
        <v>20</v>
      </c>
      <c r="E10" s="38"/>
      <c r="F10" s="130" t="s">
        <v>21</v>
      </c>
      <c r="G10" s="38"/>
      <c r="H10" s="38"/>
      <c r="I10" s="127" t="s">
        <v>22</v>
      </c>
      <c r="J10" s="131" t="str">
        <f>'Rekapitulace stavby'!AN8</f>
        <v>29. 9. 2023</v>
      </c>
      <c r="K10" s="38"/>
      <c r="L10" s="12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</row>
    <row r="11" spans="1:31" s="2" customFormat="1" ht="10.8" customHeight="1">
      <c r="A11" s="38"/>
      <c r="B11" s="44"/>
      <c r="C11" s="38"/>
      <c r="D11" s="38"/>
      <c r="E11" s="38"/>
      <c r="F11" s="38"/>
      <c r="G11" s="38"/>
      <c r="H11" s="38"/>
      <c r="I11" s="38"/>
      <c r="J11" s="38"/>
      <c r="K11" s="38"/>
      <c r="L11" s="12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</row>
    <row r="12" spans="1:31" s="2" customFormat="1" ht="12" customHeight="1">
      <c r="A12" s="38"/>
      <c r="B12" s="44"/>
      <c r="C12" s="38"/>
      <c r="D12" s="127" t="s">
        <v>24</v>
      </c>
      <c r="E12" s="38"/>
      <c r="F12" s="38"/>
      <c r="G12" s="38"/>
      <c r="H12" s="38"/>
      <c r="I12" s="127" t="s">
        <v>25</v>
      </c>
      <c r="J12" s="130" t="str">
        <f>IF('Rekapitulace stavby'!AN10="","",'Rekapitulace stavby'!AN10)</f>
        <v/>
      </c>
      <c r="K12" s="38"/>
      <c r="L12" s="12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</row>
    <row r="13" spans="1:31" s="2" customFormat="1" ht="18" customHeight="1">
      <c r="A13" s="38"/>
      <c r="B13" s="44"/>
      <c r="C13" s="38"/>
      <c r="D13" s="38"/>
      <c r="E13" s="130" t="str">
        <f>IF('Rekapitulace stavby'!E11="","",'Rekapitulace stavby'!E11)</f>
        <v xml:space="preserve"> </v>
      </c>
      <c r="F13" s="38"/>
      <c r="G13" s="38"/>
      <c r="H13" s="38"/>
      <c r="I13" s="127" t="s">
        <v>26</v>
      </c>
      <c r="J13" s="130" t="str">
        <f>IF('Rekapitulace stavby'!AN11="","",'Rekapitulace stavby'!AN11)</f>
        <v/>
      </c>
      <c r="K13" s="38"/>
      <c r="L13" s="12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</row>
    <row r="14" spans="1:31" s="2" customFormat="1" ht="6.95" customHeight="1">
      <c r="A14" s="38"/>
      <c r="B14" s="44"/>
      <c r="C14" s="38"/>
      <c r="D14" s="38"/>
      <c r="E14" s="38"/>
      <c r="F14" s="38"/>
      <c r="G14" s="38"/>
      <c r="H14" s="38"/>
      <c r="I14" s="38"/>
      <c r="J14" s="38"/>
      <c r="K14" s="38"/>
      <c r="L14" s="12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</row>
    <row r="15" spans="1:31" s="2" customFormat="1" ht="12" customHeight="1">
      <c r="A15" s="38"/>
      <c r="B15" s="44"/>
      <c r="C15" s="38"/>
      <c r="D15" s="127" t="s">
        <v>27</v>
      </c>
      <c r="E15" s="38"/>
      <c r="F15" s="38"/>
      <c r="G15" s="38"/>
      <c r="H15" s="38"/>
      <c r="I15" s="127" t="s">
        <v>25</v>
      </c>
      <c r="J15" s="33" t="str">
        <f>'Rekapitulace stavby'!AN13</f>
        <v>Vyplň údaj</v>
      </c>
      <c r="K15" s="38"/>
      <c r="L15" s="12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</row>
    <row r="16" spans="1:31" s="2" customFormat="1" ht="18" customHeight="1">
      <c r="A16" s="38"/>
      <c r="B16" s="44"/>
      <c r="C16" s="38"/>
      <c r="D16" s="38"/>
      <c r="E16" s="33" t="str">
        <f>'Rekapitulace stavby'!E14</f>
        <v>Vyplň údaj</v>
      </c>
      <c r="F16" s="130"/>
      <c r="G16" s="130"/>
      <c r="H16" s="130"/>
      <c r="I16" s="127" t="s">
        <v>26</v>
      </c>
      <c r="J16" s="33" t="str">
        <f>'Rekapitulace stavby'!AN14</f>
        <v>Vyplň údaj</v>
      </c>
      <c r="K16" s="38"/>
      <c r="L16" s="128"/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</row>
    <row r="17" spans="1:31" s="2" customFormat="1" ht="6.95" customHeight="1">
      <c r="A17" s="38"/>
      <c r="B17" s="44"/>
      <c r="C17" s="38"/>
      <c r="D17" s="38"/>
      <c r="E17" s="38"/>
      <c r="F17" s="38"/>
      <c r="G17" s="38"/>
      <c r="H17" s="38"/>
      <c r="I17" s="38"/>
      <c r="J17" s="38"/>
      <c r="K17" s="38"/>
      <c r="L17" s="12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</row>
    <row r="18" spans="1:31" s="2" customFormat="1" ht="12" customHeight="1">
      <c r="A18" s="38"/>
      <c r="B18" s="44"/>
      <c r="C18" s="38"/>
      <c r="D18" s="127" t="s">
        <v>29</v>
      </c>
      <c r="E18" s="38"/>
      <c r="F18" s="38"/>
      <c r="G18" s="38"/>
      <c r="H18" s="38"/>
      <c r="I18" s="127" t="s">
        <v>25</v>
      </c>
      <c r="J18" s="130" t="str">
        <f>IF('Rekapitulace stavby'!AN16="","",'Rekapitulace stavby'!AN16)</f>
        <v/>
      </c>
      <c r="K18" s="38"/>
      <c r="L18" s="128"/>
      <c r="S18" s="38"/>
      <c r="T18" s="38"/>
      <c r="U18" s="38"/>
      <c r="V18" s="38"/>
      <c r="W18" s="38"/>
      <c r="X18" s="38"/>
      <c r="Y18" s="38"/>
      <c r="Z18" s="38"/>
      <c r="AA18" s="38"/>
      <c r="AB18" s="38"/>
      <c r="AC18" s="38"/>
      <c r="AD18" s="38"/>
      <c r="AE18" s="38"/>
    </row>
    <row r="19" spans="1:31" s="2" customFormat="1" ht="18" customHeight="1">
      <c r="A19" s="38"/>
      <c r="B19" s="44"/>
      <c r="C19" s="38"/>
      <c r="D19" s="38"/>
      <c r="E19" s="130" t="str">
        <f>IF('Rekapitulace stavby'!E17="","",'Rekapitulace stavby'!E17)</f>
        <v xml:space="preserve"> </v>
      </c>
      <c r="F19" s="38"/>
      <c r="G19" s="38"/>
      <c r="H19" s="38"/>
      <c r="I19" s="127" t="s">
        <v>26</v>
      </c>
      <c r="J19" s="130" t="str">
        <f>IF('Rekapitulace stavby'!AN17="","",'Rekapitulace stavby'!AN17)</f>
        <v/>
      </c>
      <c r="K19" s="38"/>
      <c r="L19" s="128"/>
      <c r="S19" s="38"/>
      <c r="T19" s="38"/>
      <c r="U19" s="38"/>
      <c r="V19" s="38"/>
      <c r="W19" s="38"/>
      <c r="X19" s="38"/>
      <c r="Y19" s="38"/>
      <c r="Z19" s="38"/>
      <c r="AA19" s="38"/>
      <c r="AB19" s="38"/>
      <c r="AC19" s="38"/>
      <c r="AD19" s="38"/>
      <c r="AE19" s="38"/>
    </row>
    <row r="20" spans="1:31" s="2" customFormat="1" ht="6.95" customHeight="1">
      <c r="A20" s="38"/>
      <c r="B20" s="44"/>
      <c r="C20" s="38"/>
      <c r="D20" s="38"/>
      <c r="E20" s="38"/>
      <c r="F20" s="38"/>
      <c r="G20" s="38"/>
      <c r="H20" s="38"/>
      <c r="I20" s="38"/>
      <c r="J20" s="38"/>
      <c r="K20" s="38"/>
      <c r="L20" s="12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</row>
    <row r="21" spans="1:31" s="2" customFormat="1" ht="12" customHeight="1">
      <c r="A21" s="38"/>
      <c r="B21" s="44"/>
      <c r="C21" s="38"/>
      <c r="D21" s="127" t="s">
        <v>31</v>
      </c>
      <c r="E21" s="38"/>
      <c r="F21" s="38"/>
      <c r="G21" s="38"/>
      <c r="H21" s="38"/>
      <c r="I21" s="127" t="s">
        <v>25</v>
      </c>
      <c r="J21" s="130" t="s">
        <v>18</v>
      </c>
      <c r="K21" s="38"/>
      <c r="L21" s="128"/>
      <c r="S21" s="38"/>
      <c r="T21" s="38"/>
      <c r="U21" s="38"/>
      <c r="V21" s="38"/>
      <c r="W21" s="38"/>
      <c r="X21" s="38"/>
      <c r="Y21" s="38"/>
      <c r="Z21" s="38"/>
      <c r="AA21" s="38"/>
      <c r="AB21" s="38"/>
      <c r="AC21" s="38"/>
      <c r="AD21" s="38"/>
      <c r="AE21" s="38"/>
    </row>
    <row r="22" spans="1:31" s="2" customFormat="1" ht="18" customHeight="1">
      <c r="A22" s="38"/>
      <c r="B22" s="44"/>
      <c r="C22" s="38"/>
      <c r="D22" s="38"/>
      <c r="E22" s="130" t="s">
        <v>32</v>
      </c>
      <c r="F22" s="38"/>
      <c r="G22" s="38"/>
      <c r="H22" s="38"/>
      <c r="I22" s="127" t="s">
        <v>26</v>
      </c>
      <c r="J22" s="130" t="s">
        <v>18</v>
      </c>
      <c r="K22" s="38"/>
      <c r="L22" s="12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</row>
    <row r="23" spans="1:31" s="2" customFormat="1" ht="6.95" customHeight="1">
      <c r="A23" s="38"/>
      <c r="B23" s="44"/>
      <c r="C23" s="38"/>
      <c r="D23" s="38"/>
      <c r="E23" s="38"/>
      <c r="F23" s="38"/>
      <c r="G23" s="38"/>
      <c r="H23" s="38"/>
      <c r="I23" s="38"/>
      <c r="J23" s="38"/>
      <c r="K23" s="38"/>
      <c r="L23" s="128"/>
      <c r="S23" s="38"/>
      <c r="T23" s="38"/>
      <c r="U23" s="38"/>
      <c r="V23" s="38"/>
      <c r="W23" s="38"/>
      <c r="X23" s="38"/>
      <c r="Y23" s="38"/>
      <c r="Z23" s="38"/>
      <c r="AA23" s="38"/>
      <c r="AB23" s="38"/>
      <c r="AC23" s="38"/>
      <c r="AD23" s="38"/>
      <c r="AE23" s="38"/>
    </row>
    <row r="24" spans="1:31" s="2" customFormat="1" ht="12" customHeight="1">
      <c r="A24" s="38"/>
      <c r="B24" s="44"/>
      <c r="C24" s="38"/>
      <c r="D24" s="127" t="s">
        <v>33</v>
      </c>
      <c r="E24" s="38"/>
      <c r="F24" s="38"/>
      <c r="G24" s="38"/>
      <c r="H24" s="38"/>
      <c r="I24" s="38"/>
      <c r="J24" s="38"/>
      <c r="K24" s="38"/>
      <c r="L24" s="12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</row>
    <row r="25" spans="1:31" s="8" customFormat="1" ht="47.25" customHeight="1">
      <c r="A25" s="132"/>
      <c r="B25" s="133"/>
      <c r="C25" s="132"/>
      <c r="D25" s="132"/>
      <c r="E25" s="134" t="s">
        <v>34</v>
      </c>
      <c r="F25" s="134"/>
      <c r="G25" s="134"/>
      <c r="H25" s="134"/>
      <c r="I25" s="132"/>
      <c r="J25" s="132"/>
      <c r="K25" s="132"/>
      <c r="L25" s="135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</row>
    <row r="26" spans="1:31" s="2" customFormat="1" ht="6.95" customHeight="1">
      <c r="A26" s="38"/>
      <c r="B26" s="44"/>
      <c r="C26" s="38"/>
      <c r="D26" s="38"/>
      <c r="E26" s="38"/>
      <c r="F26" s="38"/>
      <c r="G26" s="38"/>
      <c r="H26" s="38"/>
      <c r="I26" s="38"/>
      <c r="J26" s="38"/>
      <c r="K26" s="38"/>
      <c r="L26" s="12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</row>
    <row r="27" spans="1:31" s="2" customFormat="1" ht="6.95" customHeight="1">
      <c r="A27" s="38"/>
      <c r="B27" s="44"/>
      <c r="C27" s="38"/>
      <c r="D27" s="136"/>
      <c r="E27" s="136"/>
      <c r="F27" s="136"/>
      <c r="G27" s="136"/>
      <c r="H27" s="136"/>
      <c r="I27" s="136"/>
      <c r="J27" s="136"/>
      <c r="K27" s="136"/>
      <c r="L27" s="128"/>
      <c r="S27" s="38"/>
      <c r="T27" s="38"/>
      <c r="U27" s="38"/>
      <c r="V27" s="38"/>
      <c r="W27" s="38"/>
      <c r="X27" s="38"/>
      <c r="Y27" s="38"/>
      <c r="Z27" s="38"/>
      <c r="AA27" s="38"/>
      <c r="AB27" s="38"/>
      <c r="AC27" s="38"/>
      <c r="AD27" s="38"/>
      <c r="AE27" s="38"/>
    </row>
    <row r="28" spans="1:31" s="2" customFormat="1" ht="25.4" customHeight="1">
      <c r="A28" s="38"/>
      <c r="B28" s="44"/>
      <c r="C28" s="38"/>
      <c r="D28" s="137" t="s">
        <v>35</v>
      </c>
      <c r="E28" s="38"/>
      <c r="F28" s="38"/>
      <c r="G28" s="38"/>
      <c r="H28" s="38"/>
      <c r="I28" s="38"/>
      <c r="J28" s="138">
        <f>ROUND(J75,2)</f>
        <v>0</v>
      </c>
      <c r="K28" s="38"/>
      <c r="L28" s="12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</row>
    <row r="29" spans="1:31" s="2" customFormat="1" ht="6.95" customHeight="1">
      <c r="A29" s="38"/>
      <c r="B29" s="44"/>
      <c r="C29" s="38"/>
      <c r="D29" s="136"/>
      <c r="E29" s="136"/>
      <c r="F29" s="136"/>
      <c r="G29" s="136"/>
      <c r="H29" s="136"/>
      <c r="I29" s="136"/>
      <c r="J29" s="136"/>
      <c r="K29" s="136"/>
      <c r="L29" s="128"/>
      <c r="S29" s="38"/>
      <c r="T29" s="38"/>
      <c r="U29" s="38"/>
      <c r="V29" s="38"/>
      <c r="W29" s="38"/>
      <c r="X29" s="38"/>
      <c r="Y29" s="38"/>
      <c r="Z29" s="38"/>
      <c r="AA29" s="38"/>
      <c r="AB29" s="38"/>
      <c r="AC29" s="38"/>
      <c r="AD29" s="38"/>
      <c r="AE29" s="38"/>
    </row>
    <row r="30" spans="1:31" s="2" customFormat="1" ht="14.4" customHeight="1">
      <c r="A30" s="38"/>
      <c r="B30" s="44"/>
      <c r="C30" s="38"/>
      <c r="D30" s="38"/>
      <c r="E30" s="38"/>
      <c r="F30" s="139" t="s">
        <v>37</v>
      </c>
      <c r="G30" s="38"/>
      <c r="H30" s="38"/>
      <c r="I30" s="139" t="s">
        <v>36</v>
      </c>
      <c r="J30" s="139" t="s">
        <v>38</v>
      </c>
      <c r="K30" s="38"/>
      <c r="L30" s="128"/>
      <c r="S30" s="38"/>
      <c r="T30" s="38"/>
      <c r="U30" s="38"/>
      <c r="V30" s="38"/>
      <c r="W30" s="38"/>
      <c r="X30" s="38"/>
      <c r="Y30" s="38"/>
      <c r="Z30" s="38"/>
      <c r="AA30" s="38"/>
      <c r="AB30" s="38"/>
      <c r="AC30" s="38"/>
      <c r="AD30" s="38"/>
      <c r="AE30" s="38"/>
    </row>
    <row r="31" spans="1:31" s="2" customFormat="1" ht="14.4" customHeight="1">
      <c r="A31" s="38"/>
      <c r="B31" s="44"/>
      <c r="C31" s="38"/>
      <c r="D31" s="140" t="s">
        <v>39</v>
      </c>
      <c r="E31" s="127" t="s">
        <v>40</v>
      </c>
      <c r="F31" s="141">
        <f>ROUND((SUM(BE75:BE108)),2)</f>
        <v>0</v>
      </c>
      <c r="G31" s="38"/>
      <c r="H31" s="38"/>
      <c r="I31" s="142">
        <v>0</v>
      </c>
      <c r="J31" s="141">
        <f>ROUND(((SUM(BE75:BE108))*I31),2)</f>
        <v>0</v>
      </c>
      <c r="K31" s="38"/>
      <c r="L31" s="128"/>
      <c r="S31" s="38"/>
      <c r="T31" s="38"/>
      <c r="U31" s="38"/>
      <c r="V31" s="38"/>
      <c r="W31" s="38"/>
      <c r="X31" s="38"/>
      <c r="Y31" s="38"/>
      <c r="Z31" s="38"/>
      <c r="AA31" s="38"/>
      <c r="AB31" s="38"/>
      <c r="AC31" s="38"/>
      <c r="AD31" s="38"/>
      <c r="AE31" s="38"/>
    </row>
    <row r="32" spans="1:31" s="2" customFormat="1" ht="14.4" customHeight="1">
      <c r="A32" s="38"/>
      <c r="B32" s="44"/>
      <c r="C32" s="38"/>
      <c r="D32" s="38"/>
      <c r="E32" s="127" t="s">
        <v>41</v>
      </c>
      <c r="F32" s="141">
        <f>ROUND((SUM(BF75:BF108)),2)</f>
        <v>0</v>
      </c>
      <c r="G32" s="38"/>
      <c r="H32" s="38"/>
      <c r="I32" s="142">
        <v>0</v>
      </c>
      <c r="J32" s="141">
        <f>ROUND(((SUM(BF75:BF108))*I32),2)</f>
        <v>0</v>
      </c>
      <c r="K32" s="38"/>
      <c r="L32" s="128"/>
      <c r="S32" s="38"/>
      <c r="T32" s="38"/>
      <c r="U32" s="38"/>
      <c r="V32" s="38"/>
      <c r="W32" s="38"/>
      <c r="X32" s="38"/>
      <c r="Y32" s="38"/>
      <c r="Z32" s="38"/>
      <c r="AA32" s="38"/>
      <c r="AB32" s="38"/>
      <c r="AC32" s="38"/>
      <c r="AD32" s="38"/>
      <c r="AE32" s="38"/>
    </row>
    <row r="33" spans="1:31" s="2" customFormat="1" ht="14.4" customHeight="1" hidden="1">
      <c r="A33" s="38"/>
      <c r="B33" s="44"/>
      <c r="C33" s="38"/>
      <c r="D33" s="38"/>
      <c r="E33" s="127" t="s">
        <v>42</v>
      </c>
      <c r="F33" s="141">
        <f>ROUND((SUM(BG75:BG108)),2)</f>
        <v>0</v>
      </c>
      <c r="G33" s="38"/>
      <c r="H33" s="38"/>
      <c r="I33" s="142">
        <v>0</v>
      </c>
      <c r="J33" s="141">
        <f>0</f>
        <v>0</v>
      </c>
      <c r="K33" s="38"/>
      <c r="L33" s="12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</row>
    <row r="34" spans="1:31" s="2" customFormat="1" ht="14.4" customHeight="1" hidden="1">
      <c r="A34" s="38"/>
      <c r="B34" s="44"/>
      <c r="C34" s="38"/>
      <c r="D34" s="38"/>
      <c r="E34" s="127" t="s">
        <v>43</v>
      </c>
      <c r="F34" s="141">
        <f>ROUND((SUM(BH75:BH108)),2)</f>
        <v>0</v>
      </c>
      <c r="G34" s="38"/>
      <c r="H34" s="38"/>
      <c r="I34" s="142">
        <v>0</v>
      </c>
      <c r="J34" s="141">
        <f>0</f>
        <v>0</v>
      </c>
      <c r="K34" s="38"/>
      <c r="L34" s="128"/>
      <c r="S34" s="38"/>
      <c r="T34" s="38"/>
      <c r="U34" s="38"/>
      <c r="V34" s="38"/>
      <c r="W34" s="38"/>
      <c r="X34" s="38"/>
      <c r="Y34" s="38"/>
      <c r="Z34" s="38"/>
      <c r="AA34" s="38"/>
      <c r="AB34" s="38"/>
      <c r="AC34" s="38"/>
      <c r="AD34" s="38"/>
      <c r="AE34" s="38"/>
    </row>
    <row r="35" spans="1:31" s="2" customFormat="1" ht="14.4" customHeight="1" hidden="1">
      <c r="A35" s="38"/>
      <c r="B35" s="44"/>
      <c r="C35" s="38"/>
      <c r="D35" s="38"/>
      <c r="E35" s="127" t="s">
        <v>44</v>
      </c>
      <c r="F35" s="141">
        <f>ROUND((SUM(BI75:BI108)),2)</f>
        <v>0</v>
      </c>
      <c r="G35" s="38"/>
      <c r="H35" s="38"/>
      <c r="I35" s="142">
        <v>0</v>
      </c>
      <c r="J35" s="141">
        <f>0</f>
        <v>0</v>
      </c>
      <c r="K35" s="38"/>
      <c r="L35" s="12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</row>
    <row r="36" spans="1:31" s="2" customFormat="1" ht="6.95" customHeight="1">
      <c r="A36" s="38"/>
      <c r="B36" s="44"/>
      <c r="C36" s="38"/>
      <c r="D36" s="38"/>
      <c r="E36" s="38"/>
      <c r="F36" s="38"/>
      <c r="G36" s="38"/>
      <c r="H36" s="38"/>
      <c r="I36" s="38"/>
      <c r="J36" s="38"/>
      <c r="K36" s="38"/>
      <c r="L36" s="128"/>
      <c r="S36" s="38"/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</row>
    <row r="37" spans="1:31" s="2" customFormat="1" ht="25.4" customHeight="1">
      <c r="A37" s="38"/>
      <c r="B37" s="44"/>
      <c r="C37" s="143"/>
      <c r="D37" s="144" t="s">
        <v>45</v>
      </c>
      <c r="E37" s="145"/>
      <c r="F37" s="145"/>
      <c r="G37" s="146" t="s">
        <v>46</v>
      </c>
      <c r="H37" s="147" t="s">
        <v>47</v>
      </c>
      <c r="I37" s="145"/>
      <c r="J37" s="148">
        <f>SUM(J28:J35)</f>
        <v>0</v>
      </c>
      <c r="K37" s="149"/>
      <c r="L37" s="12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</row>
    <row r="38" spans="1:31" s="2" customFormat="1" ht="14.4" customHeight="1">
      <c r="A38" s="38"/>
      <c r="B38" s="150"/>
      <c r="C38" s="151"/>
      <c r="D38" s="151"/>
      <c r="E38" s="151"/>
      <c r="F38" s="151"/>
      <c r="G38" s="151"/>
      <c r="H38" s="151"/>
      <c r="I38" s="151"/>
      <c r="J38" s="151"/>
      <c r="K38" s="151"/>
      <c r="L38" s="128"/>
      <c r="S38" s="38"/>
      <c r="T38" s="38"/>
      <c r="U38" s="38"/>
      <c r="V38" s="38"/>
      <c r="W38" s="38"/>
      <c r="X38" s="38"/>
      <c r="Y38" s="38"/>
      <c r="Z38" s="38"/>
      <c r="AA38" s="38"/>
      <c r="AB38" s="38"/>
      <c r="AC38" s="38"/>
      <c r="AD38" s="38"/>
      <c r="AE38" s="38"/>
    </row>
    <row r="42" spans="1:31" s="2" customFormat="1" ht="6.95" customHeight="1">
      <c r="A42" s="38"/>
      <c r="B42" s="152"/>
      <c r="C42" s="153"/>
      <c r="D42" s="153"/>
      <c r="E42" s="153"/>
      <c r="F42" s="153"/>
      <c r="G42" s="153"/>
      <c r="H42" s="153"/>
      <c r="I42" s="153"/>
      <c r="J42" s="153"/>
      <c r="K42" s="153"/>
      <c r="L42" s="128"/>
      <c r="S42" s="38"/>
      <c r="T42" s="38"/>
      <c r="U42" s="38"/>
      <c r="V42" s="38"/>
      <c r="W42" s="38"/>
      <c r="X42" s="38"/>
      <c r="Y42" s="38"/>
      <c r="Z42" s="38"/>
      <c r="AA42" s="38"/>
      <c r="AB42" s="38"/>
      <c r="AC42" s="38"/>
      <c r="AD42" s="38"/>
      <c r="AE42" s="38"/>
    </row>
    <row r="43" spans="1:31" s="2" customFormat="1" ht="24.95" customHeight="1">
      <c r="A43" s="38"/>
      <c r="B43" s="39"/>
      <c r="C43" s="23" t="s">
        <v>77</v>
      </c>
      <c r="D43" s="40"/>
      <c r="E43" s="40"/>
      <c r="F43" s="40"/>
      <c r="G43" s="40"/>
      <c r="H43" s="40"/>
      <c r="I43" s="40"/>
      <c r="J43" s="40"/>
      <c r="K43" s="40"/>
      <c r="L43" s="128"/>
      <c r="S43" s="38"/>
      <c r="T43" s="38"/>
      <c r="U43" s="38"/>
      <c r="V43" s="38"/>
      <c r="W43" s="38"/>
      <c r="X43" s="38"/>
      <c r="Y43" s="38"/>
      <c r="Z43" s="38"/>
      <c r="AA43" s="38"/>
      <c r="AB43" s="38"/>
      <c r="AC43" s="38"/>
      <c r="AD43" s="38"/>
      <c r="AE43" s="38"/>
    </row>
    <row r="44" spans="1:31" s="2" customFormat="1" ht="6.95" customHeight="1">
      <c r="A44" s="38"/>
      <c r="B44" s="39"/>
      <c r="C44" s="40"/>
      <c r="D44" s="40"/>
      <c r="E44" s="40"/>
      <c r="F44" s="40"/>
      <c r="G44" s="40"/>
      <c r="H44" s="40"/>
      <c r="I44" s="40"/>
      <c r="J44" s="40"/>
      <c r="K44" s="40"/>
      <c r="L44" s="128"/>
      <c r="S44" s="38"/>
      <c r="T44" s="38"/>
      <c r="U44" s="38"/>
      <c r="V44" s="38"/>
      <c r="W44" s="38"/>
      <c r="X44" s="38"/>
      <c r="Y44" s="38"/>
      <c r="Z44" s="38"/>
      <c r="AA44" s="38"/>
      <c r="AB44" s="38"/>
      <c r="AC44" s="38"/>
      <c r="AD44" s="38"/>
      <c r="AE44" s="38"/>
    </row>
    <row r="45" spans="1:31" s="2" customFormat="1" ht="12" customHeight="1">
      <c r="A45" s="38"/>
      <c r="B45" s="39"/>
      <c r="C45" s="32" t="s">
        <v>15</v>
      </c>
      <c r="D45" s="40"/>
      <c r="E45" s="40"/>
      <c r="F45" s="40"/>
      <c r="G45" s="40"/>
      <c r="H45" s="40"/>
      <c r="I45" s="40"/>
      <c r="J45" s="40"/>
      <c r="K45" s="40"/>
      <c r="L45" s="128"/>
      <c r="S45" s="38"/>
      <c r="T45" s="38"/>
      <c r="U45" s="38"/>
      <c r="V45" s="38"/>
      <c r="W45" s="38"/>
      <c r="X45" s="38"/>
      <c r="Y45" s="38"/>
      <c r="Z45" s="38"/>
      <c r="AA45" s="38"/>
      <c r="AB45" s="38"/>
      <c r="AC45" s="38"/>
      <c r="AD45" s="38"/>
      <c r="AE45" s="38"/>
    </row>
    <row r="46" spans="1:31" s="2" customFormat="1" ht="16.5" customHeight="1">
      <c r="A46" s="38"/>
      <c r="B46" s="39"/>
      <c r="C46" s="40"/>
      <c r="D46" s="40"/>
      <c r="E46" s="69" t="str">
        <f>E7</f>
        <v xml:space="preserve">Jizera, Malá Skála, probírka břehového porostu PB  ř.km 91,300 - 91,800</v>
      </c>
      <c r="F46" s="40"/>
      <c r="G46" s="40"/>
      <c r="H46" s="40"/>
      <c r="I46" s="40"/>
      <c r="J46" s="40"/>
      <c r="K46" s="40"/>
      <c r="L46" s="12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</row>
    <row r="47" spans="1:31" s="2" customFormat="1" ht="6.95" customHeight="1">
      <c r="A47" s="38"/>
      <c r="B47" s="39"/>
      <c r="C47" s="40"/>
      <c r="D47" s="40"/>
      <c r="E47" s="40"/>
      <c r="F47" s="40"/>
      <c r="G47" s="40"/>
      <c r="H47" s="40"/>
      <c r="I47" s="40"/>
      <c r="J47" s="40"/>
      <c r="K47" s="40"/>
      <c r="L47" s="128"/>
      <c r="S47" s="38"/>
      <c r="T47" s="38"/>
      <c r="U47" s="38"/>
      <c r="V47" s="38"/>
      <c r="W47" s="38"/>
      <c r="X47" s="38"/>
      <c r="Y47" s="38"/>
      <c r="Z47" s="38"/>
      <c r="AA47" s="38"/>
      <c r="AB47" s="38"/>
      <c r="AC47" s="38"/>
      <c r="AD47" s="38"/>
      <c r="AE47" s="38"/>
    </row>
    <row r="48" spans="1:31" s="2" customFormat="1" ht="12" customHeight="1">
      <c r="A48" s="38"/>
      <c r="B48" s="39"/>
      <c r="C48" s="32" t="s">
        <v>20</v>
      </c>
      <c r="D48" s="40"/>
      <c r="E48" s="40"/>
      <c r="F48" s="27" t="str">
        <f>F10</f>
        <v xml:space="preserve"> </v>
      </c>
      <c r="G48" s="40"/>
      <c r="H48" s="40"/>
      <c r="I48" s="32" t="s">
        <v>22</v>
      </c>
      <c r="J48" s="72" t="str">
        <f>IF(J10="","",J10)</f>
        <v>29. 9. 2023</v>
      </c>
      <c r="K48" s="40"/>
      <c r="L48" s="12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</row>
    <row r="49" spans="1:31" s="2" customFormat="1" ht="6.95" customHeight="1">
      <c r="A49" s="38"/>
      <c r="B49" s="39"/>
      <c r="C49" s="40"/>
      <c r="D49" s="40"/>
      <c r="E49" s="40"/>
      <c r="F49" s="40"/>
      <c r="G49" s="40"/>
      <c r="H49" s="40"/>
      <c r="I49" s="40"/>
      <c r="J49" s="40"/>
      <c r="K49" s="40"/>
      <c r="L49" s="128"/>
      <c r="S49" s="38"/>
      <c r="T49" s="38"/>
      <c r="U49" s="38"/>
      <c r="V49" s="38"/>
      <c r="W49" s="38"/>
      <c r="X49" s="38"/>
      <c r="Y49" s="38"/>
      <c r="Z49" s="38"/>
      <c r="AA49" s="38"/>
      <c r="AB49" s="38"/>
      <c r="AC49" s="38"/>
      <c r="AD49" s="38"/>
      <c r="AE49" s="38"/>
    </row>
    <row r="50" spans="1:31" s="2" customFormat="1" ht="15.15" customHeight="1">
      <c r="A50" s="38"/>
      <c r="B50" s="39"/>
      <c r="C50" s="32" t="s">
        <v>24</v>
      </c>
      <c r="D50" s="40"/>
      <c r="E50" s="40"/>
      <c r="F50" s="27" t="str">
        <f>E13</f>
        <v xml:space="preserve"> </v>
      </c>
      <c r="G50" s="40"/>
      <c r="H50" s="40"/>
      <c r="I50" s="32" t="s">
        <v>29</v>
      </c>
      <c r="J50" s="36" t="str">
        <f>E19</f>
        <v xml:space="preserve"> </v>
      </c>
      <c r="K50" s="40"/>
      <c r="L50" s="12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</row>
    <row r="51" spans="1:31" s="2" customFormat="1" ht="15.15" customHeight="1">
      <c r="A51" s="38"/>
      <c r="B51" s="39"/>
      <c r="C51" s="32" t="s">
        <v>27</v>
      </c>
      <c r="D51" s="40"/>
      <c r="E51" s="40"/>
      <c r="F51" s="27" t="str">
        <f>IF(E16="","",E16)</f>
        <v>Vyplň údaj</v>
      </c>
      <c r="G51" s="40"/>
      <c r="H51" s="40"/>
      <c r="I51" s="32" t="s">
        <v>31</v>
      </c>
      <c r="J51" s="36" t="str">
        <f>E22</f>
        <v>Hlubuček V.</v>
      </c>
      <c r="K51" s="40"/>
      <c r="L51" s="128"/>
      <c r="S51" s="38"/>
      <c r="T51" s="38"/>
      <c r="U51" s="38"/>
      <c r="V51" s="38"/>
      <c r="W51" s="38"/>
      <c r="X51" s="38"/>
      <c r="Y51" s="38"/>
      <c r="Z51" s="38"/>
      <c r="AA51" s="38"/>
      <c r="AB51" s="38"/>
      <c r="AC51" s="38"/>
      <c r="AD51" s="38"/>
      <c r="AE51" s="38"/>
    </row>
    <row r="52" spans="1:31" s="2" customFormat="1" ht="10.3" customHeight="1">
      <c r="A52" s="38"/>
      <c r="B52" s="39"/>
      <c r="C52" s="40"/>
      <c r="D52" s="40"/>
      <c r="E52" s="40"/>
      <c r="F52" s="40"/>
      <c r="G52" s="40"/>
      <c r="H52" s="40"/>
      <c r="I52" s="40"/>
      <c r="J52" s="40"/>
      <c r="K52" s="40"/>
      <c r="L52" s="12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</row>
    <row r="53" spans="1:31" s="2" customFormat="1" ht="29.25" customHeight="1">
      <c r="A53" s="38"/>
      <c r="B53" s="39"/>
      <c r="C53" s="154" t="s">
        <v>78</v>
      </c>
      <c r="D53" s="155"/>
      <c r="E53" s="155"/>
      <c r="F53" s="155"/>
      <c r="G53" s="155"/>
      <c r="H53" s="155"/>
      <c r="I53" s="155"/>
      <c r="J53" s="156" t="s">
        <v>79</v>
      </c>
      <c r="K53" s="155"/>
      <c r="L53" s="128"/>
      <c r="S53" s="38"/>
      <c r="T53" s="38"/>
      <c r="U53" s="38"/>
      <c r="V53" s="38"/>
      <c r="W53" s="38"/>
      <c r="X53" s="38"/>
      <c r="Y53" s="38"/>
      <c r="Z53" s="38"/>
      <c r="AA53" s="38"/>
      <c r="AB53" s="38"/>
      <c r="AC53" s="38"/>
      <c r="AD53" s="38"/>
      <c r="AE53" s="38"/>
    </row>
    <row r="54" spans="1:31" s="2" customFormat="1" ht="10.3" customHeight="1">
      <c r="A54" s="38"/>
      <c r="B54" s="39"/>
      <c r="C54" s="40"/>
      <c r="D54" s="40"/>
      <c r="E54" s="40"/>
      <c r="F54" s="40"/>
      <c r="G54" s="40"/>
      <c r="H54" s="40"/>
      <c r="I54" s="40"/>
      <c r="J54" s="40"/>
      <c r="K54" s="40"/>
      <c r="L54" s="12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</row>
    <row r="55" spans="1:47" s="2" customFormat="1" ht="22.8" customHeight="1">
      <c r="A55" s="38"/>
      <c r="B55" s="39"/>
      <c r="C55" s="157" t="s">
        <v>67</v>
      </c>
      <c r="D55" s="40"/>
      <c r="E55" s="40"/>
      <c r="F55" s="40"/>
      <c r="G55" s="40"/>
      <c r="H55" s="40"/>
      <c r="I55" s="40"/>
      <c r="J55" s="102">
        <f>J75</f>
        <v>0</v>
      </c>
      <c r="K55" s="40"/>
      <c r="L55" s="128"/>
      <c r="S55" s="38"/>
      <c r="T55" s="38"/>
      <c r="U55" s="38"/>
      <c r="V55" s="38"/>
      <c r="W55" s="38"/>
      <c r="X55" s="38"/>
      <c r="Y55" s="38"/>
      <c r="Z55" s="38"/>
      <c r="AA55" s="38"/>
      <c r="AB55" s="38"/>
      <c r="AC55" s="38"/>
      <c r="AD55" s="38"/>
      <c r="AE55" s="38"/>
      <c r="AU55" s="17" t="s">
        <v>80</v>
      </c>
    </row>
    <row r="56" spans="1:31" s="9" customFormat="1" ht="24.95" customHeight="1">
      <c r="A56" s="9"/>
      <c r="B56" s="158"/>
      <c r="C56" s="159"/>
      <c r="D56" s="160" t="s">
        <v>81</v>
      </c>
      <c r="E56" s="161"/>
      <c r="F56" s="161"/>
      <c r="G56" s="161"/>
      <c r="H56" s="161"/>
      <c r="I56" s="161"/>
      <c r="J56" s="162">
        <f>J76</f>
        <v>0</v>
      </c>
      <c r="K56" s="159"/>
      <c r="L56" s="163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</row>
    <row r="57" spans="1:31" s="10" customFormat="1" ht="19.9" customHeight="1">
      <c r="A57" s="10"/>
      <c r="B57" s="164"/>
      <c r="C57" s="165"/>
      <c r="D57" s="166" t="s">
        <v>82</v>
      </c>
      <c r="E57" s="167"/>
      <c r="F57" s="167"/>
      <c r="G57" s="167"/>
      <c r="H57" s="167"/>
      <c r="I57" s="167"/>
      <c r="J57" s="168">
        <f>J77</f>
        <v>0</v>
      </c>
      <c r="K57" s="165"/>
      <c r="L57" s="169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</row>
    <row r="58" spans="1:31" s="2" customFormat="1" ht="21.8" customHeight="1">
      <c r="A58" s="38"/>
      <c r="B58" s="39"/>
      <c r="C58" s="40"/>
      <c r="D58" s="40"/>
      <c r="E58" s="40"/>
      <c r="F58" s="40"/>
      <c r="G58" s="40"/>
      <c r="H58" s="40"/>
      <c r="I58" s="40"/>
      <c r="J58" s="40"/>
      <c r="K58" s="40"/>
      <c r="L58" s="128"/>
      <c r="S58" s="38"/>
      <c r="T58" s="38"/>
      <c r="U58" s="38"/>
      <c r="V58" s="38"/>
      <c r="W58" s="38"/>
      <c r="X58" s="38"/>
      <c r="Y58" s="38"/>
      <c r="Z58" s="38"/>
      <c r="AA58" s="38"/>
      <c r="AB58" s="38"/>
      <c r="AC58" s="38"/>
      <c r="AD58" s="38"/>
      <c r="AE58" s="38"/>
    </row>
    <row r="59" spans="1:31" s="2" customFormat="1" ht="6.95" customHeight="1">
      <c r="A59" s="38"/>
      <c r="B59" s="59"/>
      <c r="C59" s="60"/>
      <c r="D59" s="60"/>
      <c r="E59" s="60"/>
      <c r="F59" s="60"/>
      <c r="G59" s="60"/>
      <c r="H59" s="60"/>
      <c r="I59" s="60"/>
      <c r="J59" s="60"/>
      <c r="K59" s="60"/>
      <c r="L59" s="12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</row>
    <row r="63" spans="1:31" s="2" customFormat="1" ht="6.95" customHeight="1">
      <c r="A63" s="38"/>
      <c r="B63" s="61"/>
      <c r="C63" s="62"/>
      <c r="D63" s="62"/>
      <c r="E63" s="62"/>
      <c r="F63" s="62"/>
      <c r="G63" s="62"/>
      <c r="H63" s="62"/>
      <c r="I63" s="62"/>
      <c r="J63" s="62"/>
      <c r="K63" s="62"/>
      <c r="L63" s="12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</row>
    <row r="64" spans="1:31" s="2" customFormat="1" ht="24.95" customHeight="1">
      <c r="A64" s="38"/>
      <c r="B64" s="39"/>
      <c r="C64" s="23" t="s">
        <v>83</v>
      </c>
      <c r="D64" s="40"/>
      <c r="E64" s="40"/>
      <c r="F64" s="40"/>
      <c r="G64" s="40"/>
      <c r="H64" s="40"/>
      <c r="I64" s="40"/>
      <c r="J64" s="40"/>
      <c r="K64" s="40"/>
      <c r="L64" s="128"/>
      <c r="S64" s="38"/>
      <c r="T64" s="38"/>
      <c r="U64" s="38"/>
      <c r="V64" s="38"/>
      <c r="W64" s="38"/>
      <c r="X64" s="38"/>
      <c r="Y64" s="38"/>
      <c r="Z64" s="38"/>
      <c r="AA64" s="38"/>
      <c r="AB64" s="38"/>
      <c r="AC64" s="38"/>
      <c r="AD64" s="38"/>
      <c r="AE64" s="38"/>
    </row>
    <row r="65" spans="1:31" s="2" customFormat="1" ht="6.95" customHeight="1">
      <c r="A65" s="38"/>
      <c r="B65" s="39"/>
      <c r="C65" s="40"/>
      <c r="D65" s="40"/>
      <c r="E65" s="40"/>
      <c r="F65" s="40"/>
      <c r="G65" s="40"/>
      <c r="H65" s="40"/>
      <c r="I65" s="40"/>
      <c r="J65" s="40"/>
      <c r="K65" s="40"/>
      <c r="L65" s="12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</row>
    <row r="66" spans="1:31" s="2" customFormat="1" ht="12" customHeight="1">
      <c r="A66" s="38"/>
      <c r="B66" s="39"/>
      <c r="C66" s="32" t="s">
        <v>15</v>
      </c>
      <c r="D66" s="40"/>
      <c r="E66" s="40"/>
      <c r="F66" s="40"/>
      <c r="G66" s="40"/>
      <c r="H66" s="40"/>
      <c r="I66" s="40"/>
      <c r="J66" s="40"/>
      <c r="K66" s="40"/>
      <c r="L66" s="128"/>
      <c r="S66" s="38"/>
      <c r="T66" s="38"/>
      <c r="U66" s="38"/>
      <c r="V66" s="38"/>
      <c r="W66" s="38"/>
      <c r="X66" s="38"/>
      <c r="Y66" s="38"/>
      <c r="Z66" s="38"/>
      <c r="AA66" s="38"/>
      <c r="AB66" s="38"/>
      <c r="AC66" s="38"/>
      <c r="AD66" s="38"/>
      <c r="AE66" s="38"/>
    </row>
    <row r="67" spans="1:31" s="2" customFormat="1" ht="16.5" customHeight="1">
      <c r="A67" s="38"/>
      <c r="B67" s="39"/>
      <c r="C67" s="40"/>
      <c r="D67" s="40"/>
      <c r="E67" s="69" t="str">
        <f>E7</f>
        <v xml:space="preserve">Jizera, Malá Skála, probírka břehového porostu PB  ř.km 91,300 - 91,800</v>
      </c>
      <c r="F67" s="40"/>
      <c r="G67" s="40"/>
      <c r="H67" s="40"/>
      <c r="I67" s="40"/>
      <c r="J67" s="40"/>
      <c r="K67" s="40"/>
      <c r="L67" s="12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</row>
    <row r="68" spans="1:31" s="2" customFormat="1" ht="6.95" customHeight="1">
      <c r="A68" s="38"/>
      <c r="B68" s="39"/>
      <c r="C68" s="40"/>
      <c r="D68" s="40"/>
      <c r="E68" s="40"/>
      <c r="F68" s="40"/>
      <c r="G68" s="40"/>
      <c r="H68" s="40"/>
      <c r="I68" s="40"/>
      <c r="J68" s="40"/>
      <c r="K68" s="40"/>
      <c r="L68" s="128"/>
      <c r="S68" s="38"/>
      <c r="T68" s="38"/>
      <c r="U68" s="38"/>
      <c r="V68" s="38"/>
      <c r="W68" s="38"/>
      <c r="X68" s="38"/>
      <c r="Y68" s="38"/>
      <c r="Z68" s="38"/>
      <c r="AA68" s="38"/>
      <c r="AB68" s="38"/>
      <c r="AC68" s="38"/>
      <c r="AD68" s="38"/>
      <c r="AE68" s="38"/>
    </row>
    <row r="69" spans="1:31" s="2" customFormat="1" ht="12" customHeight="1">
      <c r="A69" s="38"/>
      <c r="B69" s="39"/>
      <c r="C69" s="32" t="s">
        <v>20</v>
      </c>
      <c r="D69" s="40"/>
      <c r="E69" s="40"/>
      <c r="F69" s="27" t="str">
        <f>F10</f>
        <v xml:space="preserve"> </v>
      </c>
      <c r="G69" s="40"/>
      <c r="H69" s="40"/>
      <c r="I69" s="32" t="s">
        <v>22</v>
      </c>
      <c r="J69" s="72" t="str">
        <f>IF(J10="","",J10)</f>
        <v>29. 9. 2023</v>
      </c>
      <c r="K69" s="40"/>
      <c r="L69" s="128"/>
      <c r="S69" s="38"/>
      <c r="T69" s="38"/>
      <c r="U69" s="38"/>
      <c r="V69" s="38"/>
      <c r="W69" s="38"/>
      <c r="X69" s="38"/>
      <c r="Y69" s="38"/>
      <c r="Z69" s="38"/>
      <c r="AA69" s="38"/>
      <c r="AB69" s="38"/>
      <c r="AC69" s="38"/>
      <c r="AD69" s="38"/>
      <c r="AE69" s="38"/>
    </row>
    <row r="70" spans="1:31" s="2" customFormat="1" ht="6.95" customHeight="1">
      <c r="A70" s="38"/>
      <c r="B70" s="39"/>
      <c r="C70" s="40"/>
      <c r="D70" s="40"/>
      <c r="E70" s="40"/>
      <c r="F70" s="40"/>
      <c r="G70" s="40"/>
      <c r="H70" s="40"/>
      <c r="I70" s="40"/>
      <c r="J70" s="40"/>
      <c r="K70" s="40"/>
      <c r="L70" s="128"/>
      <c r="S70" s="38"/>
      <c r="T70" s="38"/>
      <c r="U70" s="38"/>
      <c r="V70" s="38"/>
      <c r="W70" s="38"/>
      <c r="X70" s="38"/>
      <c r="Y70" s="38"/>
      <c r="Z70" s="38"/>
      <c r="AA70" s="38"/>
      <c r="AB70" s="38"/>
      <c r="AC70" s="38"/>
      <c r="AD70" s="38"/>
      <c r="AE70" s="38"/>
    </row>
    <row r="71" spans="1:31" s="2" customFormat="1" ht="15.15" customHeight="1">
      <c r="A71" s="38"/>
      <c r="B71" s="39"/>
      <c r="C71" s="32" t="s">
        <v>24</v>
      </c>
      <c r="D71" s="40"/>
      <c r="E71" s="40"/>
      <c r="F71" s="27" t="str">
        <f>E13</f>
        <v xml:space="preserve"> </v>
      </c>
      <c r="G71" s="40"/>
      <c r="H71" s="40"/>
      <c r="I71" s="32" t="s">
        <v>29</v>
      </c>
      <c r="J71" s="36" t="str">
        <f>E19</f>
        <v xml:space="preserve"> </v>
      </c>
      <c r="K71" s="40"/>
      <c r="L71" s="128"/>
      <c r="S71" s="38"/>
      <c r="T71" s="38"/>
      <c r="U71" s="38"/>
      <c r="V71" s="38"/>
      <c r="W71" s="38"/>
      <c r="X71" s="38"/>
      <c r="Y71" s="38"/>
      <c r="Z71" s="38"/>
      <c r="AA71" s="38"/>
      <c r="AB71" s="38"/>
      <c r="AC71" s="38"/>
      <c r="AD71" s="38"/>
      <c r="AE71" s="38"/>
    </row>
    <row r="72" spans="1:31" s="2" customFormat="1" ht="15.15" customHeight="1">
      <c r="A72" s="38"/>
      <c r="B72" s="39"/>
      <c r="C72" s="32" t="s">
        <v>27</v>
      </c>
      <c r="D72" s="40"/>
      <c r="E72" s="40"/>
      <c r="F72" s="27" t="str">
        <f>IF(E16="","",E16)</f>
        <v>Vyplň údaj</v>
      </c>
      <c r="G72" s="40"/>
      <c r="H72" s="40"/>
      <c r="I72" s="32" t="s">
        <v>31</v>
      </c>
      <c r="J72" s="36" t="str">
        <f>E22</f>
        <v>Hlubuček V.</v>
      </c>
      <c r="K72" s="40"/>
      <c r="L72" s="12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</row>
    <row r="73" spans="1:31" s="2" customFormat="1" ht="10.3" customHeight="1">
      <c r="A73" s="38"/>
      <c r="B73" s="39"/>
      <c r="C73" s="40"/>
      <c r="D73" s="40"/>
      <c r="E73" s="40"/>
      <c r="F73" s="40"/>
      <c r="G73" s="40"/>
      <c r="H73" s="40"/>
      <c r="I73" s="40"/>
      <c r="J73" s="40"/>
      <c r="K73" s="40"/>
      <c r="L73" s="128"/>
      <c r="S73" s="38"/>
      <c r="T73" s="38"/>
      <c r="U73" s="38"/>
      <c r="V73" s="38"/>
      <c r="W73" s="38"/>
      <c r="X73" s="38"/>
      <c r="Y73" s="38"/>
      <c r="Z73" s="38"/>
      <c r="AA73" s="38"/>
      <c r="AB73" s="38"/>
      <c r="AC73" s="38"/>
      <c r="AD73" s="38"/>
      <c r="AE73" s="38"/>
    </row>
    <row r="74" spans="1:31" s="11" customFormat="1" ht="29.25" customHeight="1">
      <c r="A74" s="170"/>
      <c r="B74" s="171"/>
      <c r="C74" s="172" t="s">
        <v>84</v>
      </c>
      <c r="D74" s="173" t="s">
        <v>54</v>
      </c>
      <c r="E74" s="173" t="s">
        <v>50</v>
      </c>
      <c r="F74" s="173" t="s">
        <v>51</v>
      </c>
      <c r="G74" s="173" t="s">
        <v>85</v>
      </c>
      <c r="H74" s="173" t="s">
        <v>86</v>
      </c>
      <c r="I74" s="173" t="s">
        <v>87</v>
      </c>
      <c r="J74" s="173" t="s">
        <v>79</v>
      </c>
      <c r="K74" s="174" t="s">
        <v>88</v>
      </c>
      <c r="L74" s="175"/>
      <c r="M74" s="92" t="s">
        <v>18</v>
      </c>
      <c r="N74" s="93" t="s">
        <v>39</v>
      </c>
      <c r="O74" s="93" t="s">
        <v>89</v>
      </c>
      <c r="P74" s="93" t="s">
        <v>90</v>
      </c>
      <c r="Q74" s="93" t="s">
        <v>91</v>
      </c>
      <c r="R74" s="93" t="s">
        <v>92</v>
      </c>
      <c r="S74" s="93" t="s">
        <v>93</v>
      </c>
      <c r="T74" s="94" t="s">
        <v>94</v>
      </c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</row>
    <row r="75" spans="1:63" s="2" customFormat="1" ht="22.8" customHeight="1">
      <c r="A75" s="38"/>
      <c r="B75" s="39"/>
      <c r="C75" s="99" t="s">
        <v>95</v>
      </c>
      <c r="D75" s="40"/>
      <c r="E75" s="40"/>
      <c r="F75" s="40"/>
      <c r="G75" s="40"/>
      <c r="H75" s="40"/>
      <c r="I75" s="40"/>
      <c r="J75" s="176">
        <f>BK75</f>
        <v>0</v>
      </c>
      <c r="K75" s="40"/>
      <c r="L75" s="44"/>
      <c r="M75" s="95"/>
      <c r="N75" s="177"/>
      <c r="O75" s="96"/>
      <c r="P75" s="178">
        <f>P76</f>
        <v>0</v>
      </c>
      <c r="Q75" s="96"/>
      <c r="R75" s="178">
        <f>R76</f>
        <v>0</v>
      </c>
      <c r="S75" s="96"/>
      <c r="T75" s="179">
        <f>T76</f>
        <v>0</v>
      </c>
      <c r="U75" s="38"/>
      <c r="V75" s="38"/>
      <c r="W75" s="38"/>
      <c r="X75" s="38"/>
      <c r="Y75" s="38"/>
      <c r="Z75" s="38"/>
      <c r="AA75" s="38"/>
      <c r="AB75" s="38"/>
      <c r="AC75" s="38"/>
      <c r="AD75" s="38"/>
      <c r="AE75" s="38"/>
      <c r="AT75" s="17" t="s">
        <v>68</v>
      </c>
      <c r="AU75" s="17" t="s">
        <v>80</v>
      </c>
      <c r="BK75" s="180">
        <f>BK76</f>
        <v>0</v>
      </c>
    </row>
    <row r="76" spans="1:63" s="12" customFormat="1" ht="25.9" customHeight="1">
      <c r="A76" s="12"/>
      <c r="B76" s="181"/>
      <c r="C76" s="182"/>
      <c r="D76" s="183" t="s">
        <v>68</v>
      </c>
      <c r="E76" s="184" t="s">
        <v>96</v>
      </c>
      <c r="F76" s="184" t="s">
        <v>97</v>
      </c>
      <c r="G76" s="182"/>
      <c r="H76" s="182"/>
      <c r="I76" s="185"/>
      <c r="J76" s="186">
        <f>BK76</f>
        <v>0</v>
      </c>
      <c r="K76" s="182"/>
      <c r="L76" s="187"/>
      <c r="M76" s="188"/>
      <c r="N76" s="189"/>
      <c r="O76" s="189"/>
      <c r="P76" s="190">
        <f>P77</f>
        <v>0</v>
      </c>
      <c r="Q76" s="189"/>
      <c r="R76" s="190">
        <f>R77</f>
        <v>0</v>
      </c>
      <c r="S76" s="189"/>
      <c r="T76" s="191">
        <f>T77</f>
        <v>0</v>
      </c>
      <c r="U76" s="12"/>
      <c r="V76" s="12"/>
      <c r="W76" s="12"/>
      <c r="X76" s="12"/>
      <c r="Y76" s="12"/>
      <c r="Z76" s="12"/>
      <c r="AA76" s="12"/>
      <c r="AB76" s="12"/>
      <c r="AC76" s="12"/>
      <c r="AD76" s="12"/>
      <c r="AE76" s="12"/>
      <c r="AR76" s="192" t="s">
        <v>73</v>
      </c>
      <c r="AT76" s="193" t="s">
        <v>68</v>
      </c>
      <c r="AU76" s="193" t="s">
        <v>7</v>
      </c>
      <c r="AY76" s="192" t="s">
        <v>98</v>
      </c>
      <c r="BK76" s="194">
        <f>BK77</f>
        <v>0</v>
      </c>
    </row>
    <row r="77" spans="1:63" s="12" customFormat="1" ht="22.8" customHeight="1">
      <c r="A77" s="12"/>
      <c r="B77" s="181"/>
      <c r="C77" s="182"/>
      <c r="D77" s="183" t="s">
        <v>68</v>
      </c>
      <c r="E77" s="195" t="s">
        <v>73</v>
      </c>
      <c r="F77" s="195" t="s">
        <v>99</v>
      </c>
      <c r="G77" s="182"/>
      <c r="H77" s="182"/>
      <c r="I77" s="185"/>
      <c r="J77" s="196">
        <f>BK77</f>
        <v>0</v>
      </c>
      <c r="K77" s="182"/>
      <c r="L77" s="187"/>
      <c r="M77" s="188"/>
      <c r="N77" s="189"/>
      <c r="O77" s="189"/>
      <c r="P77" s="190">
        <f>SUM(P78:P108)</f>
        <v>0</v>
      </c>
      <c r="Q77" s="189"/>
      <c r="R77" s="190">
        <f>SUM(R78:R108)</f>
        <v>0</v>
      </c>
      <c r="S77" s="189"/>
      <c r="T77" s="191">
        <f>SUM(T78:T108)</f>
        <v>0</v>
      </c>
      <c r="U77" s="12"/>
      <c r="V77" s="12"/>
      <c r="W77" s="12"/>
      <c r="X77" s="12"/>
      <c r="Y77" s="12"/>
      <c r="Z77" s="12"/>
      <c r="AA77" s="12"/>
      <c r="AB77" s="12"/>
      <c r="AC77" s="12"/>
      <c r="AD77" s="12"/>
      <c r="AE77" s="12"/>
      <c r="AR77" s="192" t="s">
        <v>73</v>
      </c>
      <c r="AT77" s="193" t="s">
        <v>68</v>
      </c>
      <c r="AU77" s="193" t="s">
        <v>73</v>
      </c>
      <c r="AY77" s="192" t="s">
        <v>98</v>
      </c>
      <c r="BK77" s="194">
        <f>SUM(BK78:BK108)</f>
        <v>0</v>
      </c>
    </row>
    <row r="78" spans="1:65" s="2" customFormat="1" ht="24.15" customHeight="1">
      <c r="A78" s="38"/>
      <c r="B78" s="39"/>
      <c r="C78" s="197" t="s">
        <v>73</v>
      </c>
      <c r="D78" s="197" t="s">
        <v>100</v>
      </c>
      <c r="E78" s="198" t="s">
        <v>101</v>
      </c>
      <c r="F78" s="199" t="s">
        <v>102</v>
      </c>
      <c r="G78" s="200" t="s">
        <v>103</v>
      </c>
      <c r="H78" s="201">
        <v>80</v>
      </c>
      <c r="I78" s="202"/>
      <c r="J78" s="203">
        <f>ROUND(I78*H78,2)</f>
        <v>0</v>
      </c>
      <c r="K78" s="199" t="s">
        <v>104</v>
      </c>
      <c r="L78" s="44"/>
      <c r="M78" s="204" t="s">
        <v>18</v>
      </c>
      <c r="N78" s="205" t="s">
        <v>40</v>
      </c>
      <c r="O78" s="84"/>
      <c r="P78" s="206">
        <f>O78*H78</f>
        <v>0</v>
      </c>
      <c r="Q78" s="206">
        <v>0</v>
      </c>
      <c r="R78" s="206">
        <f>Q78*H78</f>
        <v>0</v>
      </c>
      <c r="S78" s="206">
        <v>0</v>
      </c>
      <c r="T78" s="207">
        <f>S78*H78</f>
        <v>0</v>
      </c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R78" s="208" t="s">
        <v>105</v>
      </c>
      <c r="AT78" s="208" t="s">
        <v>100</v>
      </c>
      <c r="AU78" s="208" t="s">
        <v>75</v>
      </c>
      <c r="AY78" s="17" t="s">
        <v>98</v>
      </c>
      <c r="BE78" s="209">
        <f>IF(N78="základní",J78,0)</f>
        <v>0</v>
      </c>
      <c r="BF78" s="209">
        <f>IF(N78="snížená",J78,0)</f>
        <v>0</v>
      </c>
      <c r="BG78" s="209">
        <f>IF(N78="zákl. přenesená",J78,0)</f>
        <v>0</v>
      </c>
      <c r="BH78" s="209">
        <f>IF(N78="sníž. přenesená",J78,0)</f>
        <v>0</v>
      </c>
      <c r="BI78" s="209">
        <f>IF(N78="nulová",J78,0)</f>
        <v>0</v>
      </c>
      <c r="BJ78" s="17" t="s">
        <v>73</v>
      </c>
      <c r="BK78" s="209">
        <f>ROUND(I78*H78,2)</f>
        <v>0</v>
      </c>
      <c r="BL78" s="17" t="s">
        <v>105</v>
      </c>
      <c r="BM78" s="208" t="s">
        <v>106</v>
      </c>
    </row>
    <row r="79" spans="1:47" s="2" customFormat="1" ht="12">
      <c r="A79" s="38"/>
      <c r="B79" s="39"/>
      <c r="C79" s="40"/>
      <c r="D79" s="210" t="s">
        <v>107</v>
      </c>
      <c r="E79" s="40"/>
      <c r="F79" s="211" t="s">
        <v>108</v>
      </c>
      <c r="G79" s="40"/>
      <c r="H79" s="40"/>
      <c r="I79" s="212"/>
      <c r="J79" s="40"/>
      <c r="K79" s="40"/>
      <c r="L79" s="44"/>
      <c r="M79" s="213"/>
      <c r="N79" s="214"/>
      <c r="O79" s="84"/>
      <c r="P79" s="84"/>
      <c r="Q79" s="84"/>
      <c r="R79" s="84"/>
      <c r="S79" s="84"/>
      <c r="T79" s="85"/>
      <c r="U79" s="38"/>
      <c r="V79" s="38"/>
      <c r="W79" s="38"/>
      <c r="X79" s="38"/>
      <c r="Y79" s="38"/>
      <c r="Z79" s="38"/>
      <c r="AA79" s="38"/>
      <c r="AB79" s="38"/>
      <c r="AC79" s="38"/>
      <c r="AD79" s="38"/>
      <c r="AE79" s="38"/>
      <c r="AT79" s="17" t="s">
        <v>107</v>
      </c>
      <c r="AU79" s="17" t="s">
        <v>75</v>
      </c>
    </row>
    <row r="80" spans="1:65" s="2" customFormat="1" ht="21.75" customHeight="1">
      <c r="A80" s="38"/>
      <c r="B80" s="39"/>
      <c r="C80" s="197" t="s">
        <v>75</v>
      </c>
      <c r="D80" s="197" t="s">
        <v>100</v>
      </c>
      <c r="E80" s="198" t="s">
        <v>109</v>
      </c>
      <c r="F80" s="199" t="s">
        <v>110</v>
      </c>
      <c r="G80" s="200" t="s">
        <v>111</v>
      </c>
      <c r="H80" s="201">
        <v>81</v>
      </c>
      <c r="I80" s="202"/>
      <c r="J80" s="203">
        <f>ROUND(I80*H80,2)</f>
        <v>0</v>
      </c>
      <c r="K80" s="199" t="s">
        <v>104</v>
      </c>
      <c r="L80" s="44"/>
      <c r="M80" s="204" t="s">
        <v>18</v>
      </c>
      <c r="N80" s="205" t="s">
        <v>40</v>
      </c>
      <c r="O80" s="84"/>
      <c r="P80" s="206">
        <f>O80*H80</f>
        <v>0</v>
      </c>
      <c r="Q80" s="206">
        <v>0</v>
      </c>
      <c r="R80" s="206">
        <f>Q80*H80</f>
        <v>0</v>
      </c>
      <c r="S80" s="206">
        <v>0</v>
      </c>
      <c r="T80" s="207">
        <f>S80*H80</f>
        <v>0</v>
      </c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R80" s="208" t="s">
        <v>105</v>
      </c>
      <c r="AT80" s="208" t="s">
        <v>100</v>
      </c>
      <c r="AU80" s="208" t="s">
        <v>75</v>
      </c>
      <c r="AY80" s="17" t="s">
        <v>98</v>
      </c>
      <c r="BE80" s="209">
        <f>IF(N80="základní",J80,0)</f>
        <v>0</v>
      </c>
      <c r="BF80" s="209">
        <f>IF(N80="snížená",J80,0)</f>
        <v>0</v>
      </c>
      <c r="BG80" s="209">
        <f>IF(N80="zákl. přenesená",J80,0)</f>
        <v>0</v>
      </c>
      <c r="BH80" s="209">
        <f>IF(N80="sníž. přenesená",J80,0)</f>
        <v>0</v>
      </c>
      <c r="BI80" s="209">
        <f>IF(N80="nulová",J80,0)</f>
        <v>0</v>
      </c>
      <c r="BJ80" s="17" t="s">
        <v>73</v>
      </c>
      <c r="BK80" s="209">
        <f>ROUND(I80*H80,2)</f>
        <v>0</v>
      </c>
      <c r="BL80" s="17" t="s">
        <v>105</v>
      </c>
      <c r="BM80" s="208" t="s">
        <v>112</v>
      </c>
    </row>
    <row r="81" spans="1:47" s="2" customFormat="1" ht="12">
      <c r="A81" s="38"/>
      <c r="B81" s="39"/>
      <c r="C81" s="40"/>
      <c r="D81" s="210" t="s">
        <v>107</v>
      </c>
      <c r="E81" s="40"/>
      <c r="F81" s="211" t="s">
        <v>113</v>
      </c>
      <c r="G81" s="40"/>
      <c r="H81" s="40"/>
      <c r="I81" s="212"/>
      <c r="J81" s="40"/>
      <c r="K81" s="40"/>
      <c r="L81" s="44"/>
      <c r="M81" s="213"/>
      <c r="N81" s="214"/>
      <c r="O81" s="84"/>
      <c r="P81" s="84"/>
      <c r="Q81" s="84"/>
      <c r="R81" s="84"/>
      <c r="S81" s="84"/>
      <c r="T81" s="85"/>
      <c r="U81" s="38"/>
      <c r="V81" s="38"/>
      <c r="W81" s="38"/>
      <c r="X81" s="38"/>
      <c r="Y81" s="38"/>
      <c r="Z81" s="38"/>
      <c r="AA81" s="38"/>
      <c r="AB81" s="38"/>
      <c r="AC81" s="38"/>
      <c r="AD81" s="38"/>
      <c r="AE81" s="38"/>
      <c r="AT81" s="17" t="s">
        <v>107</v>
      </c>
      <c r="AU81" s="17" t="s">
        <v>75</v>
      </c>
    </row>
    <row r="82" spans="1:65" s="2" customFormat="1" ht="21.75" customHeight="1">
      <c r="A82" s="38"/>
      <c r="B82" s="39"/>
      <c r="C82" s="197" t="s">
        <v>114</v>
      </c>
      <c r="D82" s="197" t="s">
        <v>100</v>
      </c>
      <c r="E82" s="198" t="s">
        <v>115</v>
      </c>
      <c r="F82" s="199" t="s">
        <v>116</v>
      </c>
      <c r="G82" s="200" t="s">
        <v>111</v>
      </c>
      <c r="H82" s="201">
        <v>28</v>
      </c>
      <c r="I82" s="202"/>
      <c r="J82" s="203">
        <f>ROUND(I82*H82,2)</f>
        <v>0</v>
      </c>
      <c r="K82" s="199" t="s">
        <v>104</v>
      </c>
      <c r="L82" s="44"/>
      <c r="M82" s="204" t="s">
        <v>18</v>
      </c>
      <c r="N82" s="205" t="s">
        <v>40</v>
      </c>
      <c r="O82" s="84"/>
      <c r="P82" s="206">
        <f>O82*H82</f>
        <v>0</v>
      </c>
      <c r="Q82" s="206">
        <v>0</v>
      </c>
      <c r="R82" s="206">
        <f>Q82*H82</f>
        <v>0</v>
      </c>
      <c r="S82" s="206">
        <v>0</v>
      </c>
      <c r="T82" s="207">
        <f>S82*H82</f>
        <v>0</v>
      </c>
      <c r="U82" s="38"/>
      <c r="V82" s="38"/>
      <c r="W82" s="38"/>
      <c r="X82" s="38"/>
      <c r="Y82" s="38"/>
      <c r="Z82" s="38"/>
      <c r="AA82" s="38"/>
      <c r="AB82" s="38"/>
      <c r="AC82" s="38"/>
      <c r="AD82" s="38"/>
      <c r="AE82" s="38"/>
      <c r="AR82" s="208" t="s">
        <v>105</v>
      </c>
      <c r="AT82" s="208" t="s">
        <v>100</v>
      </c>
      <c r="AU82" s="208" t="s">
        <v>75</v>
      </c>
      <c r="AY82" s="17" t="s">
        <v>98</v>
      </c>
      <c r="BE82" s="209">
        <f>IF(N82="základní",J82,0)</f>
        <v>0</v>
      </c>
      <c r="BF82" s="209">
        <f>IF(N82="snížená",J82,0)</f>
        <v>0</v>
      </c>
      <c r="BG82" s="209">
        <f>IF(N82="zákl. přenesená",J82,0)</f>
        <v>0</v>
      </c>
      <c r="BH82" s="209">
        <f>IF(N82="sníž. přenesená",J82,0)</f>
        <v>0</v>
      </c>
      <c r="BI82" s="209">
        <f>IF(N82="nulová",J82,0)</f>
        <v>0</v>
      </c>
      <c r="BJ82" s="17" t="s">
        <v>73</v>
      </c>
      <c r="BK82" s="209">
        <f>ROUND(I82*H82,2)</f>
        <v>0</v>
      </c>
      <c r="BL82" s="17" t="s">
        <v>105</v>
      </c>
      <c r="BM82" s="208" t="s">
        <v>117</v>
      </c>
    </row>
    <row r="83" spans="1:47" s="2" customFormat="1" ht="12">
      <c r="A83" s="38"/>
      <c r="B83" s="39"/>
      <c r="C83" s="40"/>
      <c r="D83" s="210" t="s">
        <v>107</v>
      </c>
      <c r="E83" s="40"/>
      <c r="F83" s="211" t="s">
        <v>118</v>
      </c>
      <c r="G83" s="40"/>
      <c r="H83" s="40"/>
      <c r="I83" s="212"/>
      <c r="J83" s="40"/>
      <c r="K83" s="40"/>
      <c r="L83" s="44"/>
      <c r="M83" s="213"/>
      <c r="N83" s="214"/>
      <c r="O83" s="84"/>
      <c r="P83" s="84"/>
      <c r="Q83" s="84"/>
      <c r="R83" s="84"/>
      <c r="S83" s="84"/>
      <c r="T83" s="85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T83" s="17" t="s">
        <v>107</v>
      </c>
      <c r="AU83" s="17" t="s">
        <v>75</v>
      </c>
    </row>
    <row r="84" spans="1:65" s="2" customFormat="1" ht="21.75" customHeight="1">
      <c r="A84" s="38"/>
      <c r="B84" s="39"/>
      <c r="C84" s="197" t="s">
        <v>105</v>
      </c>
      <c r="D84" s="197" t="s">
        <v>100</v>
      </c>
      <c r="E84" s="198" t="s">
        <v>119</v>
      </c>
      <c r="F84" s="199" t="s">
        <v>120</v>
      </c>
      <c r="G84" s="200" t="s">
        <v>111</v>
      </c>
      <c r="H84" s="201">
        <v>10</v>
      </c>
      <c r="I84" s="202"/>
      <c r="J84" s="203">
        <f>ROUND(I84*H84,2)</f>
        <v>0</v>
      </c>
      <c r="K84" s="199" t="s">
        <v>104</v>
      </c>
      <c r="L84" s="44"/>
      <c r="M84" s="204" t="s">
        <v>18</v>
      </c>
      <c r="N84" s="205" t="s">
        <v>40</v>
      </c>
      <c r="O84" s="84"/>
      <c r="P84" s="206">
        <f>O84*H84</f>
        <v>0</v>
      </c>
      <c r="Q84" s="206">
        <v>0</v>
      </c>
      <c r="R84" s="206">
        <f>Q84*H84</f>
        <v>0</v>
      </c>
      <c r="S84" s="206">
        <v>0</v>
      </c>
      <c r="T84" s="207">
        <f>S84*H84</f>
        <v>0</v>
      </c>
      <c r="U84" s="38"/>
      <c r="V84" s="38"/>
      <c r="W84" s="38"/>
      <c r="X84" s="38"/>
      <c r="Y84" s="38"/>
      <c r="Z84" s="38"/>
      <c r="AA84" s="38"/>
      <c r="AB84" s="38"/>
      <c r="AC84" s="38"/>
      <c r="AD84" s="38"/>
      <c r="AE84" s="38"/>
      <c r="AR84" s="208" t="s">
        <v>105</v>
      </c>
      <c r="AT84" s="208" t="s">
        <v>100</v>
      </c>
      <c r="AU84" s="208" t="s">
        <v>75</v>
      </c>
      <c r="AY84" s="17" t="s">
        <v>98</v>
      </c>
      <c r="BE84" s="209">
        <f>IF(N84="základní",J84,0)</f>
        <v>0</v>
      </c>
      <c r="BF84" s="209">
        <f>IF(N84="snížená",J84,0)</f>
        <v>0</v>
      </c>
      <c r="BG84" s="209">
        <f>IF(N84="zákl. přenesená",J84,0)</f>
        <v>0</v>
      </c>
      <c r="BH84" s="209">
        <f>IF(N84="sníž. přenesená",J84,0)</f>
        <v>0</v>
      </c>
      <c r="BI84" s="209">
        <f>IF(N84="nulová",J84,0)</f>
        <v>0</v>
      </c>
      <c r="BJ84" s="17" t="s">
        <v>73</v>
      </c>
      <c r="BK84" s="209">
        <f>ROUND(I84*H84,2)</f>
        <v>0</v>
      </c>
      <c r="BL84" s="17" t="s">
        <v>105</v>
      </c>
      <c r="BM84" s="208" t="s">
        <v>121</v>
      </c>
    </row>
    <row r="85" spans="1:47" s="2" customFormat="1" ht="12">
      <c r="A85" s="38"/>
      <c r="B85" s="39"/>
      <c r="C85" s="40"/>
      <c r="D85" s="210" t="s">
        <v>107</v>
      </c>
      <c r="E85" s="40"/>
      <c r="F85" s="211" t="s">
        <v>122</v>
      </c>
      <c r="G85" s="40"/>
      <c r="H85" s="40"/>
      <c r="I85" s="212"/>
      <c r="J85" s="40"/>
      <c r="K85" s="40"/>
      <c r="L85" s="44"/>
      <c r="M85" s="213"/>
      <c r="N85" s="214"/>
      <c r="O85" s="84"/>
      <c r="P85" s="84"/>
      <c r="Q85" s="84"/>
      <c r="R85" s="84"/>
      <c r="S85" s="84"/>
      <c r="T85" s="85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T85" s="17" t="s">
        <v>107</v>
      </c>
      <c r="AU85" s="17" t="s">
        <v>75</v>
      </c>
    </row>
    <row r="86" spans="1:65" s="2" customFormat="1" ht="21.75" customHeight="1">
      <c r="A86" s="38"/>
      <c r="B86" s="39"/>
      <c r="C86" s="197" t="s">
        <v>123</v>
      </c>
      <c r="D86" s="197" t="s">
        <v>100</v>
      </c>
      <c r="E86" s="198" t="s">
        <v>124</v>
      </c>
      <c r="F86" s="199" t="s">
        <v>125</v>
      </c>
      <c r="G86" s="200" t="s">
        <v>111</v>
      </c>
      <c r="H86" s="201">
        <v>7</v>
      </c>
      <c r="I86" s="202"/>
      <c r="J86" s="203">
        <f>ROUND(I86*H86,2)</f>
        <v>0</v>
      </c>
      <c r="K86" s="199" t="s">
        <v>104</v>
      </c>
      <c r="L86" s="44"/>
      <c r="M86" s="204" t="s">
        <v>18</v>
      </c>
      <c r="N86" s="205" t="s">
        <v>40</v>
      </c>
      <c r="O86" s="84"/>
      <c r="P86" s="206">
        <f>O86*H86</f>
        <v>0</v>
      </c>
      <c r="Q86" s="206">
        <v>0</v>
      </c>
      <c r="R86" s="206">
        <f>Q86*H86</f>
        <v>0</v>
      </c>
      <c r="S86" s="206">
        <v>0</v>
      </c>
      <c r="T86" s="207">
        <f>S86*H86</f>
        <v>0</v>
      </c>
      <c r="U86" s="38"/>
      <c r="V86" s="38"/>
      <c r="W86" s="38"/>
      <c r="X86" s="38"/>
      <c r="Y86" s="38"/>
      <c r="Z86" s="38"/>
      <c r="AA86" s="38"/>
      <c r="AB86" s="38"/>
      <c r="AC86" s="38"/>
      <c r="AD86" s="38"/>
      <c r="AE86" s="38"/>
      <c r="AR86" s="208" t="s">
        <v>105</v>
      </c>
      <c r="AT86" s="208" t="s">
        <v>100</v>
      </c>
      <c r="AU86" s="208" t="s">
        <v>75</v>
      </c>
      <c r="AY86" s="17" t="s">
        <v>98</v>
      </c>
      <c r="BE86" s="209">
        <f>IF(N86="základní",J86,0)</f>
        <v>0</v>
      </c>
      <c r="BF86" s="209">
        <f>IF(N86="snížená",J86,0)</f>
        <v>0</v>
      </c>
      <c r="BG86" s="209">
        <f>IF(N86="zákl. přenesená",J86,0)</f>
        <v>0</v>
      </c>
      <c r="BH86" s="209">
        <f>IF(N86="sníž. přenesená",J86,0)</f>
        <v>0</v>
      </c>
      <c r="BI86" s="209">
        <f>IF(N86="nulová",J86,0)</f>
        <v>0</v>
      </c>
      <c r="BJ86" s="17" t="s">
        <v>73</v>
      </c>
      <c r="BK86" s="209">
        <f>ROUND(I86*H86,2)</f>
        <v>0</v>
      </c>
      <c r="BL86" s="17" t="s">
        <v>105</v>
      </c>
      <c r="BM86" s="208" t="s">
        <v>126</v>
      </c>
    </row>
    <row r="87" spans="1:47" s="2" customFormat="1" ht="12">
      <c r="A87" s="38"/>
      <c r="B87" s="39"/>
      <c r="C87" s="40"/>
      <c r="D87" s="210" t="s">
        <v>107</v>
      </c>
      <c r="E87" s="40"/>
      <c r="F87" s="211" t="s">
        <v>127</v>
      </c>
      <c r="G87" s="40"/>
      <c r="H87" s="40"/>
      <c r="I87" s="212"/>
      <c r="J87" s="40"/>
      <c r="K87" s="40"/>
      <c r="L87" s="44"/>
      <c r="M87" s="213"/>
      <c r="N87" s="214"/>
      <c r="O87" s="84"/>
      <c r="P87" s="84"/>
      <c r="Q87" s="84"/>
      <c r="R87" s="84"/>
      <c r="S87" s="84"/>
      <c r="T87" s="85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T87" s="17" t="s">
        <v>107</v>
      </c>
      <c r="AU87" s="17" t="s">
        <v>75</v>
      </c>
    </row>
    <row r="88" spans="1:65" s="2" customFormat="1" ht="21.75" customHeight="1">
      <c r="A88" s="38"/>
      <c r="B88" s="39"/>
      <c r="C88" s="197" t="s">
        <v>128</v>
      </c>
      <c r="D88" s="197" t="s">
        <v>100</v>
      </c>
      <c r="E88" s="198" t="s">
        <v>129</v>
      </c>
      <c r="F88" s="199" t="s">
        <v>130</v>
      </c>
      <c r="G88" s="200" t="s">
        <v>111</v>
      </c>
      <c r="H88" s="201">
        <v>6</v>
      </c>
      <c r="I88" s="202"/>
      <c r="J88" s="203">
        <f>ROUND(I88*H88,2)</f>
        <v>0</v>
      </c>
      <c r="K88" s="199" t="s">
        <v>104</v>
      </c>
      <c r="L88" s="44"/>
      <c r="M88" s="204" t="s">
        <v>18</v>
      </c>
      <c r="N88" s="205" t="s">
        <v>40</v>
      </c>
      <c r="O88" s="84"/>
      <c r="P88" s="206">
        <f>O88*H88</f>
        <v>0</v>
      </c>
      <c r="Q88" s="206">
        <v>0</v>
      </c>
      <c r="R88" s="206">
        <f>Q88*H88</f>
        <v>0</v>
      </c>
      <c r="S88" s="206">
        <v>0</v>
      </c>
      <c r="T88" s="207">
        <f>S88*H88</f>
        <v>0</v>
      </c>
      <c r="U88" s="38"/>
      <c r="V88" s="38"/>
      <c r="W88" s="38"/>
      <c r="X88" s="38"/>
      <c r="Y88" s="38"/>
      <c r="Z88" s="38"/>
      <c r="AA88" s="38"/>
      <c r="AB88" s="38"/>
      <c r="AC88" s="38"/>
      <c r="AD88" s="38"/>
      <c r="AE88" s="38"/>
      <c r="AR88" s="208" t="s">
        <v>105</v>
      </c>
      <c r="AT88" s="208" t="s">
        <v>100</v>
      </c>
      <c r="AU88" s="208" t="s">
        <v>75</v>
      </c>
      <c r="AY88" s="17" t="s">
        <v>98</v>
      </c>
      <c r="BE88" s="209">
        <f>IF(N88="základní",J88,0)</f>
        <v>0</v>
      </c>
      <c r="BF88" s="209">
        <f>IF(N88="snížená",J88,0)</f>
        <v>0</v>
      </c>
      <c r="BG88" s="209">
        <f>IF(N88="zákl. přenesená",J88,0)</f>
        <v>0</v>
      </c>
      <c r="BH88" s="209">
        <f>IF(N88="sníž. přenesená",J88,0)</f>
        <v>0</v>
      </c>
      <c r="BI88" s="209">
        <f>IF(N88="nulová",J88,0)</f>
        <v>0</v>
      </c>
      <c r="BJ88" s="17" t="s">
        <v>73</v>
      </c>
      <c r="BK88" s="209">
        <f>ROUND(I88*H88,2)</f>
        <v>0</v>
      </c>
      <c r="BL88" s="17" t="s">
        <v>105</v>
      </c>
      <c r="BM88" s="208" t="s">
        <v>131</v>
      </c>
    </row>
    <row r="89" spans="1:47" s="2" customFormat="1" ht="12">
      <c r="A89" s="38"/>
      <c r="B89" s="39"/>
      <c r="C89" s="40"/>
      <c r="D89" s="210" t="s">
        <v>107</v>
      </c>
      <c r="E89" s="40"/>
      <c r="F89" s="211" t="s">
        <v>132</v>
      </c>
      <c r="G89" s="40"/>
      <c r="H89" s="40"/>
      <c r="I89" s="212"/>
      <c r="J89" s="40"/>
      <c r="K89" s="40"/>
      <c r="L89" s="44"/>
      <c r="M89" s="213"/>
      <c r="N89" s="214"/>
      <c r="O89" s="84"/>
      <c r="P89" s="84"/>
      <c r="Q89" s="84"/>
      <c r="R89" s="84"/>
      <c r="S89" s="84"/>
      <c r="T89" s="85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T89" s="17" t="s">
        <v>107</v>
      </c>
      <c r="AU89" s="17" t="s">
        <v>75</v>
      </c>
    </row>
    <row r="90" spans="1:65" s="2" customFormat="1" ht="21.75" customHeight="1">
      <c r="A90" s="38"/>
      <c r="B90" s="39"/>
      <c r="C90" s="197" t="s">
        <v>133</v>
      </c>
      <c r="D90" s="197" t="s">
        <v>100</v>
      </c>
      <c r="E90" s="198" t="s">
        <v>134</v>
      </c>
      <c r="F90" s="199" t="s">
        <v>135</v>
      </c>
      <c r="G90" s="200" t="s">
        <v>111</v>
      </c>
      <c r="H90" s="201">
        <v>1</v>
      </c>
      <c r="I90" s="202"/>
      <c r="J90" s="203">
        <f>ROUND(I90*H90,2)</f>
        <v>0</v>
      </c>
      <c r="K90" s="199" t="s">
        <v>104</v>
      </c>
      <c r="L90" s="44"/>
      <c r="M90" s="204" t="s">
        <v>18</v>
      </c>
      <c r="N90" s="205" t="s">
        <v>40</v>
      </c>
      <c r="O90" s="84"/>
      <c r="P90" s="206">
        <f>O90*H90</f>
        <v>0</v>
      </c>
      <c r="Q90" s="206">
        <v>0</v>
      </c>
      <c r="R90" s="206">
        <f>Q90*H90</f>
        <v>0</v>
      </c>
      <c r="S90" s="206">
        <v>0</v>
      </c>
      <c r="T90" s="207">
        <f>S90*H90</f>
        <v>0</v>
      </c>
      <c r="U90" s="38"/>
      <c r="V90" s="38"/>
      <c r="W90" s="38"/>
      <c r="X90" s="38"/>
      <c r="Y90" s="38"/>
      <c r="Z90" s="38"/>
      <c r="AA90" s="38"/>
      <c r="AB90" s="38"/>
      <c r="AC90" s="38"/>
      <c r="AD90" s="38"/>
      <c r="AE90" s="38"/>
      <c r="AR90" s="208" t="s">
        <v>105</v>
      </c>
      <c r="AT90" s="208" t="s">
        <v>100</v>
      </c>
      <c r="AU90" s="208" t="s">
        <v>75</v>
      </c>
      <c r="AY90" s="17" t="s">
        <v>98</v>
      </c>
      <c r="BE90" s="209">
        <f>IF(N90="základní",J90,0)</f>
        <v>0</v>
      </c>
      <c r="BF90" s="209">
        <f>IF(N90="snížená",J90,0)</f>
        <v>0</v>
      </c>
      <c r="BG90" s="209">
        <f>IF(N90="zákl. přenesená",J90,0)</f>
        <v>0</v>
      </c>
      <c r="BH90" s="209">
        <f>IF(N90="sníž. přenesená",J90,0)</f>
        <v>0</v>
      </c>
      <c r="BI90" s="209">
        <f>IF(N90="nulová",J90,0)</f>
        <v>0</v>
      </c>
      <c r="BJ90" s="17" t="s">
        <v>73</v>
      </c>
      <c r="BK90" s="209">
        <f>ROUND(I90*H90,2)</f>
        <v>0</v>
      </c>
      <c r="BL90" s="17" t="s">
        <v>105</v>
      </c>
      <c r="BM90" s="208" t="s">
        <v>136</v>
      </c>
    </row>
    <row r="91" spans="1:47" s="2" customFormat="1" ht="12">
      <c r="A91" s="38"/>
      <c r="B91" s="39"/>
      <c r="C91" s="40"/>
      <c r="D91" s="210" t="s">
        <v>107</v>
      </c>
      <c r="E91" s="40"/>
      <c r="F91" s="211" t="s">
        <v>137</v>
      </c>
      <c r="G91" s="40"/>
      <c r="H91" s="40"/>
      <c r="I91" s="212"/>
      <c r="J91" s="40"/>
      <c r="K91" s="40"/>
      <c r="L91" s="44"/>
      <c r="M91" s="213"/>
      <c r="N91" s="214"/>
      <c r="O91" s="84"/>
      <c r="P91" s="84"/>
      <c r="Q91" s="84"/>
      <c r="R91" s="84"/>
      <c r="S91" s="84"/>
      <c r="T91" s="85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T91" s="17" t="s">
        <v>107</v>
      </c>
      <c r="AU91" s="17" t="s">
        <v>75</v>
      </c>
    </row>
    <row r="92" spans="1:65" s="2" customFormat="1" ht="21.75" customHeight="1">
      <c r="A92" s="38"/>
      <c r="B92" s="39"/>
      <c r="C92" s="197" t="s">
        <v>138</v>
      </c>
      <c r="D92" s="197" t="s">
        <v>100</v>
      </c>
      <c r="E92" s="198" t="s">
        <v>139</v>
      </c>
      <c r="F92" s="199" t="s">
        <v>140</v>
      </c>
      <c r="G92" s="200" t="s">
        <v>111</v>
      </c>
      <c r="H92" s="201">
        <v>1</v>
      </c>
      <c r="I92" s="202"/>
      <c r="J92" s="203">
        <f>ROUND(I92*H92,2)</f>
        <v>0</v>
      </c>
      <c r="K92" s="199" t="s">
        <v>104</v>
      </c>
      <c r="L92" s="44"/>
      <c r="M92" s="204" t="s">
        <v>18</v>
      </c>
      <c r="N92" s="205" t="s">
        <v>40</v>
      </c>
      <c r="O92" s="84"/>
      <c r="P92" s="206">
        <f>O92*H92</f>
        <v>0</v>
      </c>
      <c r="Q92" s="206">
        <v>0</v>
      </c>
      <c r="R92" s="206">
        <f>Q92*H92</f>
        <v>0</v>
      </c>
      <c r="S92" s="206">
        <v>0</v>
      </c>
      <c r="T92" s="207">
        <f>S92*H92</f>
        <v>0</v>
      </c>
      <c r="U92" s="38"/>
      <c r="V92" s="38"/>
      <c r="W92" s="38"/>
      <c r="X92" s="38"/>
      <c r="Y92" s="38"/>
      <c r="Z92" s="38"/>
      <c r="AA92" s="38"/>
      <c r="AB92" s="38"/>
      <c r="AC92" s="38"/>
      <c r="AD92" s="38"/>
      <c r="AE92" s="38"/>
      <c r="AR92" s="208" t="s">
        <v>105</v>
      </c>
      <c r="AT92" s="208" t="s">
        <v>100</v>
      </c>
      <c r="AU92" s="208" t="s">
        <v>75</v>
      </c>
      <c r="AY92" s="17" t="s">
        <v>98</v>
      </c>
      <c r="BE92" s="209">
        <f>IF(N92="základní",J92,0)</f>
        <v>0</v>
      </c>
      <c r="BF92" s="209">
        <f>IF(N92="snížená",J92,0)</f>
        <v>0</v>
      </c>
      <c r="BG92" s="209">
        <f>IF(N92="zákl. přenesená",J92,0)</f>
        <v>0</v>
      </c>
      <c r="BH92" s="209">
        <f>IF(N92="sníž. přenesená",J92,0)</f>
        <v>0</v>
      </c>
      <c r="BI92" s="209">
        <f>IF(N92="nulová",J92,0)</f>
        <v>0</v>
      </c>
      <c r="BJ92" s="17" t="s">
        <v>73</v>
      </c>
      <c r="BK92" s="209">
        <f>ROUND(I92*H92,2)</f>
        <v>0</v>
      </c>
      <c r="BL92" s="17" t="s">
        <v>105</v>
      </c>
      <c r="BM92" s="208" t="s">
        <v>141</v>
      </c>
    </row>
    <row r="93" spans="1:47" s="2" customFormat="1" ht="12">
      <c r="A93" s="38"/>
      <c r="B93" s="39"/>
      <c r="C93" s="40"/>
      <c r="D93" s="210" t="s">
        <v>107</v>
      </c>
      <c r="E93" s="40"/>
      <c r="F93" s="211" t="s">
        <v>142</v>
      </c>
      <c r="G93" s="40"/>
      <c r="H93" s="40"/>
      <c r="I93" s="212"/>
      <c r="J93" s="40"/>
      <c r="K93" s="40"/>
      <c r="L93" s="44"/>
      <c r="M93" s="213"/>
      <c r="N93" s="214"/>
      <c r="O93" s="84"/>
      <c r="P93" s="84"/>
      <c r="Q93" s="84"/>
      <c r="R93" s="84"/>
      <c r="S93" s="84"/>
      <c r="T93" s="85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T93" s="17" t="s">
        <v>107</v>
      </c>
      <c r="AU93" s="17" t="s">
        <v>75</v>
      </c>
    </row>
    <row r="94" spans="1:65" s="2" customFormat="1" ht="24.15" customHeight="1">
      <c r="A94" s="38"/>
      <c r="B94" s="39"/>
      <c r="C94" s="197" t="s">
        <v>143</v>
      </c>
      <c r="D94" s="197" t="s">
        <v>100</v>
      </c>
      <c r="E94" s="198" t="s">
        <v>144</v>
      </c>
      <c r="F94" s="199" t="s">
        <v>145</v>
      </c>
      <c r="G94" s="200" t="s">
        <v>111</v>
      </c>
      <c r="H94" s="201">
        <v>109</v>
      </c>
      <c r="I94" s="202"/>
      <c r="J94" s="203">
        <f>ROUND(I94*H94,2)</f>
        <v>0</v>
      </c>
      <c r="K94" s="199" t="s">
        <v>18</v>
      </c>
      <c r="L94" s="44"/>
      <c r="M94" s="204" t="s">
        <v>18</v>
      </c>
      <c r="N94" s="205" t="s">
        <v>40</v>
      </c>
      <c r="O94" s="84"/>
      <c r="P94" s="206">
        <f>O94*H94</f>
        <v>0</v>
      </c>
      <c r="Q94" s="206">
        <v>0</v>
      </c>
      <c r="R94" s="206">
        <f>Q94*H94</f>
        <v>0</v>
      </c>
      <c r="S94" s="206">
        <v>0</v>
      </c>
      <c r="T94" s="207">
        <f>S94*H94</f>
        <v>0</v>
      </c>
      <c r="U94" s="38"/>
      <c r="V94" s="38"/>
      <c r="W94" s="38"/>
      <c r="X94" s="38"/>
      <c r="Y94" s="38"/>
      <c r="Z94" s="38"/>
      <c r="AA94" s="38"/>
      <c r="AB94" s="38"/>
      <c r="AC94" s="38"/>
      <c r="AD94" s="38"/>
      <c r="AE94" s="38"/>
      <c r="AR94" s="208" t="s">
        <v>105</v>
      </c>
      <c r="AT94" s="208" t="s">
        <v>100</v>
      </c>
      <c r="AU94" s="208" t="s">
        <v>75</v>
      </c>
      <c r="AY94" s="17" t="s">
        <v>98</v>
      </c>
      <c r="BE94" s="209">
        <f>IF(N94="základní",J94,0)</f>
        <v>0</v>
      </c>
      <c r="BF94" s="209">
        <f>IF(N94="snížená",J94,0)</f>
        <v>0</v>
      </c>
      <c r="BG94" s="209">
        <f>IF(N94="zákl. přenesená",J94,0)</f>
        <v>0</v>
      </c>
      <c r="BH94" s="209">
        <f>IF(N94="sníž. přenesená",J94,0)</f>
        <v>0</v>
      </c>
      <c r="BI94" s="209">
        <f>IF(N94="nulová",J94,0)</f>
        <v>0</v>
      </c>
      <c r="BJ94" s="17" t="s">
        <v>73</v>
      </c>
      <c r="BK94" s="209">
        <f>ROUND(I94*H94,2)</f>
        <v>0</v>
      </c>
      <c r="BL94" s="17" t="s">
        <v>105</v>
      </c>
      <c r="BM94" s="208" t="s">
        <v>146</v>
      </c>
    </row>
    <row r="95" spans="1:65" s="2" customFormat="1" ht="24.15" customHeight="1">
      <c r="A95" s="38"/>
      <c r="B95" s="39"/>
      <c r="C95" s="197" t="s">
        <v>147</v>
      </c>
      <c r="D95" s="197" t="s">
        <v>100</v>
      </c>
      <c r="E95" s="198" t="s">
        <v>148</v>
      </c>
      <c r="F95" s="199" t="s">
        <v>149</v>
      </c>
      <c r="G95" s="200" t="s">
        <v>111</v>
      </c>
      <c r="H95" s="201">
        <v>17</v>
      </c>
      <c r="I95" s="202"/>
      <c r="J95" s="203">
        <f>ROUND(I95*H95,2)</f>
        <v>0</v>
      </c>
      <c r="K95" s="199" t="s">
        <v>18</v>
      </c>
      <c r="L95" s="44"/>
      <c r="M95" s="204" t="s">
        <v>18</v>
      </c>
      <c r="N95" s="205" t="s">
        <v>40</v>
      </c>
      <c r="O95" s="84"/>
      <c r="P95" s="206">
        <f>O95*H95</f>
        <v>0</v>
      </c>
      <c r="Q95" s="206">
        <v>0</v>
      </c>
      <c r="R95" s="206">
        <f>Q95*H95</f>
        <v>0</v>
      </c>
      <c r="S95" s="206">
        <v>0</v>
      </c>
      <c r="T95" s="207">
        <f>S95*H95</f>
        <v>0</v>
      </c>
      <c r="U95" s="38"/>
      <c r="V95" s="38"/>
      <c r="W95" s="38"/>
      <c r="X95" s="38"/>
      <c r="Y95" s="38"/>
      <c r="Z95" s="38"/>
      <c r="AA95" s="38"/>
      <c r="AB95" s="38"/>
      <c r="AC95" s="38"/>
      <c r="AD95" s="38"/>
      <c r="AE95" s="38"/>
      <c r="AR95" s="208" t="s">
        <v>105</v>
      </c>
      <c r="AT95" s="208" t="s">
        <v>100</v>
      </c>
      <c r="AU95" s="208" t="s">
        <v>75</v>
      </c>
      <c r="AY95" s="17" t="s">
        <v>98</v>
      </c>
      <c r="BE95" s="209">
        <f>IF(N95="základní",J95,0)</f>
        <v>0</v>
      </c>
      <c r="BF95" s="209">
        <f>IF(N95="snížená",J95,0)</f>
        <v>0</v>
      </c>
      <c r="BG95" s="209">
        <f>IF(N95="zákl. přenesená",J95,0)</f>
        <v>0</v>
      </c>
      <c r="BH95" s="209">
        <f>IF(N95="sníž. přenesená",J95,0)</f>
        <v>0</v>
      </c>
      <c r="BI95" s="209">
        <f>IF(N95="nulová",J95,0)</f>
        <v>0</v>
      </c>
      <c r="BJ95" s="17" t="s">
        <v>73</v>
      </c>
      <c r="BK95" s="209">
        <f>ROUND(I95*H95,2)</f>
        <v>0</v>
      </c>
      <c r="BL95" s="17" t="s">
        <v>105</v>
      </c>
      <c r="BM95" s="208" t="s">
        <v>150</v>
      </c>
    </row>
    <row r="96" spans="1:65" s="2" customFormat="1" ht="24.15" customHeight="1">
      <c r="A96" s="38"/>
      <c r="B96" s="39"/>
      <c r="C96" s="197" t="s">
        <v>151</v>
      </c>
      <c r="D96" s="197" t="s">
        <v>100</v>
      </c>
      <c r="E96" s="198" t="s">
        <v>152</v>
      </c>
      <c r="F96" s="199" t="s">
        <v>153</v>
      </c>
      <c r="G96" s="200" t="s">
        <v>111</v>
      </c>
      <c r="H96" s="201">
        <v>7</v>
      </c>
      <c r="I96" s="202"/>
      <c r="J96" s="203">
        <f>ROUND(I96*H96,2)</f>
        <v>0</v>
      </c>
      <c r="K96" s="199" t="s">
        <v>18</v>
      </c>
      <c r="L96" s="44"/>
      <c r="M96" s="204" t="s">
        <v>18</v>
      </c>
      <c r="N96" s="205" t="s">
        <v>40</v>
      </c>
      <c r="O96" s="84"/>
      <c r="P96" s="206">
        <f>O96*H96</f>
        <v>0</v>
      </c>
      <c r="Q96" s="206">
        <v>0</v>
      </c>
      <c r="R96" s="206">
        <f>Q96*H96</f>
        <v>0</v>
      </c>
      <c r="S96" s="206">
        <v>0</v>
      </c>
      <c r="T96" s="207">
        <f>S96*H96</f>
        <v>0</v>
      </c>
      <c r="U96" s="38"/>
      <c r="V96" s="38"/>
      <c r="W96" s="38"/>
      <c r="X96" s="38"/>
      <c r="Y96" s="38"/>
      <c r="Z96" s="38"/>
      <c r="AA96" s="38"/>
      <c r="AB96" s="38"/>
      <c r="AC96" s="38"/>
      <c r="AD96" s="38"/>
      <c r="AE96" s="38"/>
      <c r="AR96" s="208" t="s">
        <v>105</v>
      </c>
      <c r="AT96" s="208" t="s">
        <v>100</v>
      </c>
      <c r="AU96" s="208" t="s">
        <v>75</v>
      </c>
      <c r="AY96" s="17" t="s">
        <v>98</v>
      </c>
      <c r="BE96" s="209">
        <f>IF(N96="základní",J96,0)</f>
        <v>0</v>
      </c>
      <c r="BF96" s="209">
        <f>IF(N96="snížená",J96,0)</f>
        <v>0</v>
      </c>
      <c r="BG96" s="209">
        <f>IF(N96="zákl. přenesená",J96,0)</f>
        <v>0</v>
      </c>
      <c r="BH96" s="209">
        <f>IF(N96="sníž. přenesená",J96,0)</f>
        <v>0</v>
      </c>
      <c r="BI96" s="209">
        <f>IF(N96="nulová",J96,0)</f>
        <v>0</v>
      </c>
      <c r="BJ96" s="17" t="s">
        <v>73</v>
      </c>
      <c r="BK96" s="209">
        <f>ROUND(I96*H96,2)</f>
        <v>0</v>
      </c>
      <c r="BL96" s="17" t="s">
        <v>105</v>
      </c>
      <c r="BM96" s="208" t="s">
        <v>154</v>
      </c>
    </row>
    <row r="97" spans="1:65" s="2" customFormat="1" ht="24.15" customHeight="1">
      <c r="A97" s="38"/>
      <c r="B97" s="39"/>
      <c r="C97" s="197" t="s">
        <v>155</v>
      </c>
      <c r="D97" s="197" t="s">
        <v>100</v>
      </c>
      <c r="E97" s="198" t="s">
        <v>156</v>
      </c>
      <c r="F97" s="199" t="s">
        <v>157</v>
      </c>
      <c r="G97" s="200" t="s">
        <v>111</v>
      </c>
      <c r="H97" s="201">
        <v>1</v>
      </c>
      <c r="I97" s="202"/>
      <c r="J97" s="203">
        <f>ROUND(I97*H97,2)</f>
        <v>0</v>
      </c>
      <c r="K97" s="199" t="s">
        <v>18</v>
      </c>
      <c r="L97" s="44"/>
      <c r="M97" s="204" t="s">
        <v>18</v>
      </c>
      <c r="N97" s="205" t="s">
        <v>40</v>
      </c>
      <c r="O97" s="84"/>
      <c r="P97" s="206">
        <f>O97*H97</f>
        <v>0</v>
      </c>
      <c r="Q97" s="206">
        <v>0</v>
      </c>
      <c r="R97" s="206">
        <f>Q97*H97</f>
        <v>0</v>
      </c>
      <c r="S97" s="206">
        <v>0</v>
      </c>
      <c r="T97" s="207">
        <f>S97*H97</f>
        <v>0</v>
      </c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R97" s="208" t="s">
        <v>105</v>
      </c>
      <c r="AT97" s="208" t="s">
        <v>100</v>
      </c>
      <c r="AU97" s="208" t="s">
        <v>75</v>
      </c>
      <c r="AY97" s="17" t="s">
        <v>98</v>
      </c>
      <c r="BE97" s="209">
        <f>IF(N97="základní",J97,0)</f>
        <v>0</v>
      </c>
      <c r="BF97" s="209">
        <f>IF(N97="snížená",J97,0)</f>
        <v>0</v>
      </c>
      <c r="BG97" s="209">
        <f>IF(N97="zákl. přenesená",J97,0)</f>
        <v>0</v>
      </c>
      <c r="BH97" s="209">
        <f>IF(N97="sníž. přenesená",J97,0)</f>
        <v>0</v>
      </c>
      <c r="BI97" s="209">
        <f>IF(N97="nulová",J97,0)</f>
        <v>0</v>
      </c>
      <c r="BJ97" s="17" t="s">
        <v>73</v>
      </c>
      <c r="BK97" s="209">
        <f>ROUND(I97*H97,2)</f>
        <v>0</v>
      </c>
      <c r="BL97" s="17" t="s">
        <v>105</v>
      </c>
      <c r="BM97" s="208" t="s">
        <v>158</v>
      </c>
    </row>
    <row r="98" spans="1:65" s="2" customFormat="1" ht="16.5" customHeight="1">
      <c r="A98" s="38"/>
      <c r="B98" s="39"/>
      <c r="C98" s="197" t="s">
        <v>159</v>
      </c>
      <c r="D98" s="197" t="s">
        <v>100</v>
      </c>
      <c r="E98" s="198" t="s">
        <v>160</v>
      </c>
      <c r="F98" s="199" t="s">
        <v>161</v>
      </c>
      <c r="G98" s="200" t="s">
        <v>162</v>
      </c>
      <c r="H98" s="201">
        <v>13.6</v>
      </c>
      <c r="I98" s="202"/>
      <c r="J98" s="203">
        <f>ROUND(I98*H98,2)</f>
        <v>0</v>
      </c>
      <c r="K98" s="199" t="s">
        <v>18</v>
      </c>
      <c r="L98" s="44"/>
      <c r="M98" s="204" t="s">
        <v>18</v>
      </c>
      <c r="N98" s="205" t="s">
        <v>40</v>
      </c>
      <c r="O98" s="84"/>
      <c r="P98" s="206">
        <f>O98*H98</f>
        <v>0</v>
      </c>
      <c r="Q98" s="206">
        <v>0</v>
      </c>
      <c r="R98" s="206">
        <f>Q98*H98</f>
        <v>0</v>
      </c>
      <c r="S98" s="206">
        <v>0</v>
      </c>
      <c r="T98" s="207">
        <f>S98*H98</f>
        <v>0</v>
      </c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R98" s="208" t="s">
        <v>105</v>
      </c>
      <c r="AT98" s="208" t="s">
        <v>100</v>
      </c>
      <c r="AU98" s="208" t="s">
        <v>75</v>
      </c>
      <c r="AY98" s="17" t="s">
        <v>98</v>
      </c>
      <c r="BE98" s="209">
        <f>IF(N98="základní",J98,0)</f>
        <v>0</v>
      </c>
      <c r="BF98" s="209">
        <f>IF(N98="snížená",J98,0)</f>
        <v>0</v>
      </c>
      <c r="BG98" s="209">
        <f>IF(N98="zákl. přenesená",J98,0)</f>
        <v>0</v>
      </c>
      <c r="BH98" s="209">
        <f>IF(N98="sníž. přenesená",J98,0)</f>
        <v>0</v>
      </c>
      <c r="BI98" s="209">
        <f>IF(N98="nulová",J98,0)</f>
        <v>0</v>
      </c>
      <c r="BJ98" s="17" t="s">
        <v>73</v>
      </c>
      <c r="BK98" s="209">
        <f>ROUND(I98*H98,2)</f>
        <v>0</v>
      </c>
      <c r="BL98" s="17" t="s">
        <v>105</v>
      </c>
      <c r="BM98" s="208" t="s">
        <v>163</v>
      </c>
    </row>
    <row r="99" spans="1:47" s="2" customFormat="1" ht="12">
      <c r="A99" s="38"/>
      <c r="B99" s="39"/>
      <c r="C99" s="40"/>
      <c r="D99" s="215" t="s">
        <v>164</v>
      </c>
      <c r="E99" s="40"/>
      <c r="F99" s="216" t="s">
        <v>165</v>
      </c>
      <c r="G99" s="40"/>
      <c r="H99" s="40"/>
      <c r="I99" s="212"/>
      <c r="J99" s="40"/>
      <c r="K99" s="40"/>
      <c r="L99" s="44"/>
      <c r="M99" s="213"/>
      <c r="N99" s="214"/>
      <c r="O99" s="84"/>
      <c r="P99" s="84"/>
      <c r="Q99" s="84"/>
      <c r="R99" s="84"/>
      <c r="S99" s="84"/>
      <c r="T99" s="85"/>
      <c r="U99" s="38"/>
      <c r="V99" s="38"/>
      <c r="W99" s="38"/>
      <c r="X99" s="38"/>
      <c r="Y99" s="38"/>
      <c r="Z99" s="38"/>
      <c r="AA99" s="38"/>
      <c r="AB99" s="38"/>
      <c r="AC99" s="38"/>
      <c r="AD99" s="38"/>
      <c r="AE99" s="38"/>
      <c r="AT99" s="17" t="s">
        <v>164</v>
      </c>
      <c r="AU99" s="17" t="s">
        <v>75</v>
      </c>
    </row>
    <row r="100" spans="1:51" s="13" customFormat="1" ht="12">
      <c r="A100" s="13"/>
      <c r="B100" s="217"/>
      <c r="C100" s="218"/>
      <c r="D100" s="215" t="s">
        <v>166</v>
      </c>
      <c r="E100" s="219" t="s">
        <v>18</v>
      </c>
      <c r="F100" s="220" t="s">
        <v>167</v>
      </c>
      <c r="G100" s="218"/>
      <c r="H100" s="221">
        <v>4.05</v>
      </c>
      <c r="I100" s="222"/>
      <c r="J100" s="218"/>
      <c r="K100" s="218"/>
      <c r="L100" s="223"/>
      <c r="M100" s="224"/>
      <c r="N100" s="225"/>
      <c r="O100" s="225"/>
      <c r="P100" s="225"/>
      <c r="Q100" s="225"/>
      <c r="R100" s="225"/>
      <c r="S100" s="225"/>
      <c r="T100" s="226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T100" s="227" t="s">
        <v>166</v>
      </c>
      <c r="AU100" s="227" t="s">
        <v>75</v>
      </c>
      <c r="AV100" s="13" t="s">
        <v>75</v>
      </c>
      <c r="AW100" s="13" t="s">
        <v>30</v>
      </c>
      <c r="AX100" s="13" t="s">
        <v>7</v>
      </c>
      <c r="AY100" s="227" t="s">
        <v>98</v>
      </c>
    </row>
    <row r="101" spans="1:51" s="13" customFormat="1" ht="12">
      <c r="A101" s="13"/>
      <c r="B101" s="217"/>
      <c r="C101" s="218"/>
      <c r="D101" s="215" t="s">
        <v>166</v>
      </c>
      <c r="E101" s="219" t="s">
        <v>18</v>
      </c>
      <c r="F101" s="220" t="s">
        <v>168</v>
      </c>
      <c r="G101" s="218"/>
      <c r="H101" s="221">
        <v>2.8</v>
      </c>
      <c r="I101" s="222"/>
      <c r="J101" s="218"/>
      <c r="K101" s="218"/>
      <c r="L101" s="223"/>
      <c r="M101" s="224"/>
      <c r="N101" s="225"/>
      <c r="O101" s="225"/>
      <c r="P101" s="225"/>
      <c r="Q101" s="225"/>
      <c r="R101" s="225"/>
      <c r="S101" s="225"/>
      <c r="T101" s="226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T101" s="227" t="s">
        <v>166</v>
      </c>
      <c r="AU101" s="227" t="s">
        <v>75</v>
      </c>
      <c r="AV101" s="13" t="s">
        <v>75</v>
      </c>
      <c r="AW101" s="13" t="s">
        <v>30</v>
      </c>
      <c r="AX101" s="13" t="s">
        <v>7</v>
      </c>
      <c r="AY101" s="227" t="s">
        <v>98</v>
      </c>
    </row>
    <row r="102" spans="1:51" s="13" customFormat="1" ht="12">
      <c r="A102" s="13"/>
      <c r="B102" s="217"/>
      <c r="C102" s="218"/>
      <c r="D102" s="215" t="s">
        <v>166</v>
      </c>
      <c r="E102" s="219" t="s">
        <v>18</v>
      </c>
      <c r="F102" s="220" t="s">
        <v>169</v>
      </c>
      <c r="G102" s="218"/>
      <c r="H102" s="221">
        <v>1.5</v>
      </c>
      <c r="I102" s="222"/>
      <c r="J102" s="218"/>
      <c r="K102" s="218"/>
      <c r="L102" s="223"/>
      <c r="M102" s="224"/>
      <c r="N102" s="225"/>
      <c r="O102" s="225"/>
      <c r="P102" s="225"/>
      <c r="Q102" s="225"/>
      <c r="R102" s="225"/>
      <c r="S102" s="225"/>
      <c r="T102" s="226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T102" s="227" t="s">
        <v>166</v>
      </c>
      <c r="AU102" s="227" t="s">
        <v>75</v>
      </c>
      <c r="AV102" s="13" t="s">
        <v>75</v>
      </c>
      <c r="AW102" s="13" t="s">
        <v>30</v>
      </c>
      <c r="AX102" s="13" t="s">
        <v>7</v>
      </c>
      <c r="AY102" s="227" t="s">
        <v>98</v>
      </c>
    </row>
    <row r="103" spans="1:51" s="13" customFormat="1" ht="12">
      <c r="A103" s="13"/>
      <c r="B103" s="217"/>
      <c r="C103" s="218"/>
      <c r="D103" s="215" t="s">
        <v>166</v>
      </c>
      <c r="E103" s="219" t="s">
        <v>18</v>
      </c>
      <c r="F103" s="220" t="s">
        <v>170</v>
      </c>
      <c r="G103" s="218"/>
      <c r="H103" s="221">
        <v>1.75</v>
      </c>
      <c r="I103" s="222"/>
      <c r="J103" s="218"/>
      <c r="K103" s="218"/>
      <c r="L103" s="223"/>
      <c r="M103" s="224"/>
      <c r="N103" s="225"/>
      <c r="O103" s="225"/>
      <c r="P103" s="225"/>
      <c r="Q103" s="225"/>
      <c r="R103" s="225"/>
      <c r="S103" s="225"/>
      <c r="T103" s="226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T103" s="227" t="s">
        <v>166</v>
      </c>
      <c r="AU103" s="227" t="s">
        <v>75</v>
      </c>
      <c r="AV103" s="13" t="s">
        <v>75</v>
      </c>
      <c r="AW103" s="13" t="s">
        <v>30</v>
      </c>
      <c r="AX103" s="13" t="s">
        <v>7</v>
      </c>
      <c r="AY103" s="227" t="s">
        <v>98</v>
      </c>
    </row>
    <row r="104" spans="1:51" s="13" customFormat="1" ht="12">
      <c r="A104" s="13"/>
      <c r="B104" s="217"/>
      <c r="C104" s="218"/>
      <c r="D104" s="215" t="s">
        <v>166</v>
      </c>
      <c r="E104" s="219" t="s">
        <v>18</v>
      </c>
      <c r="F104" s="220" t="s">
        <v>171</v>
      </c>
      <c r="G104" s="218"/>
      <c r="H104" s="221">
        <v>1.8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T104" s="227" t="s">
        <v>166</v>
      </c>
      <c r="AU104" s="227" t="s">
        <v>75</v>
      </c>
      <c r="AV104" s="13" t="s">
        <v>75</v>
      </c>
      <c r="AW104" s="13" t="s">
        <v>30</v>
      </c>
      <c r="AX104" s="13" t="s">
        <v>7</v>
      </c>
      <c r="AY104" s="227" t="s">
        <v>98</v>
      </c>
    </row>
    <row r="105" spans="1:51" s="13" customFormat="1" ht="12">
      <c r="A105" s="13"/>
      <c r="B105" s="217"/>
      <c r="C105" s="218"/>
      <c r="D105" s="215" t="s">
        <v>166</v>
      </c>
      <c r="E105" s="219" t="s">
        <v>18</v>
      </c>
      <c r="F105" s="220" t="s">
        <v>172</v>
      </c>
      <c r="G105" s="218"/>
      <c r="H105" s="221">
        <v>0.4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T105" s="227" t="s">
        <v>166</v>
      </c>
      <c r="AU105" s="227" t="s">
        <v>75</v>
      </c>
      <c r="AV105" s="13" t="s">
        <v>75</v>
      </c>
      <c r="AW105" s="13" t="s">
        <v>30</v>
      </c>
      <c r="AX105" s="13" t="s">
        <v>7</v>
      </c>
      <c r="AY105" s="227" t="s">
        <v>98</v>
      </c>
    </row>
    <row r="106" spans="1:51" s="13" customFormat="1" ht="12">
      <c r="A106" s="13"/>
      <c r="B106" s="217"/>
      <c r="C106" s="218"/>
      <c r="D106" s="215" t="s">
        <v>166</v>
      </c>
      <c r="E106" s="219" t="s">
        <v>18</v>
      </c>
      <c r="F106" s="220" t="s">
        <v>173</v>
      </c>
      <c r="G106" s="218"/>
      <c r="H106" s="221">
        <v>0.5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T106" s="227" t="s">
        <v>166</v>
      </c>
      <c r="AU106" s="227" t="s">
        <v>75</v>
      </c>
      <c r="AV106" s="13" t="s">
        <v>75</v>
      </c>
      <c r="AW106" s="13" t="s">
        <v>30</v>
      </c>
      <c r="AX106" s="13" t="s">
        <v>7</v>
      </c>
      <c r="AY106" s="227" t="s">
        <v>98</v>
      </c>
    </row>
    <row r="107" spans="1:51" s="13" customFormat="1" ht="12">
      <c r="A107" s="13"/>
      <c r="B107" s="217"/>
      <c r="C107" s="218"/>
      <c r="D107" s="215" t="s">
        <v>166</v>
      </c>
      <c r="E107" s="219" t="s">
        <v>18</v>
      </c>
      <c r="F107" s="220" t="s">
        <v>174</v>
      </c>
      <c r="G107" s="218"/>
      <c r="H107" s="221">
        <v>0.8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T107" s="227" t="s">
        <v>166</v>
      </c>
      <c r="AU107" s="227" t="s">
        <v>75</v>
      </c>
      <c r="AV107" s="13" t="s">
        <v>75</v>
      </c>
      <c r="AW107" s="13" t="s">
        <v>30</v>
      </c>
      <c r="AX107" s="13" t="s">
        <v>7</v>
      </c>
      <c r="AY107" s="227" t="s">
        <v>98</v>
      </c>
    </row>
    <row r="108" spans="1:51" s="14" customFormat="1" ht="12">
      <c r="A108" s="14"/>
      <c r="B108" s="228"/>
      <c r="C108" s="229"/>
      <c r="D108" s="215" t="s">
        <v>166</v>
      </c>
      <c r="E108" s="230" t="s">
        <v>18</v>
      </c>
      <c r="F108" s="231" t="s">
        <v>175</v>
      </c>
      <c r="G108" s="229"/>
      <c r="H108" s="232">
        <v>13.6</v>
      </c>
      <c r="I108" s="233"/>
      <c r="J108" s="229"/>
      <c r="K108" s="229"/>
      <c r="L108" s="234"/>
      <c r="M108" s="235"/>
      <c r="N108" s="236"/>
      <c r="O108" s="236"/>
      <c r="P108" s="236"/>
      <c r="Q108" s="236"/>
      <c r="R108" s="236"/>
      <c r="S108" s="236"/>
      <c r="T108" s="237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T108" s="238" t="s">
        <v>166</v>
      </c>
      <c r="AU108" s="238" t="s">
        <v>75</v>
      </c>
      <c r="AV108" s="14" t="s">
        <v>105</v>
      </c>
      <c r="AW108" s="14" t="s">
        <v>30</v>
      </c>
      <c r="AX108" s="14" t="s">
        <v>73</v>
      </c>
      <c r="AY108" s="238" t="s">
        <v>98</v>
      </c>
    </row>
    <row r="109" spans="1:31" s="2" customFormat="1" ht="6.95" customHeight="1">
      <c r="A109" s="38"/>
      <c r="B109" s="59"/>
      <c r="C109" s="60"/>
      <c r="D109" s="60"/>
      <c r="E109" s="60"/>
      <c r="F109" s="60"/>
      <c r="G109" s="60"/>
      <c r="H109" s="60"/>
      <c r="I109" s="60"/>
      <c r="J109" s="60"/>
      <c r="K109" s="60"/>
      <c r="L109" s="44"/>
      <c r="M109" s="38"/>
      <c r="O109" s="38"/>
      <c r="P109" s="38"/>
      <c r="Q109" s="38"/>
      <c r="R109" s="38"/>
      <c r="S109" s="38"/>
      <c r="T109" s="38"/>
      <c r="U109" s="38"/>
      <c r="V109" s="38"/>
      <c r="W109" s="38"/>
      <c r="X109" s="38"/>
      <c r="Y109" s="38"/>
      <c r="Z109" s="38"/>
      <c r="AA109" s="38"/>
      <c r="AB109" s="38"/>
      <c r="AC109" s="38"/>
      <c r="AD109" s="38"/>
      <c r="AE109" s="38"/>
    </row>
  </sheetData>
  <sheetProtection password="CC35" sheet="1" objects="1" scenarios="1" formatColumns="0" formatRows="0" autoFilter="0"/>
  <autoFilter ref="C74:K108"/>
  <mergeCells count="6">
    <mergeCell ref="E7:H7"/>
    <mergeCell ref="E16:H16"/>
    <mergeCell ref="E25:H25"/>
    <mergeCell ref="E46:H46"/>
    <mergeCell ref="E67:H67"/>
    <mergeCell ref="L2:V2"/>
  </mergeCells>
  <hyperlinks>
    <hyperlink ref="F79" r:id="rId1" display="https://podminky.urs.cz/item/CS_URS_2023_02/111203201"/>
    <hyperlink ref="F81" r:id="rId2" display="https://podminky.urs.cz/item/CS_URS_2023_02/112151111"/>
    <hyperlink ref="F83" r:id="rId3" display="https://podminky.urs.cz/item/CS_URS_2023_02/112151112"/>
    <hyperlink ref="F85" r:id="rId4" display="https://podminky.urs.cz/item/CS_URS_2023_02/112151113"/>
    <hyperlink ref="F87" r:id="rId5" display="https://podminky.urs.cz/item/CS_URS_2023_02/112151114"/>
    <hyperlink ref="F89" r:id="rId6" display="https://podminky.urs.cz/item/CS_URS_2023_02/112151115"/>
    <hyperlink ref="F91" r:id="rId7" display="https://podminky.urs.cz/item/CS_URS_2023_02/112151116"/>
    <hyperlink ref="F93" r:id="rId8" display="https://podminky.urs.cz/item/CS_URS_2023_02/112151118"/>
  </hyperlinks>
  <printOptions/>
  <pageMargins left="0.39375" right="0.39375" top="0.39375" bottom="0.39375" header="0" footer="0"/>
  <pageSetup blackAndWhite="1" fitToHeight="100" fitToWidth="1" horizontalDpi="600" verticalDpi="600" orientation="landscape" paperSize="9"/>
  <headerFooter>
    <oddFooter>&amp;CStrana &amp;P z &amp;N</oddFooter>
  </headerFooter>
  <drawing r:id="rId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218"/>
  <sheetViews>
    <sheetView showGridLines="0" zoomScale="110" zoomScaleNormal="110" workbookViewId="0" topLeftCell="A1"/>
  </sheetViews>
  <sheetFormatPr defaultColWidth="9.140625" defaultRowHeight="12"/>
  <cols>
    <col min="1" max="1" width="8.28125" style="239" customWidth="1"/>
    <col min="2" max="2" width="1.7109375" style="239" customWidth="1"/>
    <col min="3" max="4" width="5.00390625" style="239" customWidth="1"/>
    <col min="5" max="5" width="11.7109375" style="239" customWidth="1"/>
    <col min="6" max="6" width="9.140625" style="239" customWidth="1"/>
    <col min="7" max="7" width="5.00390625" style="239" customWidth="1"/>
    <col min="8" max="8" width="77.8515625" style="239" customWidth="1"/>
    <col min="9" max="10" width="20.00390625" style="239" customWidth="1"/>
    <col min="11" max="11" width="1.7109375" style="239" customWidth="1"/>
  </cols>
  <sheetData>
    <row r="1" s="1" customFormat="1" ht="37.5" customHeight="1"/>
    <row r="2" spans="2:11" s="1" customFormat="1" ht="7.5" customHeight="1">
      <c r="B2" s="240"/>
      <c r="C2" s="241"/>
      <c r="D2" s="241"/>
      <c r="E2" s="241"/>
      <c r="F2" s="241"/>
      <c r="G2" s="241"/>
      <c r="H2" s="241"/>
      <c r="I2" s="241"/>
      <c r="J2" s="241"/>
      <c r="K2" s="242"/>
    </row>
    <row r="3" spans="2:11" s="15" customFormat="1" ht="45" customHeight="1">
      <c r="B3" s="243"/>
      <c r="C3" s="244" t="s">
        <v>176</v>
      </c>
      <c r="D3" s="244"/>
      <c r="E3" s="244"/>
      <c r="F3" s="244"/>
      <c r="G3" s="244"/>
      <c r="H3" s="244"/>
      <c r="I3" s="244"/>
      <c r="J3" s="244"/>
      <c r="K3" s="245"/>
    </row>
    <row r="4" spans="2:11" s="1" customFormat="1" ht="25.5" customHeight="1">
      <c r="B4" s="246"/>
      <c r="C4" s="247" t="s">
        <v>177</v>
      </c>
      <c r="D4" s="247"/>
      <c r="E4" s="247"/>
      <c r="F4" s="247"/>
      <c r="G4" s="247"/>
      <c r="H4" s="247"/>
      <c r="I4" s="247"/>
      <c r="J4" s="247"/>
      <c r="K4" s="248"/>
    </row>
    <row r="5" spans="2:11" s="1" customFormat="1" ht="5.25" customHeight="1">
      <c r="B5" s="246"/>
      <c r="C5" s="249"/>
      <c r="D5" s="249"/>
      <c r="E5" s="249"/>
      <c r="F5" s="249"/>
      <c r="G5" s="249"/>
      <c r="H5" s="249"/>
      <c r="I5" s="249"/>
      <c r="J5" s="249"/>
      <c r="K5" s="248"/>
    </row>
    <row r="6" spans="2:11" s="1" customFormat="1" ht="15" customHeight="1">
      <c r="B6" s="246"/>
      <c r="C6" s="250" t="s">
        <v>178</v>
      </c>
      <c r="D6" s="250"/>
      <c r="E6" s="250"/>
      <c r="F6" s="250"/>
      <c r="G6" s="250"/>
      <c r="H6" s="250"/>
      <c r="I6" s="250"/>
      <c r="J6" s="250"/>
      <c r="K6" s="248"/>
    </row>
    <row r="7" spans="2:11" s="1" customFormat="1" ht="15" customHeight="1">
      <c r="B7" s="251"/>
      <c r="C7" s="250" t="s">
        <v>179</v>
      </c>
      <c r="D7" s="250"/>
      <c r="E7" s="250"/>
      <c r="F7" s="250"/>
      <c r="G7" s="250"/>
      <c r="H7" s="250"/>
      <c r="I7" s="250"/>
      <c r="J7" s="250"/>
      <c r="K7" s="248"/>
    </row>
    <row r="8" spans="2:11" s="1" customFormat="1" ht="12.75" customHeight="1">
      <c r="B8" s="251"/>
      <c r="C8" s="250"/>
      <c r="D8" s="250"/>
      <c r="E8" s="250"/>
      <c r="F8" s="250"/>
      <c r="G8" s="250"/>
      <c r="H8" s="250"/>
      <c r="I8" s="250"/>
      <c r="J8" s="250"/>
      <c r="K8" s="248"/>
    </row>
    <row r="9" spans="2:11" s="1" customFormat="1" ht="15" customHeight="1">
      <c r="B9" s="251"/>
      <c r="C9" s="250" t="s">
        <v>180</v>
      </c>
      <c r="D9" s="250"/>
      <c r="E9" s="250"/>
      <c r="F9" s="250"/>
      <c r="G9" s="250"/>
      <c r="H9" s="250"/>
      <c r="I9" s="250"/>
      <c r="J9" s="250"/>
      <c r="K9" s="248"/>
    </row>
    <row r="10" spans="2:11" s="1" customFormat="1" ht="15" customHeight="1">
      <c r="B10" s="251"/>
      <c r="C10" s="250"/>
      <c r="D10" s="250" t="s">
        <v>181</v>
      </c>
      <c r="E10" s="250"/>
      <c r="F10" s="250"/>
      <c r="G10" s="250"/>
      <c r="H10" s="250"/>
      <c r="I10" s="250"/>
      <c r="J10" s="250"/>
      <c r="K10" s="248"/>
    </row>
    <row r="11" spans="2:11" s="1" customFormat="1" ht="15" customHeight="1">
      <c r="B11" s="251"/>
      <c r="C11" s="252"/>
      <c r="D11" s="250" t="s">
        <v>182</v>
      </c>
      <c r="E11" s="250"/>
      <c r="F11" s="250"/>
      <c r="G11" s="250"/>
      <c r="H11" s="250"/>
      <c r="I11" s="250"/>
      <c r="J11" s="250"/>
      <c r="K11" s="248"/>
    </row>
    <row r="12" spans="2:11" s="1" customFormat="1" ht="15" customHeight="1">
      <c r="B12" s="251"/>
      <c r="C12" s="252"/>
      <c r="D12" s="250"/>
      <c r="E12" s="250"/>
      <c r="F12" s="250"/>
      <c r="G12" s="250"/>
      <c r="H12" s="250"/>
      <c r="I12" s="250"/>
      <c r="J12" s="250"/>
      <c r="K12" s="248"/>
    </row>
    <row r="13" spans="2:11" s="1" customFormat="1" ht="15" customHeight="1">
      <c r="B13" s="251"/>
      <c r="C13" s="252"/>
      <c r="D13" s="253" t="s">
        <v>183</v>
      </c>
      <c r="E13" s="250"/>
      <c r="F13" s="250"/>
      <c r="G13" s="250"/>
      <c r="H13" s="250"/>
      <c r="I13" s="250"/>
      <c r="J13" s="250"/>
      <c r="K13" s="248"/>
    </row>
    <row r="14" spans="2:11" s="1" customFormat="1" ht="12.75" customHeight="1">
      <c r="B14" s="251"/>
      <c r="C14" s="252"/>
      <c r="D14" s="252"/>
      <c r="E14" s="252"/>
      <c r="F14" s="252"/>
      <c r="G14" s="252"/>
      <c r="H14" s="252"/>
      <c r="I14" s="252"/>
      <c r="J14" s="252"/>
      <c r="K14" s="248"/>
    </row>
    <row r="15" spans="2:11" s="1" customFormat="1" ht="15" customHeight="1">
      <c r="B15" s="251"/>
      <c r="C15" s="252"/>
      <c r="D15" s="250" t="s">
        <v>184</v>
      </c>
      <c r="E15" s="250"/>
      <c r="F15" s="250"/>
      <c r="G15" s="250"/>
      <c r="H15" s="250"/>
      <c r="I15" s="250"/>
      <c r="J15" s="250"/>
      <c r="K15" s="248"/>
    </row>
    <row r="16" spans="2:11" s="1" customFormat="1" ht="15" customHeight="1">
      <c r="B16" s="251"/>
      <c r="C16" s="252"/>
      <c r="D16" s="250" t="s">
        <v>185</v>
      </c>
      <c r="E16" s="250"/>
      <c r="F16" s="250"/>
      <c r="G16" s="250"/>
      <c r="H16" s="250"/>
      <c r="I16" s="250"/>
      <c r="J16" s="250"/>
      <c r="K16" s="248"/>
    </row>
    <row r="17" spans="2:11" s="1" customFormat="1" ht="15" customHeight="1">
      <c r="B17" s="251"/>
      <c r="C17" s="252"/>
      <c r="D17" s="250" t="s">
        <v>186</v>
      </c>
      <c r="E17" s="250"/>
      <c r="F17" s="250"/>
      <c r="G17" s="250"/>
      <c r="H17" s="250"/>
      <c r="I17" s="250"/>
      <c r="J17" s="250"/>
      <c r="K17" s="248"/>
    </row>
    <row r="18" spans="2:11" s="1" customFormat="1" ht="15" customHeight="1">
      <c r="B18" s="251"/>
      <c r="C18" s="252"/>
      <c r="D18" s="252"/>
      <c r="E18" s="254" t="s">
        <v>72</v>
      </c>
      <c r="F18" s="250" t="s">
        <v>187</v>
      </c>
      <c r="G18" s="250"/>
      <c r="H18" s="250"/>
      <c r="I18" s="250"/>
      <c r="J18" s="250"/>
      <c r="K18" s="248"/>
    </row>
    <row r="19" spans="2:11" s="1" customFormat="1" ht="15" customHeight="1">
      <c r="B19" s="251"/>
      <c r="C19" s="252"/>
      <c r="D19" s="252"/>
      <c r="E19" s="254" t="s">
        <v>188</v>
      </c>
      <c r="F19" s="250" t="s">
        <v>189</v>
      </c>
      <c r="G19" s="250"/>
      <c r="H19" s="250"/>
      <c r="I19" s="250"/>
      <c r="J19" s="250"/>
      <c r="K19" s="248"/>
    </row>
    <row r="20" spans="2:11" s="1" customFormat="1" ht="15" customHeight="1">
      <c r="B20" s="251"/>
      <c r="C20" s="252"/>
      <c r="D20" s="252"/>
      <c r="E20" s="254" t="s">
        <v>190</v>
      </c>
      <c r="F20" s="250" t="s">
        <v>191</v>
      </c>
      <c r="G20" s="250"/>
      <c r="H20" s="250"/>
      <c r="I20" s="250"/>
      <c r="J20" s="250"/>
      <c r="K20" s="248"/>
    </row>
    <row r="21" spans="2:11" s="1" customFormat="1" ht="15" customHeight="1">
      <c r="B21" s="251"/>
      <c r="C21" s="252"/>
      <c r="D21" s="252"/>
      <c r="E21" s="254" t="s">
        <v>192</v>
      </c>
      <c r="F21" s="250" t="s">
        <v>193</v>
      </c>
      <c r="G21" s="250"/>
      <c r="H21" s="250"/>
      <c r="I21" s="250"/>
      <c r="J21" s="250"/>
      <c r="K21" s="248"/>
    </row>
    <row r="22" spans="2:11" s="1" customFormat="1" ht="15" customHeight="1">
      <c r="B22" s="251"/>
      <c r="C22" s="252"/>
      <c r="D22" s="252"/>
      <c r="E22" s="254" t="s">
        <v>194</v>
      </c>
      <c r="F22" s="250" t="s">
        <v>195</v>
      </c>
      <c r="G22" s="250"/>
      <c r="H22" s="250"/>
      <c r="I22" s="250"/>
      <c r="J22" s="250"/>
      <c r="K22" s="248"/>
    </row>
    <row r="23" spans="2:11" s="1" customFormat="1" ht="15" customHeight="1">
      <c r="B23" s="251"/>
      <c r="C23" s="252"/>
      <c r="D23" s="252"/>
      <c r="E23" s="254" t="s">
        <v>196</v>
      </c>
      <c r="F23" s="250" t="s">
        <v>197</v>
      </c>
      <c r="G23" s="250"/>
      <c r="H23" s="250"/>
      <c r="I23" s="250"/>
      <c r="J23" s="250"/>
      <c r="K23" s="248"/>
    </row>
    <row r="24" spans="2:11" s="1" customFormat="1" ht="12.75" customHeight="1">
      <c r="B24" s="251"/>
      <c r="C24" s="252"/>
      <c r="D24" s="252"/>
      <c r="E24" s="252"/>
      <c r="F24" s="252"/>
      <c r="G24" s="252"/>
      <c r="H24" s="252"/>
      <c r="I24" s="252"/>
      <c r="J24" s="252"/>
      <c r="K24" s="248"/>
    </row>
    <row r="25" spans="2:11" s="1" customFormat="1" ht="15" customHeight="1">
      <c r="B25" s="251"/>
      <c r="C25" s="250" t="s">
        <v>198</v>
      </c>
      <c r="D25" s="250"/>
      <c r="E25" s="250"/>
      <c r="F25" s="250"/>
      <c r="G25" s="250"/>
      <c r="H25" s="250"/>
      <c r="I25" s="250"/>
      <c r="J25" s="250"/>
      <c r="K25" s="248"/>
    </row>
    <row r="26" spans="2:11" s="1" customFormat="1" ht="15" customHeight="1">
      <c r="B26" s="251"/>
      <c r="C26" s="250" t="s">
        <v>199</v>
      </c>
      <c r="D26" s="250"/>
      <c r="E26" s="250"/>
      <c r="F26" s="250"/>
      <c r="G26" s="250"/>
      <c r="H26" s="250"/>
      <c r="I26" s="250"/>
      <c r="J26" s="250"/>
      <c r="K26" s="248"/>
    </row>
    <row r="27" spans="2:11" s="1" customFormat="1" ht="15" customHeight="1">
      <c r="B27" s="251"/>
      <c r="C27" s="250"/>
      <c r="D27" s="250" t="s">
        <v>200</v>
      </c>
      <c r="E27" s="250"/>
      <c r="F27" s="250"/>
      <c r="G27" s="250"/>
      <c r="H27" s="250"/>
      <c r="I27" s="250"/>
      <c r="J27" s="250"/>
      <c r="K27" s="248"/>
    </row>
    <row r="28" spans="2:11" s="1" customFormat="1" ht="15" customHeight="1">
      <c r="B28" s="251"/>
      <c r="C28" s="252"/>
      <c r="D28" s="250" t="s">
        <v>201</v>
      </c>
      <c r="E28" s="250"/>
      <c r="F28" s="250"/>
      <c r="G28" s="250"/>
      <c r="H28" s="250"/>
      <c r="I28" s="250"/>
      <c r="J28" s="250"/>
      <c r="K28" s="248"/>
    </row>
    <row r="29" spans="2:11" s="1" customFormat="1" ht="12.75" customHeight="1">
      <c r="B29" s="251"/>
      <c r="C29" s="252"/>
      <c r="D29" s="252"/>
      <c r="E29" s="252"/>
      <c r="F29" s="252"/>
      <c r="G29" s="252"/>
      <c r="H29" s="252"/>
      <c r="I29" s="252"/>
      <c r="J29" s="252"/>
      <c r="K29" s="248"/>
    </row>
    <row r="30" spans="2:11" s="1" customFormat="1" ht="15" customHeight="1">
      <c r="B30" s="251"/>
      <c r="C30" s="252"/>
      <c r="D30" s="250" t="s">
        <v>202</v>
      </c>
      <c r="E30" s="250"/>
      <c r="F30" s="250"/>
      <c r="G30" s="250"/>
      <c r="H30" s="250"/>
      <c r="I30" s="250"/>
      <c r="J30" s="250"/>
      <c r="K30" s="248"/>
    </row>
    <row r="31" spans="2:11" s="1" customFormat="1" ht="15" customHeight="1">
      <c r="B31" s="251"/>
      <c r="C31" s="252"/>
      <c r="D31" s="250" t="s">
        <v>203</v>
      </c>
      <c r="E31" s="250"/>
      <c r="F31" s="250"/>
      <c r="G31" s="250"/>
      <c r="H31" s="250"/>
      <c r="I31" s="250"/>
      <c r="J31" s="250"/>
      <c r="K31" s="248"/>
    </row>
    <row r="32" spans="2:11" s="1" customFormat="1" ht="12.75" customHeight="1">
      <c r="B32" s="251"/>
      <c r="C32" s="252"/>
      <c r="D32" s="252"/>
      <c r="E32" s="252"/>
      <c r="F32" s="252"/>
      <c r="G32" s="252"/>
      <c r="H32" s="252"/>
      <c r="I32" s="252"/>
      <c r="J32" s="252"/>
      <c r="K32" s="248"/>
    </row>
    <row r="33" spans="2:11" s="1" customFormat="1" ht="15" customHeight="1">
      <c r="B33" s="251"/>
      <c r="C33" s="252"/>
      <c r="D33" s="250" t="s">
        <v>204</v>
      </c>
      <c r="E33" s="250"/>
      <c r="F33" s="250"/>
      <c r="G33" s="250"/>
      <c r="H33" s="250"/>
      <c r="I33" s="250"/>
      <c r="J33" s="250"/>
      <c r="K33" s="248"/>
    </row>
    <row r="34" spans="2:11" s="1" customFormat="1" ht="15" customHeight="1">
      <c r="B34" s="251"/>
      <c r="C34" s="252"/>
      <c r="D34" s="250" t="s">
        <v>205</v>
      </c>
      <c r="E34" s="250"/>
      <c r="F34" s="250"/>
      <c r="G34" s="250"/>
      <c r="H34" s="250"/>
      <c r="I34" s="250"/>
      <c r="J34" s="250"/>
      <c r="K34" s="248"/>
    </row>
    <row r="35" spans="2:11" s="1" customFormat="1" ht="15" customHeight="1">
      <c r="B35" s="251"/>
      <c r="C35" s="252"/>
      <c r="D35" s="250" t="s">
        <v>206</v>
      </c>
      <c r="E35" s="250"/>
      <c r="F35" s="250"/>
      <c r="G35" s="250"/>
      <c r="H35" s="250"/>
      <c r="I35" s="250"/>
      <c r="J35" s="250"/>
      <c r="K35" s="248"/>
    </row>
    <row r="36" spans="2:11" s="1" customFormat="1" ht="15" customHeight="1">
      <c r="B36" s="251"/>
      <c r="C36" s="252"/>
      <c r="D36" s="250"/>
      <c r="E36" s="253" t="s">
        <v>84</v>
      </c>
      <c r="F36" s="250"/>
      <c r="G36" s="250" t="s">
        <v>207</v>
      </c>
      <c r="H36" s="250"/>
      <c r="I36" s="250"/>
      <c r="J36" s="250"/>
      <c r="K36" s="248"/>
    </row>
    <row r="37" spans="2:11" s="1" customFormat="1" ht="30.75" customHeight="1">
      <c r="B37" s="251"/>
      <c r="C37" s="252"/>
      <c r="D37" s="250"/>
      <c r="E37" s="253" t="s">
        <v>208</v>
      </c>
      <c r="F37" s="250"/>
      <c r="G37" s="250" t="s">
        <v>209</v>
      </c>
      <c r="H37" s="250"/>
      <c r="I37" s="250"/>
      <c r="J37" s="250"/>
      <c r="K37" s="248"/>
    </row>
    <row r="38" spans="2:11" s="1" customFormat="1" ht="15" customHeight="1">
      <c r="B38" s="251"/>
      <c r="C38" s="252"/>
      <c r="D38" s="250"/>
      <c r="E38" s="253" t="s">
        <v>50</v>
      </c>
      <c r="F38" s="250"/>
      <c r="G38" s="250" t="s">
        <v>210</v>
      </c>
      <c r="H38" s="250"/>
      <c r="I38" s="250"/>
      <c r="J38" s="250"/>
      <c r="K38" s="248"/>
    </row>
    <row r="39" spans="2:11" s="1" customFormat="1" ht="15" customHeight="1">
      <c r="B39" s="251"/>
      <c r="C39" s="252"/>
      <c r="D39" s="250"/>
      <c r="E39" s="253" t="s">
        <v>51</v>
      </c>
      <c r="F39" s="250"/>
      <c r="G39" s="250" t="s">
        <v>211</v>
      </c>
      <c r="H39" s="250"/>
      <c r="I39" s="250"/>
      <c r="J39" s="250"/>
      <c r="K39" s="248"/>
    </row>
    <row r="40" spans="2:11" s="1" customFormat="1" ht="15" customHeight="1">
      <c r="B40" s="251"/>
      <c r="C40" s="252"/>
      <c r="D40" s="250"/>
      <c r="E40" s="253" t="s">
        <v>85</v>
      </c>
      <c r="F40" s="250"/>
      <c r="G40" s="250" t="s">
        <v>212</v>
      </c>
      <c r="H40" s="250"/>
      <c r="I40" s="250"/>
      <c r="J40" s="250"/>
      <c r="K40" s="248"/>
    </row>
    <row r="41" spans="2:11" s="1" customFormat="1" ht="15" customHeight="1">
      <c r="B41" s="251"/>
      <c r="C41" s="252"/>
      <c r="D41" s="250"/>
      <c r="E41" s="253" t="s">
        <v>86</v>
      </c>
      <c r="F41" s="250"/>
      <c r="G41" s="250" t="s">
        <v>213</v>
      </c>
      <c r="H41" s="250"/>
      <c r="I41" s="250"/>
      <c r="J41" s="250"/>
      <c r="K41" s="248"/>
    </row>
    <row r="42" spans="2:11" s="1" customFormat="1" ht="15" customHeight="1">
      <c r="B42" s="251"/>
      <c r="C42" s="252"/>
      <c r="D42" s="250"/>
      <c r="E42" s="253" t="s">
        <v>214</v>
      </c>
      <c r="F42" s="250"/>
      <c r="G42" s="250" t="s">
        <v>215</v>
      </c>
      <c r="H42" s="250"/>
      <c r="I42" s="250"/>
      <c r="J42" s="250"/>
      <c r="K42" s="248"/>
    </row>
    <row r="43" spans="2:11" s="1" customFormat="1" ht="15" customHeight="1">
      <c r="B43" s="251"/>
      <c r="C43" s="252"/>
      <c r="D43" s="250"/>
      <c r="E43" s="253"/>
      <c r="F43" s="250"/>
      <c r="G43" s="250" t="s">
        <v>216</v>
      </c>
      <c r="H43" s="250"/>
      <c r="I43" s="250"/>
      <c r="J43" s="250"/>
      <c r="K43" s="248"/>
    </row>
    <row r="44" spans="2:11" s="1" customFormat="1" ht="15" customHeight="1">
      <c r="B44" s="251"/>
      <c r="C44" s="252"/>
      <c r="D44" s="250"/>
      <c r="E44" s="253" t="s">
        <v>217</v>
      </c>
      <c r="F44" s="250"/>
      <c r="G44" s="250" t="s">
        <v>218</v>
      </c>
      <c r="H44" s="250"/>
      <c r="I44" s="250"/>
      <c r="J44" s="250"/>
      <c r="K44" s="248"/>
    </row>
    <row r="45" spans="2:11" s="1" customFormat="1" ht="15" customHeight="1">
      <c r="B45" s="251"/>
      <c r="C45" s="252"/>
      <c r="D45" s="250"/>
      <c r="E45" s="253" t="s">
        <v>88</v>
      </c>
      <c r="F45" s="250"/>
      <c r="G45" s="250" t="s">
        <v>219</v>
      </c>
      <c r="H45" s="250"/>
      <c r="I45" s="250"/>
      <c r="J45" s="250"/>
      <c r="K45" s="248"/>
    </row>
    <row r="46" spans="2:11" s="1" customFormat="1" ht="12.75" customHeight="1">
      <c r="B46" s="251"/>
      <c r="C46" s="252"/>
      <c r="D46" s="250"/>
      <c r="E46" s="250"/>
      <c r="F46" s="250"/>
      <c r="G46" s="250"/>
      <c r="H46" s="250"/>
      <c r="I46" s="250"/>
      <c r="J46" s="250"/>
      <c r="K46" s="248"/>
    </row>
    <row r="47" spans="2:11" s="1" customFormat="1" ht="15" customHeight="1">
      <c r="B47" s="251"/>
      <c r="C47" s="252"/>
      <c r="D47" s="250" t="s">
        <v>220</v>
      </c>
      <c r="E47" s="250"/>
      <c r="F47" s="250"/>
      <c r="G47" s="250"/>
      <c r="H47" s="250"/>
      <c r="I47" s="250"/>
      <c r="J47" s="250"/>
      <c r="K47" s="248"/>
    </row>
    <row r="48" spans="2:11" s="1" customFormat="1" ht="15" customHeight="1">
      <c r="B48" s="251"/>
      <c r="C48" s="252"/>
      <c r="D48" s="252"/>
      <c r="E48" s="250" t="s">
        <v>221</v>
      </c>
      <c r="F48" s="250"/>
      <c r="G48" s="250"/>
      <c r="H48" s="250"/>
      <c r="I48" s="250"/>
      <c r="J48" s="250"/>
      <c r="K48" s="248"/>
    </row>
    <row r="49" spans="2:11" s="1" customFormat="1" ht="15" customHeight="1">
      <c r="B49" s="251"/>
      <c r="C49" s="252"/>
      <c r="D49" s="252"/>
      <c r="E49" s="250" t="s">
        <v>222</v>
      </c>
      <c r="F49" s="250"/>
      <c r="G49" s="250"/>
      <c r="H49" s="250"/>
      <c r="I49" s="250"/>
      <c r="J49" s="250"/>
      <c r="K49" s="248"/>
    </row>
    <row r="50" spans="2:11" s="1" customFormat="1" ht="15" customHeight="1">
      <c r="B50" s="251"/>
      <c r="C50" s="252"/>
      <c r="D50" s="252"/>
      <c r="E50" s="250" t="s">
        <v>223</v>
      </c>
      <c r="F50" s="250"/>
      <c r="G50" s="250"/>
      <c r="H50" s="250"/>
      <c r="I50" s="250"/>
      <c r="J50" s="250"/>
      <c r="K50" s="248"/>
    </row>
    <row r="51" spans="2:11" s="1" customFormat="1" ht="15" customHeight="1">
      <c r="B51" s="251"/>
      <c r="C51" s="252"/>
      <c r="D51" s="250" t="s">
        <v>224</v>
      </c>
      <c r="E51" s="250"/>
      <c r="F51" s="250"/>
      <c r="G51" s="250"/>
      <c r="H51" s="250"/>
      <c r="I51" s="250"/>
      <c r="J51" s="250"/>
      <c r="K51" s="248"/>
    </row>
    <row r="52" spans="2:11" s="1" customFormat="1" ht="25.5" customHeight="1">
      <c r="B52" s="246"/>
      <c r="C52" s="247" t="s">
        <v>225</v>
      </c>
      <c r="D52" s="247"/>
      <c r="E52" s="247"/>
      <c r="F52" s="247"/>
      <c r="G52" s="247"/>
      <c r="H52" s="247"/>
      <c r="I52" s="247"/>
      <c r="J52" s="247"/>
      <c r="K52" s="248"/>
    </row>
    <row r="53" spans="2:11" s="1" customFormat="1" ht="5.25" customHeight="1">
      <c r="B53" s="246"/>
      <c r="C53" s="249"/>
      <c r="D53" s="249"/>
      <c r="E53" s="249"/>
      <c r="F53" s="249"/>
      <c r="G53" s="249"/>
      <c r="H53" s="249"/>
      <c r="I53" s="249"/>
      <c r="J53" s="249"/>
      <c r="K53" s="248"/>
    </row>
    <row r="54" spans="2:11" s="1" customFormat="1" ht="15" customHeight="1">
      <c r="B54" s="246"/>
      <c r="C54" s="250" t="s">
        <v>226</v>
      </c>
      <c r="D54" s="250"/>
      <c r="E54" s="250"/>
      <c r="F54" s="250"/>
      <c r="G54" s="250"/>
      <c r="H54" s="250"/>
      <c r="I54" s="250"/>
      <c r="J54" s="250"/>
      <c r="K54" s="248"/>
    </row>
    <row r="55" spans="2:11" s="1" customFormat="1" ht="15" customHeight="1">
      <c r="B55" s="246"/>
      <c r="C55" s="250" t="s">
        <v>227</v>
      </c>
      <c r="D55" s="250"/>
      <c r="E55" s="250"/>
      <c r="F55" s="250"/>
      <c r="G55" s="250"/>
      <c r="H55" s="250"/>
      <c r="I55" s="250"/>
      <c r="J55" s="250"/>
      <c r="K55" s="248"/>
    </row>
    <row r="56" spans="2:11" s="1" customFormat="1" ht="12.75" customHeight="1">
      <c r="B56" s="246"/>
      <c r="C56" s="250"/>
      <c r="D56" s="250"/>
      <c r="E56" s="250"/>
      <c r="F56" s="250"/>
      <c r="G56" s="250"/>
      <c r="H56" s="250"/>
      <c r="I56" s="250"/>
      <c r="J56" s="250"/>
      <c r="K56" s="248"/>
    </row>
    <row r="57" spans="2:11" s="1" customFormat="1" ht="15" customHeight="1">
      <c r="B57" s="246"/>
      <c r="C57" s="250" t="s">
        <v>228</v>
      </c>
      <c r="D57" s="250"/>
      <c r="E57" s="250"/>
      <c r="F57" s="250"/>
      <c r="G57" s="250"/>
      <c r="H57" s="250"/>
      <c r="I57" s="250"/>
      <c r="J57" s="250"/>
      <c r="K57" s="248"/>
    </row>
    <row r="58" spans="2:11" s="1" customFormat="1" ht="15" customHeight="1">
      <c r="B58" s="246"/>
      <c r="C58" s="252"/>
      <c r="D58" s="250" t="s">
        <v>229</v>
      </c>
      <c r="E58" s="250"/>
      <c r="F58" s="250"/>
      <c r="G58" s="250"/>
      <c r="H58" s="250"/>
      <c r="I58" s="250"/>
      <c r="J58" s="250"/>
      <c r="K58" s="248"/>
    </row>
    <row r="59" spans="2:11" s="1" customFormat="1" ht="15" customHeight="1">
      <c r="B59" s="246"/>
      <c r="C59" s="252"/>
      <c r="D59" s="250" t="s">
        <v>230</v>
      </c>
      <c r="E59" s="250"/>
      <c r="F59" s="250"/>
      <c r="G59" s="250"/>
      <c r="H59" s="250"/>
      <c r="I59" s="250"/>
      <c r="J59" s="250"/>
      <c r="K59" s="248"/>
    </row>
    <row r="60" spans="2:11" s="1" customFormat="1" ht="15" customHeight="1">
      <c r="B60" s="246"/>
      <c r="C60" s="252"/>
      <c r="D60" s="250" t="s">
        <v>231</v>
      </c>
      <c r="E60" s="250"/>
      <c r="F60" s="250"/>
      <c r="G60" s="250"/>
      <c r="H60" s="250"/>
      <c r="I60" s="250"/>
      <c r="J60" s="250"/>
      <c r="K60" s="248"/>
    </row>
    <row r="61" spans="2:11" s="1" customFormat="1" ht="15" customHeight="1">
      <c r="B61" s="246"/>
      <c r="C61" s="252"/>
      <c r="D61" s="250" t="s">
        <v>232</v>
      </c>
      <c r="E61" s="250"/>
      <c r="F61" s="250"/>
      <c r="G61" s="250"/>
      <c r="H61" s="250"/>
      <c r="I61" s="250"/>
      <c r="J61" s="250"/>
      <c r="K61" s="248"/>
    </row>
    <row r="62" spans="2:11" s="1" customFormat="1" ht="15" customHeight="1">
      <c r="B62" s="246"/>
      <c r="C62" s="252"/>
      <c r="D62" s="255" t="s">
        <v>233</v>
      </c>
      <c r="E62" s="255"/>
      <c r="F62" s="255"/>
      <c r="G62" s="255"/>
      <c r="H62" s="255"/>
      <c r="I62" s="255"/>
      <c r="J62" s="255"/>
      <c r="K62" s="248"/>
    </row>
    <row r="63" spans="2:11" s="1" customFormat="1" ht="15" customHeight="1">
      <c r="B63" s="246"/>
      <c r="C63" s="252"/>
      <c r="D63" s="250" t="s">
        <v>234</v>
      </c>
      <c r="E63" s="250"/>
      <c r="F63" s="250"/>
      <c r="G63" s="250"/>
      <c r="H63" s="250"/>
      <c r="I63" s="250"/>
      <c r="J63" s="250"/>
      <c r="K63" s="248"/>
    </row>
    <row r="64" spans="2:11" s="1" customFormat="1" ht="12.75" customHeight="1">
      <c r="B64" s="246"/>
      <c r="C64" s="252"/>
      <c r="D64" s="252"/>
      <c r="E64" s="256"/>
      <c r="F64" s="252"/>
      <c r="G64" s="252"/>
      <c r="H64" s="252"/>
      <c r="I64" s="252"/>
      <c r="J64" s="252"/>
      <c r="K64" s="248"/>
    </row>
    <row r="65" spans="2:11" s="1" customFormat="1" ht="15" customHeight="1">
      <c r="B65" s="246"/>
      <c r="C65" s="252"/>
      <c r="D65" s="250" t="s">
        <v>235</v>
      </c>
      <c r="E65" s="250"/>
      <c r="F65" s="250"/>
      <c r="G65" s="250"/>
      <c r="H65" s="250"/>
      <c r="I65" s="250"/>
      <c r="J65" s="250"/>
      <c r="K65" s="248"/>
    </row>
    <row r="66" spans="2:11" s="1" customFormat="1" ht="15" customHeight="1">
      <c r="B66" s="246"/>
      <c r="C66" s="252"/>
      <c r="D66" s="255" t="s">
        <v>236</v>
      </c>
      <c r="E66" s="255"/>
      <c r="F66" s="255"/>
      <c r="G66" s="255"/>
      <c r="H66" s="255"/>
      <c r="I66" s="255"/>
      <c r="J66" s="255"/>
      <c r="K66" s="248"/>
    </row>
    <row r="67" spans="2:11" s="1" customFormat="1" ht="15" customHeight="1">
      <c r="B67" s="246"/>
      <c r="C67" s="252"/>
      <c r="D67" s="250" t="s">
        <v>237</v>
      </c>
      <c r="E67" s="250"/>
      <c r="F67" s="250"/>
      <c r="G67" s="250"/>
      <c r="H67" s="250"/>
      <c r="I67" s="250"/>
      <c r="J67" s="250"/>
      <c r="K67" s="248"/>
    </row>
    <row r="68" spans="2:11" s="1" customFormat="1" ht="15" customHeight="1">
      <c r="B68" s="246"/>
      <c r="C68" s="252"/>
      <c r="D68" s="250" t="s">
        <v>238</v>
      </c>
      <c r="E68" s="250"/>
      <c r="F68" s="250"/>
      <c r="G68" s="250"/>
      <c r="H68" s="250"/>
      <c r="I68" s="250"/>
      <c r="J68" s="250"/>
      <c r="K68" s="248"/>
    </row>
    <row r="69" spans="2:11" s="1" customFormat="1" ht="15" customHeight="1">
      <c r="B69" s="246"/>
      <c r="C69" s="252"/>
      <c r="D69" s="250" t="s">
        <v>239</v>
      </c>
      <c r="E69" s="250"/>
      <c r="F69" s="250"/>
      <c r="G69" s="250"/>
      <c r="H69" s="250"/>
      <c r="I69" s="250"/>
      <c r="J69" s="250"/>
      <c r="K69" s="248"/>
    </row>
    <row r="70" spans="2:11" s="1" customFormat="1" ht="15" customHeight="1">
      <c r="B70" s="246"/>
      <c r="C70" s="252"/>
      <c r="D70" s="250" t="s">
        <v>240</v>
      </c>
      <c r="E70" s="250"/>
      <c r="F70" s="250"/>
      <c r="G70" s="250"/>
      <c r="H70" s="250"/>
      <c r="I70" s="250"/>
      <c r="J70" s="250"/>
      <c r="K70" s="248"/>
    </row>
    <row r="71" spans="2:11" s="1" customFormat="1" ht="12.75" customHeight="1">
      <c r="B71" s="257"/>
      <c r="C71" s="258"/>
      <c r="D71" s="258"/>
      <c r="E71" s="258"/>
      <c r="F71" s="258"/>
      <c r="G71" s="258"/>
      <c r="H71" s="258"/>
      <c r="I71" s="258"/>
      <c r="J71" s="258"/>
      <c r="K71" s="259"/>
    </row>
    <row r="72" spans="2:11" s="1" customFormat="1" ht="18.75" customHeight="1">
      <c r="B72" s="260"/>
      <c r="C72" s="260"/>
      <c r="D72" s="260"/>
      <c r="E72" s="260"/>
      <c r="F72" s="260"/>
      <c r="G72" s="260"/>
      <c r="H72" s="260"/>
      <c r="I72" s="260"/>
      <c r="J72" s="260"/>
      <c r="K72" s="261"/>
    </row>
    <row r="73" spans="2:11" s="1" customFormat="1" ht="18.75" customHeight="1">
      <c r="B73" s="261"/>
      <c r="C73" s="261"/>
      <c r="D73" s="261"/>
      <c r="E73" s="261"/>
      <c r="F73" s="261"/>
      <c r="G73" s="261"/>
      <c r="H73" s="261"/>
      <c r="I73" s="261"/>
      <c r="J73" s="261"/>
      <c r="K73" s="261"/>
    </row>
    <row r="74" spans="2:11" s="1" customFormat="1" ht="7.5" customHeight="1">
      <c r="B74" s="262"/>
      <c r="C74" s="263"/>
      <c r="D74" s="263"/>
      <c r="E74" s="263"/>
      <c r="F74" s="263"/>
      <c r="G74" s="263"/>
      <c r="H74" s="263"/>
      <c r="I74" s="263"/>
      <c r="J74" s="263"/>
      <c r="K74" s="264"/>
    </row>
    <row r="75" spans="2:11" s="1" customFormat="1" ht="45" customHeight="1">
      <c r="B75" s="265"/>
      <c r="C75" s="266" t="s">
        <v>241</v>
      </c>
      <c r="D75" s="266"/>
      <c r="E75" s="266"/>
      <c r="F75" s="266"/>
      <c r="G75" s="266"/>
      <c r="H75" s="266"/>
      <c r="I75" s="266"/>
      <c r="J75" s="266"/>
      <c r="K75" s="267"/>
    </row>
    <row r="76" spans="2:11" s="1" customFormat="1" ht="17.25" customHeight="1">
      <c r="B76" s="265"/>
      <c r="C76" s="268" t="s">
        <v>242</v>
      </c>
      <c r="D76" s="268"/>
      <c r="E76" s="268"/>
      <c r="F76" s="268" t="s">
        <v>243</v>
      </c>
      <c r="G76" s="269"/>
      <c r="H76" s="268" t="s">
        <v>51</v>
      </c>
      <c r="I76" s="268" t="s">
        <v>54</v>
      </c>
      <c r="J76" s="268" t="s">
        <v>244</v>
      </c>
      <c r="K76" s="267"/>
    </row>
    <row r="77" spans="2:11" s="1" customFormat="1" ht="17.25" customHeight="1">
      <c r="B77" s="265"/>
      <c r="C77" s="270" t="s">
        <v>245</v>
      </c>
      <c r="D77" s="270"/>
      <c r="E77" s="270"/>
      <c r="F77" s="271" t="s">
        <v>246</v>
      </c>
      <c r="G77" s="272"/>
      <c r="H77" s="270"/>
      <c r="I77" s="270"/>
      <c r="J77" s="270" t="s">
        <v>247</v>
      </c>
      <c r="K77" s="267"/>
    </row>
    <row r="78" spans="2:11" s="1" customFormat="1" ht="5.25" customHeight="1">
      <c r="B78" s="265"/>
      <c r="C78" s="273"/>
      <c r="D78" s="273"/>
      <c r="E78" s="273"/>
      <c r="F78" s="273"/>
      <c r="G78" s="274"/>
      <c r="H78" s="273"/>
      <c r="I78" s="273"/>
      <c r="J78" s="273"/>
      <c r="K78" s="267"/>
    </row>
    <row r="79" spans="2:11" s="1" customFormat="1" ht="15" customHeight="1">
      <c r="B79" s="265"/>
      <c r="C79" s="253" t="s">
        <v>50</v>
      </c>
      <c r="D79" s="275"/>
      <c r="E79" s="275"/>
      <c r="F79" s="276" t="s">
        <v>248</v>
      </c>
      <c r="G79" s="277"/>
      <c r="H79" s="253" t="s">
        <v>249</v>
      </c>
      <c r="I79" s="253" t="s">
        <v>250</v>
      </c>
      <c r="J79" s="253">
        <v>20</v>
      </c>
      <c r="K79" s="267"/>
    </row>
    <row r="80" spans="2:11" s="1" customFormat="1" ht="15" customHeight="1">
      <c r="B80" s="265"/>
      <c r="C80" s="253" t="s">
        <v>251</v>
      </c>
      <c r="D80" s="253"/>
      <c r="E80" s="253"/>
      <c r="F80" s="276" t="s">
        <v>248</v>
      </c>
      <c r="G80" s="277"/>
      <c r="H80" s="253" t="s">
        <v>252</v>
      </c>
      <c r="I80" s="253" t="s">
        <v>250</v>
      </c>
      <c r="J80" s="253">
        <v>120</v>
      </c>
      <c r="K80" s="267"/>
    </row>
    <row r="81" spans="2:11" s="1" customFormat="1" ht="15" customHeight="1">
      <c r="B81" s="278"/>
      <c r="C81" s="253" t="s">
        <v>253</v>
      </c>
      <c r="D81" s="253"/>
      <c r="E81" s="253"/>
      <c r="F81" s="276" t="s">
        <v>254</v>
      </c>
      <c r="G81" s="277"/>
      <c r="H81" s="253" t="s">
        <v>255</v>
      </c>
      <c r="I81" s="253" t="s">
        <v>250</v>
      </c>
      <c r="J81" s="253">
        <v>50</v>
      </c>
      <c r="K81" s="267"/>
    </row>
    <row r="82" spans="2:11" s="1" customFormat="1" ht="15" customHeight="1">
      <c r="B82" s="278"/>
      <c r="C82" s="253" t="s">
        <v>256</v>
      </c>
      <c r="D82" s="253"/>
      <c r="E82" s="253"/>
      <c r="F82" s="276" t="s">
        <v>248</v>
      </c>
      <c r="G82" s="277"/>
      <c r="H82" s="253" t="s">
        <v>257</v>
      </c>
      <c r="I82" s="253" t="s">
        <v>258</v>
      </c>
      <c r="J82" s="253"/>
      <c r="K82" s="267"/>
    </row>
    <row r="83" spans="2:11" s="1" customFormat="1" ht="15" customHeight="1">
      <c r="B83" s="278"/>
      <c r="C83" s="279" t="s">
        <v>259</v>
      </c>
      <c r="D83" s="279"/>
      <c r="E83" s="279"/>
      <c r="F83" s="280" t="s">
        <v>254</v>
      </c>
      <c r="G83" s="279"/>
      <c r="H83" s="279" t="s">
        <v>260</v>
      </c>
      <c r="I83" s="279" t="s">
        <v>250</v>
      </c>
      <c r="J83" s="279">
        <v>15</v>
      </c>
      <c r="K83" s="267"/>
    </row>
    <row r="84" spans="2:11" s="1" customFormat="1" ht="15" customHeight="1">
      <c r="B84" s="278"/>
      <c r="C84" s="279" t="s">
        <v>261</v>
      </c>
      <c r="D84" s="279"/>
      <c r="E84" s="279"/>
      <c r="F84" s="280" t="s">
        <v>254</v>
      </c>
      <c r="G84" s="279"/>
      <c r="H84" s="279" t="s">
        <v>262</v>
      </c>
      <c r="I84" s="279" t="s">
        <v>250</v>
      </c>
      <c r="J84" s="279">
        <v>15</v>
      </c>
      <c r="K84" s="267"/>
    </row>
    <row r="85" spans="2:11" s="1" customFormat="1" ht="15" customHeight="1">
      <c r="B85" s="278"/>
      <c r="C85" s="279" t="s">
        <v>263</v>
      </c>
      <c r="D85" s="279"/>
      <c r="E85" s="279"/>
      <c r="F85" s="280" t="s">
        <v>254</v>
      </c>
      <c r="G85" s="279"/>
      <c r="H85" s="279" t="s">
        <v>264</v>
      </c>
      <c r="I85" s="279" t="s">
        <v>250</v>
      </c>
      <c r="J85" s="279">
        <v>20</v>
      </c>
      <c r="K85" s="267"/>
    </row>
    <row r="86" spans="2:11" s="1" customFormat="1" ht="15" customHeight="1">
      <c r="B86" s="278"/>
      <c r="C86" s="279" t="s">
        <v>265</v>
      </c>
      <c r="D86" s="279"/>
      <c r="E86" s="279"/>
      <c r="F86" s="280" t="s">
        <v>254</v>
      </c>
      <c r="G86" s="279"/>
      <c r="H86" s="279" t="s">
        <v>266</v>
      </c>
      <c r="I86" s="279" t="s">
        <v>250</v>
      </c>
      <c r="J86" s="279">
        <v>20</v>
      </c>
      <c r="K86" s="267"/>
    </row>
    <row r="87" spans="2:11" s="1" customFormat="1" ht="15" customHeight="1">
      <c r="B87" s="278"/>
      <c r="C87" s="253" t="s">
        <v>267</v>
      </c>
      <c r="D87" s="253"/>
      <c r="E87" s="253"/>
      <c r="F87" s="276" t="s">
        <v>254</v>
      </c>
      <c r="G87" s="277"/>
      <c r="H87" s="253" t="s">
        <v>268</v>
      </c>
      <c r="I87" s="253" t="s">
        <v>250</v>
      </c>
      <c r="J87" s="253">
        <v>50</v>
      </c>
      <c r="K87" s="267"/>
    </row>
    <row r="88" spans="2:11" s="1" customFormat="1" ht="15" customHeight="1">
      <c r="B88" s="278"/>
      <c r="C88" s="253" t="s">
        <v>269</v>
      </c>
      <c r="D88" s="253"/>
      <c r="E88" s="253"/>
      <c r="F88" s="276" t="s">
        <v>254</v>
      </c>
      <c r="G88" s="277"/>
      <c r="H88" s="253" t="s">
        <v>270</v>
      </c>
      <c r="I88" s="253" t="s">
        <v>250</v>
      </c>
      <c r="J88" s="253">
        <v>20</v>
      </c>
      <c r="K88" s="267"/>
    </row>
    <row r="89" spans="2:11" s="1" customFormat="1" ht="15" customHeight="1">
      <c r="B89" s="278"/>
      <c r="C89" s="253" t="s">
        <v>271</v>
      </c>
      <c r="D89" s="253"/>
      <c r="E89" s="253"/>
      <c r="F89" s="276" t="s">
        <v>254</v>
      </c>
      <c r="G89" s="277"/>
      <c r="H89" s="253" t="s">
        <v>272</v>
      </c>
      <c r="I89" s="253" t="s">
        <v>250</v>
      </c>
      <c r="J89" s="253">
        <v>20</v>
      </c>
      <c r="K89" s="267"/>
    </row>
    <row r="90" spans="2:11" s="1" customFormat="1" ht="15" customHeight="1">
      <c r="B90" s="278"/>
      <c r="C90" s="253" t="s">
        <v>273</v>
      </c>
      <c r="D90" s="253"/>
      <c r="E90" s="253"/>
      <c r="F90" s="276" t="s">
        <v>254</v>
      </c>
      <c r="G90" s="277"/>
      <c r="H90" s="253" t="s">
        <v>274</v>
      </c>
      <c r="I90" s="253" t="s">
        <v>250</v>
      </c>
      <c r="J90" s="253">
        <v>50</v>
      </c>
      <c r="K90" s="267"/>
    </row>
    <row r="91" spans="2:11" s="1" customFormat="1" ht="15" customHeight="1">
      <c r="B91" s="278"/>
      <c r="C91" s="253" t="s">
        <v>275</v>
      </c>
      <c r="D91" s="253"/>
      <c r="E91" s="253"/>
      <c r="F91" s="276" t="s">
        <v>254</v>
      </c>
      <c r="G91" s="277"/>
      <c r="H91" s="253" t="s">
        <v>275</v>
      </c>
      <c r="I91" s="253" t="s">
        <v>250</v>
      </c>
      <c r="J91" s="253">
        <v>50</v>
      </c>
      <c r="K91" s="267"/>
    </row>
    <row r="92" spans="2:11" s="1" customFormat="1" ht="15" customHeight="1">
      <c r="B92" s="278"/>
      <c r="C92" s="253" t="s">
        <v>276</v>
      </c>
      <c r="D92" s="253"/>
      <c r="E92" s="253"/>
      <c r="F92" s="276" t="s">
        <v>254</v>
      </c>
      <c r="G92" s="277"/>
      <c r="H92" s="253" t="s">
        <v>277</v>
      </c>
      <c r="I92" s="253" t="s">
        <v>250</v>
      </c>
      <c r="J92" s="253">
        <v>255</v>
      </c>
      <c r="K92" s="267"/>
    </row>
    <row r="93" spans="2:11" s="1" customFormat="1" ht="15" customHeight="1">
      <c r="B93" s="278"/>
      <c r="C93" s="253" t="s">
        <v>278</v>
      </c>
      <c r="D93" s="253"/>
      <c r="E93" s="253"/>
      <c r="F93" s="276" t="s">
        <v>248</v>
      </c>
      <c r="G93" s="277"/>
      <c r="H93" s="253" t="s">
        <v>279</v>
      </c>
      <c r="I93" s="253" t="s">
        <v>280</v>
      </c>
      <c r="J93" s="253"/>
      <c r="K93" s="267"/>
    </row>
    <row r="94" spans="2:11" s="1" customFormat="1" ht="15" customHeight="1">
      <c r="B94" s="278"/>
      <c r="C94" s="253" t="s">
        <v>281</v>
      </c>
      <c r="D94" s="253"/>
      <c r="E94" s="253"/>
      <c r="F94" s="276" t="s">
        <v>248</v>
      </c>
      <c r="G94" s="277"/>
      <c r="H94" s="253" t="s">
        <v>282</v>
      </c>
      <c r="I94" s="253" t="s">
        <v>283</v>
      </c>
      <c r="J94" s="253"/>
      <c r="K94" s="267"/>
    </row>
    <row r="95" spans="2:11" s="1" customFormat="1" ht="15" customHeight="1">
      <c r="B95" s="278"/>
      <c r="C95" s="253" t="s">
        <v>284</v>
      </c>
      <c r="D95" s="253"/>
      <c r="E95" s="253"/>
      <c r="F95" s="276" t="s">
        <v>248</v>
      </c>
      <c r="G95" s="277"/>
      <c r="H95" s="253" t="s">
        <v>284</v>
      </c>
      <c r="I95" s="253" t="s">
        <v>283</v>
      </c>
      <c r="J95" s="253"/>
      <c r="K95" s="267"/>
    </row>
    <row r="96" spans="2:11" s="1" customFormat="1" ht="15" customHeight="1">
      <c r="B96" s="278"/>
      <c r="C96" s="253" t="s">
        <v>35</v>
      </c>
      <c r="D96" s="253"/>
      <c r="E96" s="253"/>
      <c r="F96" s="276" t="s">
        <v>248</v>
      </c>
      <c r="G96" s="277"/>
      <c r="H96" s="253" t="s">
        <v>285</v>
      </c>
      <c r="I96" s="253" t="s">
        <v>283</v>
      </c>
      <c r="J96" s="253"/>
      <c r="K96" s="267"/>
    </row>
    <row r="97" spans="2:11" s="1" customFormat="1" ht="15" customHeight="1">
      <c r="B97" s="278"/>
      <c r="C97" s="253" t="s">
        <v>45</v>
      </c>
      <c r="D97" s="253"/>
      <c r="E97" s="253"/>
      <c r="F97" s="276" t="s">
        <v>248</v>
      </c>
      <c r="G97" s="277"/>
      <c r="H97" s="253" t="s">
        <v>286</v>
      </c>
      <c r="I97" s="253" t="s">
        <v>283</v>
      </c>
      <c r="J97" s="253"/>
      <c r="K97" s="267"/>
    </row>
    <row r="98" spans="2:11" s="1" customFormat="1" ht="15" customHeight="1">
      <c r="B98" s="281"/>
      <c r="C98" s="282"/>
      <c r="D98" s="282"/>
      <c r="E98" s="282"/>
      <c r="F98" s="282"/>
      <c r="G98" s="282"/>
      <c r="H98" s="282"/>
      <c r="I98" s="282"/>
      <c r="J98" s="282"/>
      <c r="K98" s="283"/>
    </row>
    <row r="99" spans="2:11" s="1" customFormat="1" ht="18.75" customHeight="1">
      <c r="B99" s="284"/>
      <c r="C99" s="285"/>
      <c r="D99" s="285"/>
      <c r="E99" s="285"/>
      <c r="F99" s="285"/>
      <c r="G99" s="285"/>
      <c r="H99" s="285"/>
      <c r="I99" s="285"/>
      <c r="J99" s="285"/>
      <c r="K99" s="284"/>
    </row>
    <row r="100" spans="2:11" s="1" customFormat="1" ht="18.75" customHeight="1">
      <c r="B100" s="261"/>
      <c r="C100" s="261"/>
      <c r="D100" s="261"/>
      <c r="E100" s="261"/>
      <c r="F100" s="261"/>
      <c r="G100" s="261"/>
      <c r="H100" s="261"/>
      <c r="I100" s="261"/>
      <c r="J100" s="261"/>
      <c r="K100" s="261"/>
    </row>
    <row r="101" spans="2:11" s="1" customFormat="1" ht="7.5" customHeight="1">
      <c r="B101" s="262"/>
      <c r="C101" s="263"/>
      <c r="D101" s="263"/>
      <c r="E101" s="263"/>
      <c r="F101" s="263"/>
      <c r="G101" s="263"/>
      <c r="H101" s="263"/>
      <c r="I101" s="263"/>
      <c r="J101" s="263"/>
      <c r="K101" s="264"/>
    </row>
    <row r="102" spans="2:11" s="1" customFormat="1" ht="45" customHeight="1">
      <c r="B102" s="265"/>
      <c r="C102" s="266" t="s">
        <v>287</v>
      </c>
      <c r="D102" s="266"/>
      <c r="E102" s="266"/>
      <c r="F102" s="266"/>
      <c r="G102" s="266"/>
      <c r="H102" s="266"/>
      <c r="I102" s="266"/>
      <c r="J102" s="266"/>
      <c r="K102" s="267"/>
    </row>
    <row r="103" spans="2:11" s="1" customFormat="1" ht="17.25" customHeight="1">
      <c r="B103" s="265"/>
      <c r="C103" s="268" t="s">
        <v>242</v>
      </c>
      <c r="D103" s="268"/>
      <c r="E103" s="268"/>
      <c r="F103" s="268" t="s">
        <v>243</v>
      </c>
      <c r="G103" s="269"/>
      <c r="H103" s="268" t="s">
        <v>51</v>
      </c>
      <c r="I103" s="268" t="s">
        <v>54</v>
      </c>
      <c r="J103" s="268" t="s">
        <v>244</v>
      </c>
      <c r="K103" s="267"/>
    </row>
    <row r="104" spans="2:11" s="1" customFormat="1" ht="17.25" customHeight="1">
      <c r="B104" s="265"/>
      <c r="C104" s="270" t="s">
        <v>245</v>
      </c>
      <c r="D104" s="270"/>
      <c r="E104" s="270"/>
      <c r="F104" s="271" t="s">
        <v>246</v>
      </c>
      <c r="G104" s="272"/>
      <c r="H104" s="270"/>
      <c r="I104" s="270"/>
      <c r="J104" s="270" t="s">
        <v>247</v>
      </c>
      <c r="K104" s="267"/>
    </row>
    <row r="105" spans="2:11" s="1" customFormat="1" ht="5.25" customHeight="1">
      <c r="B105" s="265"/>
      <c r="C105" s="268"/>
      <c r="D105" s="268"/>
      <c r="E105" s="268"/>
      <c r="F105" s="268"/>
      <c r="G105" s="286"/>
      <c r="H105" s="268"/>
      <c r="I105" s="268"/>
      <c r="J105" s="268"/>
      <c r="K105" s="267"/>
    </row>
    <row r="106" spans="2:11" s="1" customFormat="1" ht="15" customHeight="1">
      <c r="B106" s="265"/>
      <c r="C106" s="253" t="s">
        <v>50</v>
      </c>
      <c r="D106" s="275"/>
      <c r="E106" s="275"/>
      <c r="F106" s="276" t="s">
        <v>248</v>
      </c>
      <c r="G106" s="253"/>
      <c r="H106" s="253" t="s">
        <v>288</v>
      </c>
      <c r="I106" s="253" t="s">
        <v>250</v>
      </c>
      <c r="J106" s="253">
        <v>20</v>
      </c>
      <c r="K106" s="267"/>
    </row>
    <row r="107" spans="2:11" s="1" customFormat="1" ht="15" customHeight="1">
      <c r="B107" s="265"/>
      <c r="C107" s="253" t="s">
        <v>251</v>
      </c>
      <c r="D107" s="253"/>
      <c r="E107" s="253"/>
      <c r="F107" s="276" t="s">
        <v>248</v>
      </c>
      <c r="G107" s="253"/>
      <c r="H107" s="253" t="s">
        <v>288</v>
      </c>
      <c r="I107" s="253" t="s">
        <v>250</v>
      </c>
      <c r="J107" s="253">
        <v>120</v>
      </c>
      <c r="K107" s="267"/>
    </row>
    <row r="108" spans="2:11" s="1" customFormat="1" ht="15" customHeight="1">
      <c r="B108" s="278"/>
      <c r="C108" s="253" t="s">
        <v>253</v>
      </c>
      <c r="D108" s="253"/>
      <c r="E108" s="253"/>
      <c r="F108" s="276" t="s">
        <v>254</v>
      </c>
      <c r="G108" s="253"/>
      <c r="H108" s="253" t="s">
        <v>288</v>
      </c>
      <c r="I108" s="253" t="s">
        <v>250</v>
      </c>
      <c r="J108" s="253">
        <v>50</v>
      </c>
      <c r="K108" s="267"/>
    </row>
    <row r="109" spans="2:11" s="1" customFormat="1" ht="15" customHeight="1">
      <c r="B109" s="278"/>
      <c r="C109" s="253" t="s">
        <v>256</v>
      </c>
      <c r="D109" s="253"/>
      <c r="E109" s="253"/>
      <c r="F109" s="276" t="s">
        <v>248</v>
      </c>
      <c r="G109" s="253"/>
      <c r="H109" s="253" t="s">
        <v>288</v>
      </c>
      <c r="I109" s="253" t="s">
        <v>258</v>
      </c>
      <c r="J109" s="253"/>
      <c r="K109" s="267"/>
    </row>
    <row r="110" spans="2:11" s="1" customFormat="1" ht="15" customHeight="1">
      <c r="B110" s="278"/>
      <c r="C110" s="253" t="s">
        <v>267</v>
      </c>
      <c r="D110" s="253"/>
      <c r="E110" s="253"/>
      <c r="F110" s="276" t="s">
        <v>254</v>
      </c>
      <c r="G110" s="253"/>
      <c r="H110" s="253" t="s">
        <v>288</v>
      </c>
      <c r="I110" s="253" t="s">
        <v>250</v>
      </c>
      <c r="J110" s="253">
        <v>50</v>
      </c>
      <c r="K110" s="267"/>
    </row>
    <row r="111" spans="2:11" s="1" customFormat="1" ht="15" customHeight="1">
      <c r="B111" s="278"/>
      <c r="C111" s="253" t="s">
        <v>275</v>
      </c>
      <c r="D111" s="253"/>
      <c r="E111" s="253"/>
      <c r="F111" s="276" t="s">
        <v>254</v>
      </c>
      <c r="G111" s="253"/>
      <c r="H111" s="253" t="s">
        <v>288</v>
      </c>
      <c r="I111" s="253" t="s">
        <v>250</v>
      </c>
      <c r="J111" s="253">
        <v>50</v>
      </c>
      <c r="K111" s="267"/>
    </row>
    <row r="112" spans="2:11" s="1" customFormat="1" ht="15" customHeight="1">
      <c r="B112" s="278"/>
      <c r="C112" s="253" t="s">
        <v>273</v>
      </c>
      <c r="D112" s="253"/>
      <c r="E112" s="253"/>
      <c r="F112" s="276" t="s">
        <v>254</v>
      </c>
      <c r="G112" s="253"/>
      <c r="H112" s="253" t="s">
        <v>288</v>
      </c>
      <c r="I112" s="253" t="s">
        <v>250</v>
      </c>
      <c r="J112" s="253">
        <v>50</v>
      </c>
      <c r="K112" s="267"/>
    </row>
    <row r="113" spans="2:11" s="1" customFormat="1" ht="15" customHeight="1">
      <c r="B113" s="278"/>
      <c r="C113" s="253" t="s">
        <v>50</v>
      </c>
      <c r="D113" s="253"/>
      <c r="E113" s="253"/>
      <c r="F113" s="276" t="s">
        <v>248</v>
      </c>
      <c r="G113" s="253"/>
      <c r="H113" s="253" t="s">
        <v>289</v>
      </c>
      <c r="I113" s="253" t="s">
        <v>250</v>
      </c>
      <c r="J113" s="253">
        <v>20</v>
      </c>
      <c r="K113" s="267"/>
    </row>
    <row r="114" spans="2:11" s="1" customFormat="1" ht="15" customHeight="1">
      <c r="B114" s="278"/>
      <c r="C114" s="253" t="s">
        <v>290</v>
      </c>
      <c r="D114" s="253"/>
      <c r="E114" s="253"/>
      <c r="F114" s="276" t="s">
        <v>248</v>
      </c>
      <c r="G114" s="253"/>
      <c r="H114" s="253" t="s">
        <v>291</v>
      </c>
      <c r="I114" s="253" t="s">
        <v>250</v>
      </c>
      <c r="J114" s="253">
        <v>120</v>
      </c>
      <c r="K114" s="267"/>
    </row>
    <row r="115" spans="2:11" s="1" customFormat="1" ht="15" customHeight="1">
      <c r="B115" s="278"/>
      <c r="C115" s="253" t="s">
        <v>35</v>
      </c>
      <c r="D115" s="253"/>
      <c r="E115" s="253"/>
      <c r="F115" s="276" t="s">
        <v>248</v>
      </c>
      <c r="G115" s="253"/>
      <c r="H115" s="253" t="s">
        <v>292</v>
      </c>
      <c r="I115" s="253" t="s">
        <v>283</v>
      </c>
      <c r="J115" s="253"/>
      <c r="K115" s="267"/>
    </row>
    <row r="116" spans="2:11" s="1" customFormat="1" ht="15" customHeight="1">
      <c r="B116" s="278"/>
      <c r="C116" s="253" t="s">
        <v>45</v>
      </c>
      <c r="D116" s="253"/>
      <c r="E116" s="253"/>
      <c r="F116" s="276" t="s">
        <v>248</v>
      </c>
      <c r="G116" s="253"/>
      <c r="H116" s="253" t="s">
        <v>293</v>
      </c>
      <c r="I116" s="253" t="s">
        <v>283</v>
      </c>
      <c r="J116" s="253"/>
      <c r="K116" s="267"/>
    </row>
    <row r="117" spans="2:11" s="1" customFormat="1" ht="15" customHeight="1">
      <c r="B117" s="278"/>
      <c r="C117" s="253" t="s">
        <v>54</v>
      </c>
      <c r="D117" s="253"/>
      <c r="E117" s="253"/>
      <c r="F117" s="276" t="s">
        <v>248</v>
      </c>
      <c r="G117" s="253"/>
      <c r="H117" s="253" t="s">
        <v>294</v>
      </c>
      <c r="I117" s="253" t="s">
        <v>295</v>
      </c>
      <c r="J117" s="253"/>
      <c r="K117" s="267"/>
    </row>
    <row r="118" spans="2:11" s="1" customFormat="1" ht="15" customHeight="1">
      <c r="B118" s="281"/>
      <c r="C118" s="287"/>
      <c r="D118" s="287"/>
      <c r="E118" s="287"/>
      <c r="F118" s="287"/>
      <c r="G118" s="287"/>
      <c r="H118" s="287"/>
      <c r="I118" s="287"/>
      <c r="J118" s="287"/>
      <c r="K118" s="283"/>
    </row>
    <row r="119" spans="2:11" s="1" customFormat="1" ht="18.75" customHeight="1">
      <c r="B119" s="288"/>
      <c r="C119" s="289"/>
      <c r="D119" s="289"/>
      <c r="E119" s="289"/>
      <c r="F119" s="290"/>
      <c r="G119" s="289"/>
      <c r="H119" s="289"/>
      <c r="I119" s="289"/>
      <c r="J119" s="289"/>
      <c r="K119" s="288"/>
    </row>
    <row r="120" spans="2:11" s="1" customFormat="1" ht="18.75" customHeight="1">
      <c r="B120" s="261"/>
      <c r="C120" s="261"/>
      <c r="D120" s="261"/>
      <c r="E120" s="261"/>
      <c r="F120" s="261"/>
      <c r="G120" s="261"/>
      <c r="H120" s="261"/>
      <c r="I120" s="261"/>
      <c r="J120" s="261"/>
      <c r="K120" s="261"/>
    </row>
    <row r="121" spans="2:11" s="1" customFormat="1" ht="7.5" customHeight="1">
      <c r="B121" s="291"/>
      <c r="C121" s="292"/>
      <c r="D121" s="292"/>
      <c r="E121" s="292"/>
      <c r="F121" s="292"/>
      <c r="G121" s="292"/>
      <c r="H121" s="292"/>
      <c r="I121" s="292"/>
      <c r="J121" s="292"/>
      <c r="K121" s="293"/>
    </row>
    <row r="122" spans="2:11" s="1" customFormat="1" ht="45" customHeight="1">
      <c r="B122" s="294"/>
      <c r="C122" s="244" t="s">
        <v>296</v>
      </c>
      <c r="D122" s="244"/>
      <c r="E122" s="244"/>
      <c r="F122" s="244"/>
      <c r="G122" s="244"/>
      <c r="H122" s="244"/>
      <c r="I122" s="244"/>
      <c r="J122" s="244"/>
      <c r="K122" s="295"/>
    </row>
    <row r="123" spans="2:11" s="1" customFormat="1" ht="17.25" customHeight="1">
      <c r="B123" s="296"/>
      <c r="C123" s="268" t="s">
        <v>242</v>
      </c>
      <c r="D123" s="268"/>
      <c r="E123" s="268"/>
      <c r="F123" s="268" t="s">
        <v>243</v>
      </c>
      <c r="G123" s="269"/>
      <c r="H123" s="268" t="s">
        <v>51</v>
      </c>
      <c r="I123" s="268" t="s">
        <v>54</v>
      </c>
      <c r="J123" s="268" t="s">
        <v>244</v>
      </c>
      <c r="K123" s="297"/>
    </row>
    <row r="124" spans="2:11" s="1" customFormat="1" ht="17.25" customHeight="1">
      <c r="B124" s="296"/>
      <c r="C124" s="270" t="s">
        <v>245</v>
      </c>
      <c r="D124" s="270"/>
      <c r="E124" s="270"/>
      <c r="F124" s="271" t="s">
        <v>246</v>
      </c>
      <c r="G124" s="272"/>
      <c r="H124" s="270"/>
      <c r="I124" s="270"/>
      <c r="J124" s="270" t="s">
        <v>247</v>
      </c>
      <c r="K124" s="297"/>
    </row>
    <row r="125" spans="2:11" s="1" customFormat="1" ht="5.25" customHeight="1">
      <c r="B125" s="298"/>
      <c r="C125" s="273"/>
      <c r="D125" s="273"/>
      <c r="E125" s="273"/>
      <c r="F125" s="273"/>
      <c r="G125" s="299"/>
      <c r="H125" s="273"/>
      <c r="I125" s="273"/>
      <c r="J125" s="273"/>
      <c r="K125" s="300"/>
    </row>
    <row r="126" spans="2:11" s="1" customFormat="1" ht="15" customHeight="1">
      <c r="B126" s="298"/>
      <c r="C126" s="253" t="s">
        <v>251</v>
      </c>
      <c r="D126" s="275"/>
      <c r="E126" s="275"/>
      <c r="F126" s="276" t="s">
        <v>248</v>
      </c>
      <c r="G126" s="253"/>
      <c r="H126" s="253" t="s">
        <v>288</v>
      </c>
      <c r="I126" s="253" t="s">
        <v>250</v>
      </c>
      <c r="J126" s="253">
        <v>120</v>
      </c>
      <c r="K126" s="301"/>
    </row>
    <row r="127" spans="2:11" s="1" customFormat="1" ht="15" customHeight="1">
      <c r="B127" s="298"/>
      <c r="C127" s="253" t="s">
        <v>297</v>
      </c>
      <c r="D127" s="253"/>
      <c r="E127" s="253"/>
      <c r="F127" s="276" t="s">
        <v>248</v>
      </c>
      <c r="G127" s="253"/>
      <c r="H127" s="253" t="s">
        <v>298</v>
      </c>
      <c r="I127" s="253" t="s">
        <v>250</v>
      </c>
      <c r="J127" s="253" t="s">
        <v>299</v>
      </c>
      <c r="K127" s="301"/>
    </row>
    <row r="128" spans="2:11" s="1" customFormat="1" ht="15" customHeight="1">
      <c r="B128" s="298"/>
      <c r="C128" s="253" t="s">
        <v>196</v>
      </c>
      <c r="D128" s="253"/>
      <c r="E128" s="253"/>
      <c r="F128" s="276" t="s">
        <v>248</v>
      </c>
      <c r="G128" s="253"/>
      <c r="H128" s="253" t="s">
        <v>300</v>
      </c>
      <c r="I128" s="253" t="s">
        <v>250</v>
      </c>
      <c r="J128" s="253" t="s">
        <v>299</v>
      </c>
      <c r="K128" s="301"/>
    </row>
    <row r="129" spans="2:11" s="1" customFormat="1" ht="15" customHeight="1">
      <c r="B129" s="298"/>
      <c r="C129" s="253" t="s">
        <v>259</v>
      </c>
      <c r="D129" s="253"/>
      <c r="E129" s="253"/>
      <c r="F129" s="276" t="s">
        <v>254</v>
      </c>
      <c r="G129" s="253"/>
      <c r="H129" s="253" t="s">
        <v>260</v>
      </c>
      <c r="I129" s="253" t="s">
        <v>250</v>
      </c>
      <c r="J129" s="253">
        <v>15</v>
      </c>
      <c r="K129" s="301"/>
    </row>
    <row r="130" spans="2:11" s="1" customFormat="1" ht="15" customHeight="1">
      <c r="B130" s="298"/>
      <c r="C130" s="279" t="s">
        <v>261</v>
      </c>
      <c r="D130" s="279"/>
      <c r="E130" s="279"/>
      <c r="F130" s="280" t="s">
        <v>254</v>
      </c>
      <c r="G130" s="279"/>
      <c r="H130" s="279" t="s">
        <v>262</v>
      </c>
      <c r="I130" s="279" t="s">
        <v>250</v>
      </c>
      <c r="J130" s="279">
        <v>15</v>
      </c>
      <c r="K130" s="301"/>
    </row>
    <row r="131" spans="2:11" s="1" customFormat="1" ht="15" customHeight="1">
      <c r="B131" s="298"/>
      <c r="C131" s="279" t="s">
        <v>263</v>
      </c>
      <c r="D131" s="279"/>
      <c r="E131" s="279"/>
      <c r="F131" s="280" t="s">
        <v>254</v>
      </c>
      <c r="G131" s="279"/>
      <c r="H131" s="279" t="s">
        <v>264</v>
      </c>
      <c r="I131" s="279" t="s">
        <v>250</v>
      </c>
      <c r="J131" s="279">
        <v>20</v>
      </c>
      <c r="K131" s="301"/>
    </row>
    <row r="132" spans="2:11" s="1" customFormat="1" ht="15" customHeight="1">
      <c r="B132" s="298"/>
      <c r="C132" s="279" t="s">
        <v>265</v>
      </c>
      <c r="D132" s="279"/>
      <c r="E132" s="279"/>
      <c r="F132" s="280" t="s">
        <v>254</v>
      </c>
      <c r="G132" s="279"/>
      <c r="H132" s="279" t="s">
        <v>266</v>
      </c>
      <c r="I132" s="279" t="s">
        <v>250</v>
      </c>
      <c r="J132" s="279">
        <v>20</v>
      </c>
      <c r="K132" s="301"/>
    </row>
    <row r="133" spans="2:11" s="1" customFormat="1" ht="15" customHeight="1">
      <c r="B133" s="298"/>
      <c r="C133" s="253" t="s">
        <v>253</v>
      </c>
      <c r="D133" s="253"/>
      <c r="E133" s="253"/>
      <c r="F133" s="276" t="s">
        <v>254</v>
      </c>
      <c r="G133" s="253"/>
      <c r="H133" s="253" t="s">
        <v>288</v>
      </c>
      <c r="I133" s="253" t="s">
        <v>250</v>
      </c>
      <c r="J133" s="253">
        <v>50</v>
      </c>
      <c r="K133" s="301"/>
    </row>
    <row r="134" spans="2:11" s="1" customFormat="1" ht="15" customHeight="1">
      <c r="B134" s="298"/>
      <c r="C134" s="253" t="s">
        <v>267</v>
      </c>
      <c r="D134" s="253"/>
      <c r="E134" s="253"/>
      <c r="F134" s="276" t="s">
        <v>254</v>
      </c>
      <c r="G134" s="253"/>
      <c r="H134" s="253" t="s">
        <v>288</v>
      </c>
      <c r="I134" s="253" t="s">
        <v>250</v>
      </c>
      <c r="J134" s="253">
        <v>50</v>
      </c>
      <c r="K134" s="301"/>
    </row>
    <row r="135" spans="2:11" s="1" customFormat="1" ht="15" customHeight="1">
      <c r="B135" s="298"/>
      <c r="C135" s="253" t="s">
        <v>273</v>
      </c>
      <c r="D135" s="253"/>
      <c r="E135" s="253"/>
      <c r="F135" s="276" t="s">
        <v>254</v>
      </c>
      <c r="G135" s="253"/>
      <c r="H135" s="253" t="s">
        <v>288</v>
      </c>
      <c r="I135" s="253" t="s">
        <v>250</v>
      </c>
      <c r="J135" s="253">
        <v>50</v>
      </c>
      <c r="K135" s="301"/>
    </row>
    <row r="136" spans="2:11" s="1" customFormat="1" ht="15" customHeight="1">
      <c r="B136" s="298"/>
      <c r="C136" s="253" t="s">
        <v>275</v>
      </c>
      <c r="D136" s="253"/>
      <c r="E136" s="253"/>
      <c r="F136" s="276" t="s">
        <v>254</v>
      </c>
      <c r="G136" s="253"/>
      <c r="H136" s="253" t="s">
        <v>288</v>
      </c>
      <c r="I136" s="253" t="s">
        <v>250</v>
      </c>
      <c r="J136" s="253">
        <v>50</v>
      </c>
      <c r="K136" s="301"/>
    </row>
    <row r="137" spans="2:11" s="1" customFormat="1" ht="15" customHeight="1">
      <c r="B137" s="298"/>
      <c r="C137" s="253" t="s">
        <v>276</v>
      </c>
      <c r="D137" s="253"/>
      <c r="E137" s="253"/>
      <c r="F137" s="276" t="s">
        <v>254</v>
      </c>
      <c r="G137" s="253"/>
      <c r="H137" s="253" t="s">
        <v>301</v>
      </c>
      <c r="I137" s="253" t="s">
        <v>250</v>
      </c>
      <c r="J137" s="253">
        <v>255</v>
      </c>
      <c r="K137" s="301"/>
    </row>
    <row r="138" spans="2:11" s="1" customFormat="1" ht="15" customHeight="1">
      <c r="B138" s="298"/>
      <c r="C138" s="253" t="s">
        <v>278</v>
      </c>
      <c r="D138" s="253"/>
      <c r="E138" s="253"/>
      <c r="F138" s="276" t="s">
        <v>248</v>
      </c>
      <c r="G138" s="253"/>
      <c r="H138" s="253" t="s">
        <v>302</v>
      </c>
      <c r="I138" s="253" t="s">
        <v>280</v>
      </c>
      <c r="J138" s="253"/>
      <c r="K138" s="301"/>
    </row>
    <row r="139" spans="2:11" s="1" customFormat="1" ht="15" customHeight="1">
      <c r="B139" s="298"/>
      <c r="C139" s="253" t="s">
        <v>281</v>
      </c>
      <c r="D139" s="253"/>
      <c r="E139" s="253"/>
      <c r="F139" s="276" t="s">
        <v>248</v>
      </c>
      <c r="G139" s="253"/>
      <c r="H139" s="253" t="s">
        <v>303</v>
      </c>
      <c r="I139" s="253" t="s">
        <v>283</v>
      </c>
      <c r="J139" s="253"/>
      <c r="K139" s="301"/>
    </row>
    <row r="140" spans="2:11" s="1" customFormat="1" ht="15" customHeight="1">
      <c r="B140" s="298"/>
      <c r="C140" s="253" t="s">
        <v>284</v>
      </c>
      <c r="D140" s="253"/>
      <c r="E140" s="253"/>
      <c r="F140" s="276" t="s">
        <v>248</v>
      </c>
      <c r="G140" s="253"/>
      <c r="H140" s="253" t="s">
        <v>284</v>
      </c>
      <c r="I140" s="253" t="s">
        <v>283</v>
      </c>
      <c r="J140" s="253"/>
      <c r="K140" s="301"/>
    </row>
    <row r="141" spans="2:11" s="1" customFormat="1" ht="15" customHeight="1">
      <c r="B141" s="298"/>
      <c r="C141" s="253" t="s">
        <v>35</v>
      </c>
      <c r="D141" s="253"/>
      <c r="E141" s="253"/>
      <c r="F141" s="276" t="s">
        <v>248</v>
      </c>
      <c r="G141" s="253"/>
      <c r="H141" s="253" t="s">
        <v>304</v>
      </c>
      <c r="I141" s="253" t="s">
        <v>283</v>
      </c>
      <c r="J141" s="253"/>
      <c r="K141" s="301"/>
    </row>
    <row r="142" spans="2:11" s="1" customFormat="1" ht="15" customHeight="1">
      <c r="B142" s="298"/>
      <c r="C142" s="253" t="s">
        <v>305</v>
      </c>
      <c r="D142" s="253"/>
      <c r="E142" s="253"/>
      <c r="F142" s="276" t="s">
        <v>248</v>
      </c>
      <c r="G142" s="253"/>
      <c r="H142" s="253" t="s">
        <v>306</v>
      </c>
      <c r="I142" s="253" t="s">
        <v>283</v>
      </c>
      <c r="J142" s="253"/>
      <c r="K142" s="301"/>
    </row>
    <row r="143" spans="2:11" s="1" customFormat="1" ht="15" customHeight="1">
      <c r="B143" s="302"/>
      <c r="C143" s="303"/>
      <c r="D143" s="303"/>
      <c r="E143" s="303"/>
      <c r="F143" s="303"/>
      <c r="G143" s="303"/>
      <c r="H143" s="303"/>
      <c r="I143" s="303"/>
      <c r="J143" s="303"/>
      <c r="K143" s="304"/>
    </row>
    <row r="144" spans="2:11" s="1" customFormat="1" ht="18.75" customHeight="1">
      <c r="B144" s="289"/>
      <c r="C144" s="289"/>
      <c r="D144" s="289"/>
      <c r="E144" s="289"/>
      <c r="F144" s="290"/>
      <c r="G144" s="289"/>
      <c r="H144" s="289"/>
      <c r="I144" s="289"/>
      <c r="J144" s="289"/>
      <c r="K144" s="289"/>
    </row>
    <row r="145" spans="2:11" s="1" customFormat="1" ht="18.75" customHeight="1">
      <c r="B145" s="261"/>
      <c r="C145" s="261"/>
      <c r="D145" s="261"/>
      <c r="E145" s="261"/>
      <c r="F145" s="261"/>
      <c r="G145" s="261"/>
      <c r="H145" s="261"/>
      <c r="I145" s="261"/>
      <c r="J145" s="261"/>
      <c r="K145" s="261"/>
    </row>
    <row r="146" spans="2:11" s="1" customFormat="1" ht="7.5" customHeight="1">
      <c r="B146" s="262"/>
      <c r="C146" s="263"/>
      <c r="D146" s="263"/>
      <c r="E146" s="263"/>
      <c r="F146" s="263"/>
      <c r="G146" s="263"/>
      <c r="H146" s="263"/>
      <c r="I146" s="263"/>
      <c r="J146" s="263"/>
      <c r="K146" s="264"/>
    </row>
    <row r="147" spans="2:11" s="1" customFormat="1" ht="45" customHeight="1">
      <c r="B147" s="265"/>
      <c r="C147" s="266" t="s">
        <v>307</v>
      </c>
      <c r="D147" s="266"/>
      <c r="E147" s="266"/>
      <c r="F147" s="266"/>
      <c r="G147" s="266"/>
      <c r="H147" s="266"/>
      <c r="I147" s="266"/>
      <c r="J147" s="266"/>
      <c r="K147" s="267"/>
    </row>
    <row r="148" spans="2:11" s="1" customFormat="1" ht="17.25" customHeight="1">
      <c r="B148" s="265"/>
      <c r="C148" s="268" t="s">
        <v>242</v>
      </c>
      <c r="D148" s="268"/>
      <c r="E148" s="268"/>
      <c r="F148" s="268" t="s">
        <v>243</v>
      </c>
      <c r="G148" s="269"/>
      <c r="H148" s="268" t="s">
        <v>51</v>
      </c>
      <c r="I148" s="268" t="s">
        <v>54</v>
      </c>
      <c r="J148" s="268" t="s">
        <v>244</v>
      </c>
      <c r="K148" s="267"/>
    </row>
    <row r="149" spans="2:11" s="1" customFormat="1" ht="17.25" customHeight="1">
      <c r="B149" s="265"/>
      <c r="C149" s="270" t="s">
        <v>245</v>
      </c>
      <c r="D149" s="270"/>
      <c r="E149" s="270"/>
      <c r="F149" s="271" t="s">
        <v>246</v>
      </c>
      <c r="G149" s="272"/>
      <c r="H149" s="270"/>
      <c r="I149" s="270"/>
      <c r="J149" s="270" t="s">
        <v>247</v>
      </c>
      <c r="K149" s="267"/>
    </row>
    <row r="150" spans="2:11" s="1" customFormat="1" ht="5.25" customHeight="1">
      <c r="B150" s="278"/>
      <c r="C150" s="273"/>
      <c r="D150" s="273"/>
      <c r="E150" s="273"/>
      <c r="F150" s="273"/>
      <c r="G150" s="274"/>
      <c r="H150" s="273"/>
      <c r="I150" s="273"/>
      <c r="J150" s="273"/>
      <c r="K150" s="301"/>
    </row>
    <row r="151" spans="2:11" s="1" customFormat="1" ht="15" customHeight="1">
      <c r="B151" s="278"/>
      <c r="C151" s="305" t="s">
        <v>251</v>
      </c>
      <c r="D151" s="253"/>
      <c r="E151" s="253"/>
      <c r="F151" s="306" t="s">
        <v>248</v>
      </c>
      <c r="G151" s="253"/>
      <c r="H151" s="305" t="s">
        <v>288</v>
      </c>
      <c r="I151" s="305" t="s">
        <v>250</v>
      </c>
      <c r="J151" s="305">
        <v>120</v>
      </c>
      <c r="K151" s="301"/>
    </row>
    <row r="152" spans="2:11" s="1" customFormat="1" ht="15" customHeight="1">
      <c r="B152" s="278"/>
      <c r="C152" s="305" t="s">
        <v>297</v>
      </c>
      <c r="D152" s="253"/>
      <c r="E152" s="253"/>
      <c r="F152" s="306" t="s">
        <v>248</v>
      </c>
      <c r="G152" s="253"/>
      <c r="H152" s="305" t="s">
        <v>308</v>
      </c>
      <c r="I152" s="305" t="s">
        <v>250</v>
      </c>
      <c r="J152" s="305" t="s">
        <v>299</v>
      </c>
      <c r="K152" s="301"/>
    </row>
    <row r="153" spans="2:11" s="1" customFormat="1" ht="15" customHeight="1">
      <c r="B153" s="278"/>
      <c r="C153" s="305" t="s">
        <v>196</v>
      </c>
      <c r="D153" s="253"/>
      <c r="E153" s="253"/>
      <c r="F153" s="306" t="s">
        <v>248</v>
      </c>
      <c r="G153" s="253"/>
      <c r="H153" s="305" t="s">
        <v>309</v>
      </c>
      <c r="I153" s="305" t="s">
        <v>250</v>
      </c>
      <c r="J153" s="305" t="s">
        <v>299</v>
      </c>
      <c r="K153" s="301"/>
    </row>
    <row r="154" spans="2:11" s="1" customFormat="1" ht="15" customHeight="1">
      <c r="B154" s="278"/>
      <c r="C154" s="305" t="s">
        <v>253</v>
      </c>
      <c r="D154" s="253"/>
      <c r="E154" s="253"/>
      <c r="F154" s="306" t="s">
        <v>254</v>
      </c>
      <c r="G154" s="253"/>
      <c r="H154" s="305" t="s">
        <v>288</v>
      </c>
      <c r="I154" s="305" t="s">
        <v>250</v>
      </c>
      <c r="J154" s="305">
        <v>50</v>
      </c>
      <c r="K154" s="301"/>
    </row>
    <row r="155" spans="2:11" s="1" customFormat="1" ht="15" customHeight="1">
      <c r="B155" s="278"/>
      <c r="C155" s="305" t="s">
        <v>256</v>
      </c>
      <c r="D155" s="253"/>
      <c r="E155" s="253"/>
      <c r="F155" s="306" t="s">
        <v>248</v>
      </c>
      <c r="G155" s="253"/>
      <c r="H155" s="305" t="s">
        <v>288</v>
      </c>
      <c r="I155" s="305" t="s">
        <v>258</v>
      </c>
      <c r="J155" s="305"/>
      <c r="K155" s="301"/>
    </row>
    <row r="156" spans="2:11" s="1" customFormat="1" ht="15" customHeight="1">
      <c r="B156" s="278"/>
      <c r="C156" s="305" t="s">
        <v>267</v>
      </c>
      <c r="D156" s="253"/>
      <c r="E156" s="253"/>
      <c r="F156" s="306" t="s">
        <v>254</v>
      </c>
      <c r="G156" s="253"/>
      <c r="H156" s="305" t="s">
        <v>288</v>
      </c>
      <c r="I156" s="305" t="s">
        <v>250</v>
      </c>
      <c r="J156" s="305">
        <v>50</v>
      </c>
      <c r="K156" s="301"/>
    </row>
    <row r="157" spans="2:11" s="1" customFormat="1" ht="15" customHeight="1">
      <c r="B157" s="278"/>
      <c r="C157" s="305" t="s">
        <v>275</v>
      </c>
      <c r="D157" s="253"/>
      <c r="E157" s="253"/>
      <c r="F157" s="306" t="s">
        <v>254</v>
      </c>
      <c r="G157" s="253"/>
      <c r="H157" s="305" t="s">
        <v>288</v>
      </c>
      <c r="I157" s="305" t="s">
        <v>250</v>
      </c>
      <c r="J157" s="305">
        <v>50</v>
      </c>
      <c r="K157" s="301"/>
    </row>
    <row r="158" spans="2:11" s="1" customFormat="1" ht="15" customHeight="1">
      <c r="B158" s="278"/>
      <c r="C158" s="305" t="s">
        <v>273</v>
      </c>
      <c r="D158" s="253"/>
      <c r="E158" s="253"/>
      <c r="F158" s="306" t="s">
        <v>254</v>
      </c>
      <c r="G158" s="253"/>
      <c r="H158" s="305" t="s">
        <v>288</v>
      </c>
      <c r="I158" s="305" t="s">
        <v>250</v>
      </c>
      <c r="J158" s="305">
        <v>50</v>
      </c>
      <c r="K158" s="301"/>
    </row>
    <row r="159" spans="2:11" s="1" customFormat="1" ht="15" customHeight="1">
      <c r="B159" s="278"/>
      <c r="C159" s="305" t="s">
        <v>78</v>
      </c>
      <c r="D159" s="253"/>
      <c r="E159" s="253"/>
      <c r="F159" s="306" t="s">
        <v>248</v>
      </c>
      <c r="G159" s="253"/>
      <c r="H159" s="305" t="s">
        <v>310</v>
      </c>
      <c r="I159" s="305" t="s">
        <v>250</v>
      </c>
      <c r="J159" s="305" t="s">
        <v>311</v>
      </c>
      <c r="K159" s="301"/>
    </row>
    <row r="160" spans="2:11" s="1" customFormat="1" ht="15" customHeight="1">
      <c r="B160" s="278"/>
      <c r="C160" s="305" t="s">
        <v>312</v>
      </c>
      <c r="D160" s="253"/>
      <c r="E160" s="253"/>
      <c r="F160" s="306" t="s">
        <v>248</v>
      </c>
      <c r="G160" s="253"/>
      <c r="H160" s="305" t="s">
        <v>313</v>
      </c>
      <c r="I160" s="305" t="s">
        <v>283</v>
      </c>
      <c r="J160" s="305"/>
      <c r="K160" s="301"/>
    </row>
    <row r="161" spans="2:11" s="1" customFormat="1" ht="15" customHeight="1">
      <c r="B161" s="307"/>
      <c r="C161" s="287"/>
      <c r="D161" s="287"/>
      <c r="E161" s="287"/>
      <c r="F161" s="287"/>
      <c r="G161" s="287"/>
      <c r="H161" s="287"/>
      <c r="I161" s="287"/>
      <c r="J161" s="287"/>
      <c r="K161" s="308"/>
    </row>
    <row r="162" spans="2:11" s="1" customFormat="1" ht="18.75" customHeight="1">
      <c r="B162" s="289"/>
      <c r="C162" s="299"/>
      <c r="D162" s="299"/>
      <c r="E162" s="299"/>
      <c r="F162" s="309"/>
      <c r="G162" s="299"/>
      <c r="H162" s="299"/>
      <c r="I162" s="299"/>
      <c r="J162" s="299"/>
      <c r="K162" s="289"/>
    </row>
    <row r="163" spans="2:11" s="1" customFormat="1" ht="18.75" customHeight="1">
      <c r="B163" s="261"/>
      <c r="C163" s="261"/>
      <c r="D163" s="261"/>
      <c r="E163" s="261"/>
      <c r="F163" s="261"/>
      <c r="G163" s="261"/>
      <c r="H163" s="261"/>
      <c r="I163" s="261"/>
      <c r="J163" s="261"/>
      <c r="K163" s="261"/>
    </row>
    <row r="164" spans="2:11" s="1" customFormat="1" ht="7.5" customHeight="1">
      <c r="B164" s="240"/>
      <c r="C164" s="241"/>
      <c r="D164" s="241"/>
      <c r="E164" s="241"/>
      <c r="F164" s="241"/>
      <c r="G164" s="241"/>
      <c r="H164" s="241"/>
      <c r="I164" s="241"/>
      <c r="J164" s="241"/>
      <c r="K164" s="242"/>
    </row>
    <row r="165" spans="2:11" s="1" customFormat="1" ht="45" customHeight="1">
      <c r="B165" s="243"/>
      <c r="C165" s="244" t="s">
        <v>314</v>
      </c>
      <c r="D165" s="244"/>
      <c r="E165" s="244"/>
      <c r="F165" s="244"/>
      <c r="G165" s="244"/>
      <c r="H165" s="244"/>
      <c r="I165" s="244"/>
      <c r="J165" s="244"/>
      <c r="K165" s="245"/>
    </row>
    <row r="166" spans="2:11" s="1" customFormat="1" ht="17.25" customHeight="1">
      <c r="B166" s="243"/>
      <c r="C166" s="268" t="s">
        <v>242</v>
      </c>
      <c r="D166" s="268"/>
      <c r="E166" s="268"/>
      <c r="F166" s="268" t="s">
        <v>243</v>
      </c>
      <c r="G166" s="310"/>
      <c r="H166" s="311" t="s">
        <v>51</v>
      </c>
      <c r="I166" s="311" t="s">
        <v>54</v>
      </c>
      <c r="J166" s="268" t="s">
        <v>244</v>
      </c>
      <c r="K166" s="245"/>
    </row>
    <row r="167" spans="2:11" s="1" customFormat="1" ht="17.25" customHeight="1">
      <c r="B167" s="246"/>
      <c r="C167" s="270" t="s">
        <v>245</v>
      </c>
      <c r="D167" s="270"/>
      <c r="E167" s="270"/>
      <c r="F167" s="271" t="s">
        <v>246</v>
      </c>
      <c r="G167" s="312"/>
      <c r="H167" s="313"/>
      <c r="I167" s="313"/>
      <c r="J167" s="270" t="s">
        <v>247</v>
      </c>
      <c r="K167" s="248"/>
    </row>
    <row r="168" spans="2:11" s="1" customFormat="1" ht="5.25" customHeight="1">
      <c r="B168" s="278"/>
      <c r="C168" s="273"/>
      <c r="D168" s="273"/>
      <c r="E168" s="273"/>
      <c r="F168" s="273"/>
      <c r="G168" s="274"/>
      <c r="H168" s="273"/>
      <c r="I168" s="273"/>
      <c r="J168" s="273"/>
      <c r="K168" s="301"/>
    </row>
    <row r="169" spans="2:11" s="1" customFormat="1" ht="15" customHeight="1">
      <c r="B169" s="278"/>
      <c r="C169" s="253" t="s">
        <v>251</v>
      </c>
      <c r="D169" s="253"/>
      <c r="E169" s="253"/>
      <c r="F169" s="276" t="s">
        <v>248</v>
      </c>
      <c r="G169" s="253"/>
      <c r="H169" s="253" t="s">
        <v>288</v>
      </c>
      <c r="I169" s="253" t="s">
        <v>250</v>
      </c>
      <c r="J169" s="253">
        <v>120</v>
      </c>
      <c r="K169" s="301"/>
    </row>
    <row r="170" spans="2:11" s="1" customFormat="1" ht="15" customHeight="1">
      <c r="B170" s="278"/>
      <c r="C170" s="253" t="s">
        <v>297</v>
      </c>
      <c r="D170" s="253"/>
      <c r="E170" s="253"/>
      <c r="F170" s="276" t="s">
        <v>248</v>
      </c>
      <c r="G170" s="253"/>
      <c r="H170" s="253" t="s">
        <v>298</v>
      </c>
      <c r="I170" s="253" t="s">
        <v>250</v>
      </c>
      <c r="J170" s="253" t="s">
        <v>299</v>
      </c>
      <c r="K170" s="301"/>
    </row>
    <row r="171" spans="2:11" s="1" customFormat="1" ht="15" customHeight="1">
      <c r="B171" s="278"/>
      <c r="C171" s="253" t="s">
        <v>196</v>
      </c>
      <c r="D171" s="253"/>
      <c r="E171" s="253"/>
      <c r="F171" s="276" t="s">
        <v>248</v>
      </c>
      <c r="G171" s="253"/>
      <c r="H171" s="253" t="s">
        <v>315</v>
      </c>
      <c r="I171" s="253" t="s">
        <v>250</v>
      </c>
      <c r="J171" s="253" t="s">
        <v>299</v>
      </c>
      <c r="K171" s="301"/>
    </row>
    <row r="172" spans="2:11" s="1" customFormat="1" ht="15" customHeight="1">
      <c r="B172" s="278"/>
      <c r="C172" s="253" t="s">
        <v>253</v>
      </c>
      <c r="D172" s="253"/>
      <c r="E172" s="253"/>
      <c r="F172" s="276" t="s">
        <v>254</v>
      </c>
      <c r="G172" s="253"/>
      <c r="H172" s="253" t="s">
        <v>315</v>
      </c>
      <c r="I172" s="253" t="s">
        <v>250</v>
      </c>
      <c r="J172" s="253">
        <v>50</v>
      </c>
      <c r="K172" s="301"/>
    </row>
    <row r="173" spans="2:11" s="1" customFormat="1" ht="15" customHeight="1">
      <c r="B173" s="278"/>
      <c r="C173" s="253" t="s">
        <v>256</v>
      </c>
      <c r="D173" s="253"/>
      <c r="E173" s="253"/>
      <c r="F173" s="276" t="s">
        <v>248</v>
      </c>
      <c r="G173" s="253"/>
      <c r="H173" s="253" t="s">
        <v>315</v>
      </c>
      <c r="I173" s="253" t="s">
        <v>258</v>
      </c>
      <c r="J173" s="253"/>
      <c r="K173" s="301"/>
    </row>
    <row r="174" spans="2:11" s="1" customFormat="1" ht="15" customHeight="1">
      <c r="B174" s="278"/>
      <c r="C174" s="253" t="s">
        <v>267</v>
      </c>
      <c r="D174" s="253"/>
      <c r="E174" s="253"/>
      <c r="F174" s="276" t="s">
        <v>254</v>
      </c>
      <c r="G174" s="253"/>
      <c r="H174" s="253" t="s">
        <v>315</v>
      </c>
      <c r="I174" s="253" t="s">
        <v>250</v>
      </c>
      <c r="J174" s="253">
        <v>50</v>
      </c>
      <c r="K174" s="301"/>
    </row>
    <row r="175" spans="2:11" s="1" customFormat="1" ht="15" customHeight="1">
      <c r="B175" s="278"/>
      <c r="C175" s="253" t="s">
        <v>275</v>
      </c>
      <c r="D175" s="253"/>
      <c r="E175" s="253"/>
      <c r="F175" s="276" t="s">
        <v>254</v>
      </c>
      <c r="G175" s="253"/>
      <c r="H175" s="253" t="s">
        <v>315</v>
      </c>
      <c r="I175" s="253" t="s">
        <v>250</v>
      </c>
      <c r="J175" s="253">
        <v>50</v>
      </c>
      <c r="K175" s="301"/>
    </row>
    <row r="176" spans="2:11" s="1" customFormat="1" ht="15" customHeight="1">
      <c r="B176" s="278"/>
      <c r="C176" s="253" t="s">
        <v>273</v>
      </c>
      <c r="D176" s="253"/>
      <c r="E176" s="253"/>
      <c r="F176" s="276" t="s">
        <v>254</v>
      </c>
      <c r="G176" s="253"/>
      <c r="H176" s="253" t="s">
        <v>315</v>
      </c>
      <c r="I176" s="253" t="s">
        <v>250</v>
      </c>
      <c r="J176" s="253">
        <v>50</v>
      </c>
      <c r="K176" s="301"/>
    </row>
    <row r="177" spans="2:11" s="1" customFormat="1" ht="15" customHeight="1">
      <c r="B177" s="278"/>
      <c r="C177" s="253" t="s">
        <v>84</v>
      </c>
      <c r="D177" s="253"/>
      <c r="E177" s="253"/>
      <c r="F177" s="276" t="s">
        <v>248</v>
      </c>
      <c r="G177" s="253"/>
      <c r="H177" s="253" t="s">
        <v>316</v>
      </c>
      <c r="I177" s="253" t="s">
        <v>317</v>
      </c>
      <c r="J177" s="253"/>
      <c r="K177" s="301"/>
    </row>
    <row r="178" spans="2:11" s="1" customFormat="1" ht="15" customHeight="1">
      <c r="B178" s="278"/>
      <c r="C178" s="253" t="s">
        <v>54</v>
      </c>
      <c r="D178" s="253"/>
      <c r="E178" s="253"/>
      <c r="F178" s="276" t="s">
        <v>248</v>
      </c>
      <c r="G178" s="253"/>
      <c r="H178" s="253" t="s">
        <v>318</v>
      </c>
      <c r="I178" s="253" t="s">
        <v>319</v>
      </c>
      <c r="J178" s="253">
        <v>1</v>
      </c>
      <c r="K178" s="301"/>
    </row>
    <row r="179" spans="2:11" s="1" customFormat="1" ht="15" customHeight="1">
      <c r="B179" s="278"/>
      <c r="C179" s="253" t="s">
        <v>50</v>
      </c>
      <c r="D179" s="253"/>
      <c r="E179" s="253"/>
      <c r="F179" s="276" t="s">
        <v>248</v>
      </c>
      <c r="G179" s="253"/>
      <c r="H179" s="253" t="s">
        <v>320</v>
      </c>
      <c r="I179" s="253" t="s">
        <v>250</v>
      </c>
      <c r="J179" s="253">
        <v>20</v>
      </c>
      <c r="K179" s="301"/>
    </row>
    <row r="180" spans="2:11" s="1" customFormat="1" ht="15" customHeight="1">
      <c r="B180" s="278"/>
      <c r="C180" s="253" t="s">
        <v>51</v>
      </c>
      <c r="D180" s="253"/>
      <c r="E180" s="253"/>
      <c r="F180" s="276" t="s">
        <v>248</v>
      </c>
      <c r="G180" s="253"/>
      <c r="H180" s="253" t="s">
        <v>321</v>
      </c>
      <c r="I180" s="253" t="s">
        <v>250</v>
      </c>
      <c r="J180" s="253">
        <v>255</v>
      </c>
      <c r="K180" s="301"/>
    </row>
    <row r="181" spans="2:11" s="1" customFormat="1" ht="15" customHeight="1">
      <c r="B181" s="278"/>
      <c r="C181" s="253" t="s">
        <v>85</v>
      </c>
      <c r="D181" s="253"/>
      <c r="E181" s="253"/>
      <c r="F181" s="276" t="s">
        <v>248</v>
      </c>
      <c r="G181" s="253"/>
      <c r="H181" s="253" t="s">
        <v>212</v>
      </c>
      <c r="I181" s="253" t="s">
        <v>250</v>
      </c>
      <c r="J181" s="253">
        <v>10</v>
      </c>
      <c r="K181" s="301"/>
    </row>
    <row r="182" spans="2:11" s="1" customFormat="1" ht="15" customHeight="1">
      <c r="B182" s="278"/>
      <c r="C182" s="253" t="s">
        <v>86</v>
      </c>
      <c r="D182" s="253"/>
      <c r="E182" s="253"/>
      <c r="F182" s="276" t="s">
        <v>248</v>
      </c>
      <c r="G182" s="253"/>
      <c r="H182" s="253" t="s">
        <v>322</v>
      </c>
      <c r="I182" s="253" t="s">
        <v>283</v>
      </c>
      <c r="J182" s="253"/>
      <c r="K182" s="301"/>
    </row>
    <row r="183" spans="2:11" s="1" customFormat="1" ht="15" customHeight="1">
      <c r="B183" s="278"/>
      <c r="C183" s="253" t="s">
        <v>323</v>
      </c>
      <c r="D183" s="253"/>
      <c r="E183" s="253"/>
      <c r="F183" s="276" t="s">
        <v>248</v>
      </c>
      <c r="G183" s="253"/>
      <c r="H183" s="253" t="s">
        <v>324</v>
      </c>
      <c r="I183" s="253" t="s">
        <v>283</v>
      </c>
      <c r="J183" s="253"/>
      <c r="K183" s="301"/>
    </row>
    <row r="184" spans="2:11" s="1" customFormat="1" ht="15" customHeight="1">
      <c r="B184" s="278"/>
      <c r="C184" s="253" t="s">
        <v>312</v>
      </c>
      <c r="D184" s="253"/>
      <c r="E184" s="253"/>
      <c r="F184" s="276" t="s">
        <v>248</v>
      </c>
      <c r="G184" s="253"/>
      <c r="H184" s="253" t="s">
        <v>325</v>
      </c>
      <c r="I184" s="253" t="s">
        <v>283</v>
      </c>
      <c r="J184" s="253"/>
      <c r="K184" s="301"/>
    </row>
    <row r="185" spans="2:11" s="1" customFormat="1" ht="15" customHeight="1">
      <c r="B185" s="278"/>
      <c r="C185" s="253" t="s">
        <v>88</v>
      </c>
      <c r="D185" s="253"/>
      <c r="E185" s="253"/>
      <c r="F185" s="276" t="s">
        <v>254</v>
      </c>
      <c r="G185" s="253"/>
      <c r="H185" s="253" t="s">
        <v>326</v>
      </c>
      <c r="I185" s="253" t="s">
        <v>250</v>
      </c>
      <c r="J185" s="253">
        <v>50</v>
      </c>
      <c r="K185" s="301"/>
    </row>
    <row r="186" spans="2:11" s="1" customFormat="1" ht="15" customHeight="1">
      <c r="B186" s="278"/>
      <c r="C186" s="253" t="s">
        <v>327</v>
      </c>
      <c r="D186" s="253"/>
      <c r="E186" s="253"/>
      <c r="F186" s="276" t="s">
        <v>254</v>
      </c>
      <c r="G186" s="253"/>
      <c r="H186" s="253" t="s">
        <v>328</v>
      </c>
      <c r="I186" s="253" t="s">
        <v>329</v>
      </c>
      <c r="J186" s="253"/>
      <c r="K186" s="301"/>
    </row>
    <row r="187" spans="2:11" s="1" customFormat="1" ht="15" customHeight="1">
      <c r="B187" s="278"/>
      <c r="C187" s="253" t="s">
        <v>330</v>
      </c>
      <c r="D187" s="253"/>
      <c r="E187" s="253"/>
      <c r="F187" s="276" t="s">
        <v>254</v>
      </c>
      <c r="G187" s="253"/>
      <c r="H187" s="253" t="s">
        <v>331</v>
      </c>
      <c r="I187" s="253" t="s">
        <v>329</v>
      </c>
      <c r="J187" s="253"/>
      <c r="K187" s="301"/>
    </row>
    <row r="188" spans="2:11" s="1" customFormat="1" ht="15" customHeight="1">
      <c r="B188" s="278"/>
      <c r="C188" s="253" t="s">
        <v>332</v>
      </c>
      <c r="D188" s="253"/>
      <c r="E188" s="253"/>
      <c r="F188" s="276" t="s">
        <v>254</v>
      </c>
      <c r="G188" s="253"/>
      <c r="H188" s="253" t="s">
        <v>333</v>
      </c>
      <c r="I188" s="253" t="s">
        <v>329</v>
      </c>
      <c r="J188" s="253"/>
      <c r="K188" s="301"/>
    </row>
    <row r="189" spans="2:11" s="1" customFormat="1" ht="15" customHeight="1">
      <c r="B189" s="278"/>
      <c r="C189" s="314" t="s">
        <v>334</v>
      </c>
      <c r="D189" s="253"/>
      <c r="E189" s="253"/>
      <c r="F189" s="276" t="s">
        <v>254</v>
      </c>
      <c r="G189" s="253"/>
      <c r="H189" s="253" t="s">
        <v>335</v>
      </c>
      <c r="I189" s="253" t="s">
        <v>336</v>
      </c>
      <c r="J189" s="315" t="s">
        <v>337</v>
      </c>
      <c r="K189" s="301"/>
    </row>
    <row r="190" spans="2:11" s="1" customFormat="1" ht="15" customHeight="1">
      <c r="B190" s="278"/>
      <c r="C190" s="314" t="s">
        <v>39</v>
      </c>
      <c r="D190" s="253"/>
      <c r="E190" s="253"/>
      <c r="F190" s="276" t="s">
        <v>248</v>
      </c>
      <c r="G190" s="253"/>
      <c r="H190" s="250" t="s">
        <v>338</v>
      </c>
      <c r="I190" s="253" t="s">
        <v>339</v>
      </c>
      <c r="J190" s="253"/>
      <c r="K190" s="301"/>
    </row>
    <row r="191" spans="2:11" s="1" customFormat="1" ht="15" customHeight="1">
      <c r="B191" s="278"/>
      <c r="C191" s="314" t="s">
        <v>340</v>
      </c>
      <c r="D191" s="253"/>
      <c r="E191" s="253"/>
      <c r="F191" s="276" t="s">
        <v>248</v>
      </c>
      <c r="G191" s="253"/>
      <c r="H191" s="253" t="s">
        <v>341</v>
      </c>
      <c r="I191" s="253" t="s">
        <v>283</v>
      </c>
      <c r="J191" s="253"/>
      <c r="K191" s="301"/>
    </row>
    <row r="192" spans="2:11" s="1" customFormat="1" ht="15" customHeight="1">
      <c r="B192" s="278"/>
      <c r="C192" s="314" t="s">
        <v>342</v>
      </c>
      <c r="D192" s="253"/>
      <c r="E192" s="253"/>
      <c r="F192" s="276" t="s">
        <v>248</v>
      </c>
      <c r="G192" s="253"/>
      <c r="H192" s="253" t="s">
        <v>343</v>
      </c>
      <c r="I192" s="253" t="s">
        <v>283</v>
      </c>
      <c r="J192" s="253"/>
      <c r="K192" s="301"/>
    </row>
    <row r="193" spans="2:11" s="1" customFormat="1" ht="15" customHeight="1">
      <c r="B193" s="278"/>
      <c r="C193" s="314" t="s">
        <v>344</v>
      </c>
      <c r="D193" s="253"/>
      <c r="E193" s="253"/>
      <c r="F193" s="276" t="s">
        <v>254</v>
      </c>
      <c r="G193" s="253"/>
      <c r="H193" s="253" t="s">
        <v>345</v>
      </c>
      <c r="I193" s="253" t="s">
        <v>283</v>
      </c>
      <c r="J193" s="253"/>
      <c r="K193" s="301"/>
    </row>
    <row r="194" spans="2:11" s="1" customFormat="1" ht="15" customHeight="1">
      <c r="B194" s="307"/>
      <c r="C194" s="316"/>
      <c r="D194" s="287"/>
      <c r="E194" s="287"/>
      <c r="F194" s="287"/>
      <c r="G194" s="287"/>
      <c r="H194" s="287"/>
      <c r="I194" s="287"/>
      <c r="J194" s="287"/>
      <c r="K194" s="308"/>
    </row>
    <row r="195" spans="2:11" s="1" customFormat="1" ht="18.75" customHeight="1">
      <c r="B195" s="289"/>
      <c r="C195" s="299"/>
      <c r="D195" s="299"/>
      <c r="E195" s="299"/>
      <c r="F195" s="309"/>
      <c r="G195" s="299"/>
      <c r="H195" s="299"/>
      <c r="I195" s="299"/>
      <c r="J195" s="299"/>
      <c r="K195" s="289"/>
    </row>
    <row r="196" spans="2:11" s="1" customFormat="1" ht="18.75" customHeight="1">
      <c r="B196" s="289"/>
      <c r="C196" s="299"/>
      <c r="D196" s="299"/>
      <c r="E196" s="299"/>
      <c r="F196" s="309"/>
      <c r="G196" s="299"/>
      <c r="H196" s="299"/>
      <c r="I196" s="299"/>
      <c r="J196" s="299"/>
      <c r="K196" s="289"/>
    </row>
    <row r="197" spans="2:11" s="1" customFormat="1" ht="18.75" customHeight="1">
      <c r="B197" s="261"/>
      <c r="C197" s="261"/>
      <c r="D197" s="261"/>
      <c r="E197" s="261"/>
      <c r="F197" s="261"/>
      <c r="G197" s="261"/>
      <c r="H197" s="261"/>
      <c r="I197" s="261"/>
      <c r="J197" s="261"/>
      <c r="K197" s="261"/>
    </row>
    <row r="198" spans="2:11" s="1" customFormat="1" ht="13.5">
      <c r="B198" s="240"/>
      <c r="C198" s="241"/>
      <c r="D198" s="241"/>
      <c r="E198" s="241"/>
      <c r="F198" s="241"/>
      <c r="G198" s="241"/>
      <c r="H198" s="241"/>
      <c r="I198" s="241"/>
      <c r="J198" s="241"/>
      <c r="K198" s="242"/>
    </row>
    <row r="199" spans="2:11" s="1" customFormat="1" ht="21">
      <c r="B199" s="243"/>
      <c r="C199" s="244" t="s">
        <v>346</v>
      </c>
      <c r="D199" s="244"/>
      <c r="E199" s="244"/>
      <c r="F199" s="244"/>
      <c r="G199" s="244"/>
      <c r="H199" s="244"/>
      <c r="I199" s="244"/>
      <c r="J199" s="244"/>
      <c r="K199" s="245"/>
    </row>
    <row r="200" spans="2:11" s="1" customFormat="1" ht="25.5" customHeight="1">
      <c r="B200" s="243"/>
      <c r="C200" s="317" t="s">
        <v>347</v>
      </c>
      <c r="D200" s="317"/>
      <c r="E200" s="317"/>
      <c r="F200" s="317" t="s">
        <v>348</v>
      </c>
      <c r="G200" s="318"/>
      <c r="H200" s="317" t="s">
        <v>349</v>
      </c>
      <c r="I200" s="317"/>
      <c r="J200" s="317"/>
      <c r="K200" s="245"/>
    </row>
    <row r="201" spans="2:11" s="1" customFormat="1" ht="5.25" customHeight="1">
      <c r="B201" s="278"/>
      <c r="C201" s="273"/>
      <c r="D201" s="273"/>
      <c r="E201" s="273"/>
      <c r="F201" s="273"/>
      <c r="G201" s="299"/>
      <c r="H201" s="273"/>
      <c r="I201" s="273"/>
      <c r="J201" s="273"/>
      <c r="K201" s="301"/>
    </row>
    <row r="202" spans="2:11" s="1" customFormat="1" ht="15" customHeight="1">
      <c r="B202" s="278"/>
      <c r="C202" s="253" t="s">
        <v>339</v>
      </c>
      <c r="D202" s="253"/>
      <c r="E202" s="253"/>
      <c r="F202" s="276" t="s">
        <v>40</v>
      </c>
      <c r="G202" s="253"/>
      <c r="H202" s="253" t="s">
        <v>350</v>
      </c>
      <c r="I202" s="253"/>
      <c r="J202" s="253"/>
      <c r="K202" s="301"/>
    </row>
    <row r="203" spans="2:11" s="1" customFormat="1" ht="15" customHeight="1">
      <c r="B203" s="278"/>
      <c r="C203" s="253"/>
      <c r="D203" s="253"/>
      <c r="E203" s="253"/>
      <c r="F203" s="276" t="s">
        <v>41</v>
      </c>
      <c r="G203" s="253"/>
      <c r="H203" s="253" t="s">
        <v>351</v>
      </c>
      <c r="I203" s="253"/>
      <c r="J203" s="253"/>
      <c r="K203" s="301"/>
    </row>
    <row r="204" spans="2:11" s="1" customFormat="1" ht="15" customHeight="1">
      <c r="B204" s="278"/>
      <c r="C204" s="253"/>
      <c r="D204" s="253"/>
      <c r="E204" s="253"/>
      <c r="F204" s="276" t="s">
        <v>44</v>
      </c>
      <c r="G204" s="253"/>
      <c r="H204" s="253" t="s">
        <v>352</v>
      </c>
      <c r="I204" s="253"/>
      <c r="J204" s="253"/>
      <c r="K204" s="301"/>
    </row>
    <row r="205" spans="2:11" s="1" customFormat="1" ht="15" customHeight="1">
      <c r="B205" s="278"/>
      <c r="C205" s="253"/>
      <c r="D205" s="253"/>
      <c r="E205" s="253"/>
      <c r="F205" s="276" t="s">
        <v>42</v>
      </c>
      <c r="G205" s="253"/>
      <c r="H205" s="253" t="s">
        <v>353</v>
      </c>
      <c r="I205" s="253"/>
      <c r="J205" s="253"/>
      <c r="K205" s="301"/>
    </row>
    <row r="206" spans="2:11" s="1" customFormat="1" ht="15" customHeight="1">
      <c r="B206" s="278"/>
      <c r="C206" s="253"/>
      <c r="D206" s="253"/>
      <c r="E206" s="253"/>
      <c r="F206" s="276" t="s">
        <v>43</v>
      </c>
      <c r="G206" s="253"/>
      <c r="H206" s="253" t="s">
        <v>354</v>
      </c>
      <c r="I206" s="253"/>
      <c r="J206" s="253"/>
      <c r="K206" s="301"/>
    </row>
    <row r="207" spans="2:11" s="1" customFormat="1" ht="15" customHeight="1">
      <c r="B207" s="278"/>
      <c r="C207" s="253"/>
      <c r="D207" s="253"/>
      <c r="E207" s="253"/>
      <c r="F207" s="276"/>
      <c r="G207" s="253"/>
      <c r="H207" s="253"/>
      <c r="I207" s="253"/>
      <c r="J207" s="253"/>
      <c r="K207" s="301"/>
    </row>
    <row r="208" spans="2:11" s="1" customFormat="1" ht="15" customHeight="1">
      <c r="B208" s="278"/>
      <c r="C208" s="253" t="s">
        <v>295</v>
      </c>
      <c r="D208" s="253"/>
      <c r="E208" s="253"/>
      <c r="F208" s="276" t="s">
        <v>72</v>
      </c>
      <c r="G208" s="253"/>
      <c r="H208" s="253" t="s">
        <v>355</v>
      </c>
      <c r="I208" s="253"/>
      <c r="J208" s="253"/>
      <c r="K208" s="301"/>
    </row>
    <row r="209" spans="2:11" s="1" customFormat="1" ht="15" customHeight="1">
      <c r="B209" s="278"/>
      <c r="C209" s="253"/>
      <c r="D209" s="253"/>
      <c r="E209" s="253"/>
      <c r="F209" s="276" t="s">
        <v>190</v>
      </c>
      <c r="G209" s="253"/>
      <c r="H209" s="253" t="s">
        <v>191</v>
      </c>
      <c r="I209" s="253"/>
      <c r="J209" s="253"/>
      <c r="K209" s="301"/>
    </row>
    <row r="210" spans="2:11" s="1" customFormat="1" ht="15" customHeight="1">
      <c r="B210" s="278"/>
      <c r="C210" s="253"/>
      <c r="D210" s="253"/>
      <c r="E210" s="253"/>
      <c r="F210" s="276" t="s">
        <v>188</v>
      </c>
      <c r="G210" s="253"/>
      <c r="H210" s="253" t="s">
        <v>356</v>
      </c>
      <c r="I210" s="253"/>
      <c r="J210" s="253"/>
      <c r="K210" s="301"/>
    </row>
    <row r="211" spans="2:11" s="1" customFormat="1" ht="15" customHeight="1">
      <c r="B211" s="319"/>
      <c r="C211" s="253"/>
      <c r="D211" s="253"/>
      <c r="E211" s="253"/>
      <c r="F211" s="276" t="s">
        <v>192</v>
      </c>
      <c r="G211" s="314"/>
      <c r="H211" s="305" t="s">
        <v>193</v>
      </c>
      <c r="I211" s="305"/>
      <c r="J211" s="305"/>
      <c r="K211" s="320"/>
    </row>
    <row r="212" spans="2:11" s="1" customFormat="1" ht="15" customHeight="1">
      <c r="B212" s="319"/>
      <c r="C212" s="253"/>
      <c r="D212" s="253"/>
      <c r="E212" s="253"/>
      <c r="F212" s="276" t="s">
        <v>194</v>
      </c>
      <c r="G212" s="314"/>
      <c r="H212" s="305" t="s">
        <v>357</v>
      </c>
      <c r="I212" s="305"/>
      <c r="J212" s="305"/>
      <c r="K212" s="320"/>
    </row>
    <row r="213" spans="2:11" s="1" customFormat="1" ht="15" customHeight="1">
      <c r="B213" s="319"/>
      <c r="C213" s="253"/>
      <c r="D213" s="253"/>
      <c r="E213" s="253"/>
      <c r="F213" s="276"/>
      <c r="G213" s="314"/>
      <c r="H213" s="305"/>
      <c r="I213" s="305"/>
      <c r="J213" s="305"/>
      <c r="K213" s="320"/>
    </row>
    <row r="214" spans="2:11" s="1" customFormat="1" ht="15" customHeight="1">
      <c r="B214" s="319"/>
      <c r="C214" s="253" t="s">
        <v>319</v>
      </c>
      <c r="D214" s="253"/>
      <c r="E214" s="253"/>
      <c r="F214" s="276">
        <v>1</v>
      </c>
      <c r="G214" s="314"/>
      <c r="H214" s="305" t="s">
        <v>358</v>
      </c>
      <c r="I214" s="305"/>
      <c r="J214" s="305"/>
      <c r="K214" s="320"/>
    </row>
    <row r="215" spans="2:11" s="1" customFormat="1" ht="15" customHeight="1">
      <c r="B215" s="319"/>
      <c r="C215" s="253"/>
      <c r="D215" s="253"/>
      <c r="E215" s="253"/>
      <c r="F215" s="276">
        <v>2</v>
      </c>
      <c r="G215" s="314"/>
      <c r="H215" s="305" t="s">
        <v>359</v>
      </c>
      <c r="I215" s="305"/>
      <c r="J215" s="305"/>
      <c r="K215" s="320"/>
    </row>
    <row r="216" spans="2:11" s="1" customFormat="1" ht="15" customHeight="1">
      <c r="B216" s="319"/>
      <c r="C216" s="253"/>
      <c r="D216" s="253"/>
      <c r="E216" s="253"/>
      <c r="F216" s="276">
        <v>3</v>
      </c>
      <c r="G216" s="314"/>
      <c r="H216" s="305" t="s">
        <v>360</v>
      </c>
      <c r="I216" s="305"/>
      <c r="J216" s="305"/>
      <c r="K216" s="320"/>
    </row>
    <row r="217" spans="2:11" s="1" customFormat="1" ht="15" customHeight="1">
      <c r="B217" s="319"/>
      <c r="C217" s="253"/>
      <c r="D217" s="253"/>
      <c r="E217" s="253"/>
      <c r="F217" s="276">
        <v>4</v>
      </c>
      <c r="G217" s="314"/>
      <c r="H217" s="305" t="s">
        <v>361</v>
      </c>
      <c r="I217" s="305"/>
      <c r="J217" s="305"/>
      <c r="K217" s="320"/>
    </row>
    <row r="218" spans="2:11" s="1" customFormat="1" ht="12.75" customHeight="1">
      <c r="B218" s="321"/>
      <c r="C218" s="322"/>
      <c r="D218" s="322"/>
      <c r="E218" s="322"/>
      <c r="F218" s="322"/>
      <c r="G218" s="322"/>
      <c r="H218" s="322"/>
      <c r="I218" s="322"/>
      <c r="J218" s="322"/>
      <c r="K218" s="323"/>
    </row>
  </sheetData>
  <sheetProtection formatCells="0" formatColumns="0" formatRows="0" insertColumns="0" insertRows="0" insertHyperlinks="0" deleteColumns="0" deleteRows="0" sort="0" autoFilter="0" pivotTables="0"/>
  <mergeCells count="77">
    <mergeCell ref="C102:J102"/>
    <mergeCell ref="C122:J122"/>
    <mergeCell ref="C147:J147"/>
    <mergeCell ref="C165:J165"/>
    <mergeCell ref="C199:J199"/>
    <mergeCell ref="H200:J200"/>
    <mergeCell ref="H202:J202"/>
    <mergeCell ref="H203:J203"/>
    <mergeCell ref="H204:J204"/>
    <mergeCell ref="H205:J205"/>
    <mergeCell ref="H206:J206"/>
    <mergeCell ref="H208:J208"/>
    <mergeCell ref="H209:J209"/>
    <mergeCell ref="H210:J210"/>
    <mergeCell ref="H211:J211"/>
    <mergeCell ref="H212:J212"/>
    <mergeCell ref="H214:J214"/>
    <mergeCell ref="H215:J215"/>
    <mergeCell ref="H216:J216"/>
    <mergeCell ref="H217:J217"/>
    <mergeCell ref="D47:J47"/>
    <mergeCell ref="E48:J48"/>
    <mergeCell ref="E49:J49"/>
    <mergeCell ref="E50:J50"/>
    <mergeCell ref="D51:J51"/>
    <mergeCell ref="C52:J52"/>
    <mergeCell ref="C54:J54"/>
    <mergeCell ref="C55:J55"/>
    <mergeCell ref="C57:J57"/>
    <mergeCell ref="D58:J58"/>
    <mergeCell ref="D59:J59"/>
    <mergeCell ref="D60:J60"/>
    <mergeCell ref="D61:J61"/>
    <mergeCell ref="D62:J62"/>
    <mergeCell ref="D63:J63"/>
    <mergeCell ref="D65:J65"/>
    <mergeCell ref="D66:J66"/>
    <mergeCell ref="D67:J67"/>
    <mergeCell ref="D68:J68"/>
    <mergeCell ref="D69:J69"/>
    <mergeCell ref="D70:J70"/>
    <mergeCell ref="C75:J75"/>
    <mergeCell ref="C9:J9"/>
    <mergeCell ref="D10:J10"/>
    <mergeCell ref="D11:J11"/>
    <mergeCell ref="D15:J15"/>
    <mergeCell ref="D16:J16"/>
    <mergeCell ref="D17:J17"/>
    <mergeCell ref="F18:J18"/>
    <mergeCell ref="F19:J19"/>
    <mergeCell ref="F20:J20"/>
    <mergeCell ref="F21:J21"/>
    <mergeCell ref="F22:J22"/>
    <mergeCell ref="F23:J23"/>
    <mergeCell ref="C25:J25"/>
    <mergeCell ref="C26:J26"/>
    <mergeCell ref="D27:J27"/>
    <mergeCell ref="D28:J28"/>
    <mergeCell ref="D30:J30"/>
    <mergeCell ref="D31:J31"/>
    <mergeCell ref="D33:J33"/>
    <mergeCell ref="D34:J34"/>
    <mergeCell ref="D35:J35"/>
    <mergeCell ref="G36:J36"/>
    <mergeCell ref="G37:J37"/>
    <mergeCell ref="G38:J38"/>
    <mergeCell ref="G39:J39"/>
    <mergeCell ref="G40:J40"/>
    <mergeCell ref="G41:J41"/>
    <mergeCell ref="G42:J42"/>
    <mergeCell ref="G43:J43"/>
    <mergeCell ref="G44:J44"/>
    <mergeCell ref="G45:J45"/>
    <mergeCell ref="C3:J3"/>
    <mergeCell ref="C4:J4"/>
    <mergeCell ref="C6:J6"/>
    <mergeCell ref="C7:J7"/>
  </mergeCells>
  <printOptions/>
  <pageMargins left="0.5902778" right="0.5902778" top="0.5902778" bottom="0.5902778" header="0" footer="0"/>
  <pageSetup fitToHeight="0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Vojtěch Hlubuček</dc:creator>
  <cp:keywords/>
  <dc:description/>
  <cp:lastModifiedBy>Vojtěch Hlubuček</cp:lastModifiedBy>
  <dcterms:created xsi:type="dcterms:W3CDTF">2023-09-29T10:24:05Z</dcterms:created>
  <dcterms:modified xsi:type="dcterms:W3CDTF">2023-09-29T10:24:08Z</dcterms:modified>
  <cp:category/>
  <cp:version/>
  <cp:contentType/>
  <cp:contentStatus/>
</cp:coreProperties>
</file>