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dstranění nánosů..." sheetId="2" r:id="rId2"/>
    <sheet name="SO 02 - Oprava opevnění b..." sheetId="3" r:id="rId3"/>
    <sheet name="SO 03 - Oprava stavidla" sheetId="4" r:id="rId4"/>
    <sheet name="VON - Vedlejší a ostatní ..." sheetId="5" r:id="rId5"/>
  </sheets>
  <definedNames>
    <definedName name="_xlnm.Print_Area" localSheetId="0">'Rekapitulace stavby'!$D$4:$AO$36,'Rekapitulace stavby'!$C$42:$AQ$59</definedName>
    <definedName name="_xlnm._FilterDatabase" localSheetId="1" hidden="1">'SO 01 - Odstranění nánosů...'!$C$80:$K$132</definedName>
    <definedName name="_xlnm.Print_Area" localSheetId="1">'SO 01 - Odstranění nánosů...'!$C$4:$J$39,'SO 01 - Odstranění nánosů...'!$C$68:$K$132</definedName>
    <definedName name="_xlnm._FilterDatabase" localSheetId="2" hidden="1">'SO 02 - Oprava opevnění b...'!$C$83:$K$310</definedName>
    <definedName name="_xlnm.Print_Area" localSheetId="2">'SO 02 - Oprava opevnění b...'!$C$4:$J$39,'SO 02 - Oprava opevnění b...'!$C$71:$K$310</definedName>
    <definedName name="_xlnm._FilterDatabase" localSheetId="3" hidden="1">'SO 03 - Oprava stavidla'!$C$84:$K$185</definedName>
    <definedName name="_xlnm.Print_Area" localSheetId="3">'SO 03 - Oprava stavidla'!$C$4:$J$39,'SO 03 - Oprava stavidla'!$C$72:$K$185</definedName>
    <definedName name="_xlnm._FilterDatabase" localSheetId="4" hidden="1">'VON - Vedlejší a ostatní ...'!$C$85:$K$191</definedName>
    <definedName name="_xlnm.Print_Area" localSheetId="4">'VON - Vedlejší a ostatní ...'!$C$4:$J$39,'VON - Vedlejší a ostatní ...'!$C$73:$K$191</definedName>
    <definedName name="_xlnm.Print_Titles" localSheetId="0">'Rekapitulace stavby'!$52:$52</definedName>
    <definedName name="_xlnm.Print_Titles" localSheetId="1">'SO 01 - Odstranění nánosů...'!$80:$80</definedName>
    <definedName name="_xlnm.Print_Titles" localSheetId="2">'SO 02 - Oprava opevnění b...'!$83:$83</definedName>
    <definedName name="_xlnm.Print_Titles" localSheetId="3">'SO 03 - Oprava stavidla'!$84:$84</definedName>
    <definedName name="_xlnm.Print_Titles" localSheetId="4">'VON - Vedlejší a ostatní ...'!$85:$85</definedName>
  </definedNames>
  <calcPr fullCalcOnLoad="1"/>
</workbook>
</file>

<file path=xl/sharedStrings.xml><?xml version="1.0" encoding="utf-8"?>
<sst xmlns="http://schemas.openxmlformats.org/spreadsheetml/2006/main" count="5231" uniqueCount="626">
  <si>
    <t>Export Komplet</t>
  </si>
  <si>
    <t>VZ</t>
  </si>
  <si>
    <t>2.0</t>
  </si>
  <si>
    <t>ZAMOK</t>
  </si>
  <si>
    <t>False</t>
  </si>
  <si>
    <t>{76b14fdf-f8aa-44dc-912d-f374b05c4fe4}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</si>
  <si>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</si>
  <si>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</si>
  <si>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</si>
  <si>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</si>
  <si>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</si>
  <si>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</si>
  <si>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</si>
  <si>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</si>
  <si>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3665vv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</si>
  <si>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</si>
  <si>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</si>
  <si>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Doubrava, VD Žleby-Zámecký, oprava spárování, odstranění nánosů v nadjezí, oprava stavidla</t>
  </si>
  <si>
    <t>KSO:</t>
  </si>
  <si>
    <t/>
  </si>
  <si>
    <t>CC-CZ:</t>
  </si>
  <si>
    <t>Místo:</t>
  </si>
  <si>
    <t>Žleby</t>
  </si>
  <si>
    <t>Datum:</t>
  </si>
  <si>
    <t>29.11.2022</t>
  </si>
  <si>
    <t>Zadavatel:</t>
  </si>
  <si>
    <t>IČ:</t>
  </si>
  <si>
    <t>70890005</t>
  </si>
  <si>
    <t>Povodí Labe, s.p.</t>
  </si>
  <si>
    <t>DIČ:</t>
  </si>
  <si>
    <t>CZ70890005</t>
  </si>
  <si>
    <t>Uchazeč:</t>
  </si>
  <si>
    <t>Vyplň údaj</t>
  </si>
  <si>
    <t>Projektant:</t>
  </si>
  <si>
    <t>Ing. P. Kunc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</si>
  <si>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</si>
  <si>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</si>
  <si>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</si>
  <si>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</si>
  <si>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</si>
  <si>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</si>
  <si>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</si>
  <si>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</si>
  <si>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</si>
  <si>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</si>
  <si>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</si>
  <si>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</si>
  <si>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</si>
  <si>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</si>
  <si>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</si>
  <si>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</si>
  <si>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</si>
  <si>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</si>
  <si>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</si>
  <si>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</si>
  <si>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</si>
  <si>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</si>
  <si>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</si>
  <si>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</si>
  <si>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</si>
  <si>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</si>
  <si>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</si>
  <si>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</si>
  <si>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</si>
  <si>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</si>
  <si>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</si>
  <si>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</si>
  <si>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</si>
  <si>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</si>
  <si>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</si>
  <si>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</si>
  <si>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</si>
  <si>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</si>
  <si>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</si>
  <si>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</si>
  <si>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</si>
  <si>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</si>
  <si>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</si>
  <si>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</si>
  <si>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Odstranění nánosů v nadjezí</t>
  </si>
  <si>
    <t>STA</t>
  </si>
  <si>
    <t>1</t>
  </si>
  <si>
    <t>{e54a2dd1-bfae-4fe3-a83e-847bd152c545}</t>
  </si>
  <si>
    <t>2</t>
  </si>
  <si>
    <t>SO 02</t>
  </si>
  <si>
    <t>Oprava opevnění břehů, spárování jezového tělesa</t>
  </si>
  <si>
    <t>{df45d0ac-f139-4e40-a81b-2f210d22ca5b}</t>
  </si>
  <si>
    <t>SO 03</t>
  </si>
  <si>
    <t>Oprava stavidla</t>
  </si>
  <si>
    <t>{ccdb6c8a-924f-4ea1-a960-ef1ff3fdba01}</t>
  </si>
  <si>
    <t>VON</t>
  </si>
  <si>
    <t>Vedlejší a ostatní náklady</t>
  </si>
  <si>
    <t>{ffcf2a60-4e52-46c2-8aea-3e95cf2b5c42}</t>
  </si>
  <si>
    <t>KRYCÍ LIST SOUPISU PRACÍ</t>
  </si>
  <si>
    <t>Objekt:</t>
  </si>
  <si>
    <t>SO 01 - Odstranění nánosů v nadjezí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</si>
  <si>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</si>
  <si>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</si>
  <si>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</si>
  <si>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</si>
  <si>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</si>
  <si>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</si>
  <si>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</si>
  <si>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</si>
  <si>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</si>
  <si>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</si>
  <si>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</si>
  <si>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</si>
  <si>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</si>
  <si>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</si>
  <si>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</si>
  <si>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</si>
  <si>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</si>
  <si>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</si>
  <si>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</si>
  <si>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</si>
  <si>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</si>
  <si>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</si>
  <si>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</si>
  <si>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183551213</t>
  </si>
  <si>
    <t>Úprava zemědělské půdy - orba hluboká, hl. přes 0,24 do 0,30 m, na ploše jednotlivě do 5 ha, o sklonu do 5°</t>
  </si>
  <si>
    <t>ha</t>
  </si>
  <si>
    <t>CS ÚRS 2023 01</t>
  </si>
  <si>
    <t>4</t>
  </si>
  <si>
    <t>2098802528</t>
  </si>
  <si>
    <t>Online PSC</t>
  </si>
  <si>
    <t>https://podminky.urs.cz/item/CS_URS_2023_01/183551213</t>
  </si>
  <si>
    <t>VV</t>
  </si>
  <si>
    <t>zapravení nánosů na zemědělské půdě, příl. D.1.1</t>
  </si>
  <si>
    <t>28000/10000</t>
  </si>
  <si>
    <t>Součet</t>
  </si>
  <si>
    <t>Zemní práce</t>
  </si>
  <si>
    <t>1142033R</t>
  </si>
  <si>
    <t>Vybrání odpadu ze sedimentů</t>
  </si>
  <si>
    <t>m3</t>
  </si>
  <si>
    <t>-377518483</t>
  </si>
  <si>
    <t>"vybrání odpadu před i během těžení sedimentů (komunální odpad, dřevo, kameny), odhad, viz příloha D.1.1"</t>
  </si>
  <si>
    <t>1/0,8</t>
  </si>
  <si>
    <t>3</t>
  </si>
  <si>
    <t>997013635</t>
  </si>
  <si>
    <t>Poplatek za uložení stavebního odpadu na skládce (skládkovné) komunálního zatříděného do Katalogu odpadů pod kódem 20 03 01</t>
  </si>
  <si>
    <t>t</t>
  </si>
  <si>
    <t>493877353</t>
  </si>
  <si>
    <t>https://podminky.urs.cz/item/CS_URS_2023_01/997013635</t>
  </si>
  <si>
    <t>"odpad vybraný ze sedimentů (komunální odpad, dřevo, kameny), odhad, viz příloha D.1.1"</t>
  </si>
  <si>
    <t>124253102</t>
  </si>
  <si>
    <t>Vykopávky pro koryta vodotečí strojně v hornině třídy těžitelnosti I skupiny 3 přes 1 000 do 5 000 m3</t>
  </si>
  <si>
    <t>1640757014</t>
  </si>
  <si>
    <t>https://podminky.urs.cz/item/CS_URS_2023_01/124253102</t>
  </si>
  <si>
    <t>těžení nánosů z jezové zdrže, nad hladinou vody, VV, příl. D.1.4</t>
  </si>
  <si>
    <t>vypočtené nezaokrouhlené množství 1468,36</t>
  </si>
  <si>
    <t>1469</t>
  </si>
  <si>
    <t>5</t>
  </si>
  <si>
    <t>127751101</t>
  </si>
  <si>
    <t>Vykopávky pod vodou strojně na hloubku do 5 m pod projektem stanovenou hladinou vody v horninách třídy těžitelnosti I a II skupiny 1 až 4, průměrné tloušťky projektované vrstvy do 0,50 m do 1 000 m3</t>
  </si>
  <si>
    <t>1495620202</t>
  </si>
  <si>
    <t>https://podminky.urs.cz/item/CS_URS_2023_01/127751101</t>
  </si>
  <si>
    <t>těžení nánosů z jezové zdrže, v hl. cca 0,10 m pod minimální hladinou vody, VV, příl. D.1.4</t>
  </si>
  <si>
    <t>vypočtené nezaokrouhlené množství 227,40</t>
  </si>
  <si>
    <t>228</t>
  </si>
  <si>
    <t>6</t>
  </si>
  <si>
    <t>162206112</t>
  </si>
  <si>
    <t>Vodorovné přemístění výkopku bez naložení, avšak se složením zemin schopných zúrodnění, na vzdálenost přes 20 do 50 m</t>
  </si>
  <si>
    <t>-631811633</t>
  </si>
  <si>
    <t>https://podminky.urs.cz/item/CS_URS_2023_01/162206112</t>
  </si>
  <si>
    <t xml:space="preserve">shrnování nánosu k levému břehu zdrže, VV, příl. D.1.4 </t>
  </si>
  <si>
    <t>vypočtené nezaokrouhlené množství 1468,36+227,40</t>
  </si>
  <si>
    <t>1696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</si>
  <si>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</si>
  <si>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</si>
  <si>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</si>
  <si>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1737051966</t>
  </si>
  <si>
    <t>https://podminky.urs.cz/item/CS_URS_2023_01/167151111</t>
  </si>
  <si>
    <t xml:space="preserve">nakládání nánosu ze dna zdrže na dopravní prostředek, VV, příl. D.1.4 </t>
  </si>
  <si>
    <t>8</t>
  </si>
  <si>
    <t>162506111</t>
  </si>
  <si>
    <t>Vodorovné přemístění výkopku bez naložení, avšak se složením zemin schopných zúrodnění, na vzdálenost přes 2000 do 3000 m</t>
  </si>
  <si>
    <t>-1436540714</t>
  </si>
  <si>
    <t>https://podminky.urs.cz/item/CS_URS_2023_01/162506111</t>
  </si>
  <si>
    <t xml:space="preserve">odvoz nánosu k trvalému uložení, vč. hrubého rozhrnutí, VV, příl. D.1.4 </t>
  </si>
  <si>
    <t>9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</si>
  <si>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</si>
  <si>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</si>
  <si>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m2</t>
  </si>
  <si>
    <t>-1224985297</t>
  </si>
  <si>
    <t>https://podminky.urs.cz/item/CS_URS_2023_01/938909311</t>
  </si>
  <si>
    <t>"průběžné čištění přístupových cest dle potřeby, viz příloha B., D.1.1"</t>
  </si>
  <si>
    <t>160*4,0*7</t>
  </si>
  <si>
    <t>10</t>
  </si>
  <si>
    <t>998332011</t>
  </si>
  <si>
    <t>Přesun hmot pro úpravy vodních toků a kanály, hráze rybníků apod. dopravní vzdálenost do 500 m</t>
  </si>
  <si>
    <t>1947837284</t>
  </si>
  <si>
    <t>https://podminky.urs.cz/item/CS_URS_2023_01/998332011</t>
  </si>
  <si>
    <t>SO 02 - Oprava opevnění břehů, spárování jezového tělesa</t>
  </si>
  <si>
    <t xml:space="preserve">    2 - Zakládání</t>
  </si>
  <si>
    <t xml:space="preserve">    9 - Ostatní konstrukce a práce, bourání</t>
  </si>
  <si>
    <t xml:space="preserve">    997 - Přesun sutě</t>
  </si>
  <si>
    <t>938901101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</si>
  <si>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</si>
  <si>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-1561971608</t>
  </si>
  <si>
    <t>https://podminky.urs.cz/item/CS_URS_2023_01/938901101</t>
  </si>
  <si>
    <t>prvotní očištění dlažby od náletového rostlinstva, drnů, příl D.1.2, D.2.1</t>
  </si>
  <si>
    <t>PB dlažba ve zdrži, pás dlažby nad hladinou</t>
  </si>
  <si>
    <t>1,0*33</t>
  </si>
  <si>
    <t>181111123</t>
  </si>
  <si>
    <t>Plošná úprava terénu v zemině skupiny 1 až 4 s urovnáním povrchu bez doplnění ornice souvislé plochy do 500 m2 při nerovnostech terénu přes 100 do 150 mm na svahu přes 1:2 do 1:1</t>
  </si>
  <si>
    <t>-1911834007</t>
  </si>
  <si>
    <t>https://podminky.urs.cz/item/CS_URS_2023_01/181111123</t>
  </si>
  <si>
    <t>svahování nad břehovou dlažbou PB ve zdrži, příl D.1.2, D.2.1</t>
  </si>
  <si>
    <t>58</t>
  </si>
  <si>
    <t>181411133</t>
  </si>
  <si>
    <t>Založení trávníku na půdě předem připravené plochy do 1000 m2 výsevem včetně utažení parkového na svahu přes 1:2 do 1:1</t>
  </si>
  <si>
    <t>1140555576</t>
  </si>
  <si>
    <t>https://podminky.urs.cz/item/CS_URS_2023_01/181411133</t>
  </si>
  <si>
    <t>osetí po svahování nad břehovou dlažbou PB ve zdrži, příl D.1.2, D.2.1</t>
  </si>
  <si>
    <t>M</t>
  </si>
  <si>
    <t>00572410</t>
  </si>
  <si>
    <t>osivo směs travní parková</t>
  </si>
  <si>
    <t>kg</t>
  </si>
  <si>
    <t>-1797465486</t>
  </si>
  <si>
    <t>58*0,020</t>
  </si>
  <si>
    <t>Zakládání</t>
  </si>
  <si>
    <t>230290007R</t>
  </si>
  <si>
    <t>Jímka z big bagů rozměru 0,9 x 0,9 x 1,0 m</t>
  </si>
  <si>
    <t>m</t>
  </si>
  <si>
    <t>180141671</t>
  </si>
  <si>
    <t>"viz příloha B., D.1.2"</t>
  </si>
  <si>
    <t>"cena za zřízení a likvidaci jímky z big bagů z místního materiálu, průměrná cena za 1,0 m jímky, je počítáno s dvojnásobnou obratovostí"</t>
  </si>
  <si>
    <t>"cena včetně fólie na návodní stranu jímky,  dvojnásobná obratovost"</t>
  </si>
  <si>
    <t>"jímkování během přespárování a budování dlažeb"</t>
  </si>
  <si>
    <t>vč. čerpání příp. průsakové vody v prostoru vývaru</t>
  </si>
  <si>
    <t>36</t>
  </si>
  <si>
    <t>230290007R1</t>
  </si>
  <si>
    <t>Jímka z pytlů s pískem, na výšku 0,4 m</t>
  </si>
  <si>
    <t>1806648982</t>
  </si>
  <si>
    <t>"cena za zřízení a likvidaci jímky z pytlů PP a zeminy z místního materiálu, průměrná cena za 1,0 m jímky, je počítáno s dvojnásobnou obratovostí"</t>
  </si>
  <si>
    <t>43</t>
  </si>
  <si>
    <t>Ostatní konstrukce a práce, bourání</t>
  </si>
  <si>
    <t>985131111</t>
  </si>
  <si>
    <t>Očištění ploch stěn, rubu kleneb a podlah tlakovou vodou</t>
  </si>
  <si>
    <t>-1202976400</t>
  </si>
  <si>
    <t>https://podminky.urs.cz/item/CS_URS_2023_01/985131111</t>
  </si>
  <si>
    <t>výkaz dle příl D.1.2, D.2.1</t>
  </si>
  <si>
    <t>I. přespárování zdí a dlažeb z LK přír. n. řádk.</t>
  </si>
  <si>
    <t>schodiště podjezí</t>
  </si>
  <si>
    <t>2,80</t>
  </si>
  <si>
    <t>svislá zavazovací stěna LB podjezí</t>
  </si>
  <si>
    <t>10,15</t>
  </si>
  <si>
    <t>svislá zavazovací stěna PB podjezí</t>
  </si>
  <si>
    <t>9,79</t>
  </si>
  <si>
    <t>svislá zavazovací stěna LB nadjezí</t>
  </si>
  <si>
    <t>8,47</t>
  </si>
  <si>
    <t>svislá zavazovací stěna PB nadjezí</t>
  </si>
  <si>
    <t>5,71</t>
  </si>
  <si>
    <t>svislá stěna pilíře - vodorys</t>
  </si>
  <si>
    <t>6,19</t>
  </si>
  <si>
    <t>nadjezí PB</t>
  </si>
  <si>
    <t>71,61</t>
  </si>
  <si>
    <t>předprsí jezu</t>
  </si>
  <si>
    <t>47,00</t>
  </si>
  <si>
    <t>Mezisoučet</t>
  </si>
  <si>
    <t>III. přespárování dlažeb z kam. kvádr. zdiva</t>
  </si>
  <si>
    <t>dlažba skluzu pod štěrk. propustí</t>
  </si>
  <si>
    <t>61,00</t>
  </si>
  <si>
    <t>dlažba přelivné plochy</t>
  </si>
  <si>
    <t>220,00</t>
  </si>
  <si>
    <t>938903211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</si>
  <si>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</si>
  <si>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-545055583</t>
  </si>
  <si>
    <t>https://podminky.urs.cz/item/CS_URS_2023_01/938903211</t>
  </si>
  <si>
    <t>985232111</t>
  </si>
  <si>
    <t>Hloubkové spárování zdiva hloubky přes 40 do 80 mm aktivovanou maltou délky spáry na 1 m2 upravované plochy do 6 m</t>
  </si>
  <si>
    <t>-7344926</t>
  </si>
  <si>
    <t>https://podminky.urs.cz/item/CS_URS_2023_01/985232111</t>
  </si>
  <si>
    <t>hloubkové mechanizované tlakové spárování, příl. D.2.1</t>
  </si>
  <si>
    <t>prefabrikovaná cementová malta MC 25 (třída R3)</t>
  </si>
  <si>
    <t>985233111</t>
  </si>
  <si>
    <t>Úprava spár po spárování zdiva kamenného nebo cihelného délky spáry na 1 m2 upravované plochy do 6 m uhlazením</t>
  </si>
  <si>
    <t>-1443980297</t>
  </si>
  <si>
    <t>https://podminky.urs.cz/item/CS_URS_2023_01/985233111</t>
  </si>
  <si>
    <t>11</t>
  </si>
  <si>
    <t>981511113</t>
  </si>
  <si>
    <t>Demolice konstrukcí objektů postupným rozebíráním zdiva na maltu cementovou z kamene</t>
  </si>
  <si>
    <t>1151412088</t>
  </si>
  <si>
    <t>https://podminky.urs.cz/item/CS_URS_2023_01/981511113</t>
  </si>
  <si>
    <t>vyjmutí pův. nárožního obkladního kamene v přelivné hraně jezu, příl D.1.2, D.2.1</t>
  </si>
  <si>
    <t>0,9*0,3*0,4</t>
  </si>
  <si>
    <t>rozebrání pův. dlažeb vč. pův. podkladu (II. předláždění)</t>
  </si>
  <si>
    <t>podjezí LB</t>
  </si>
  <si>
    <t>10,50* 0,5</t>
  </si>
  <si>
    <t>závěr. práh LB</t>
  </si>
  <si>
    <t>4,30* 0,5</t>
  </si>
  <si>
    <t>podjezí PB</t>
  </si>
  <si>
    <t>4,50* 0,5</t>
  </si>
  <si>
    <t>12</t>
  </si>
  <si>
    <t>321212345R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</si>
  <si>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</si>
  <si>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-252814572</t>
  </si>
  <si>
    <t>https://podminky.urs.cz/item/CS_URS_2023_01/321212345R</t>
  </si>
  <si>
    <t>výměna nárožního obkladního kamene v přelivné hraně jezu, příl D.1.2, D.2.1</t>
  </si>
  <si>
    <t>včetně dodání jemně kamenicky opracovaného kamenného bloku, v tvaru původního kamenného bloku</t>
  </si>
  <si>
    <t>13</t>
  </si>
  <si>
    <t>114203202</t>
  </si>
  <si>
    <t>Očištění lomového kamene nebo betonových tvárnic získaných při rozebrání dlažeb, záhozů, rovnanin a soustřeďovacích staveb od malty</t>
  </si>
  <si>
    <t>-1578606171</t>
  </si>
  <si>
    <t>https://podminky.urs.cz/item/CS_URS_2023_01/114203202</t>
  </si>
  <si>
    <t>očištění kamene pro použití v nových dlažbách, příl D.1.2, D.2.1</t>
  </si>
  <si>
    <t>14</t>
  </si>
  <si>
    <t>114203301</t>
  </si>
  <si>
    <t>Třídění lomového kamene nebo betonových tvárnic získaných při rozebrání dlažeb, záhozů, rovnanin a soustřeďovacích staveb podle druhu, velikosti nebo tvaru</t>
  </si>
  <si>
    <t>-56455198</t>
  </si>
  <si>
    <t>https://podminky.urs.cz/item/CS_URS_2023_01/114203301</t>
  </si>
  <si>
    <t>vytřídění kamene pro použití v nových dlažbách, příl D.1.2, D.2.1</t>
  </si>
  <si>
    <t>465513327R</t>
  </si>
  <si>
    <t>Dlažba z lomového kamene lomařsky upraveného na cementovou maltu, s vyspárováním cementovou maltou, tl. kamene 300 mm</t>
  </si>
  <si>
    <t>1332252834</t>
  </si>
  <si>
    <t>https://podminky.urs.cz/item/CS_URS_2023_01/465513327R</t>
  </si>
  <si>
    <t>nové dlažby z 50% pův. LK (cena snížena), LK tl. 300 mm do bet. lože tl. 200 mm, příl D.1.2, D.2.1</t>
  </si>
  <si>
    <t>10,50</t>
  </si>
  <si>
    <t>4,30</t>
  </si>
  <si>
    <t>4,50</t>
  </si>
  <si>
    <t>16</t>
  </si>
  <si>
    <t>132251101</t>
  </si>
  <si>
    <t>Hloubení nezapažených rýh šířky do 800 mm strojně s urovnáním dna do předepsaného profilu a spádu v hornině třídy těžitelnosti I skupiny 3 do 20 m3</t>
  </si>
  <si>
    <t>1404891239</t>
  </si>
  <si>
    <t>https://podminky.urs.cz/item/CS_URS_2023_01/132251101</t>
  </si>
  <si>
    <t>výkop pro patku dlažby LB v podjezí, příl D.1.2, D.2.1</t>
  </si>
  <si>
    <t>0,6*0,6*4,1</t>
  </si>
  <si>
    <t>výkop pro patku rovnaniny, příl. D.1.2, D.2.1, D.1.4</t>
  </si>
  <si>
    <t>1,0*1,0*4,5</t>
  </si>
  <si>
    <t>17</t>
  </si>
  <si>
    <t>461211111</t>
  </si>
  <si>
    <t>Patka z lomového kamene upraveného na cementovou maltu, s vyspárováním, s dlažbovitou úpravou povrchu a s vypracováním horní hrany, plocha průřezu patky do 0,40 m2</t>
  </si>
  <si>
    <t>1212614916</t>
  </si>
  <si>
    <t>https://podminky.urs.cz/item/CS_URS_2023_01/461211111</t>
  </si>
  <si>
    <t>patka dlažby LB v podjezí, příl D.1.2, D.2.1</t>
  </si>
  <si>
    <t>18</t>
  </si>
  <si>
    <t>463211153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</si>
  <si>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</si>
  <si>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1221261267</t>
  </si>
  <si>
    <t>https://podminky.urs.cz/item/CS_URS_2023_01/463211153</t>
  </si>
  <si>
    <t>nová rovnanina zajišťující okraj dlažby v LB nadjezí u nátoku náhonu MVE, příl. D.1.2, D.2.1, D.1.4</t>
  </si>
  <si>
    <t>997</t>
  </si>
  <si>
    <t>Přesun sutě</t>
  </si>
  <si>
    <t>997013862R1</t>
  </si>
  <si>
    <t>Likvidace stavebního odpadu - armovaného betonu kód odpadu 17 01 01 na skládce včetně dopravy, uložení a případného poplatku za uložení</t>
  </si>
  <si>
    <t>-1001057844</t>
  </si>
  <si>
    <t>veškerá suť (spárování), neupotřebitelný kámen atd.</t>
  </si>
  <si>
    <t>22,381</t>
  </si>
  <si>
    <t>22</t>
  </si>
  <si>
    <t>997013873R1</t>
  </si>
  <si>
    <t xml:space="preserve">Likvidace stavebního odpadu - zeminy a kamení zatříděného do Katalogu odpadů pod kódem 17 05 04 na skládce včetně dopravy, uložení a případného poplatku za uložení </t>
  </si>
  <si>
    <t>2096980944</t>
  </si>
  <si>
    <t>zemina z výkopů pro patky</t>
  </si>
  <si>
    <t>5,976*1,8</t>
  </si>
  <si>
    <t>23</t>
  </si>
  <si>
    <t>998323011</t>
  </si>
  <si>
    <t>Přesun hmot pro jezy a stupně dopravní vzdálenost do 500 m</t>
  </si>
  <si>
    <t>-2056272623</t>
  </si>
  <si>
    <t>https://podminky.urs.cz/item/CS_URS_2023_01/998323011</t>
  </si>
  <si>
    <t>54,942</t>
  </si>
  <si>
    <t>SO 03 - Oprava stavidla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</si>
  <si>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</si>
  <si>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</si>
  <si>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</si>
  <si>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-556413871</t>
  </si>
  <si>
    <t>"viz příloha B., D.3.1"</t>
  </si>
  <si>
    <t>"jímkování během obnovy PKO - prostor štěrkové propusti"</t>
  </si>
  <si>
    <t>vč. převedení minimálního záchovného průtoku trubkou nebo žlabem</t>
  </si>
  <si>
    <t>PSV</t>
  </si>
  <si>
    <t>Práce a dodávky PSV</t>
  </si>
  <si>
    <t>934956222</t>
  </si>
  <si>
    <t>Přepadová a ochranná zařízení nádrží stavidlové tabule z fošen na drážku spojených svlaky, s ocelovými pásy ukončenými okem, s ochranným nátěrem z dubového dřeva, tl. 100 mm</t>
  </si>
  <si>
    <t>1075664170</t>
  </si>
  <si>
    <t>https://podminky.urs.cz/item/CS_URS_2023_01/934956222</t>
  </si>
  <si>
    <t>nové hradící tabule stavidla, příl. D.3.1, D.3.2</t>
  </si>
  <si>
    <t>bez povrchové úpravy</t>
  </si>
  <si>
    <t>včetně montáže kování - kování bude využito původní, po obnově PKO</t>
  </si>
  <si>
    <t>1,7*1,95+1,7*1,93</t>
  </si>
  <si>
    <t>767</t>
  </si>
  <si>
    <t>Konstrukce zámečnické</t>
  </si>
  <si>
    <t>767996801</t>
  </si>
  <si>
    <t>Demontáž ostatních zámečnických konstrukcí rozebráním o hmotnosti jednotlivých dílů do 50 kg</t>
  </si>
  <si>
    <t>-1251102269</t>
  </si>
  <si>
    <t>https://podminky.urs.cz/item/CS_URS_2023_01/767996801</t>
  </si>
  <si>
    <t>demontáž veškerých odnímatelných drobných součástí stavidel (plech. kastlíky, ovl. kola, cév. tyče, pásnice tabule), příl. D.3.1, D.3.2</t>
  </si>
  <si>
    <t>veškeré odnímatelné ocel. díly</t>
  </si>
  <si>
    <t>490</t>
  </si>
  <si>
    <t>767996804</t>
  </si>
  <si>
    <t>Demontáž ostatních zámečnických konstrukcí rozebráním o hmotnosti jednotlivých dílů přes 250 do 500 kg</t>
  </si>
  <si>
    <t>1504815267</t>
  </si>
  <si>
    <t>https://podminky.urs.cz/item/CS_URS_2023_01/767996804</t>
  </si>
  <si>
    <t>demontáž a vyzdvižení stavidlových tabulí autojeřábem k rozebrání v místě stavby na jedn. díly, příl. D.3.1, D.3.2</t>
  </si>
  <si>
    <t>tabule stavidel</t>
  </si>
  <si>
    <t>400*2</t>
  </si>
  <si>
    <t>767995114</t>
  </si>
  <si>
    <t>Montáž ostatních atypických zámečnických konstrukcí hmotnosti přes 20 do 50 kg</t>
  </si>
  <si>
    <t>877550914</t>
  </si>
  <si>
    <t>https://podminky.urs.cz/item/CS_URS_2023_01/767995114</t>
  </si>
  <si>
    <t>zpětná montáž drobných součástí stavidel po obnově PKO, příl. D.3.1</t>
  </si>
  <si>
    <t>včetně náhrady spojovacích prvků za nové, v případě jejich poškozených během demontáží (čepy, šrouby atd. požadavky viz D.3.1)</t>
  </si>
  <si>
    <t>odečtena montáž kování stavidel (pásnice), jež je oceněno v pol. dodávky hradící konstrukce</t>
  </si>
  <si>
    <t>490-162</t>
  </si>
  <si>
    <t>789</t>
  </si>
  <si>
    <t>Povrchové úpravy ocelových konstrukcí a technologických zařízení</t>
  </si>
  <si>
    <t>789123240</t>
  </si>
  <si>
    <t>Úpravy povrchů pod nátěry ocelových konstrukcí třídy III očištění odmaštěním</t>
  </si>
  <si>
    <t>-631378747</t>
  </si>
  <si>
    <t>https://podminky.urs.cz/item/CS_URS_2023_01/789123240</t>
  </si>
  <si>
    <t>příprava povrchu ocel. konstrukce, D.3.1, D.3.2</t>
  </si>
  <si>
    <t xml:space="preserve">38,326 </t>
  </si>
  <si>
    <t>789123210</t>
  </si>
  <si>
    <t>Úpravy povrchů pod nátěry ocelových konstrukcí třídy III očištění omytím</t>
  </si>
  <si>
    <t>-700322606</t>
  </si>
  <si>
    <t>https://podminky.urs.cz/item/CS_URS_2023_01/789123210</t>
  </si>
  <si>
    <t>789123230</t>
  </si>
  <si>
    <t>Úpravy povrchů pod nátěry ocelových konstrukcí třídy III očištění osušením</t>
  </si>
  <si>
    <t>-822609306</t>
  </si>
  <si>
    <t>https://podminky.urs.cz/item/CS_URS_2023_01/789123230</t>
  </si>
  <si>
    <t>789223132R</t>
  </si>
  <si>
    <t>Provedení otryskání povrchů ocelových konstrukcí suché abrazivní tryskání třídy III stupeň zrezivění C, stupeň přípravy Sa 2½</t>
  </si>
  <si>
    <t>-629296944</t>
  </si>
  <si>
    <t>https://podminky.urs.cz/item/CS_URS_2023_01/789223132R</t>
  </si>
  <si>
    <t>opískování všech ocel. částí (zabudovaných i demontovaných), včetně dodávky materiálu pro otryskání a jeho likvidace, výkaz, viz příloha D.3.1, D.3.2</t>
  </si>
  <si>
    <t xml:space="preserve">otryskání povrchu na stupeň Sa 2,5 a poté tryskání povrchu před nátěrem na stupeň Sa 2,5 </t>
  </si>
  <si>
    <t>včetně ochranných opatření - plachtování během tryskání a zachycování otryskaného materiálu</t>
  </si>
  <si>
    <t>včetně očištění konstrukcí od zbytků abraziva a prachu</t>
  </si>
  <si>
    <t>rozpis jedn. ploch viz výkaz v D.3.2</t>
  </si>
  <si>
    <t>tryskání povrchu základní</t>
  </si>
  <si>
    <t>38,326</t>
  </si>
  <si>
    <t>tryskání povrchu před nátěrem</t>
  </si>
  <si>
    <t>628613611</t>
  </si>
  <si>
    <t>Žárové zinkování ponorem dílů ocelových konstrukcí mostů hmotnosti dílců do 100 kg</t>
  </si>
  <si>
    <t>-703329469</t>
  </si>
  <si>
    <t>https://podminky.urs.cz/item/CS_URS_2023_01/628613611</t>
  </si>
  <si>
    <t>základní povrchová úprava odnímatelných dílů, příl. D.3.1, D.3.2</t>
  </si>
  <si>
    <t>0,4906*1000</t>
  </si>
  <si>
    <t>789421533</t>
  </si>
  <si>
    <t>Žárové stříkání ocelových konstrukcí slitinou zinacor ZnAl, tloušťky 100 μm, třídy III</t>
  </si>
  <si>
    <t>920720784</t>
  </si>
  <si>
    <t>https://podminky.urs.cz/item/CS_URS_2023_01/789421533</t>
  </si>
  <si>
    <t>základní povrch. úprava zabuvoaných ocel. konstrukcí, příl. D.3.1, D.3.2</t>
  </si>
  <si>
    <t xml:space="preserve">dvojnásobná vrstva, celk. min. místní tl. 200 µm </t>
  </si>
  <si>
    <t>odečtena plocha demont. dílců žárově zinkovaných ponorem</t>
  </si>
  <si>
    <t>(38,326-9,584)*2</t>
  </si>
  <si>
    <t>783337101</t>
  </si>
  <si>
    <t>Krycí nátěr (email) zámečnických konstrukcí jednonásobný epoxidový</t>
  </si>
  <si>
    <t>7451907</t>
  </si>
  <si>
    <t>https://podminky.urs.cz/item/CS_URS_2023_01/783337101</t>
  </si>
  <si>
    <t>povrchová úprava zinkovaných povrchů, příl. D.3.1, D.3.2</t>
  </si>
  <si>
    <t>nanášení stříkáním</t>
  </si>
  <si>
    <t xml:space="preserve">2 vrstvy, min. místní tl. vrstvy 80 µm </t>
  </si>
  <si>
    <t>2*38,326</t>
  </si>
  <si>
    <t>783347101</t>
  </si>
  <si>
    <t>Krycí nátěr (email) zámečnických konstrukcí jednonásobný polyuretanový</t>
  </si>
  <si>
    <t>1963105936</t>
  </si>
  <si>
    <t>https://podminky.urs.cz/item/CS_URS_2023_01/783347101</t>
  </si>
  <si>
    <t>finální povrchová úprava povrchů, příl. D.3.1, D.3.2</t>
  </si>
  <si>
    <t xml:space="preserve">1 vrstva, min. místní tl. vrstvy 80 µm </t>
  </si>
  <si>
    <t>1*38,326</t>
  </si>
  <si>
    <t>997013811R1</t>
  </si>
  <si>
    <t xml:space="preserve">Likvidace stavebního odpadu - dřevěného kód odpadu 17 02 01 na skládce včetně dopravy, uložení a případného poplatku za uložení
</t>
  </si>
  <si>
    <t>410066603</t>
  </si>
  <si>
    <t>400*2/1000</t>
  </si>
  <si>
    <t>1137829211</t>
  </si>
  <si>
    <t>043194000R</t>
  </si>
  <si>
    <t>Provozní zkoušky uzávěrů před předáním díla</t>
  </si>
  <si>
    <t>soubor</t>
  </si>
  <si>
    <t>1024</t>
  </si>
  <si>
    <t>577567770</t>
  </si>
  <si>
    <t>suché a komplexní (mokré) funkční zkoušky, za přítomnosti pracovníků provozovatele a pracovníků TBD, příl. B., D.3.1</t>
  </si>
  <si>
    <t>vč. předchozího promazání veškerých mazacích míst ekologickým plastickým mazivem (cena včetně dodávky maziva a předání nespotř. maziva) viz příl D.3.1</t>
  </si>
  <si>
    <t>spotř. 1 balení maziva = 20 litrů</t>
  </si>
  <si>
    <t>VON - Vedlejší a ostatní náklady</t>
  </si>
  <si>
    <t xml:space="preserve">    5 - Komunikace pozemní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</si>
  <si>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</si>
  <si>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</si>
  <si>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</si>
  <si>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</si>
  <si>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</si>
  <si>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Komunikace pozemní</t>
  </si>
  <si>
    <t>457971112</t>
  </si>
  <si>
    <t>Zřízení vrstvy z geotextilie s přesahem bez připevnění k podkladu, s potřebným dočasným zatěžováním včetně zakotvení okraje o sklonu do 10°, šířky geotextilie přes 3 do 7,5 m</t>
  </si>
  <si>
    <t>-2078434169</t>
  </si>
  <si>
    <t>https://podminky.urs.cz/item/CS_URS_2023_01/457971112</t>
  </si>
  <si>
    <t>dočasné zpevnění přístupové komunikace, B., D.1.1</t>
  </si>
  <si>
    <t>4,0*90</t>
  </si>
  <si>
    <t>69311006</t>
  </si>
  <si>
    <t>geotextilie tkaná separační, filtrační, výztužná PP pevnost v tahu 15kN/m</t>
  </si>
  <si>
    <t>-1191467868</t>
  </si>
  <si>
    <t>584121112R</t>
  </si>
  <si>
    <t>Osazení silničních dílců ze železového betonu s podkladem z kameniva těženého do tl. 40 mm jakéhokoliv druhu a velikosti, na plochu jednotlivě přes 200 m2</t>
  </si>
  <si>
    <t>1571072537</t>
  </si>
  <si>
    <t>https://podminky.urs.cz/item/CS_URS_2023_01/584121112R</t>
  </si>
  <si>
    <t>vč. dodávky ŽB panelů z provozního materiálu zhotovitele</t>
  </si>
  <si>
    <t>90*3,0</t>
  </si>
  <si>
    <t>113151111</t>
  </si>
  <si>
    <t>Rozebírání zpevněných ploch s přemístěním na skládku na vzdálenost do 20 m nebo s naložením na dopravní prostředek ze silničních panelů</t>
  </si>
  <si>
    <t>-1542573480</t>
  </si>
  <si>
    <t>https://podminky.urs.cz/item/CS_URS_2023_01/113151111</t>
  </si>
  <si>
    <t>likvidace dočasného zpevnění přístupové komunikace, B., D.1.1</t>
  </si>
  <si>
    <t>584121112R2</t>
  </si>
  <si>
    <t>Provizorní zpevnění koruny mostku po dobu výstavby</t>
  </si>
  <si>
    <t>1695013392</t>
  </si>
  <si>
    <t>dočasné zpevnění mostku v trase přístupu, B.8.3, D.1.1</t>
  </si>
  <si>
    <t>zřízení před zahájením stavby, odstranění po dokončení stavby</t>
  </si>
  <si>
    <t>vč. dodávky mostního provizoria z provozního materiálu zhotovitele</t>
  </si>
  <si>
    <t>10*3,0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</si>
  <si>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</si>
  <si>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</si>
  <si>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969845854</t>
  </si>
  <si>
    <t>https://podminky.urs.cz/item/CS_URS_2023_01/998226011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</si>
  <si>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</si>
  <si>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</si>
  <si>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</si>
  <si>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</si>
  <si>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</si>
  <si>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</si>
  <si>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-1593978485</t>
  </si>
  <si>
    <t>viz. příl. B.8</t>
  </si>
  <si>
    <t>- zajištění místnosti pro TDI v ZS vč. jejího vybavení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</si>
  <si>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</si>
  <si>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</si>
  <si>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</si>
  <si>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</si>
  <si>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</si>
  <si>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</si>
  <si>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</si>
  <si>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</si>
  <si>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01131</t>
  </si>
  <si>
    <t>Zajištění obnovy stávající nezpevněné komunikace</t>
  </si>
  <si>
    <t>1010355988</t>
  </si>
  <si>
    <t>"obnova stávající štěrkové cesty k jezu, při jejím případném porušení (úsek mezi ul. Za Lihovarem a mostkem náhonu - nezpevněný panely)", příl. B.</t>
  </si>
  <si>
    <t>"předpokládaná plocha využívané komunikace 100,0 x 4,0 m"</t>
  </si>
  <si>
    <t>"obnova stávajících polních cest užív. k rozvozu sedimentů do pův. stavu dle pasportizace - např. výsprava výtluk a sjezdů recyklátem", příl. B., E.2</t>
  </si>
  <si>
    <t>"předpokládaná plocha pol. cest cca 450,0 x 3,0 m"</t>
  </si>
  <si>
    <t>181151321</t>
  </si>
  <si>
    <t>Plošná úprava terénu v zemině skupiny 1 až 4 s urovnáním povrchu bez doplnění ornice souvislé plochy přes 500 m2 při nerovnostech terénu přes 100 do 150 mm v rovině nebo na svahu do 1:5</t>
  </si>
  <si>
    <t>728526438</t>
  </si>
  <si>
    <t>https://podminky.urs.cz/item/CS_URS_2023_01/181151321</t>
  </si>
  <si>
    <t>obnova travnatých ploch v rámci staveniště do pův. stavu, D.1.1, D.1.2, D.1.3</t>
  </si>
  <si>
    <t>850</t>
  </si>
  <si>
    <t>181411131</t>
  </si>
  <si>
    <t>Založení trávníku na půdě předem připravené plochy do 1000 m2 výsevem včetně utažení parkového v rovině nebo na svahu do 1:5</t>
  </si>
  <si>
    <t>1176090655</t>
  </si>
  <si>
    <t>https://podminky.urs.cz/item/CS_URS_2023_01/181411131</t>
  </si>
  <si>
    <t>1658836207</t>
  </si>
  <si>
    <t>850*0,02</t>
  </si>
  <si>
    <t>184813212</t>
  </si>
  <si>
    <t>Ochranné oplocení kořenové zóny stromu v rovině nebo na svahu do 1:5, výšky přes 1500 do 2000 mm</t>
  </si>
  <si>
    <t>352261626</t>
  </si>
  <si>
    <t>https://podminky.urs.cz/item/CS_URS_2023_01/184813212</t>
  </si>
  <si>
    <t>ochrana keřových skupin a obvodu staveniště neprůhledným oplocením v 2,0 m, dle požadavků NPÚ, příl. B.</t>
  </si>
  <si>
    <t>90</t>
  </si>
  <si>
    <t>184813252</t>
  </si>
  <si>
    <t>Odstranění ochranného oplocení kořenové zóny stromu v rovině nebo na svahu do 1:5, výšky přes 1500 do 2000 mm</t>
  </si>
  <si>
    <t>480624990</t>
  </si>
  <si>
    <t>https://podminky.urs.cz/item/CS_URS_2023_01/184813252</t>
  </si>
  <si>
    <t>odstranění oplocení staveniště a keř. skupin, příl. B.</t>
  </si>
  <si>
    <t>184818232</t>
  </si>
  <si>
    <t>Ochrana kmene bedněním před poškozením stavebním provozem zřízení včetně odstranění výšky bednění do 2 m průměru kmene přes 300 do 500 mm</t>
  </si>
  <si>
    <t>kus</t>
  </si>
  <si>
    <t>92466317</t>
  </si>
  <si>
    <t>https://podminky.urs.cz/item/CS_URS_2023_01/184818232</t>
  </si>
  <si>
    <t>ochrana soliterní dřeviny na LB, dle ČSN 83 9061, příl. B., D.1.1</t>
  </si>
  <si>
    <t>02</t>
  </si>
  <si>
    <t>Projektová dokumentace - ostatní náklady</t>
  </si>
  <si>
    <t>0210</t>
  </si>
  <si>
    <t>Zhotovitelem vypracovaný Plán opatření pro případ havárie, pro případ úniku závadných látek (např. ropné produkty, cementové výluhy, odpadní vody z těsnících clon, atd.)</t>
  </si>
  <si>
    <t>-1181102920</t>
  </si>
  <si>
    <t>0221</t>
  </si>
  <si>
    <t>Zpracování povodňového plánu stavby dle §71 zákona č. 254/2001 Sb. včetně zajištění schválení příslušnými orgány správy a Povodím Labe, státní podnik</t>
  </si>
  <si>
    <t>434173999</t>
  </si>
  <si>
    <t>včetně zohlednění specifik stavby, viz B.8.2</t>
  </si>
  <si>
    <t>vč. veškerých činností k uplatňování Povodňového plánu</t>
  </si>
  <si>
    <t>vč. koordinace průběhu stavby s obsluhou výše položeného VD Pařížov</t>
  </si>
  <si>
    <t>023</t>
  </si>
  <si>
    <t>Vypracování projektu skutečného provedení díla</t>
  </si>
  <si>
    <t>1542500823</t>
  </si>
  <si>
    <t>zaměření dna jezové zdrže a patek opevnění po odtěžení sedimentů</t>
  </si>
  <si>
    <t>včetně fotodokumentace prací, dokumentace obnovy PKO</t>
  </si>
  <si>
    <t>"1 paré + 1 x CD, viz příloha B."</t>
  </si>
  <si>
    <t>03</t>
  </si>
  <si>
    <t>Geodetické práce a vytýčení - ostatní náklady</t>
  </si>
  <si>
    <t>035</t>
  </si>
  <si>
    <t>Zajištění veškerých geodetických prací souvisejících s realizací díla</t>
  </si>
  <si>
    <t>262144</t>
  </si>
  <si>
    <t>-1565967415</t>
  </si>
  <si>
    <t>vytyčení před a během stavby, pracovních profilů, ověřovací měření v průběhu těžení atd.</t>
  </si>
  <si>
    <t>09</t>
  </si>
  <si>
    <t>Ostatní náklady</t>
  </si>
  <si>
    <t>19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</si>
  <si>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</si>
  <si>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</si>
  <si>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-890779445</t>
  </si>
  <si>
    <t>příl. B, D.1.1</t>
  </si>
  <si>
    <t>20</t>
  </si>
  <si>
    <t>0370</t>
  </si>
  <si>
    <t>Zajištění plnění požadavků dotčených vlastníků vyplývajících z udělených souhlasů s provedením stavby</t>
  </si>
  <si>
    <t>703643583</t>
  </si>
  <si>
    <t>příl. E.2, D.1</t>
  </si>
  <si>
    <t>vč. případné kompenzace uživateli pozemků za nutné agrotechnické úpravy po navezení sedimentů na půdní bloky(např. vyvláčení, sběr kamenů ad.),viz E.2</t>
  </si>
  <si>
    <t>0931</t>
  </si>
  <si>
    <t>Provedení pasportizace stávajících nemovitostí (vč. pozemků) a jejich příslušenství, zajištění fotodokumentace stávajícího stavu přístupových komunikací</t>
  </si>
  <si>
    <t>874717464</t>
  </si>
  <si>
    <t>095</t>
  </si>
  <si>
    <t>Zajištění šetření o podzemních sítích vč. zajištění nových vyjádření v případě, že před realizací pozbyly platnosti</t>
  </si>
  <si>
    <t>779857524</t>
  </si>
  <si>
    <t>příl. E.3</t>
  </si>
  <si>
    <t>09920</t>
  </si>
  <si>
    <t>Odborné odlovení rybí obsádky z prostoru staveniště</t>
  </si>
  <si>
    <t>-636715250</t>
  </si>
  <si>
    <t>příl. B., E.1</t>
  </si>
  <si>
    <t>ve spolupráci s MO ČRS</t>
  </si>
  <si>
    <t>24</t>
  </si>
  <si>
    <t>0992</t>
  </si>
  <si>
    <t>Zajištění průzkumu staveniště zaměřeného na výskyt zvláště chráněných živočichů a rostlin a jejich odborného transferu</t>
  </si>
  <si>
    <t>1944819665</t>
  </si>
  <si>
    <t>- dle z. 114/1992 Sb., bezprostředně před zahájením prací</t>
  </si>
  <si>
    <t>příl. B.</t>
  </si>
  <si>
    <t>25</t>
  </si>
  <si>
    <t>099911</t>
  </si>
  <si>
    <t>Zajištění vedení průběžné evidence odpadů</t>
  </si>
  <si>
    <t>1170774616</t>
  </si>
  <si>
    <t>- evidence demoličních a ostatních odpadů, příl. B.8.8</t>
  </si>
  <si>
    <t>- evidence aplikace sedimentů na ZPF dle § 3a zák.č. 334/1992 Sb. a vyhl. č. 257/2009 Sb. a její předání uživateli zem. půdy a orgánu ochr. ZPF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</si>
</sst>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551213" TargetMode="External" /><Relationship Id="rId2" Type="http://schemas.openxmlformats.org/officeDocument/2006/relationships/hyperlink" Target="https://podminky.urs.cz/item/CS_URS_2023_01/997013635" TargetMode="External" /><Relationship Id="rId3" Type="http://schemas.openxmlformats.org/officeDocument/2006/relationships/hyperlink" Target="https://podminky.urs.cz/item/CS_URS_2023_01/124253102" TargetMode="External" /><Relationship Id="rId4" Type="http://schemas.openxmlformats.org/officeDocument/2006/relationships/hyperlink" Target="https://podminky.urs.cz/item/CS_URS_2023_01/127751101" TargetMode="External" /><Relationship Id="rId5" Type="http://schemas.openxmlformats.org/officeDocument/2006/relationships/hyperlink" Target="https://podminky.urs.cz/item/CS_URS_2023_01/162206112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62506111" TargetMode="External" /><Relationship Id="rId8" Type="http://schemas.openxmlformats.org/officeDocument/2006/relationships/hyperlink" Target="https://podminky.urs.cz/item/CS_URS_2023_01/938909311" TargetMode="External" /><Relationship Id="rId9" Type="http://schemas.openxmlformats.org/officeDocument/2006/relationships/hyperlink" Target="https://podminky.urs.cz/item/CS_URS_2023_01/998332011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38901101" TargetMode="External" /><Relationship Id="rId2" Type="http://schemas.openxmlformats.org/officeDocument/2006/relationships/hyperlink" Target="https://podminky.urs.cz/item/CS_URS_2023_01/181111123" TargetMode="External" /><Relationship Id="rId3" Type="http://schemas.openxmlformats.org/officeDocument/2006/relationships/hyperlink" Target="https://podminky.urs.cz/item/CS_URS_2023_01/181411133" TargetMode="External" /><Relationship Id="rId4" Type="http://schemas.openxmlformats.org/officeDocument/2006/relationships/hyperlink" Target="https://podminky.urs.cz/item/CS_URS_2023_01/985131111" TargetMode="External" /><Relationship Id="rId5" Type="http://schemas.openxmlformats.org/officeDocument/2006/relationships/hyperlink" Target="https://podminky.urs.cz/item/CS_URS_2023_01/938903211" TargetMode="External" /><Relationship Id="rId6" Type="http://schemas.openxmlformats.org/officeDocument/2006/relationships/hyperlink" Target="https://podminky.urs.cz/item/CS_URS_2023_01/985232111" TargetMode="External" /><Relationship Id="rId7" Type="http://schemas.openxmlformats.org/officeDocument/2006/relationships/hyperlink" Target="https://podminky.urs.cz/item/CS_URS_2023_01/985233111" TargetMode="External" /><Relationship Id="rId8" Type="http://schemas.openxmlformats.org/officeDocument/2006/relationships/hyperlink" Target="https://podminky.urs.cz/item/CS_URS_2023_01/981511113" TargetMode="External" /><Relationship Id="rId9" Type="http://schemas.openxmlformats.org/officeDocument/2006/relationships/hyperlink" Target="https://podminky.urs.cz/item/CS_URS_2023_01/321212345R" TargetMode="External" /><Relationship Id="rId10" Type="http://schemas.openxmlformats.org/officeDocument/2006/relationships/hyperlink" Target="https://podminky.urs.cz/item/CS_URS_2023_01/114203202" TargetMode="External" /><Relationship Id="rId11" Type="http://schemas.openxmlformats.org/officeDocument/2006/relationships/hyperlink" Target="https://podminky.urs.cz/item/CS_URS_2023_01/114203301" TargetMode="External" /><Relationship Id="rId12" Type="http://schemas.openxmlformats.org/officeDocument/2006/relationships/hyperlink" Target="https://podminky.urs.cz/item/CS_URS_2023_01/465513327R" TargetMode="External" /><Relationship Id="rId13" Type="http://schemas.openxmlformats.org/officeDocument/2006/relationships/hyperlink" Target="https://podminky.urs.cz/item/CS_URS_2023_01/132251101" TargetMode="External" /><Relationship Id="rId14" Type="http://schemas.openxmlformats.org/officeDocument/2006/relationships/hyperlink" Target="https://podminky.urs.cz/item/CS_URS_2023_01/461211111" TargetMode="External" /><Relationship Id="rId15" Type="http://schemas.openxmlformats.org/officeDocument/2006/relationships/hyperlink" Target="https://podminky.urs.cz/item/CS_URS_2023_01/463211153" TargetMode="External" /><Relationship Id="rId16" Type="http://schemas.openxmlformats.org/officeDocument/2006/relationships/hyperlink" Target="https://podminky.urs.cz/item/CS_URS_2023_01/998323011" TargetMode="External" /><Relationship Id="rId1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34956222" TargetMode="External" /><Relationship Id="rId2" Type="http://schemas.openxmlformats.org/officeDocument/2006/relationships/hyperlink" Target="https://podminky.urs.cz/item/CS_URS_2023_01/767996801" TargetMode="External" /><Relationship Id="rId3" Type="http://schemas.openxmlformats.org/officeDocument/2006/relationships/hyperlink" Target="https://podminky.urs.cz/item/CS_URS_2023_01/767996804" TargetMode="External" /><Relationship Id="rId4" Type="http://schemas.openxmlformats.org/officeDocument/2006/relationships/hyperlink" Target="https://podminky.urs.cz/item/CS_URS_2023_01/767995114" TargetMode="External" /><Relationship Id="rId5" Type="http://schemas.openxmlformats.org/officeDocument/2006/relationships/hyperlink" Target="https://podminky.urs.cz/item/CS_URS_2023_01/789123240" TargetMode="External" /><Relationship Id="rId6" Type="http://schemas.openxmlformats.org/officeDocument/2006/relationships/hyperlink" Target="https://podminky.urs.cz/item/CS_URS_2023_01/789123210" TargetMode="External" /><Relationship Id="rId7" Type="http://schemas.openxmlformats.org/officeDocument/2006/relationships/hyperlink" Target="https://podminky.urs.cz/item/CS_URS_2023_01/789123230" TargetMode="External" /><Relationship Id="rId8" Type="http://schemas.openxmlformats.org/officeDocument/2006/relationships/hyperlink" Target="https://podminky.urs.cz/item/CS_URS_2023_01/789223132R" TargetMode="External" /><Relationship Id="rId9" Type="http://schemas.openxmlformats.org/officeDocument/2006/relationships/hyperlink" Target="https://podminky.urs.cz/item/CS_URS_2023_01/628613611" TargetMode="External" /><Relationship Id="rId10" Type="http://schemas.openxmlformats.org/officeDocument/2006/relationships/hyperlink" Target="https://podminky.urs.cz/item/CS_URS_2023_01/789421533" TargetMode="External" /><Relationship Id="rId11" Type="http://schemas.openxmlformats.org/officeDocument/2006/relationships/hyperlink" Target="https://podminky.urs.cz/item/CS_URS_2023_01/783337101" TargetMode="External" /><Relationship Id="rId12" Type="http://schemas.openxmlformats.org/officeDocument/2006/relationships/hyperlink" Target="https://podminky.urs.cz/item/CS_URS_2023_01/783347101" TargetMode="External" /><Relationship Id="rId13" Type="http://schemas.openxmlformats.org/officeDocument/2006/relationships/hyperlink" Target="https://podminky.urs.cz/item/CS_URS_2023_01/998323011" TargetMode="External" /><Relationship Id="rId1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457971112" TargetMode="External" /><Relationship Id="rId2" Type="http://schemas.openxmlformats.org/officeDocument/2006/relationships/hyperlink" Target="https://podminky.urs.cz/item/CS_URS_2023_01/584121112R" TargetMode="External" /><Relationship Id="rId3" Type="http://schemas.openxmlformats.org/officeDocument/2006/relationships/hyperlink" Target="https://podminky.urs.cz/item/CS_URS_2023_01/113151111" TargetMode="External" /><Relationship Id="rId4" Type="http://schemas.openxmlformats.org/officeDocument/2006/relationships/hyperlink" Target="https://podminky.urs.cz/item/CS_URS_2023_01/998226011" TargetMode="External" /><Relationship Id="rId5" Type="http://schemas.openxmlformats.org/officeDocument/2006/relationships/hyperlink" Target="https://podminky.urs.cz/item/CS_URS_2023_01/181151321" TargetMode="External" /><Relationship Id="rId6" Type="http://schemas.openxmlformats.org/officeDocument/2006/relationships/hyperlink" Target="https://podminky.urs.cz/item/CS_URS_2023_01/181411131" TargetMode="External" /><Relationship Id="rId7" Type="http://schemas.openxmlformats.org/officeDocument/2006/relationships/hyperlink" Target="https://podminky.urs.cz/item/CS_URS_2023_01/184813212" TargetMode="External" /><Relationship Id="rId8" Type="http://schemas.openxmlformats.org/officeDocument/2006/relationships/hyperlink" Target="https://podminky.urs.cz/item/CS_URS_2023_01/184813252" TargetMode="External" /><Relationship Id="rId9" Type="http://schemas.openxmlformats.org/officeDocument/2006/relationships/hyperlink" Target="https://podminky.urs.cz/item/CS_URS_2023_01/184818232" TargetMode="External" /><Relationship Id="rId10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3665vv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Doubrava, VD Žleby-Zámecký, oprava spárování, odstranění nánosů v nadjezí, oprava stavidla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Žleby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29.11.2022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Povodí Labe, s.p.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Ing. P. Kunc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Ing. P. Kunc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Odstranění nánosů...'!J30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 01 - Odstranění nánosů...'!P81</f>
        <v>0</v>
      </c>
      <c r="AV55" s="121">
        <f>'SO 01 - Odstranění nánosů...'!J33</f>
        <v>0</v>
      </c>
      <c r="AW55" s="121">
        <f>'SO 01 - Odstranění nánosů...'!J34</f>
        <v>0</v>
      </c>
      <c r="AX55" s="121">
        <f>'SO 01 - Odstranění nánosů...'!J35</f>
        <v>0</v>
      </c>
      <c r="AY55" s="121">
        <f>'SO 01 - Odstranění nánosů...'!J36</f>
        <v>0</v>
      </c>
      <c r="AZ55" s="121">
        <f>'SO 01 - Odstranění nánosů...'!F33</f>
        <v>0</v>
      </c>
      <c r="BA55" s="121">
        <f>'SO 01 - Odstranění nánosů...'!F34</f>
        <v>0</v>
      </c>
      <c r="BB55" s="121">
        <f>'SO 01 - Odstranění nánosů...'!F35</f>
        <v>0</v>
      </c>
      <c r="BC55" s="121">
        <f>'SO 01 - Odstranění nánosů...'!F36</f>
        <v>0</v>
      </c>
      <c r="BD55" s="123">
        <f>'SO 01 - Odstranění nánosů...'!F37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24.7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02 - Oprava opevnění b...'!J30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'SO 02 - Oprava opevnění b...'!P84</f>
        <v>0</v>
      </c>
      <c r="AV56" s="121">
        <f>'SO 02 - Oprava opevnění b...'!J33</f>
        <v>0</v>
      </c>
      <c r="AW56" s="121">
        <f>'SO 02 - Oprava opevnění b...'!J34</f>
        <v>0</v>
      </c>
      <c r="AX56" s="121">
        <f>'SO 02 - Oprava opevnění b...'!J35</f>
        <v>0</v>
      </c>
      <c r="AY56" s="121">
        <f>'SO 02 - Oprava opevnění b...'!J36</f>
        <v>0</v>
      </c>
      <c r="AZ56" s="121">
        <f>'SO 02 - Oprava opevnění b...'!F33</f>
        <v>0</v>
      </c>
      <c r="BA56" s="121">
        <f>'SO 02 - Oprava opevnění b...'!F34</f>
        <v>0</v>
      </c>
      <c r="BB56" s="121">
        <f>'SO 02 - Oprava opevnění b...'!F35</f>
        <v>0</v>
      </c>
      <c r="BC56" s="121">
        <f>'SO 02 - Oprava opevnění b...'!F36</f>
        <v>0</v>
      </c>
      <c r="BD56" s="123">
        <f>'SO 02 - Oprava opevnění b...'!F37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91" s="7" customFormat="1" ht="16.5" customHeight="1">
      <c r="A57" s="112" t="s">
        <v>77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03 - Oprava stavidla'!J30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0">
        <v>0</v>
      </c>
      <c r="AT57" s="121">
        <f>ROUND(SUM(AV57:AW57),2)</f>
        <v>0</v>
      </c>
      <c r="AU57" s="122">
        <f>'SO 03 - Oprava stavidla'!P85</f>
        <v>0</v>
      </c>
      <c r="AV57" s="121">
        <f>'SO 03 - Oprava stavidla'!J33</f>
        <v>0</v>
      </c>
      <c r="AW57" s="121">
        <f>'SO 03 - Oprava stavidla'!J34</f>
        <v>0</v>
      </c>
      <c r="AX57" s="121">
        <f>'SO 03 - Oprava stavidla'!J35</f>
        <v>0</v>
      </c>
      <c r="AY57" s="121">
        <f>'SO 03 - Oprava stavidla'!J36</f>
        <v>0</v>
      </c>
      <c r="AZ57" s="121">
        <f>'SO 03 - Oprava stavidla'!F33</f>
        <v>0</v>
      </c>
      <c r="BA57" s="121">
        <f>'SO 03 - Oprava stavidla'!F34</f>
        <v>0</v>
      </c>
      <c r="BB57" s="121">
        <f>'SO 03 - Oprava stavidla'!F35</f>
        <v>0</v>
      </c>
      <c r="BC57" s="121">
        <f>'SO 03 - Oprava stavidla'!F36</f>
        <v>0</v>
      </c>
      <c r="BD57" s="123">
        <f>'SO 03 - Oprava stavidla'!F37</f>
        <v>0</v>
      </c>
      <c r="BE57" s="7"/>
      <c r="BT57" s="124" t="s">
        <v>81</v>
      </c>
      <c r="BV57" s="124" t="s">
        <v>75</v>
      </c>
      <c r="BW57" s="124" t="s">
        <v>89</v>
      </c>
      <c r="BX57" s="124" t="s">
        <v>5</v>
      </c>
      <c r="CL57" s="124" t="s">
        <v>19</v>
      </c>
      <c r="CM57" s="124" t="s">
        <v>83</v>
      </c>
    </row>
    <row r="58" spans="1:91" s="7" customFormat="1" ht="16.5" customHeight="1">
      <c r="A58" s="112" t="s">
        <v>77</v>
      </c>
      <c r="B58" s="113"/>
      <c r="C58" s="114"/>
      <c r="D58" s="115" t="s">
        <v>90</v>
      </c>
      <c r="E58" s="115"/>
      <c r="F58" s="115"/>
      <c r="G58" s="115"/>
      <c r="H58" s="115"/>
      <c r="I58" s="116"/>
      <c r="J58" s="115" t="s">
        <v>91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'VON - Vedlejší a ostatní 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90</v>
      </c>
      <c r="AR58" s="119"/>
      <c r="AS58" s="125">
        <v>0</v>
      </c>
      <c r="AT58" s="126">
        <f>ROUND(SUM(AV58:AW58),2)</f>
        <v>0</v>
      </c>
      <c r="AU58" s="127">
        <f>'VON - Vedlejší a ostatní ...'!P86</f>
        <v>0</v>
      </c>
      <c r="AV58" s="126">
        <f>'VON - Vedlejší a ostatní ...'!J33</f>
        <v>0</v>
      </c>
      <c r="AW58" s="126">
        <f>'VON - Vedlejší a ostatní ...'!J34</f>
        <v>0</v>
      </c>
      <c r="AX58" s="126">
        <f>'VON - Vedlejší a ostatní ...'!J35</f>
        <v>0</v>
      </c>
      <c r="AY58" s="126">
        <f>'VON - Vedlejší a ostatní ...'!J36</f>
        <v>0</v>
      </c>
      <c r="AZ58" s="126">
        <f>'VON - Vedlejší a ostatní ...'!F33</f>
        <v>0</v>
      </c>
      <c r="BA58" s="126">
        <f>'VON - Vedlejší a ostatní ...'!F34</f>
        <v>0</v>
      </c>
      <c r="BB58" s="126">
        <f>'VON - Vedlejší a ostatní ...'!F35</f>
        <v>0</v>
      </c>
      <c r="BC58" s="126">
        <f>'VON - Vedlejší a ostatní ...'!F36</f>
        <v>0</v>
      </c>
      <c r="BD58" s="128">
        <f>'VON - Vedlejší a ostatní ...'!F37</f>
        <v>0</v>
      </c>
      <c r="BE58" s="7"/>
      <c r="BT58" s="124" t="s">
        <v>81</v>
      </c>
      <c r="BV58" s="124" t="s">
        <v>75</v>
      </c>
      <c r="BW58" s="124" t="s">
        <v>92</v>
      </c>
      <c r="BX58" s="124" t="s">
        <v>5</v>
      </c>
      <c r="CL58" s="124" t="s">
        <v>19</v>
      </c>
      <c r="CM58" s="124" t="s">
        <v>83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Odstranění nánosů...'!C2" display="/"/>
    <hyperlink ref="A56" location="'SO 02 - Oprava opevnění b...'!C2" display="/"/>
    <hyperlink ref="A57" location="'SO 03 - Oprava stavidla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Doubrava, VD Žleby-Zámecký, oprava spárování, odstranění nánosů v nadjezí, oprava stavidla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29.11.2022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ROUND((SUM(BE81:BE132)),2)</f>
        <v>0</v>
      </c>
      <c r="G33" s="39"/>
      <c r="H33" s="39"/>
      <c r="I33" s="149">
        <v>0.21</v>
      </c>
      <c r="J33" s="148">
        <f>ROUND(((SUM(BE81:BE132))*I33),2)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ROUND((SUM(BF81:BF132)),2)</f>
        <v>0</v>
      </c>
      <c r="G34" s="39"/>
      <c r="H34" s="39"/>
      <c r="I34" s="149">
        <v>0.15</v>
      </c>
      <c r="J34" s="148">
        <f>ROUND(((SUM(BF81:BF132))*I34),2)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ROUND((SUM(BG81:BG132)),2)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ROUND((SUM(BH81:BH132)),2)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ROUND((SUM(BI81:BI132)),2)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 hidden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 hidden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 hidden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 hidden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 hidden="1">
      <c r="A48" s="39"/>
      <c r="B48" s="40"/>
      <c r="C48" s="41"/>
      <c r="D48" s="41"/>
      <c r="E48" s="161" t="str">
        <f>E7</f>
        <v>Doubrava, VD Žleby-Zámecký, oprava spárování, odstranění nánosů v nadjezí, oprava stavidla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 hidden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 hidden="1">
      <c r="A50" s="39"/>
      <c r="B50" s="40"/>
      <c r="C50" s="41"/>
      <c r="D50" s="41"/>
      <c r="E50" s="70" t="str">
        <f>E9</f>
        <v>SO 01 - Odstranění nánosů v nadjezí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 hidden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 hidden="1">
      <c r="A52" s="39"/>
      <c r="B52" s="40"/>
      <c r="C52" s="33" t="s">
        <v>21</v>
      </c>
      <c r="D52" s="41"/>
      <c r="E52" s="41"/>
      <c r="F52" s="28" t="str">
        <f>F12</f>
        <v>Žleby</v>
      </c>
      <c r="G52" s="41"/>
      <c r="H52" s="41"/>
      <c r="I52" s="33" t="s">
        <v>23</v>
      </c>
      <c r="J52" s="73" t="str">
        <f>IF(J12="","",J12)</f>
        <v>29.11.2022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 hidden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 hidden="1">
      <c r="A54" s="39"/>
      <c r="B54" s="40"/>
      <c r="C54" s="33" t="s">
        <v>25</v>
      </c>
      <c r="D54" s="41"/>
      <c r="E54" s="41"/>
      <c r="F54" s="28" t="str">
        <f>E15</f>
        <v>Povodí Labe, s.p.</v>
      </c>
      <c r="G54" s="41"/>
      <c r="H54" s="41"/>
      <c r="I54" s="33" t="s">
        <v>33</v>
      </c>
      <c r="J54" s="37" t="str">
        <f>E21</f>
        <v>Ing. P. Kunc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 hidden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P. Kunc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 hidden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 hidden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 hidden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 hidden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 hidden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 hidden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ht="12" hidden="1"/>
    <row r="65" ht="12" hidden="1"/>
    <row r="66" ht="12" hidden="1"/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102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Doubrava, VD Žleby-Zámecký, oprava spárování, odstranění nánosů v nadjezí, oprava stavidla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94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01 - Odstranění nánosů v nadjezí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>Žleby</v>
      </c>
      <c r="G75" s="41"/>
      <c r="H75" s="41"/>
      <c r="I75" s="33" t="s">
        <v>23</v>
      </c>
      <c r="J75" s="73" t="str">
        <f>IF(J12="","",J12)</f>
        <v>29.11.2022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>Povodí Labe, s.p.</v>
      </c>
      <c r="G77" s="41"/>
      <c r="H77" s="41"/>
      <c r="I77" s="33" t="s">
        <v>33</v>
      </c>
      <c r="J77" s="37" t="str">
        <f>E21</f>
        <v>Ing. P. Kunc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31</v>
      </c>
      <c r="D78" s="41"/>
      <c r="E78" s="41"/>
      <c r="F78" s="28" t="str">
        <f>IF(E18="","",E18)</f>
        <v>Vyplň údaj</v>
      </c>
      <c r="G78" s="41"/>
      <c r="H78" s="41"/>
      <c r="I78" s="33" t="s">
        <v>36</v>
      </c>
      <c r="J78" s="37" t="str">
        <f>E24</f>
        <v>Ing. P. Kunc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103</v>
      </c>
      <c r="D80" s="181" t="s">
        <v>58</v>
      </c>
      <c r="E80" s="181" t="s">
        <v>54</v>
      </c>
      <c r="F80" s="181" t="s">
        <v>55</v>
      </c>
      <c r="G80" s="181" t="s">
        <v>104</v>
      </c>
      <c r="H80" s="181" t="s">
        <v>105</v>
      </c>
      <c r="I80" s="181" t="s">
        <v>106</v>
      </c>
      <c r="J80" s="181" t="s">
        <v>98</v>
      </c>
      <c r="K80" s="182" t="s">
        <v>107</v>
      </c>
      <c r="L80" s="183"/>
      <c r="M80" s="93" t="s">
        <v>19</v>
      </c>
      <c r="N80" s="94" t="s">
        <v>43</v>
      </c>
      <c r="O80" s="94" t="s">
        <v>108</v>
      </c>
      <c r="P80" s="94" t="s">
        <v>109</v>
      </c>
      <c r="Q80" s="94" t="s">
        <v>110</v>
      </c>
      <c r="R80" s="94" t="s">
        <v>111</v>
      </c>
      <c r="S80" s="94" t="s">
        <v>112</v>
      </c>
      <c r="T80" s="95" t="s">
        <v>113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114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89.60000000000001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72</v>
      </c>
      <c r="AU81" s="18" t="s">
        <v>99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115</v>
      </c>
      <c r="F82" s="192" t="s">
        <v>116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P83+SUM(P84:P88)</f>
        <v>0</v>
      </c>
      <c r="Q82" s="197"/>
      <c r="R82" s="198">
        <f>R83+SUM(R84:R88)</f>
        <v>0</v>
      </c>
      <c r="S82" s="197"/>
      <c r="T82" s="199">
        <f>T83+SUM(T84:T88)</f>
        <v>89.60000000000001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81</v>
      </c>
      <c r="AT82" s="201" t="s">
        <v>72</v>
      </c>
      <c r="AU82" s="201" t="s">
        <v>73</v>
      </c>
      <c r="AY82" s="200" t="s">
        <v>117</v>
      </c>
      <c r="BK82" s="202">
        <f>BK83+SUM(BK84:BK88)</f>
        <v>0</v>
      </c>
    </row>
    <row r="83" spans="1:65" s="2" customFormat="1" ht="21.75" customHeight="1">
      <c r="A83" s="39"/>
      <c r="B83" s="40"/>
      <c r="C83" s="203" t="s">
        <v>81</v>
      </c>
      <c r="D83" s="203" t="s">
        <v>118</v>
      </c>
      <c r="E83" s="204" t="s">
        <v>119</v>
      </c>
      <c r="F83" s="205" t="s">
        <v>120</v>
      </c>
      <c r="G83" s="206" t="s">
        <v>121</v>
      </c>
      <c r="H83" s="207">
        <v>2.8</v>
      </c>
      <c r="I83" s="208"/>
      <c r="J83" s="209">
        <f>ROUND(I83*H83,2)</f>
        <v>0</v>
      </c>
      <c r="K83" s="205" t="s">
        <v>122</v>
      </c>
      <c r="L83" s="45"/>
      <c r="M83" s="210" t="s">
        <v>19</v>
      </c>
      <c r="N83" s="211" t="s">
        <v>44</v>
      </c>
      <c r="O83" s="85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4" t="s">
        <v>123</v>
      </c>
      <c r="AT83" s="214" t="s">
        <v>118</v>
      </c>
      <c r="AU83" s="214" t="s">
        <v>81</v>
      </c>
      <c r="AY83" s="18" t="s">
        <v>117</v>
      </c>
      <c r="BE83" s="215">
        <f>IF(N83="základní",J83,0)</f>
        <v>0</v>
      </c>
      <c r="BF83" s="215">
        <f>IF(N83="snížená",J83,0)</f>
        <v>0</v>
      </c>
      <c r="BG83" s="215">
        <f>IF(N83="zákl. přenesená",J83,0)</f>
        <v>0</v>
      </c>
      <c r="BH83" s="215">
        <f>IF(N83="sníž. přenesená",J83,0)</f>
        <v>0</v>
      </c>
      <c r="BI83" s="215">
        <f>IF(N83="nulová",J83,0)</f>
        <v>0</v>
      </c>
      <c r="BJ83" s="18" t="s">
        <v>81</v>
      </c>
      <c r="BK83" s="215">
        <f>ROUND(I83*H83,2)</f>
        <v>0</v>
      </c>
      <c r="BL83" s="18" t="s">
        <v>123</v>
      </c>
      <c r="BM83" s="214" t="s">
        <v>124</v>
      </c>
    </row>
    <row r="84" spans="1:47" s="2" customFormat="1" ht="12">
      <c r="A84" s="39"/>
      <c r="B84" s="40"/>
      <c r="C84" s="41"/>
      <c r="D84" s="216" t="s">
        <v>125</v>
      </c>
      <c r="E84" s="41"/>
      <c r="F84" s="217" t="s">
        <v>126</v>
      </c>
      <c r="G84" s="41"/>
      <c r="H84" s="41"/>
      <c r="I84" s="218"/>
      <c r="J84" s="41"/>
      <c r="K84" s="41"/>
      <c r="L84" s="45"/>
      <c r="M84" s="219"/>
      <c r="N84" s="220"/>
      <c r="O84" s="85"/>
      <c r="P84" s="85"/>
      <c r="Q84" s="85"/>
      <c r="R84" s="85"/>
      <c r="S84" s="85"/>
      <c r="T84" s="86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125</v>
      </c>
      <c r="AU84" s="18" t="s">
        <v>81</v>
      </c>
    </row>
    <row r="85" spans="1:51" s="13" customFormat="1" ht="12">
      <c r="A85" s="13"/>
      <c r="B85" s="221"/>
      <c r="C85" s="222"/>
      <c r="D85" s="223" t="s">
        <v>127</v>
      </c>
      <c r="E85" s="224" t="s">
        <v>19</v>
      </c>
      <c r="F85" s="225" t="s">
        <v>128</v>
      </c>
      <c r="G85" s="222"/>
      <c r="H85" s="224" t="s">
        <v>19</v>
      </c>
      <c r="I85" s="226"/>
      <c r="J85" s="222"/>
      <c r="K85" s="222"/>
      <c r="L85" s="227"/>
      <c r="M85" s="228"/>
      <c r="N85" s="229"/>
      <c r="O85" s="229"/>
      <c r="P85" s="229"/>
      <c r="Q85" s="229"/>
      <c r="R85" s="229"/>
      <c r="S85" s="229"/>
      <c r="T85" s="23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1" t="s">
        <v>127</v>
      </c>
      <c r="AU85" s="231" t="s">
        <v>81</v>
      </c>
      <c r="AV85" s="13" t="s">
        <v>81</v>
      </c>
      <c r="AW85" s="13" t="s">
        <v>35</v>
      </c>
      <c r="AX85" s="13" t="s">
        <v>73</v>
      </c>
      <c r="AY85" s="231" t="s">
        <v>117</v>
      </c>
    </row>
    <row r="86" spans="1:51" s="14" customFormat="1" ht="12">
      <c r="A86" s="14"/>
      <c r="B86" s="232"/>
      <c r="C86" s="233"/>
      <c r="D86" s="223" t="s">
        <v>127</v>
      </c>
      <c r="E86" s="234" t="s">
        <v>19</v>
      </c>
      <c r="F86" s="235" t="s">
        <v>129</v>
      </c>
      <c r="G86" s="233"/>
      <c r="H86" s="236">
        <v>2.8</v>
      </c>
      <c r="I86" s="237"/>
      <c r="J86" s="233"/>
      <c r="K86" s="233"/>
      <c r="L86" s="238"/>
      <c r="M86" s="239"/>
      <c r="N86" s="240"/>
      <c r="O86" s="240"/>
      <c r="P86" s="240"/>
      <c r="Q86" s="240"/>
      <c r="R86" s="240"/>
      <c r="S86" s="240"/>
      <c r="T86" s="241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42" t="s">
        <v>127</v>
      </c>
      <c r="AU86" s="242" t="s">
        <v>81</v>
      </c>
      <c r="AV86" s="14" t="s">
        <v>83</v>
      </c>
      <c r="AW86" s="14" t="s">
        <v>35</v>
      </c>
      <c r="AX86" s="14" t="s">
        <v>73</v>
      </c>
      <c r="AY86" s="242" t="s">
        <v>117</v>
      </c>
    </row>
    <row r="87" spans="1:51" s="15" customFormat="1" ht="12">
      <c r="A87" s="15"/>
      <c r="B87" s="243"/>
      <c r="C87" s="244"/>
      <c r="D87" s="223" t="s">
        <v>127</v>
      </c>
      <c r="E87" s="245" t="s">
        <v>19</v>
      </c>
      <c r="F87" s="246" t="s">
        <v>130</v>
      </c>
      <c r="G87" s="244"/>
      <c r="H87" s="247">
        <v>2.8</v>
      </c>
      <c r="I87" s="248"/>
      <c r="J87" s="244"/>
      <c r="K87" s="244"/>
      <c r="L87" s="249"/>
      <c r="M87" s="250"/>
      <c r="N87" s="251"/>
      <c r="O87" s="251"/>
      <c r="P87" s="251"/>
      <c r="Q87" s="251"/>
      <c r="R87" s="251"/>
      <c r="S87" s="251"/>
      <c r="T87" s="252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T87" s="253" t="s">
        <v>127</v>
      </c>
      <c r="AU87" s="253" t="s">
        <v>81</v>
      </c>
      <c r="AV87" s="15" t="s">
        <v>123</v>
      </c>
      <c r="AW87" s="15" t="s">
        <v>35</v>
      </c>
      <c r="AX87" s="15" t="s">
        <v>81</v>
      </c>
      <c r="AY87" s="253" t="s">
        <v>117</v>
      </c>
    </row>
    <row r="88" spans="1:63" s="12" customFormat="1" ht="22.8" customHeight="1">
      <c r="A88" s="12"/>
      <c r="B88" s="189"/>
      <c r="C88" s="190"/>
      <c r="D88" s="191" t="s">
        <v>72</v>
      </c>
      <c r="E88" s="254" t="s">
        <v>81</v>
      </c>
      <c r="F88" s="254" t="s">
        <v>131</v>
      </c>
      <c r="G88" s="190"/>
      <c r="H88" s="190"/>
      <c r="I88" s="193"/>
      <c r="J88" s="255">
        <f>BK88</f>
        <v>0</v>
      </c>
      <c r="K88" s="190"/>
      <c r="L88" s="195"/>
      <c r="M88" s="196"/>
      <c r="N88" s="197"/>
      <c r="O88" s="197"/>
      <c r="P88" s="198">
        <f>SUM(P89:P132)</f>
        <v>0</v>
      </c>
      <c r="Q88" s="197"/>
      <c r="R88" s="198">
        <f>SUM(R89:R132)</f>
        <v>0</v>
      </c>
      <c r="S88" s="197"/>
      <c r="T88" s="199">
        <f>SUM(T89:T132)</f>
        <v>89.60000000000001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81</v>
      </c>
      <c r="AT88" s="201" t="s">
        <v>72</v>
      </c>
      <c r="AU88" s="201" t="s">
        <v>81</v>
      </c>
      <c r="AY88" s="200" t="s">
        <v>117</v>
      </c>
      <c r="BK88" s="202">
        <f>SUM(BK89:BK132)</f>
        <v>0</v>
      </c>
    </row>
    <row r="89" spans="1:65" s="2" customFormat="1" ht="16.5" customHeight="1">
      <c r="A89" s="39"/>
      <c r="B89" s="40"/>
      <c r="C89" s="203" t="s">
        <v>83</v>
      </c>
      <c r="D89" s="203" t="s">
        <v>118</v>
      </c>
      <c r="E89" s="204" t="s">
        <v>132</v>
      </c>
      <c r="F89" s="205" t="s">
        <v>133</v>
      </c>
      <c r="G89" s="206" t="s">
        <v>134</v>
      </c>
      <c r="H89" s="207">
        <v>1.25</v>
      </c>
      <c r="I89" s="208"/>
      <c r="J89" s="209">
        <f>ROUND(I89*H89,2)</f>
        <v>0</v>
      </c>
      <c r="K89" s="205" t="s">
        <v>19</v>
      </c>
      <c r="L89" s="45"/>
      <c r="M89" s="210" t="s">
        <v>19</v>
      </c>
      <c r="N89" s="211" t="s">
        <v>44</v>
      </c>
      <c r="O89" s="85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4" t="s">
        <v>123</v>
      </c>
      <c r="AT89" s="214" t="s">
        <v>118</v>
      </c>
      <c r="AU89" s="214" t="s">
        <v>83</v>
      </c>
      <c r="AY89" s="18" t="s">
        <v>117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8" t="s">
        <v>81</v>
      </c>
      <c r="BK89" s="215">
        <f>ROUND(I89*H89,2)</f>
        <v>0</v>
      </c>
      <c r="BL89" s="18" t="s">
        <v>123</v>
      </c>
      <c r="BM89" s="214" t="s">
        <v>135</v>
      </c>
    </row>
    <row r="90" spans="1:51" s="13" customFormat="1" ht="12">
      <c r="A90" s="13"/>
      <c r="B90" s="221"/>
      <c r="C90" s="222"/>
      <c r="D90" s="223" t="s">
        <v>127</v>
      </c>
      <c r="E90" s="224" t="s">
        <v>19</v>
      </c>
      <c r="F90" s="225" t="s">
        <v>136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127</v>
      </c>
      <c r="AU90" s="231" t="s">
        <v>83</v>
      </c>
      <c r="AV90" s="13" t="s">
        <v>81</v>
      </c>
      <c r="AW90" s="13" t="s">
        <v>35</v>
      </c>
      <c r="AX90" s="13" t="s">
        <v>73</v>
      </c>
      <c r="AY90" s="231" t="s">
        <v>117</v>
      </c>
    </row>
    <row r="91" spans="1:51" s="14" customFormat="1" ht="12">
      <c r="A91" s="14"/>
      <c r="B91" s="232"/>
      <c r="C91" s="233"/>
      <c r="D91" s="223" t="s">
        <v>127</v>
      </c>
      <c r="E91" s="234" t="s">
        <v>19</v>
      </c>
      <c r="F91" s="235" t="s">
        <v>137</v>
      </c>
      <c r="G91" s="233"/>
      <c r="H91" s="236">
        <v>1.25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2" t="s">
        <v>127</v>
      </c>
      <c r="AU91" s="242" t="s">
        <v>83</v>
      </c>
      <c r="AV91" s="14" t="s">
        <v>83</v>
      </c>
      <c r="AW91" s="14" t="s">
        <v>35</v>
      </c>
      <c r="AX91" s="14" t="s">
        <v>81</v>
      </c>
      <c r="AY91" s="242" t="s">
        <v>117</v>
      </c>
    </row>
    <row r="92" spans="1:65" s="2" customFormat="1" ht="24.15" customHeight="1">
      <c r="A92" s="39"/>
      <c r="B92" s="40"/>
      <c r="C92" s="203" t="s">
        <v>138</v>
      </c>
      <c r="D92" s="203" t="s">
        <v>118</v>
      </c>
      <c r="E92" s="204" t="s">
        <v>139</v>
      </c>
      <c r="F92" s="205" t="s">
        <v>140</v>
      </c>
      <c r="G92" s="206" t="s">
        <v>141</v>
      </c>
      <c r="H92" s="207">
        <v>1</v>
      </c>
      <c r="I92" s="208"/>
      <c r="J92" s="209">
        <f>ROUND(I92*H92,2)</f>
        <v>0</v>
      </c>
      <c r="K92" s="205" t="s">
        <v>122</v>
      </c>
      <c r="L92" s="45"/>
      <c r="M92" s="210" t="s">
        <v>19</v>
      </c>
      <c r="N92" s="211" t="s">
        <v>44</v>
      </c>
      <c r="O92" s="85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4" t="s">
        <v>123</v>
      </c>
      <c r="AT92" s="214" t="s">
        <v>118</v>
      </c>
      <c r="AU92" s="214" t="s">
        <v>83</v>
      </c>
      <c r="AY92" s="18" t="s">
        <v>117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8" t="s">
        <v>81</v>
      </c>
      <c r="BK92" s="215">
        <f>ROUND(I92*H92,2)</f>
        <v>0</v>
      </c>
      <c r="BL92" s="18" t="s">
        <v>123</v>
      </c>
      <c r="BM92" s="214" t="s">
        <v>142</v>
      </c>
    </row>
    <row r="93" spans="1:47" s="2" customFormat="1" ht="12">
      <c r="A93" s="39"/>
      <c r="B93" s="40"/>
      <c r="C93" s="41"/>
      <c r="D93" s="216" t="s">
        <v>125</v>
      </c>
      <c r="E93" s="41"/>
      <c r="F93" s="217" t="s">
        <v>143</v>
      </c>
      <c r="G93" s="41"/>
      <c r="H93" s="41"/>
      <c r="I93" s="218"/>
      <c r="J93" s="41"/>
      <c r="K93" s="41"/>
      <c r="L93" s="45"/>
      <c r="M93" s="219"/>
      <c r="N93" s="22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125</v>
      </c>
      <c r="AU93" s="18" t="s">
        <v>83</v>
      </c>
    </row>
    <row r="94" spans="1:51" s="13" customFormat="1" ht="12">
      <c r="A94" s="13"/>
      <c r="B94" s="221"/>
      <c r="C94" s="222"/>
      <c r="D94" s="223" t="s">
        <v>127</v>
      </c>
      <c r="E94" s="224" t="s">
        <v>19</v>
      </c>
      <c r="F94" s="225" t="s">
        <v>144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127</v>
      </c>
      <c r="AU94" s="231" t="s">
        <v>83</v>
      </c>
      <c r="AV94" s="13" t="s">
        <v>81</v>
      </c>
      <c r="AW94" s="13" t="s">
        <v>35</v>
      </c>
      <c r="AX94" s="13" t="s">
        <v>73</v>
      </c>
      <c r="AY94" s="231" t="s">
        <v>117</v>
      </c>
    </row>
    <row r="95" spans="1:51" s="14" customFormat="1" ht="12">
      <c r="A95" s="14"/>
      <c r="B95" s="232"/>
      <c r="C95" s="233"/>
      <c r="D95" s="223" t="s">
        <v>127</v>
      </c>
      <c r="E95" s="234" t="s">
        <v>19</v>
      </c>
      <c r="F95" s="235" t="s">
        <v>81</v>
      </c>
      <c r="G95" s="233"/>
      <c r="H95" s="236">
        <v>1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2" t="s">
        <v>127</v>
      </c>
      <c r="AU95" s="242" t="s">
        <v>83</v>
      </c>
      <c r="AV95" s="14" t="s">
        <v>83</v>
      </c>
      <c r="AW95" s="14" t="s">
        <v>35</v>
      </c>
      <c r="AX95" s="14" t="s">
        <v>81</v>
      </c>
      <c r="AY95" s="242" t="s">
        <v>117</v>
      </c>
    </row>
    <row r="96" spans="1:65" s="2" customFormat="1" ht="21.75" customHeight="1">
      <c r="A96" s="39"/>
      <c r="B96" s="40"/>
      <c r="C96" s="203" t="s">
        <v>123</v>
      </c>
      <c r="D96" s="203" t="s">
        <v>118</v>
      </c>
      <c r="E96" s="204" t="s">
        <v>145</v>
      </c>
      <c r="F96" s="205" t="s">
        <v>146</v>
      </c>
      <c r="G96" s="206" t="s">
        <v>134</v>
      </c>
      <c r="H96" s="207">
        <v>1469</v>
      </c>
      <c r="I96" s="208"/>
      <c r="J96" s="209">
        <f>ROUND(I96*H96,2)</f>
        <v>0</v>
      </c>
      <c r="K96" s="205" t="s">
        <v>122</v>
      </c>
      <c r="L96" s="45"/>
      <c r="M96" s="210" t="s">
        <v>19</v>
      </c>
      <c r="N96" s="211" t="s">
        <v>44</v>
      </c>
      <c r="O96" s="85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4" t="s">
        <v>123</v>
      </c>
      <c r="AT96" s="214" t="s">
        <v>118</v>
      </c>
      <c r="AU96" s="214" t="s">
        <v>83</v>
      </c>
      <c r="AY96" s="18" t="s">
        <v>117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8" t="s">
        <v>81</v>
      </c>
      <c r="BK96" s="215">
        <f>ROUND(I96*H96,2)</f>
        <v>0</v>
      </c>
      <c r="BL96" s="18" t="s">
        <v>123</v>
      </c>
      <c r="BM96" s="214" t="s">
        <v>147</v>
      </c>
    </row>
    <row r="97" spans="1:47" s="2" customFormat="1" ht="12">
      <c r="A97" s="39"/>
      <c r="B97" s="40"/>
      <c r="C97" s="41"/>
      <c r="D97" s="216" t="s">
        <v>125</v>
      </c>
      <c r="E97" s="41"/>
      <c r="F97" s="217" t="s">
        <v>148</v>
      </c>
      <c r="G97" s="41"/>
      <c r="H97" s="41"/>
      <c r="I97" s="218"/>
      <c r="J97" s="41"/>
      <c r="K97" s="41"/>
      <c r="L97" s="45"/>
      <c r="M97" s="219"/>
      <c r="N97" s="22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125</v>
      </c>
      <c r="AU97" s="18" t="s">
        <v>83</v>
      </c>
    </row>
    <row r="98" spans="1:51" s="13" customFormat="1" ht="12">
      <c r="A98" s="13"/>
      <c r="B98" s="221"/>
      <c r="C98" s="222"/>
      <c r="D98" s="223" t="s">
        <v>127</v>
      </c>
      <c r="E98" s="224" t="s">
        <v>19</v>
      </c>
      <c r="F98" s="225" t="s">
        <v>149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127</v>
      </c>
      <c r="AU98" s="231" t="s">
        <v>83</v>
      </c>
      <c r="AV98" s="13" t="s">
        <v>81</v>
      </c>
      <c r="AW98" s="13" t="s">
        <v>35</v>
      </c>
      <c r="AX98" s="13" t="s">
        <v>73</v>
      </c>
      <c r="AY98" s="231" t="s">
        <v>117</v>
      </c>
    </row>
    <row r="99" spans="1:51" s="13" customFormat="1" ht="12">
      <c r="A99" s="13"/>
      <c r="B99" s="221"/>
      <c r="C99" s="222"/>
      <c r="D99" s="223" t="s">
        <v>127</v>
      </c>
      <c r="E99" s="224" t="s">
        <v>19</v>
      </c>
      <c r="F99" s="225" t="s">
        <v>150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127</v>
      </c>
      <c r="AU99" s="231" t="s">
        <v>83</v>
      </c>
      <c r="AV99" s="13" t="s">
        <v>81</v>
      </c>
      <c r="AW99" s="13" t="s">
        <v>35</v>
      </c>
      <c r="AX99" s="13" t="s">
        <v>73</v>
      </c>
      <c r="AY99" s="231" t="s">
        <v>117</v>
      </c>
    </row>
    <row r="100" spans="1:51" s="14" customFormat="1" ht="12">
      <c r="A100" s="14"/>
      <c r="B100" s="232"/>
      <c r="C100" s="233"/>
      <c r="D100" s="223" t="s">
        <v>127</v>
      </c>
      <c r="E100" s="234" t="s">
        <v>19</v>
      </c>
      <c r="F100" s="235" t="s">
        <v>151</v>
      </c>
      <c r="G100" s="233"/>
      <c r="H100" s="236">
        <v>1469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2" t="s">
        <v>127</v>
      </c>
      <c r="AU100" s="242" t="s">
        <v>83</v>
      </c>
      <c r="AV100" s="14" t="s">
        <v>83</v>
      </c>
      <c r="AW100" s="14" t="s">
        <v>35</v>
      </c>
      <c r="AX100" s="14" t="s">
        <v>73</v>
      </c>
      <c r="AY100" s="242" t="s">
        <v>117</v>
      </c>
    </row>
    <row r="101" spans="1:51" s="15" customFormat="1" ht="12">
      <c r="A101" s="15"/>
      <c r="B101" s="243"/>
      <c r="C101" s="244"/>
      <c r="D101" s="223" t="s">
        <v>127</v>
      </c>
      <c r="E101" s="245" t="s">
        <v>19</v>
      </c>
      <c r="F101" s="246" t="s">
        <v>130</v>
      </c>
      <c r="G101" s="244"/>
      <c r="H101" s="247">
        <v>1469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3" t="s">
        <v>127</v>
      </c>
      <c r="AU101" s="253" t="s">
        <v>83</v>
      </c>
      <c r="AV101" s="15" t="s">
        <v>123</v>
      </c>
      <c r="AW101" s="15" t="s">
        <v>35</v>
      </c>
      <c r="AX101" s="15" t="s">
        <v>81</v>
      </c>
      <c r="AY101" s="253" t="s">
        <v>117</v>
      </c>
    </row>
    <row r="102" spans="1:65" s="2" customFormat="1" ht="33" customHeight="1">
      <c r="A102" s="39"/>
      <c r="B102" s="40"/>
      <c r="C102" s="203" t="s">
        <v>152</v>
      </c>
      <c r="D102" s="203" t="s">
        <v>118</v>
      </c>
      <c r="E102" s="204" t="s">
        <v>153</v>
      </c>
      <c r="F102" s="205" t="s">
        <v>154</v>
      </c>
      <c r="G102" s="206" t="s">
        <v>134</v>
      </c>
      <c r="H102" s="207">
        <v>228</v>
      </c>
      <c r="I102" s="208"/>
      <c r="J102" s="209">
        <f>ROUND(I102*H102,2)</f>
        <v>0</v>
      </c>
      <c r="K102" s="205" t="s">
        <v>122</v>
      </c>
      <c r="L102" s="45"/>
      <c r="M102" s="210" t="s">
        <v>19</v>
      </c>
      <c r="N102" s="211" t="s">
        <v>44</v>
      </c>
      <c r="O102" s="85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4" t="s">
        <v>123</v>
      </c>
      <c r="AT102" s="214" t="s">
        <v>118</v>
      </c>
      <c r="AU102" s="214" t="s">
        <v>83</v>
      </c>
      <c r="AY102" s="18" t="s">
        <v>117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8" t="s">
        <v>81</v>
      </c>
      <c r="BK102" s="215">
        <f>ROUND(I102*H102,2)</f>
        <v>0</v>
      </c>
      <c r="BL102" s="18" t="s">
        <v>123</v>
      </c>
      <c r="BM102" s="214" t="s">
        <v>155</v>
      </c>
    </row>
    <row r="103" spans="1:47" s="2" customFormat="1" ht="12">
      <c r="A103" s="39"/>
      <c r="B103" s="40"/>
      <c r="C103" s="41"/>
      <c r="D103" s="216" t="s">
        <v>125</v>
      </c>
      <c r="E103" s="41"/>
      <c r="F103" s="217" t="s">
        <v>156</v>
      </c>
      <c r="G103" s="41"/>
      <c r="H103" s="41"/>
      <c r="I103" s="218"/>
      <c r="J103" s="41"/>
      <c r="K103" s="41"/>
      <c r="L103" s="45"/>
      <c r="M103" s="219"/>
      <c r="N103" s="22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125</v>
      </c>
      <c r="AU103" s="18" t="s">
        <v>83</v>
      </c>
    </row>
    <row r="104" spans="1:51" s="13" customFormat="1" ht="12">
      <c r="A104" s="13"/>
      <c r="B104" s="221"/>
      <c r="C104" s="222"/>
      <c r="D104" s="223" t="s">
        <v>127</v>
      </c>
      <c r="E104" s="224" t="s">
        <v>19</v>
      </c>
      <c r="F104" s="225" t="s">
        <v>157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127</v>
      </c>
      <c r="AU104" s="231" t="s">
        <v>83</v>
      </c>
      <c r="AV104" s="13" t="s">
        <v>81</v>
      </c>
      <c r="AW104" s="13" t="s">
        <v>35</v>
      </c>
      <c r="AX104" s="13" t="s">
        <v>73</v>
      </c>
      <c r="AY104" s="231" t="s">
        <v>117</v>
      </c>
    </row>
    <row r="105" spans="1:51" s="13" customFormat="1" ht="12">
      <c r="A105" s="13"/>
      <c r="B105" s="221"/>
      <c r="C105" s="222"/>
      <c r="D105" s="223" t="s">
        <v>127</v>
      </c>
      <c r="E105" s="224" t="s">
        <v>19</v>
      </c>
      <c r="F105" s="225" t="s">
        <v>158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127</v>
      </c>
      <c r="AU105" s="231" t="s">
        <v>83</v>
      </c>
      <c r="AV105" s="13" t="s">
        <v>81</v>
      </c>
      <c r="AW105" s="13" t="s">
        <v>35</v>
      </c>
      <c r="AX105" s="13" t="s">
        <v>73</v>
      </c>
      <c r="AY105" s="231" t="s">
        <v>117</v>
      </c>
    </row>
    <row r="106" spans="1:51" s="14" customFormat="1" ht="12">
      <c r="A106" s="14"/>
      <c r="B106" s="232"/>
      <c r="C106" s="233"/>
      <c r="D106" s="223" t="s">
        <v>127</v>
      </c>
      <c r="E106" s="234" t="s">
        <v>19</v>
      </c>
      <c r="F106" s="235" t="s">
        <v>159</v>
      </c>
      <c r="G106" s="233"/>
      <c r="H106" s="236">
        <v>228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127</v>
      </c>
      <c r="AU106" s="242" t="s">
        <v>83</v>
      </c>
      <c r="AV106" s="14" t="s">
        <v>83</v>
      </c>
      <c r="AW106" s="14" t="s">
        <v>35</v>
      </c>
      <c r="AX106" s="14" t="s">
        <v>73</v>
      </c>
      <c r="AY106" s="242" t="s">
        <v>117</v>
      </c>
    </row>
    <row r="107" spans="1:51" s="15" customFormat="1" ht="12">
      <c r="A107" s="15"/>
      <c r="B107" s="243"/>
      <c r="C107" s="244"/>
      <c r="D107" s="223" t="s">
        <v>127</v>
      </c>
      <c r="E107" s="245" t="s">
        <v>19</v>
      </c>
      <c r="F107" s="246" t="s">
        <v>130</v>
      </c>
      <c r="G107" s="244"/>
      <c r="H107" s="247">
        <v>228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3" t="s">
        <v>127</v>
      </c>
      <c r="AU107" s="253" t="s">
        <v>83</v>
      </c>
      <c r="AV107" s="15" t="s">
        <v>123</v>
      </c>
      <c r="AW107" s="15" t="s">
        <v>35</v>
      </c>
      <c r="AX107" s="15" t="s">
        <v>81</v>
      </c>
      <c r="AY107" s="253" t="s">
        <v>117</v>
      </c>
    </row>
    <row r="108" spans="1:65" s="2" customFormat="1" ht="24.15" customHeight="1">
      <c r="A108" s="39"/>
      <c r="B108" s="40"/>
      <c r="C108" s="203" t="s">
        <v>160</v>
      </c>
      <c r="D108" s="203" t="s">
        <v>118</v>
      </c>
      <c r="E108" s="204" t="s">
        <v>161</v>
      </c>
      <c r="F108" s="205" t="s">
        <v>162</v>
      </c>
      <c r="G108" s="206" t="s">
        <v>134</v>
      </c>
      <c r="H108" s="207">
        <v>1696</v>
      </c>
      <c r="I108" s="208"/>
      <c r="J108" s="209">
        <f>ROUND(I108*H108,2)</f>
        <v>0</v>
      </c>
      <c r="K108" s="205" t="s">
        <v>122</v>
      </c>
      <c r="L108" s="45"/>
      <c r="M108" s="210" t="s">
        <v>19</v>
      </c>
      <c r="N108" s="211" t="s">
        <v>44</v>
      </c>
      <c r="O108" s="85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123</v>
      </c>
      <c r="AT108" s="214" t="s">
        <v>118</v>
      </c>
      <c r="AU108" s="214" t="s">
        <v>83</v>
      </c>
      <c r="AY108" s="18" t="s">
        <v>117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81</v>
      </c>
      <c r="BK108" s="215">
        <f>ROUND(I108*H108,2)</f>
        <v>0</v>
      </c>
      <c r="BL108" s="18" t="s">
        <v>123</v>
      </c>
      <c r="BM108" s="214" t="s">
        <v>163</v>
      </c>
    </row>
    <row r="109" spans="1:47" s="2" customFormat="1" ht="12">
      <c r="A109" s="39"/>
      <c r="B109" s="40"/>
      <c r="C109" s="41"/>
      <c r="D109" s="216" t="s">
        <v>125</v>
      </c>
      <c r="E109" s="41"/>
      <c r="F109" s="217" t="s">
        <v>164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125</v>
      </c>
      <c r="AU109" s="18" t="s">
        <v>83</v>
      </c>
    </row>
    <row r="110" spans="1:51" s="13" customFormat="1" ht="12">
      <c r="A110" s="13"/>
      <c r="B110" s="221"/>
      <c r="C110" s="222"/>
      <c r="D110" s="223" t="s">
        <v>127</v>
      </c>
      <c r="E110" s="224" t="s">
        <v>19</v>
      </c>
      <c r="F110" s="225" t="s">
        <v>165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127</v>
      </c>
      <c r="AU110" s="231" t="s">
        <v>83</v>
      </c>
      <c r="AV110" s="13" t="s">
        <v>81</v>
      </c>
      <c r="AW110" s="13" t="s">
        <v>35</v>
      </c>
      <c r="AX110" s="13" t="s">
        <v>73</v>
      </c>
      <c r="AY110" s="231" t="s">
        <v>117</v>
      </c>
    </row>
    <row r="111" spans="1:51" s="13" customFormat="1" ht="12">
      <c r="A111" s="13"/>
      <c r="B111" s="221"/>
      <c r="C111" s="222"/>
      <c r="D111" s="223" t="s">
        <v>127</v>
      </c>
      <c r="E111" s="224" t="s">
        <v>19</v>
      </c>
      <c r="F111" s="225" t="s">
        <v>166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127</v>
      </c>
      <c r="AU111" s="231" t="s">
        <v>83</v>
      </c>
      <c r="AV111" s="13" t="s">
        <v>81</v>
      </c>
      <c r="AW111" s="13" t="s">
        <v>35</v>
      </c>
      <c r="AX111" s="13" t="s">
        <v>73</v>
      </c>
      <c r="AY111" s="231" t="s">
        <v>117</v>
      </c>
    </row>
    <row r="112" spans="1:51" s="14" customFormat="1" ht="12">
      <c r="A112" s="14"/>
      <c r="B112" s="232"/>
      <c r="C112" s="233"/>
      <c r="D112" s="223" t="s">
        <v>127</v>
      </c>
      <c r="E112" s="234" t="s">
        <v>19</v>
      </c>
      <c r="F112" s="235" t="s">
        <v>167</v>
      </c>
      <c r="G112" s="233"/>
      <c r="H112" s="236">
        <v>1696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127</v>
      </c>
      <c r="AU112" s="242" t="s">
        <v>83</v>
      </c>
      <c r="AV112" s="14" t="s">
        <v>83</v>
      </c>
      <c r="AW112" s="14" t="s">
        <v>35</v>
      </c>
      <c r="AX112" s="14" t="s">
        <v>73</v>
      </c>
      <c r="AY112" s="242" t="s">
        <v>117</v>
      </c>
    </row>
    <row r="113" spans="1:51" s="15" customFormat="1" ht="12">
      <c r="A113" s="15"/>
      <c r="B113" s="243"/>
      <c r="C113" s="244"/>
      <c r="D113" s="223" t="s">
        <v>127</v>
      </c>
      <c r="E113" s="245" t="s">
        <v>19</v>
      </c>
      <c r="F113" s="246" t="s">
        <v>130</v>
      </c>
      <c r="G113" s="244"/>
      <c r="H113" s="247">
        <v>1696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3" t="s">
        <v>127</v>
      </c>
      <c r="AU113" s="253" t="s">
        <v>83</v>
      </c>
      <c r="AV113" s="15" t="s">
        <v>123</v>
      </c>
      <c r="AW113" s="15" t="s">
        <v>35</v>
      </c>
      <c r="AX113" s="15" t="s">
        <v>81</v>
      </c>
      <c r="AY113" s="253" t="s">
        <v>117</v>
      </c>
    </row>
    <row r="114" spans="1:65" s="2" customFormat="1" ht="24.15" customHeight="1">
      <c r="A114" s="39"/>
      <c r="B114" s="40"/>
      <c r="C114" s="203" t="s">
        <v>168</v>
      </c>
      <c r="D114" s="203" t="s">
        <v>118</v>
      </c>
      <c r="E114" s="204" t="s">
        <v>169</v>
      </c>
      <c r="F114" s="205" t="s">
        <v>170</v>
      </c>
      <c r="G114" s="206" t="s">
        <v>134</v>
      </c>
      <c r="H114" s="207">
        <v>1696</v>
      </c>
      <c r="I114" s="208"/>
      <c r="J114" s="209">
        <f>ROUND(I114*H114,2)</f>
        <v>0</v>
      </c>
      <c r="K114" s="205" t="s">
        <v>122</v>
      </c>
      <c r="L114" s="45"/>
      <c r="M114" s="210" t="s">
        <v>19</v>
      </c>
      <c r="N114" s="211" t="s">
        <v>44</v>
      </c>
      <c r="O114" s="85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123</v>
      </c>
      <c r="AT114" s="214" t="s">
        <v>118</v>
      </c>
      <c r="AU114" s="214" t="s">
        <v>83</v>
      </c>
      <c r="AY114" s="18" t="s">
        <v>117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81</v>
      </c>
      <c r="BK114" s="215">
        <f>ROUND(I114*H114,2)</f>
        <v>0</v>
      </c>
      <c r="BL114" s="18" t="s">
        <v>123</v>
      </c>
      <c r="BM114" s="214" t="s">
        <v>171</v>
      </c>
    </row>
    <row r="115" spans="1:47" s="2" customFormat="1" ht="12">
      <c r="A115" s="39"/>
      <c r="B115" s="40"/>
      <c r="C115" s="41"/>
      <c r="D115" s="216" t="s">
        <v>125</v>
      </c>
      <c r="E115" s="41"/>
      <c r="F115" s="217" t="s">
        <v>172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125</v>
      </c>
      <c r="AU115" s="18" t="s">
        <v>83</v>
      </c>
    </row>
    <row r="116" spans="1:51" s="13" customFormat="1" ht="12">
      <c r="A116" s="13"/>
      <c r="B116" s="221"/>
      <c r="C116" s="222"/>
      <c r="D116" s="223" t="s">
        <v>127</v>
      </c>
      <c r="E116" s="224" t="s">
        <v>19</v>
      </c>
      <c r="F116" s="225" t="s">
        <v>173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127</v>
      </c>
      <c r="AU116" s="231" t="s">
        <v>83</v>
      </c>
      <c r="AV116" s="13" t="s">
        <v>81</v>
      </c>
      <c r="AW116" s="13" t="s">
        <v>35</v>
      </c>
      <c r="AX116" s="13" t="s">
        <v>73</v>
      </c>
      <c r="AY116" s="231" t="s">
        <v>117</v>
      </c>
    </row>
    <row r="117" spans="1:51" s="13" customFormat="1" ht="12">
      <c r="A117" s="13"/>
      <c r="B117" s="221"/>
      <c r="C117" s="222"/>
      <c r="D117" s="223" t="s">
        <v>127</v>
      </c>
      <c r="E117" s="224" t="s">
        <v>19</v>
      </c>
      <c r="F117" s="225" t="s">
        <v>166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127</v>
      </c>
      <c r="AU117" s="231" t="s">
        <v>83</v>
      </c>
      <c r="AV117" s="13" t="s">
        <v>81</v>
      </c>
      <c r="AW117" s="13" t="s">
        <v>35</v>
      </c>
      <c r="AX117" s="13" t="s">
        <v>73</v>
      </c>
      <c r="AY117" s="231" t="s">
        <v>117</v>
      </c>
    </row>
    <row r="118" spans="1:51" s="14" customFormat="1" ht="12">
      <c r="A118" s="14"/>
      <c r="B118" s="232"/>
      <c r="C118" s="233"/>
      <c r="D118" s="223" t="s">
        <v>127</v>
      </c>
      <c r="E118" s="234" t="s">
        <v>19</v>
      </c>
      <c r="F118" s="235" t="s">
        <v>167</v>
      </c>
      <c r="G118" s="233"/>
      <c r="H118" s="236">
        <v>1696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2" t="s">
        <v>127</v>
      </c>
      <c r="AU118" s="242" t="s">
        <v>83</v>
      </c>
      <c r="AV118" s="14" t="s">
        <v>83</v>
      </c>
      <c r="AW118" s="14" t="s">
        <v>35</v>
      </c>
      <c r="AX118" s="14" t="s">
        <v>73</v>
      </c>
      <c r="AY118" s="242" t="s">
        <v>117</v>
      </c>
    </row>
    <row r="119" spans="1:51" s="15" customFormat="1" ht="12">
      <c r="A119" s="15"/>
      <c r="B119" s="243"/>
      <c r="C119" s="244"/>
      <c r="D119" s="223" t="s">
        <v>127</v>
      </c>
      <c r="E119" s="245" t="s">
        <v>19</v>
      </c>
      <c r="F119" s="246" t="s">
        <v>130</v>
      </c>
      <c r="G119" s="244"/>
      <c r="H119" s="247">
        <v>1696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3" t="s">
        <v>127</v>
      </c>
      <c r="AU119" s="253" t="s">
        <v>83</v>
      </c>
      <c r="AV119" s="15" t="s">
        <v>123</v>
      </c>
      <c r="AW119" s="15" t="s">
        <v>35</v>
      </c>
      <c r="AX119" s="15" t="s">
        <v>81</v>
      </c>
      <c r="AY119" s="253" t="s">
        <v>117</v>
      </c>
    </row>
    <row r="120" spans="1:65" s="2" customFormat="1" ht="24.15" customHeight="1">
      <c r="A120" s="39"/>
      <c r="B120" s="40"/>
      <c r="C120" s="203" t="s">
        <v>174</v>
      </c>
      <c r="D120" s="203" t="s">
        <v>118</v>
      </c>
      <c r="E120" s="204" t="s">
        <v>175</v>
      </c>
      <c r="F120" s="205" t="s">
        <v>176</v>
      </c>
      <c r="G120" s="206" t="s">
        <v>134</v>
      </c>
      <c r="H120" s="207">
        <v>1696</v>
      </c>
      <c r="I120" s="208"/>
      <c r="J120" s="209">
        <f>ROUND(I120*H120,2)</f>
        <v>0</v>
      </c>
      <c r="K120" s="205" t="s">
        <v>122</v>
      </c>
      <c r="L120" s="45"/>
      <c r="M120" s="210" t="s">
        <v>19</v>
      </c>
      <c r="N120" s="211" t="s">
        <v>44</v>
      </c>
      <c r="O120" s="85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4" t="s">
        <v>123</v>
      </c>
      <c r="AT120" s="214" t="s">
        <v>118</v>
      </c>
      <c r="AU120" s="214" t="s">
        <v>83</v>
      </c>
      <c r="AY120" s="18" t="s">
        <v>117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8" t="s">
        <v>81</v>
      </c>
      <c r="BK120" s="215">
        <f>ROUND(I120*H120,2)</f>
        <v>0</v>
      </c>
      <c r="BL120" s="18" t="s">
        <v>123</v>
      </c>
      <c r="BM120" s="214" t="s">
        <v>177</v>
      </c>
    </row>
    <row r="121" spans="1:47" s="2" customFormat="1" ht="12">
      <c r="A121" s="39"/>
      <c r="B121" s="40"/>
      <c r="C121" s="41"/>
      <c r="D121" s="216" t="s">
        <v>125</v>
      </c>
      <c r="E121" s="41"/>
      <c r="F121" s="217" t="s">
        <v>178</v>
      </c>
      <c r="G121" s="41"/>
      <c r="H121" s="41"/>
      <c r="I121" s="218"/>
      <c r="J121" s="41"/>
      <c r="K121" s="41"/>
      <c r="L121" s="45"/>
      <c r="M121" s="219"/>
      <c r="N121" s="22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125</v>
      </c>
      <c r="AU121" s="18" t="s">
        <v>83</v>
      </c>
    </row>
    <row r="122" spans="1:51" s="13" customFormat="1" ht="12">
      <c r="A122" s="13"/>
      <c r="B122" s="221"/>
      <c r="C122" s="222"/>
      <c r="D122" s="223" t="s">
        <v>127</v>
      </c>
      <c r="E122" s="224" t="s">
        <v>19</v>
      </c>
      <c r="F122" s="225" t="s">
        <v>179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127</v>
      </c>
      <c r="AU122" s="231" t="s">
        <v>83</v>
      </c>
      <c r="AV122" s="13" t="s">
        <v>81</v>
      </c>
      <c r="AW122" s="13" t="s">
        <v>35</v>
      </c>
      <c r="AX122" s="13" t="s">
        <v>73</v>
      </c>
      <c r="AY122" s="231" t="s">
        <v>117</v>
      </c>
    </row>
    <row r="123" spans="1:51" s="13" customFormat="1" ht="12">
      <c r="A123" s="13"/>
      <c r="B123" s="221"/>
      <c r="C123" s="222"/>
      <c r="D123" s="223" t="s">
        <v>127</v>
      </c>
      <c r="E123" s="224" t="s">
        <v>19</v>
      </c>
      <c r="F123" s="225" t="s">
        <v>166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127</v>
      </c>
      <c r="AU123" s="231" t="s">
        <v>83</v>
      </c>
      <c r="AV123" s="13" t="s">
        <v>81</v>
      </c>
      <c r="AW123" s="13" t="s">
        <v>35</v>
      </c>
      <c r="AX123" s="13" t="s">
        <v>73</v>
      </c>
      <c r="AY123" s="231" t="s">
        <v>117</v>
      </c>
    </row>
    <row r="124" spans="1:51" s="14" customFormat="1" ht="12">
      <c r="A124" s="14"/>
      <c r="B124" s="232"/>
      <c r="C124" s="233"/>
      <c r="D124" s="223" t="s">
        <v>127</v>
      </c>
      <c r="E124" s="234" t="s">
        <v>19</v>
      </c>
      <c r="F124" s="235" t="s">
        <v>167</v>
      </c>
      <c r="G124" s="233"/>
      <c r="H124" s="236">
        <v>1696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127</v>
      </c>
      <c r="AU124" s="242" t="s">
        <v>83</v>
      </c>
      <c r="AV124" s="14" t="s">
        <v>83</v>
      </c>
      <c r="AW124" s="14" t="s">
        <v>35</v>
      </c>
      <c r="AX124" s="14" t="s">
        <v>73</v>
      </c>
      <c r="AY124" s="242" t="s">
        <v>117</v>
      </c>
    </row>
    <row r="125" spans="1:51" s="15" customFormat="1" ht="12">
      <c r="A125" s="15"/>
      <c r="B125" s="243"/>
      <c r="C125" s="244"/>
      <c r="D125" s="223" t="s">
        <v>127</v>
      </c>
      <c r="E125" s="245" t="s">
        <v>19</v>
      </c>
      <c r="F125" s="246" t="s">
        <v>130</v>
      </c>
      <c r="G125" s="244"/>
      <c r="H125" s="247">
        <v>1696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3" t="s">
        <v>127</v>
      </c>
      <c r="AU125" s="253" t="s">
        <v>83</v>
      </c>
      <c r="AV125" s="15" t="s">
        <v>123</v>
      </c>
      <c r="AW125" s="15" t="s">
        <v>35</v>
      </c>
      <c r="AX125" s="15" t="s">
        <v>81</v>
      </c>
      <c r="AY125" s="253" t="s">
        <v>117</v>
      </c>
    </row>
    <row r="126" spans="1:65" s="2" customFormat="1" ht="33" customHeight="1">
      <c r="A126" s="39"/>
      <c r="B126" s="40"/>
      <c r="C126" s="203" t="s">
        <v>180</v>
      </c>
      <c r="D126" s="203" t="s">
        <v>118</v>
      </c>
      <c r="E126" s="204" t="s">
        <v>181</v>
      </c>
      <c r="F126" s="205" t="s">
        <v>182</v>
      </c>
      <c r="G126" s="206" t="s">
        <v>183</v>
      </c>
      <c r="H126" s="207">
        <v>4480</v>
      </c>
      <c r="I126" s="208"/>
      <c r="J126" s="209">
        <f>ROUND(I126*H126,2)</f>
        <v>0</v>
      </c>
      <c r="K126" s="205" t="s">
        <v>122</v>
      </c>
      <c r="L126" s="45"/>
      <c r="M126" s="210" t="s">
        <v>19</v>
      </c>
      <c r="N126" s="211" t="s">
        <v>44</v>
      </c>
      <c r="O126" s="85"/>
      <c r="P126" s="212">
        <f>O126*H126</f>
        <v>0</v>
      </c>
      <c r="Q126" s="212">
        <v>0</v>
      </c>
      <c r="R126" s="212">
        <f>Q126*H126</f>
        <v>0</v>
      </c>
      <c r="S126" s="212">
        <v>0.02</v>
      </c>
      <c r="T126" s="213">
        <f>S126*H126</f>
        <v>89.60000000000001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4" t="s">
        <v>123</v>
      </c>
      <c r="AT126" s="214" t="s">
        <v>118</v>
      </c>
      <c r="AU126" s="214" t="s">
        <v>83</v>
      </c>
      <c r="AY126" s="18" t="s">
        <v>117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8" t="s">
        <v>81</v>
      </c>
      <c r="BK126" s="215">
        <f>ROUND(I126*H126,2)</f>
        <v>0</v>
      </c>
      <c r="BL126" s="18" t="s">
        <v>123</v>
      </c>
      <c r="BM126" s="214" t="s">
        <v>184</v>
      </c>
    </row>
    <row r="127" spans="1:47" s="2" customFormat="1" ht="12">
      <c r="A127" s="39"/>
      <c r="B127" s="40"/>
      <c r="C127" s="41"/>
      <c r="D127" s="216" t="s">
        <v>125</v>
      </c>
      <c r="E127" s="41"/>
      <c r="F127" s="217" t="s">
        <v>185</v>
      </c>
      <c r="G127" s="41"/>
      <c r="H127" s="41"/>
      <c r="I127" s="218"/>
      <c r="J127" s="41"/>
      <c r="K127" s="41"/>
      <c r="L127" s="45"/>
      <c r="M127" s="219"/>
      <c r="N127" s="22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125</v>
      </c>
      <c r="AU127" s="18" t="s">
        <v>83</v>
      </c>
    </row>
    <row r="128" spans="1:51" s="13" customFormat="1" ht="12">
      <c r="A128" s="13"/>
      <c r="B128" s="221"/>
      <c r="C128" s="222"/>
      <c r="D128" s="223" t="s">
        <v>127</v>
      </c>
      <c r="E128" s="224" t="s">
        <v>19</v>
      </c>
      <c r="F128" s="225" t="s">
        <v>186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127</v>
      </c>
      <c r="AU128" s="231" t="s">
        <v>83</v>
      </c>
      <c r="AV128" s="13" t="s">
        <v>81</v>
      </c>
      <c r="AW128" s="13" t="s">
        <v>35</v>
      </c>
      <c r="AX128" s="13" t="s">
        <v>73</v>
      </c>
      <c r="AY128" s="231" t="s">
        <v>117</v>
      </c>
    </row>
    <row r="129" spans="1:51" s="14" customFormat="1" ht="12">
      <c r="A129" s="14"/>
      <c r="B129" s="232"/>
      <c r="C129" s="233"/>
      <c r="D129" s="223" t="s">
        <v>127</v>
      </c>
      <c r="E129" s="234" t="s">
        <v>19</v>
      </c>
      <c r="F129" s="235" t="s">
        <v>187</v>
      </c>
      <c r="G129" s="233"/>
      <c r="H129" s="236">
        <v>4480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2" t="s">
        <v>127</v>
      </c>
      <c r="AU129" s="242" t="s">
        <v>83</v>
      </c>
      <c r="AV129" s="14" t="s">
        <v>83</v>
      </c>
      <c r="AW129" s="14" t="s">
        <v>35</v>
      </c>
      <c r="AX129" s="14" t="s">
        <v>73</v>
      </c>
      <c r="AY129" s="242" t="s">
        <v>117</v>
      </c>
    </row>
    <row r="130" spans="1:51" s="15" customFormat="1" ht="12">
      <c r="A130" s="15"/>
      <c r="B130" s="243"/>
      <c r="C130" s="244"/>
      <c r="D130" s="223" t="s">
        <v>127</v>
      </c>
      <c r="E130" s="245" t="s">
        <v>19</v>
      </c>
      <c r="F130" s="246" t="s">
        <v>130</v>
      </c>
      <c r="G130" s="244"/>
      <c r="H130" s="247">
        <v>4480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3" t="s">
        <v>127</v>
      </c>
      <c r="AU130" s="253" t="s">
        <v>83</v>
      </c>
      <c r="AV130" s="15" t="s">
        <v>123</v>
      </c>
      <c r="AW130" s="15" t="s">
        <v>35</v>
      </c>
      <c r="AX130" s="15" t="s">
        <v>81</v>
      </c>
      <c r="AY130" s="253" t="s">
        <v>117</v>
      </c>
    </row>
    <row r="131" spans="1:65" s="2" customFormat="1" ht="21.75" customHeight="1">
      <c r="A131" s="39"/>
      <c r="B131" s="40"/>
      <c r="C131" s="203" t="s">
        <v>188</v>
      </c>
      <c r="D131" s="203" t="s">
        <v>118</v>
      </c>
      <c r="E131" s="204" t="s">
        <v>189</v>
      </c>
      <c r="F131" s="205" t="s">
        <v>190</v>
      </c>
      <c r="G131" s="206" t="s">
        <v>141</v>
      </c>
      <c r="H131" s="207">
        <v>64</v>
      </c>
      <c r="I131" s="208"/>
      <c r="J131" s="209">
        <f>ROUND(I131*H131,2)</f>
        <v>0</v>
      </c>
      <c r="K131" s="205" t="s">
        <v>122</v>
      </c>
      <c r="L131" s="45"/>
      <c r="M131" s="210" t="s">
        <v>19</v>
      </c>
      <c r="N131" s="211" t="s">
        <v>44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123</v>
      </c>
      <c r="AT131" s="214" t="s">
        <v>118</v>
      </c>
      <c r="AU131" s="214" t="s">
        <v>83</v>
      </c>
      <c r="AY131" s="18" t="s">
        <v>117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81</v>
      </c>
      <c r="BK131" s="215">
        <f>ROUND(I131*H131,2)</f>
        <v>0</v>
      </c>
      <c r="BL131" s="18" t="s">
        <v>123</v>
      </c>
      <c r="BM131" s="214" t="s">
        <v>191</v>
      </c>
    </row>
    <row r="132" spans="1:47" s="2" customFormat="1" ht="12">
      <c r="A132" s="39"/>
      <c r="B132" s="40"/>
      <c r="C132" s="41"/>
      <c r="D132" s="216" t="s">
        <v>125</v>
      </c>
      <c r="E132" s="41"/>
      <c r="F132" s="217" t="s">
        <v>192</v>
      </c>
      <c r="G132" s="41"/>
      <c r="H132" s="41"/>
      <c r="I132" s="218"/>
      <c r="J132" s="41"/>
      <c r="K132" s="41"/>
      <c r="L132" s="45"/>
      <c r="M132" s="256"/>
      <c r="N132" s="257"/>
      <c r="O132" s="258"/>
      <c r="P132" s="258"/>
      <c r="Q132" s="258"/>
      <c r="R132" s="258"/>
      <c r="S132" s="258"/>
      <c r="T132" s="25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125</v>
      </c>
      <c r="AU132" s="18" t="s">
        <v>83</v>
      </c>
    </row>
    <row r="133" spans="1:31" s="2" customFormat="1" ht="6.95" customHeight="1">
      <c r="A133" s="39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80:K13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4" r:id="rId1" display="https://podminky.urs.cz/item/CS_URS_2023_01/183551213"/>
    <hyperlink ref="F93" r:id="rId2" display="https://podminky.urs.cz/item/CS_URS_2023_01/997013635"/>
    <hyperlink ref="F97" r:id="rId3" display="https://podminky.urs.cz/item/CS_URS_2023_01/124253102"/>
    <hyperlink ref="F103" r:id="rId4" display="https://podminky.urs.cz/item/CS_URS_2023_01/127751101"/>
    <hyperlink ref="F109" r:id="rId5" display="https://podminky.urs.cz/item/CS_URS_2023_01/162206112"/>
    <hyperlink ref="F115" r:id="rId6" display="https://podminky.urs.cz/item/CS_URS_2023_01/167151111"/>
    <hyperlink ref="F121" r:id="rId7" display="https://podminky.urs.cz/item/CS_URS_2023_01/162506111"/>
    <hyperlink ref="F127" r:id="rId8" display="https://podminky.urs.cz/item/CS_URS_2023_01/938909311"/>
    <hyperlink ref="F132" r:id="rId9" display="https://podminky.urs.cz/item/CS_URS_2023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Doubrava, VD Žleby-Zámecký, oprava spárování, odstranění nánosů v nadjezí, oprava stavidla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193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29.11.2022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ROUND((SUM(BE84:BE310)),2)</f>
        <v>0</v>
      </c>
      <c r="G33" s="39"/>
      <c r="H33" s="39"/>
      <c r="I33" s="149">
        <v>0.21</v>
      </c>
      <c r="J33" s="148">
        <f>ROUND(((SUM(BE84:BE310))*I33),2)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ROUND((SUM(BF84:BF310)),2)</f>
        <v>0</v>
      </c>
      <c r="G34" s="39"/>
      <c r="H34" s="39"/>
      <c r="I34" s="149">
        <v>0.15</v>
      </c>
      <c r="J34" s="148">
        <f>ROUND(((SUM(BF84:BF310))*I34),2)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ROUND((SUM(BG84:BG310)),2)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ROUND((SUM(BH84:BH310)),2)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ROUND((SUM(BI84:BI310)),2)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 hidden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 hidden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 hidden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 hidden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 hidden="1">
      <c r="A48" s="39"/>
      <c r="B48" s="40"/>
      <c r="C48" s="41"/>
      <c r="D48" s="41"/>
      <c r="E48" s="161" t="str">
        <f>E7</f>
        <v>Doubrava, VD Žleby-Zámecký, oprava spárování, odstranění nánosů v nadjezí, oprava stavidla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 hidden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 hidden="1">
      <c r="A50" s="39"/>
      <c r="B50" s="40"/>
      <c r="C50" s="41"/>
      <c r="D50" s="41"/>
      <c r="E50" s="70" t="str">
        <f>E9</f>
        <v>SO 02 - Oprava opevnění břehů, spárování jezového tělesa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 hidden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 hidden="1">
      <c r="A52" s="39"/>
      <c r="B52" s="40"/>
      <c r="C52" s="33" t="s">
        <v>21</v>
      </c>
      <c r="D52" s="41"/>
      <c r="E52" s="41"/>
      <c r="F52" s="28" t="str">
        <f>F12</f>
        <v>Žleby</v>
      </c>
      <c r="G52" s="41"/>
      <c r="H52" s="41"/>
      <c r="I52" s="33" t="s">
        <v>23</v>
      </c>
      <c r="J52" s="73" t="str">
        <f>IF(J12="","",J12)</f>
        <v>29.11.2022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 hidden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 hidden="1">
      <c r="A54" s="39"/>
      <c r="B54" s="40"/>
      <c r="C54" s="33" t="s">
        <v>25</v>
      </c>
      <c r="D54" s="41"/>
      <c r="E54" s="41"/>
      <c r="F54" s="28" t="str">
        <f>E15</f>
        <v>Povodí Labe, s.p.</v>
      </c>
      <c r="G54" s="41"/>
      <c r="H54" s="41"/>
      <c r="I54" s="33" t="s">
        <v>33</v>
      </c>
      <c r="J54" s="37" t="str">
        <f>E21</f>
        <v>Ing. P. Kunc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 hidden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P. Kunc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 hidden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 hidden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 hidden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 hidden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 hidden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2"/>
      <c r="C62" s="173"/>
      <c r="D62" s="174" t="s">
        <v>194</v>
      </c>
      <c r="E62" s="175"/>
      <c r="F62" s="175"/>
      <c r="G62" s="175"/>
      <c r="H62" s="175"/>
      <c r="I62" s="175"/>
      <c r="J62" s="176">
        <f>J105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2"/>
      <c r="C63" s="173"/>
      <c r="D63" s="174" t="s">
        <v>195</v>
      </c>
      <c r="E63" s="175"/>
      <c r="F63" s="175"/>
      <c r="G63" s="175"/>
      <c r="H63" s="175"/>
      <c r="I63" s="175"/>
      <c r="J63" s="176">
        <f>J119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2"/>
      <c r="C64" s="173"/>
      <c r="D64" s="174" t="s">
        <v>196</v>
      </c>
      <c r="E64" s="175"/>
      <c r="F64" s="175"/>
      <c r="G64" s="175"/>
      <c r="H64" s="175"/>
      <c r="I64" s="175"/>
      <c r="J64" s="176">
        <f>J301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 hidden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 hidden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ht="12" hidden="1"/>
    <row r="68" ht="12" hidden="1"/>
    <row r="69" ht="12" hidden="1"/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102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Doubrava, VD Žleby-Zámecký, oprava spárování, odstranění nánosů v nadjezí, oprava stavidla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94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02 - Oprava opevnění břehů, spárování jezového tělesa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Žleby</v>
      </c>
      <c r="G78" s="41"/>
      <c r="H78" s="41"/>
      <c r="I78" s="33" t="s">
        <v>23</v>
      </c>
      <c r="J78" s="73" t="str">
        <f>IF(J12="","",J12)</f>
        <v>29.11.2022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Povodí Labe, s.p.</v>
      </c>
      <c r="G80" s="41"/>
      <c r="H80" s="41"/>
      <c r="I80" s="33" t="s">
        <v>33</v>
      </c>
      <c r="J80" s="37" t="str">
        <f>E21</f>
        <v>Ing. P. Kunc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>Ing. P. Kunc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103</v>
      </c>
      <c r="D83" s="181" t="s">
        <v>58</v>
      </c>
      <c r="E83" s="181" t="s">
        <v>54</v>
      </c>
      <c r="F83" s="181" t="s">
        <v>55</v>
      </c>
      <c r="G83" s="181" t="s">
        <v>104</v>
      </c>
      <c r="H83" s="181" t="s">
        <v>105</v>
      </c>
      <c r="I83" s="181" t="s">
        <v>106</v>
      </c>
      <c r="J83" s="181" t="s">
        <v>98</v>
      </c>
      <c r="K83" s="182" t="s">
        <v>107</v>
      </c>
      <c r="L83" s="183"/>
      <c r="M83" s="93" t="s">
        <v>19</v>
      </c>
      <c r="N83" s="94" t="s">
        <v>43</v>
      </c>
      <c r="O83" s="94" t="s">
        <v>108</v>
      </c>
      <c r="P83" s="94" t="s">
        <v>109</v>
      </c>
      <c r="Q83" s="94" t="s">
        <v>110</v>
      </c>
      <c r="R83" s="94" t="s">
        <v>111</v>
      </c>
      <c r="S83" s="94" t="s">
        <v>112</v>
      </c>
      <c r="T83" s="95" t="s">
        <v>113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114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54.942017550399996</v>
      </c>
      <c r="S84" s="97"/>
      <c r="T84" s="187">
        <f>T85</f>
        <v>34.57756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72</v>
      </c>
      <c r="AU84" s="18" t="s">
        <v>99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72</v>
      </c>
      <c r="E85" s="192" t="s">
        <v>115</v>
      </c>
      <c r="F85" s="192" t="s">
        <v>116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P86+P105+P119+P301</f>
        <v>0</v>
      </c>
      <c r="Q85" s="197"/>
      <c r="R85" s="198">
        <f>R86+R105+R119+R301</f>
        <v>54.942017550399996</v>
      </c>
      <c r="S85" s="197"/>
      <c r="T85" s="199">
        <f>T86+T105+T119+T301</f>
        <v>34.57756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72</v>
      </c>
      <c r="AU85" s="201" t="s">
        <v>73</v>
      </c>
      <c r="AY85" s="200" t="s">
        <v>117</v>
      </c>
      <c r="BK85" s="202">
        <f>BK86+BK105+BK119+BK301</f>
        <v>0</v>
      </c>
    </row>
    <row r="86" spans="1:63" s="12" customFormat="1" ht="22.8" customHeight="1">
      <c r="A86" s="12"/>
      <c r="B86" s="189"/>
      <c r="C86" s="190"/>
      <c r="D86" s="191" t="s">
        <v>72</v>
      </c>
      <c r="E86" s="254" t="s">
        <v>81</v>
      </c>
      <c r="F86" s="254" t="s">
        <v>131</v>
      </c>
      <c r="G86" s="190"/>
      <c r="H86" s="190"/>
      <c r="I86" s="193"/>
      <c r="J86" s="255">
        <f>BK86</f>
        <v>0</v>
      </c>
      <c r="K86" s="190"/>
      <c r="L86" s="195"/>
      <c r="M86" s="196"/>
      <c r="N86" s="197"/>
      <c r="O86" s="197"/>
      <c r="P86" s="198">
        <f>SUM(P87:P104)</f>
        <v>0</v>
      </c>
      <c r="Q86" s="197"/>
      <c r="R86" s="198">
        <f>SUM(R87:R104)</f>
        <v>0.00116</v>
      </c>
      <c r="S86" s="197"/>
      <c r="T86" s="199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81</v>
      </c>
      <c r="AY86" s="200" t="s">
        <v>117</v>
      </c>
      <c r="BK86" s="202">
        <f>SUM(BK87:BK104)</f>
        <v>0</v>
      </c>
    </row>
    <row r="87" spans="1:65" s="2" customFormat="1" ht="37.8" customHeight="1">
      <c r="A87" s="39"/>
      <c r="B87" s="40"/>
      <c r="C87" s="203" t="s">
        <v>81</v>
      </c>
      <c r="D87" s="203" t="s">
        <v>118</v>
      </c>
      <c r="E87" s="204" t="s">
        <v>197</v>
      </c>
      <c r="F87" s="205" t="s">
        <v>198</v>
      </c>
      <c r="G87" s="206" t="s">
        <v>183</v>
      </c>
      <c r="H87" s="207">
        <v>33</v>
      </c>
      <c r="I87" s="208"/>
      <c r="J87" s="209">
        <f>ROUND(I87*H87,2)</f>
        <v>0</v>
      </c>
      <c r="K87" s="205" t="s">
        <v>122</v>
      </c>
      <c r="L87" s="45"/>
      <c r="M87" s="210" t="s">
        <v>19</v>
      </c>
      <c r="N87" s="211" t="s">
        <v>44</v>
      </c>
      <c r="O87" s="85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4" t="s">
        <v>123</v>
      </c>
      <c r="AT87" s="214" t="s">
        <v>118</v>
      </c>
      <c r="AU87" s="214" t="s">
        <v>83</v>
      </c>
      <c r="AY87" s="18" t="s">
        <v>117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8" t="s">
        <v>81</v>
      </c>
      <c r="BK87" s="215">
        <f>ROUND(I87*H87,2)</f>
        <v>0</v>
      </c>
      <c r="BL87" s="18" t="s">
        <v>123</v>
      </c>
      <c r="BM87" s="214" t="s">
        <v>199</v>
      </c>
    </row>
    <row r="88" spans="1:47" s="2" customFormat="1" ht="12">
      <c r="A88" s="39"/>
      <c r="B88" s="40"/>
      <c r="C88" s="41"/>
      <c r="D88" s="216" t="s">
        <v>125</v>
      </c>
      <c r="E88" s="41"/>
      <c r="F88" s="217" t="s">
        <v>200</v>
      </c>
      <c r="G88" s="41"/>
      <c r="H88" s="41"/>
      <c r="I88" s="218"/>
      <c r="J88" s="41"/>
      <c r="K88" s="41"/>
      <c r="L88" s="45"/>
      <c r="M88" s="219"/>
      <c r="N88" s="22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125</v>
      </c>
      <c r="AU88" s="18" t="s">
        <v>83</v>
      </c>
    </row>
    <row r="89" spans="1:51" s="13" customFormat="1" ht="12">
      <c r="A89" s="13"/>
      <c r="B89" s="221"/>
      <c r="C89" s="222"/>
      <c r="D89" s="223" t="s">
        <v>127</v>
      </c>
      <c r="E89" s="224" t="s">
        <v>19</v>
      </c>
      <c r="F89" s="225" t="s">
        <v>201</v>
      </c>
      <c r="G89" s="222"/>
      <c r="H89" s="224" t="s">
        <v>19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127</v>
      </c>
      <c r="AU89" s="231" t="s">
        <v>83</v>
      </c>
      <c r="AV89" s="13" t="s">
        <v>81</v>
      </c>
      <c r="AW89" s="13" t="s">
        <v>35</v>
      </c>
      <c r="AX89" s="13" t="s">
        <v>73</v>
      </c>
      <c r="AY89" s="231" t="s">
        <v>117</v>
      </c>
    </row>
    <row r="90" spans="1:51" s="13" customFormat="1" ht="12">
      <c r="A90" s="13"/>
      <c r="B90" s="221"/>
      <c r="C90" s="222"/>
      <c r="D90" s="223" t="s">
        <v>127</v>
      </c>
      <c r="E90" s="224" t="s">
        <v>19</v>
      </c>
      <c r="F90" s="225" t="s">
        <v>202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127</v>
      </c>
      <c r="AU90" s="231" t="s">
        <v>83</v>
      </c>
      <c r="AV90" s="13" t="s">
        <v>81</v>
      </c>
      <c r="AW90" s="13" t="s">
        <v>35</v>
      </c>
      <c r="AX90" s="13" t="s">
        <v>73</v>
      </c>
      <c r="AY90" s="231" t="s">
        <v>117</v>
      </c>
    </row>
    <row r="91" spans="1:51" s="14" customFormat="1" ht="12">
      <c r="A91" s="14"/>
      <c r="B91" s="232"/>
      <c r="C91" s="233"/>
      <c r="D91" s="223" t="s">
        <v>127</v>
      </c>
      <c r="E91" s="234" t="s">
        <v>19</v>
      </c>
      <c r="F91" s="235" t="s">
        <v>203</v>
      </c>
      <c r="G91" s="233"/>
      <c r="H91" s="236">
        <v>33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2" t="s">
        <v>127</v>
      </c>
      <c r="AU91" s="242" t="s">
        <v>83</v>
      </c>
      <c r="AV91" s="14" t="s">
        <v>83</v>
      </c>
      <c r="AW91" s="14" t="s">
        <v>35</v>
      </c>
      <c r="AX91" s="14" t="s">
        <v>73</v>
      </c>
      <c r="AY91" s="242" t="s">
        <v>117</v>
      </c>
    </row>
    <row r="92" spans="1:51" s="15" customFormat="1" ht="12">
      <c r="A92" s="15"/>
      <c r="B92" s="243"/>
      <c r="C92" s="244"/>
      <c r="D92" s="223" t="s">
        <v>127</v>
      </c>
      <c r="E92" s="245" t="s">
        <v>19</v>
      </c>
      <c r="F92" s="246" t="s">
        <v>130</v>
      </c>
      <c r="G92" s="244"/>
      <c r="H92" s="247">
        <v>33</v>
      </c>
      <c r="I92" s="248"/>
      <c r="J92" s="244"/>
      <c r="K92" s="244"/>
      <c r="L92" s="249"/>
      <c r="M92" s="250"/>
      <c r="N92" s="251"/>
      <c r="O92" s="251"/>
      <c r="P92" s="251"/>
      <c r="Q92" s="251"/>
      <c r="R92" s="251"/>
      <c r="S92" s="251"/>
      <c r="T92" s="252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3" t="s">
        <v>127</v>
      </c>
      <c r="AU92" s="253" t="s">
        <v>83</v>
      </c>
      <c r="AV92" s="15" t="s">
        <v>123</v>
      </c>
      <c r="AW92" s="15" t="s">
        <v>35</v>
      </c>
      <c r="AX92" s="15" t="s">
        <v>81</v>
      </c>
      <c r="AY92" s="253" t="s">
        <v>117</v>
      </c>
    </row>
    <row r="93" spans="1:65" s="2" customFormat="1" ht="33" customHeight="1">
      <c r="A93" s="39"/>
      <c r="B93" s="40"/>
      <c r="C93" s="203" t="s">
        <v>83</v>
      </c>
      <c r="D93" s="203" t="s">
        <v>118</v>
      </c>
      <c r="E93" s="204" t="s">
        <v>204</v>
      </c>
      <c r="F93" s="205" t="s">
        <v>205</v>
      </c>
      <c r="G93" s="206" t="s">
        <v>183</v>
      </c>
      <c r="H93" s="207">
        <v>58</v>
      </c>
      <c r="I93" s="208"/>
      <c r="J93" s="209">
        <f>ROUND(I93*H93,2)</f>
        <v>0</v>
      </c>
      <c r="K93" s="205" t="s">
        <v>122</v>
      </c>
      <c r="L93" s="45"/>
      <c r="M93" s="210" t="s">
        <v>19</v>
      </c>
      <c r="N93" s="211" t="s">
        <v>44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123</v>
      </c>
      <c r="AT93" s="214" t="s">
        <v>118</v>
      </c>
      <c r="AU93" s="214" t="s">
        <v>83</v>
      </c>
      <c r="AY93" s="18" t="s">
        <v>117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81</v>
      </c>
      <c r="BK93" s="215">
        <f>ROUND(I93*H93,2)</f>
        <v>0</v>
      </c>
      <c r="BL93" s="18" t="s">
        <v>123</v>
      </c>
      <c r="BM93" s="214" t="s">
        <v>206</v>
      </c>
    </row>
    <row r="94" spans="1:47" s="2" customFormat="1" ht="12">
      <c r="A94" s="39"/>
      <c r="B94" s="40"/>
      <c r="C94" s="41"/>
      <c r="D94" s="216" t="s">
        <v>125</v>
      </c>
      <c r="E94" s="41"/>
      <c r="F94" s="217" t="s">
        <v>207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125</v>
      </c>
      <c r="AU94" s="18" t="s">
        <v>83</v>
      </c>
    </row>
    <row r="95" spans="1:51" s="13" customFormat="1" ht="12">
      <c r="A95" s="13"/>
      <c r="B95" s="221"/>
      <c r="C95" s="222"/>
      <c r="D95" s="223" t="s">
        <v>127</v>
      </c>
      <c r="E95" s="224" t="s">
        <v>19</v>
      </c>
      <c r="F95" s="225" t="s">
        <v>208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127</v>
      </c>
      <c r="AU95" s="231" t="s">
        <v>83</v>
      </c>
      <c r="AV95" s="13" t="s">
        <v>81</v>
      </c>
      <c r="AW95" s="13" t="s">
        <v>35</v>
      </c>
      <c r="AX95" s="13" t="s">
        <v>73</v>
      </c>
      <c r="AY95" s="231" t="s">
        <v>117</v>
      </c>
    </row>
    <row r="96" spans="1:51" s="14" customFormat="1" ht="12">
      <c r="A96" s="14"/>
      <c r="B96" s="232"/>
      <c r="C96" s="233"/>
      <c r="D96" s="223" t="s">
        <v>127</v>
      </c>
      <c r="E96" s="234" t="s">
        <v>19</v>
      </c>
      <c r="F96" s="235" t="s">
        <v>209</v>
      </c>
      <c r="G96" s="233"/>
      <c r="H96" s="236">
        <v>58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2" t="s">
        <v>127</v>
      </c>
      <c r="AU96" s="242" t="s">
        <v>83</v>
      </c>
      <c r="AV96" s="14" t="s">
        <v>83</v>
      </c>
      <c r="AW96" s="14" t="s">
        <v>35</v>
      </c>
      <c r="AX96" s="14" t="s">
        <v>73</v>
      </c>
      <c r="AY96" s="242" t="s">
        <v>117</v>
      </c>
    </row>
    <row r="97" spans="1:51" s="15" customFormat="1" ht="12">
      <c r="A97" s="15"/>
      <c r="B97" s="243"/>
      <c r="C97" s="244"/>
      <c r="D97" s="223" t="s">
        <v>127</v>
      </c>
      <c r="E97" s="245" t="s">
        <v>19</v>
      </c>
      <c r="F97" s="246" t="s">
        <v>130</v>
      </c>
      <c r="G97" s="244"/>
      <c r="H97" s="247">
        <v>58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3" t="s">
        <v>127</v>
      </c>
      <c r="AU97" s="253" t="s">
        <v>83</v>
      </c>
      <c r="AV97" s="15" t="s">
        <v>123</v>
      </c>
      <c r="AW97" s="15" t="s">
        <v>35</v>
      </c>
      <c r="AX97" s="15" t="s">
        <v>81</v>
      </c>
      <c r="AY97" s="253" t="s">
        <v>117</v>
      </c>
    </row>
    <row r="98" spans="1:65" s="2" customFormat="1" ht="24.15" customHeight="1">
      <c r="A98" s="39"/>
      <c r="B98" s="40"/>
      <c r="C98" s="203" t="s">
        <v>138</v>
      </c>
      <c r="D98" s="203" t="s">
        <v>118</v>
      </c>
      <c r="E98" s="204" t="s">
        <v>210</v>
      </c>
      <c r="F98" s="205" t="s">
        <v>211</v>
      </c>
      <c r="G98" s="206" t="s">
        <v>183</v>
      </c>
      <c r="H98" s="207">
        <v>58</v>
      </c>
      <c r="I98" s="208"/>
      <c r="J98" s="209">
        <f>ROUND(I98*H98,2)</f>
        <v>0</v>
      </c>
      <c r="K98" s="205" t="s">
        <v>122</v>
      </c>
      <c r="L98" s="45"/>
      <c r="M98" s="210" t="s">
        <v>19</v>
      </c>
      <c r="N98" s="211" t="s">
        <v>44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123</v>
      </c>
      <c r="AT98" s="214" t="s">
        <v>118</v>
      </c>
      <c r="AU98" s="214" t="s">
        <v>83</v>
      </c>
      <c r="AY98" s="18" t="s">
        <v>117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81</v>
      </c>
      <c r="BK98" s="215">
        <f>ROUND(I98*H98,2)</f>
        <v>0</v>
      </c>
      <c r="BL98" s="18" t="s">
        <v>123</v>
      </c>
      <c r="BM98" s="214" t="s">
        <v>212</v>
      </c>
    </row>
    <row r="99" spans="1:47" s="2" customFormat="1" ht="12">
      <c r="A99" s="39"/>
      <c r="B99" s="40"/>
      <c r="C99" s="41"/>
      <c r="D99" s="216" t="s">
        <v>125</v>
      </c>
      <c r="E99" s="41"/>
      <c r="F99" s="217" t="s">
        <v>213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125</v>
      </c>
      <c r="AU99" s="18" t="s">
        <v>83</v>
      </c>
    </row>
    <row r="100" spans="1:51" s="13" customFormat="1" ht="12">
      <c r="A100" s="13"/>
      <c r="B100" s="221"/>
      <c r="C100" s="222"/>
      <c r="D100" s="223" t="s">
        <v>127</v>
      </c>
      <c r="E100" s="224" t="s">
        <v>19</v>
      </c>
      <c r="F100" s="225" t="s">
        <v>214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127</v>
      </c>
      <c r="AU100" s="231" t="s">
        <v>83</v>
      </c>
      <c r="AV100" s="13" t="s">
        <v>81</v>
      </c>
      <c r="AW100" s="13" t="s">
        <v>35</v>
      </c>
      <c r="AX100" s="13" t="s">
        <v>73</v>
      </c>
      <c r="AY100" s="231" t="s">
        <v>117</v>
      </c>
    </row>
    <row r="101" spans="1:51" s="14" customFormat="1" ht="12">
      <c r="A101" s="14"/>
      <c r="B101" s="232"/>
      <c r="C101" s="233"/>
      <c r="D101" s="223" t="s">
        <v>127</v>
      </c>
      <c r="E101" s="234" t="s">
        <v>19</v>
      </c>
      <c r="F101" s="235" t="s">
        <v>209</v>
      </c>
      <c r="G101" s="233"/>
      <c r="H101" s="236">
        <v>58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2" t="s">
        <v>127</v>
      </c>
      <c r="AU101" s="242" t="s">
        <v>83</v>
      </c>
      <c r="AV101" s="14" t="s">
        <v>83</v>
      </c>
      <c r="AW101" s="14" t="s">
        <v>35</v>
      </c>
      <c r="AX101" s="14" t="s">
        <v>73</v>
      </c>
      <c r="AY101" s="242" t="s">
        <v>117</v>
      </c>
    </row>
    <row r="102" spans="1:51" s="15" customFormat="1" ht="12">
      <c r="A102" s="15"/>
      <c r="B102" s="243"/>
      <c r="C102" s="244"/>
      <c r="D102" s="223" t="s">
        <v>127</v>
      </c>
      <c r="E102" s="245" t="s">
        <v>19</v>
      </c>
      <c r="F102" s="246" t="s">
        <v>130</v>
      </c>
      <c r="G102" s="244"/>
      <c r="H102" s="247">
        <v>58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3" t="s">
        <v>127</v>
      </c>
      <c r="AU102" s="253" t="s">
        <v>83</v>
      </c>
      <c r="AV102" s="15" t="s">
        <v>123</v>
      </c>
      <c r="AW102" s="15" t="s">
        <v>35</v>
      </c>
      <c r="AX102" s="15" t="s">
        <v>81</v>
      </c>
      <c r="AY102" s="253" t="s">
        <v>117</v>
      </c>
    </row>
    <row r="103" spans="1:65" s="2" customFormat="1" ht="16.5" customHeight="1">
      <c r="A103" s="39"/>
      <c r="B103" s="40"/>
      <c r="C103" s="260" t="s">
        <v>123</v>
      </c>
      <c r="D103" s="260" t="s">
        <v>215</v>
      </c>
      <c r="E103" s="261" t="s">
        <v>216</v>
      </c>
      <c r="F103" s="262" t="s">
        <v>217</v>
      </c>
      <c r="G103" s="263" t="s">
        <v>218</v>
      </c>
      <c r="H103" s="264">
        <v>1.16</v>
      </c>
      <c r="I103" s="265"/>
      <c r="J103" s="266">
        <f>ROUND(I103*H103,2)</f>
        <v>0</v>
      </c>
      <c r="K103" s="262" t="s">
        <v>122</v>
      </c>
      <c r="L103" s="267"/>
      <c r="M103" s="268" t="s">
        <v>19</v>
      </c>
      <c r="N103" s="269" t="s">
        <v>44</v>
      </c>
      <c r="O103" s="85"/>
      <c r="P103" s="212">
        <f>O103*H103</f>
        <v>0</v>
      </c>
      <c r="Q103" s="212">
        <v>0.001</v>
      </c>
      <c r="R103" s="212">
        <f>Q103*H103</f>
        <v>0.00116</v>
      </c>
      <c r="S103" s="212">
        <v>0</v>
      </c>
      <c r="T103" s="21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4" t="s">
        <v>174</v>
      </c>
      <c r="AT103" s="214" t="s">
        <v>215</v>
      </c>
      <c r="AU103" s="214" t="s">
        <v>83</v>
      </c>
      <c r="AY103" s="18" t="s">
        <v>117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8" t="s">
        <v>81</v>
      </c>
      <c r="BK103" s="215">
        <f>ROUND(I103*H103,2)</f>
        <v>0</v>
      </c>
      <c r="BL103" s="18" t="s">
        <v>123</v>
      </c>
      <c r="BM103" s="214" t="s">
        <v>219</v>
      </c>
    </row>
    <row r="104" spans="1:51" s="14" customFormat="1" ht="12">
      <c r="A104" s="14"/>
      <c r="B104" s="232"/>
      <c r="C104" s="233"/>
      <c r="D104" s="223" t="s">
        <v>127</v>
      </c>
      <c r="E104" s="234" t="s">
        <v>19</v>
      </c>
      <c r="F104" s="235" t="s">
        <v>220</v>
      </c>
      <c r="G104" s="233"/>
      <c r="H104" s="236">
        <v>1.16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127</v>
      </c>
      <c r="AU104" s="242" t="s">
        <v>83</v>
      </c>
      <c r="AV104" s="14" t="s">
        <v>83</v>
      </c>
      <c r="AW104" s="14" t="s">
        <v>35</v>
      </c>
      <c r="AX104" s="14" t="s">
        <v>81</v>
      </c>
      <c r="AY104" s="242" t="s">
        <v>117</v>
      </c>
    </row>
    <row r="105" spans="1:63" s="12" customFormat="1" ht="22.8" customHeight="1">
      <c r="A105" s="12"/>
      <c r="B105" s="189"/>
      <c r="C105" s="190"/>
      <c r="D105" s="191" t="s">
        <v>72</v>
      </c>
      <c r="E105" s="254" t="s">
        <v>83</v>
      </c>
      <c r="F105" s="254" t="s">
        <v>221</v>
      </c>
      <c r="G105" s="190"/>
      <c r="H105" s="190"/>
      <c r="I105" s="193"/>
      <c r="J105" s="255">
        <f>BK105</f>
        <v>0</v>
      </c>
      <c r="K105" s="190"/>
      <c r="L105" s="195"/>
      <c r="M105" s="196"/>
      <c r="N105" s="197"/>
      <c r="O105" s="197"/>
      <c r="P105" s="198">
        <f>SUM(P106:P118)</f>
        <v>0</v>
      </c>
      <c r="Q105" s="197"/>
      <c r="R105" s="198">
        <f>SUM(R106:R118)</f>
        <v>0</v>
      </c>
      <c r="S105" s="197"/>
      <c r="T105" s="199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0" t="s">
        <v>81</v>
      </c>
      <c r="AT105" s="201" t="s">
        <v>72</v>
      </c>
      <c r="AU105" s="201" t="s">
        <v>81</v>
      </c>
      <c r="AY105" s="200" t="s">
        <v>117</v>
      </c>
      <c r="BK105" s="202">
        <f>SUM(BK106:BK118)</f>
        <v>0</v>
      </c>
    </row>
    <row r="106" spans="1:65" s="2" customFormat="1" ht="16.5" customHeight="1">
      <c r="A106" s="39"/>
      <c r="B106" s="40"/>
      <c r="C106" s="203" t="s">
        <v>152</v>
      </c>
      <c r="D106" s="203" t="s">
        <v>118</v>
      </c>
      <c r="E106" s="204" t="s">
        <v>222</v>
      </c>
      <c r="F106" s="205" t="s">
        <v>223</v>
      </c>
      <c r="G106" s="206" t="s">
        <v>224</v>
      </c>
      <c r="H106" s="207">
        <v>36</v>
      </c>
      <c r="I106" s="208"/>
      <c r="J106" s="209">
        <f>ROUND(I106*H106,2)</f>
        <v>0</v>
      </c>
      <c r="K106" s="205" t="s">
        <v>19</v>
      </c>
      <c r="L106" s="45"/>
      <c r="M106" s="210" t="s">
        <v>19</v>
      </c>
      <c r="N106" s="211" t="s">
        <v>44</v>
      </c>
      <c r="O106" s="85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4" t="s">
        <v>123</v>
      </c>
      <c r="AT106" s="214" t="s">
        <v>118</v>
      </c>
      <c r="AU106" s="214" t="s">
        <v>83</v>
      </c>
      <c r="AY106" s="18" t="s">
        <v>117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8" t="s">
        <v>81</v>
      </c>
      <c r="BK106" s="215">
        <f>ROUND(I106*H106,2)</f>
        <v>0</v>
      </c>
      <c r="BL106" s="18" t="s">
        <v>123</v>
      </c>
      <c r="BM106" s="214" t="s">
        <v>225</v>
      </c>
    </row>
    <row r="107" spans="1:51" s="13" customFormat="1" ht="12">
      <c r="A107" s="13"/>
      <c r="B107" s="221"/>
      <c r="C107" s="222"/>
      <c r="D107" s="223" t="s">
        <v>127</v>
      </c>
      <c r="E107" s="224" t="s">
        <v>19</v>
      </c>
      <c r="F107" s="225" t="s">
        <v>226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127</v>
      </c>
      <c r="AU107" s="231" t="s">
        <v>83</v>
      </c>
      <c r="AV107" s="13" t="s">
        <v>81</v>
      </c>
      <c r="AW107" s="13" t="s">
        <v>35</v>
      </c>
      <c r="AX107" s="13" t="s">
        <v>73</v>
      </c>
      <c r="AY107" s="231" t="s">
        <v>117</v>
      </c>
    </row>
    <row r="108" spans="1:51" s="13" customFormat="1" ht="12">
      <c r="A108" s="13"/>
      <c r="B108" s="221"/>
      <c r="C108" s="222"/>
      <c r="D108" s="223" t="s">
        <v>127</v>
      </c>
      <c r="E108" s="224" t="s">
        <v>19</v>
      </c>
      <c r="F108" s="225" t="s">
        <v>227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127</v>
      </c>
      <c r="AU108" s="231" t="s">
        <v>83</v>
      </c>
      <c r="AV108" s="13" t="s">
        <v>81</v>
      </c>
      <c r="AW108" s="13" t="s">
        <v>35</v>
      </c>
      <c r="AX108" s="13" t="s">
        <v>73</v>
      </c>
      <c r="AY108" s="231" t="s">
        <v>117</v>
      </c>
    </row>
    <row r="109" spans="1:51" s="13" customFormat="1" ht="12">
      <c r="A109" s="13"/>
      <c r="B109" s="221"/>
      <c r="C109" s="222"/>
      <c r="D109" s="223" t="s">
        <v>127</v>
      </c>
      <c r="E109" s="224" t="s">
        <v>19</v>
      </c>
      <c r="F109" s="225" t="s">
        <v>228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127</v>
      </c>
      <c r="AU109" s="231" t="s">
        <v>83</v>
      </c>
      <c r="AV109" s="13" t="s">
        <v>81</v>
      </c>
      <c r="AW109" s="13" t="s">
        <v>35</v>
      </c>
      <c r="AX109" s="13" t="s">
        <v>73</v>
      </c>
      <c r="AY109" s="231" t="s">
        <v>117</v>
      </c>
    </row>
    <row r="110" spans="1:51" s="13" customFormat="1" ht="12">
      <c r="A110" s="13"/>
      <c r="B110" s="221"/>
      <c r="C110" s="222"/>
      <c r="D110" s="223" t="s">
        <v>127</v>
      </c>
      <c r="E110" s="224" t="s">
        <v>19</v>
      </c>
      <c r="F110" s="225" t="s">
        <v>229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127</v>
      </c>
      <c r="AU110" s="231" t="s">
        <v>83</v>
      </c>
      <c r="AV110" s="13" t="s">
        <v>81</v>
      </c>
      <c r="AW110" s="13" t="s">
        <v>35</v>
      </c>
      <c r="AX110" s="13" t="s">
        <v>73</v>
      </c>
      <c r="AY110" s="231" t="s">
        <v>117</v>
      </c>
    </row>
    <row r="111" spans="1:51" s="13" customFormat="1" ht="12">
      <c r="A111" s="13"/>
      <c r="B111" s="221"/>
      <c r="C111" s="222"/>
      <c r="D111" s="223" t="s">
        <v>127</v>
      </c>
      <c r="E111" s="224" t="s">
        <v>19</v>
      </c>
      <c r="F111" s="225" t="s">
        <v>230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127</v>
      </c>
      <c r="AU111" s="231" t="s">
        <v>83</v>
      </c>
      <c r="AV111" s="13" t="s">
        <v>81</v>
      </c>
      <c r="AW111" s="13" t="s">
        <v>35</v>
      </c>
      <c r="AX111" s="13" t="s">
        <v>73</v>
      </c>
      <c r="AY111" s="231" t="s">
        <v>117</v>
      </c>
    </row>
    <row r="112" spans="1:51" s="14" customFormat="1" ht="12">
      <c r="A112" s="14"/>
      <c r="B112" s="232"/>
      <c r="C112" s="233"/>
      <c r="D112" s="223" t="s">
        <v>127</v>
      </c>
      <c r="E112" s="234" t="s">
        <v>19</v>
      </c>
      <c r="F112" s="235" t="s">
        <v>231</v>
      </c>
      <c r="G112" s="233"/>
      <c r="H112" s="236">
        <v>36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127</v>
      </c>
      <c r="AU112" s="242" t="s">
        <v>83</v>
      </c>
      <c r="AV112" s="14" t="s">
        <v>83</v>
      </c>
      <c r="AW112" s="14" t="s">
        <v>35</v>
      </c>
      <c r="AX112" s="14" t="s">
        <v>81</v>
      </c>
      <c r="AY112" s="242" t="s">
        <v>117</v>
      </c>
    </row>
    <row r="113" spans="1:65" s="2" customFormat="1" ht="16.5" customHeight="1">
      <c r="A113" s="39"/>
      <c r="B113" s="40"/>
      <c r="C113" s="203" t="s">
        <v>160</v>
      </c>
      <c r="D113" s="203" t="s">
        <v>118</v>
      </c>
      <c r="E113" s="204" t="s">
        <v>232</v>
      </c>
      <c r="F113" s="205" t="s">
        <v>233</v>
      </c>
      <c r="G113" s="206" t="s">
        <v>224</v>
      </c>
      <c r="H113" s="207">
        <v>43</v>
      </c>
      <c r="I113" s="208"/>
      <c r="J113" s="209">
        <f>ROUND(I113*H113,2)</f>
        <v>0</v>
      </c>
      <c r="K113" s="205" t="s">
        <v>19</v>
      </c>
      <c r="L113" s="45"/>
      <c r="M113" s="210" t="s">
        <v>19</v>
      </c>
      <c r="N113" s="211" t="s">
        <v>44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123</v>
      </c>
      <c r="AT113" s="214" t="s">
        <v>118</v>
      </c>
      <c r="AU113" s="214" t="s">
        <v>83</v>
      </c>
      <c r="AY113" s="18" t="s">
        <v>117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81</v>
      </c>
      <c r="BK113" s="215">
        <f>ROUND(I113*H113,2)</f>
        <v>0</v>
      </c>
      <c r="BL113" s="18" t="s">
        <v>123</v>
      </c>
      <c r="BM113" s="214" t="s">
        <v>234</v>
      </c>
    </row>
    <row r="114" spans="1:51" s="13" customFormat="1" ht="12">
      <c r="A114" s="13"/>
      <c r="B114" s="221"/>
      <c r="C114" s="222"/>
      <c r="D114" s="223" t="s">
        <v>127</v>
      </c>
      <c r="E114" s="224" t="s">
        <v>19</v>
      </c>
      <c r="F114" s="225" t="s">
        <v>226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127</v>
      </c>
      <c r="AU114" s="231" t="s">
        <v>83</v>
      </c>
      <c r="AV114" s="13" t="s">
        <v>81</v>
      </c>
      <c r="AW114" s="13" t="s">
        <v>35</v>
      </c>
      <c r="AX114" s="13" t="s">
        <v>73</v>
      </c>
      <c r="AY114" s="231" t="s">
        <v>117</v>
      </c>
    </row>
    <row r="115" spans="1:51" s="13" customFormat="1" ht="12">
      <c r="A115" s="13"/>
      <c r="B115" s="221"/>
      <c r="C115" s="222"/>
      <c r="D115" s="223" t="s">
        <v>127</v>
      </c>
      <c r="E115" s="224" t="s">
        <v>19</v>
      </c>
      <c r="F115" s="225" t="s">
        <v>235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127</v>
      </c>
      <c r="AU115" s="231" t="s">
        <v>83</v>
      </c>
      <c r="AV115" s="13" t="s">
        <v>81</v>
      </c>
      <c r="AW115" s="13" t="s">
        <v>35</v>
      </c>
      <c r="AX115" s="13" t="s">
        <v>73</v>
      </c>
      <c r="AY115" s="231" t="s">
        <v>117</v>
      </c>
    </row>
    <row r="116" spans="1:51" s="13" customFormat="1" ht="12">
      <c r="A116" s="13"/>
      <c r="B116" s="221"/>
      <c r="C116" s="222"/>
      <c r="D116" s="223" t="s">
        <v>127</v>
      </c>
      <c r="E116" s="224" t="s">
        <v>19</v>
      </c>
      <c r="F116" s="225" t="s">
        <v>228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127</v>
      </c>
      <c r="AU116" s="231" t="s">
        <v>83</v>
      </c>
      <c r="AV116" s="13" t="s">
        <v>81</v>
      </c>
      <c r="AW116" s="13" t="s">
        <v>35</v>
      </c>
      <c r="AX116" s="13" t="s">
        <v>73</v>
      </c>
      <c r="AY116" s="231" t="s">
        <v>117</v>
      </c>
    </row>
    <row r="117" spans="1:51" s="13" customFormat="1" ht="12">
      <c r="A117" s="13"/>
      <c r="B117" s="221"/>
      <c r="C117" s="222"/>
      <c r="D117" s="223" t="s">
        <v>127</v>
      </c>
      <c r="E117" s="224" t="s">
        <v>19</v>
      </c>
      <c r="F117" s="225" t="s">
        <v>229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127</v>
      </c>
      <c r="AU117" s="231" t="s">
        <v>83</v>
      </c>
      <c r="AV117" s="13" t="s">
        <v>81</v>
      </c>
      <c r="AW117" s="13" t="s">
        <v>35</v>
      </c>
      <c r="AX117" s="13" t="s">
        <v>73</v>
      </c>
      <c r="AY117" s="231" t="s">
        <v>117</v>
      </c>
    </row>
    <row r="118" spans="1:51" s="14" customFormat="1" ht="12">
      <c r="A118" s="14"/>
      <c r="B118" s="232"/>
      <c r="C118" s="233"/>
      <c r="D118" s="223" t="s">
        <v>127</v>
      </c>
      <c r="E118" s="234" t="s">
        <v>19</v>
      </c>
      <c r="F118" s="235" t="s">
        <v>236</v>
      </c>
      <c r="G118" s="233"/>
      <c r="H118" s="236">
        <v>43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2" t="s">
        <v>127</v>
      </c>
      <c r="AU118" s="242" t="s">
        <v>83</v>
      </c>
      <c r="AV118" s="14" t="s">
        <v>83</v>
      </c>
      <c r="AW118" s="14" t="s">
        <v>35</v>
      </c>
      <c r="AX118" s="14" t="s">
        <v>81</v>
      </c>
      <c r="AY118" s="242" t="s">
        <v>117</v>
      </c>
    </row>
    <row r="119" spans="1:63" s="12" customFormat="1" ht="22.8" customHeight="1">
      <c r="A119" s="12"/>
      <c r="B119" s="189"/>
      <c r="C119" s="190"/>
      <c r="D119" s="191" t="s">
        <v>72</v>
      </c>
      <c r="E119" s="254" t="s">
        <v>180</v>
      </c>
      <c r="F119" s="254" t="s">
        <v>237</v>
      </c>
      <c r="G119" s="190"/>
      <c r="H119" s="190"/>
      <c r="I119" s="193"/>
      <c r="J119" s="255">
        <f>BK119</f>
        <v>0</v>
      </c>
      <c r="K119" s="190"/>
      <c r="L119" s="195"/>
      <c r="M119" s="196"/>
      <c r="N119" s="197"/>
      <c r="O119" s="197"/>
      <c r="P119" s="198">
        <f>SUM(P120:P300)</f>
        <v>0</v>
      </c>
      <c r="Q119" s="197"/>
      <c r="R119" s="198">
        <f>SUM(R120:R300)</f>
        <v>54.9408575504</v>
      </c>
      <c r="S119" s="197"/>
      <c r="T119" s="199">
        <f>SUM(T120:T300)</f>
        <v>34.57756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81</v>
      </c>
      <c r="AT119" s="201" t="s">
        <v>72</v>
      </c>
      <c r="AU119" s="201" t="s">
        <v>81</v>
      </c>
      <c r="AY119" s="200" t="s">
        <v>117</v>
      </c>
      <c r="BK119" s="202">
        <f>SUM(BK120:BK300)</f>
        <v>0</v>
      </c>
    </row>
    <row r="120" spans="1:65" s="2" customFormat="1" ht="16.5" customHeight="1">
      <c r="A120" s="39"/>
      <c r="B120" s="40"/>
      <c r="C120" s="203" t="s">
        <v>168</v>
      </c>
      <c r="D120" s="203" t="s">
        <v>118</v>
      </c>
      <c r="E120" s="204" t="s">
        <v>238</v>
      </c>
      <c r="F120" s="205" t="s">
        <v>239</v>
      </c>
      <c r="G120" s="206" t="s">
        <v>183</v>
      </c>
      <c r="H120" s="207">
        <v>442.72</v>
      </c>
      <c r="I120" s="208"/>
      <c r="J120" s="209">
        <f>ROUND(I120*H120,2)</f>
        <v>0</v>
      </c>
      <c r="K120" s="205" t="s">
        <v>122</v>
      </c>
      <c r="L120" s="45"/>
      <c r="M120" s="210" t="s">
        <v>19</v>
      </c>
      <c r="N120" s="211" t="s">
        <v>44</v>
      </c>
      <c r="O120" s="85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4" t="s">
        <v>123</v>
      </c>
      <c r="AT120" s="214" t="s">
        <v>118</v>
      </c>
      <c r="AU120" s="214" t="s">
        <v>83</v>
      </c>
      <c r="AY120" s="18" t="s">
        <v>117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8" t="s">
        <v>81</v>
      </c>
      <c r="BK120" s="215">
        <f>ROUND(I120*H120,2)</f>
        <v>0</v>
      </c>
      <c r="BL120" s="18" t="s">
        <v>123</v>
      </c>
      <c r="BM120" s="214" t="s">
        <v>240</v>
      </c>
    </row>
    <row r="121" spans="1:47" s="2" customFormat="1" ht="12">
      <c r="A121" s="39"/>
      <c r="B121" s="40"/>
      <c r="C121" s="41"/>
      <c r="D121" s="216" t="s">
        <v>125</v>
      </c>
      <c r="E121" s="41"/>
      <c r="F121" s="217" t="s">
        <v>241</v>
      </c>
      <c r="G121" s="41"/>
      <c r="H121" s="41"/>
      <c r="I121" s="218"/>
      <c r="J121" s="41"/>
      <c r="K121" s="41"/>
      <c r="L121" s="45"/>
      <c r="M121" s="219"/>
      <c r="N121" s="22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125</v>
      </c>
      <c r="AU121" s="18" t="s">
        <v>83</v>
      </c>
    </row>
    <row r="122" spans="1:51" s="13" customFormat="1" ht="12">
      <c r="A122" s="13"/>
      <c r="B122" s="221"/>
      <c r="C122" s="222"/>
      <c r="D122" s="223" t="s">
        <v>127</v>
      </c>
      <c r="E122" s="224" t="s">
        <v>19</v>
      </c>
      <c r="F122" s="225" t="s">
        <v>242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127</v>
      </c>
      <c r="AU122" s="231" t="s">
        <v>83</v>
      </c>
      <c r="AV122" s="13" t="s">
        <v>81</v>
      </c>
      <c r="AW122" s="13" t="s">
        <v>35</v>
      </c>
      <c r="AX122" s="13" t="s">
        <v>73</v>
      </c>
      <c r="AY122" s="231" t="s">
        <v>117</v>
      </c>
    </row>
    <row r="123" spans="1:51" s="13" customFormat="1" ht="12">
      <c r="A123" s="13"/>
      <c r="B123" s="221"/>
      <c r="C123" s="222"/>
      <c r="D123" s="223" t="s">
        <v>127</v>
      </c>
      <c r="E123" s="224" t="s">
        <v>19</v>
      </c>
      <c r="F123" s="225" t="s">
        <v>243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127</v>
      </c>
      <c r="AU123" s="231" t="s">
        <v>83</v>
      </c>
      <c r="AV123" s="13" t="s">
        <v>81</v>
      </c>
      <c r="AW123" s="13" t="s">
        <v>35</v>
      </c>
      <c r="AX123" s="13" t="s">
        <v>73</v>
      </c>
      <c r="AY123" s="231" t="s">
        <v>117</v>
      </c>
    </row>
    <row r="124" spans="1:51" s="13" customFormat="1" ht="12">
      <c r="A124" s="13"/>
      <c r="B124" s="221"/>
      <c r="C124" s="222"/>
      <c r="D124" s="223" t="s">
        <v>127</v>
      </c>
      <c r="E124" s="224" t="s">
        <v>19</v>
      </c>
      <c r="F124" s="225" t="s">
        <v>244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127</v>
      </c>
      <c r="AU124" s="231" t="s">
        <v>83</v>
      </c>
      <c r="AV124" s="13" t="s">
        <v>81</v>
      </c>
      <c r="AW124" s="13" t="s">
        <v>35</v>
      </c>
      <c r="AX124" s="13" t="s">
        <v>73</v>
      </c>
      <c r="AY124" s="231" t="s">
        <v>117</v>
      </c>
    </row>
    <row r="125" spans="1:51" s="14" customFormat="1" ht="12">
      <c r="A125" s="14"/>
      <c r="B125" s="232"/>
      <c r="C125" s="233"/>
      <c r="D125" s="223" t="s">
        <v>127</v>
      </c>
      <c r="E125" s="234" t="s">
        <v>19</v>
      </c>
      <c r="F125" s="235" t="s">
        <v>245</v>
      </c>
      <c r="G125" s="233"/>
      <c r="H125" s="236">
        <v>2.8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2" t="s">
        <v>127</v>
      </c>
      <c r="AU125" s="242" t="s">
        <v>83</v>
      </c>
      <c r="AV125" s="14" t="s">
        <v>83</v>
      </c>
      <c r="AW125" s="14" t="s">
        <v>35</v>
      </c>
      <c r="AX125" s="14" t="s">
        <v>73</v>
      </c>
      <c r="AY125" s="242" t="s">
        <v>117</v>
      </c>
    </row>
    <row r="126" spans="1:51" s="13" customFormat="1" ht="12">
      <c r="A126" s="13"/>
      <c r="B126" s="221"/>
      <c r="C126" s="222"/>
      <c r="D126" s="223" t="s">
        <v>127</v>
      </c>
      <c r="E126" s="224" t="s">
        <v>19</v>
      </c>
      <c r="F126" s="225" t="s">
        <v>246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127</v>
      </c>
      <c r="AU126" s="231" t="s">
        <v>83</v>
      </c>
      <c r="AV126" s="13" t="s">
        <v>81</v>
      </c>
      <c r="AW126" s="13" t="s">
        <v>35</v>
      </c>
      <c r="AX126" s="13" t="s">
        <v>73</v>
      </c>
      <c r="AY126" s="231" t="s">
        <v>117</v>
      </c>
    </row>
    <row r="127" spans="1:51" s="14" customFormat="1" ht="12">
      <c r="A127" s="14"/>
      <c r="B127" s="232"/>
      <c r="C127" s="233"/>
      <c r="D127" s="223" t="s">
        <v>127</v>
      </c>
      <c r="E127" s="234" t="s">
        <v>19</v>
      </c>
      <c r="F127" s="235" t="s">
        <v>247</v>
      </c>
      <c r="G127" s="233"/>
      <c r="H127" s="236">
        <v>10.15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2" t="s">
        <v>127</v>
      </c>
      <c r="AU127" s="242" t="s">
        <v>83</v>
      </c>
      <c r="AV127" s="14" t="s">
        <v>83</v>
      </c>
      <c r="AW127" s="14" t="s">
        <v>35</v>
      </c>
      <c r="AX127" s="14" t="s">
        <v>73</v>
      </c>
      <c r="AY127" s="242" t="s">
        <v>117</v>
      </c>
    </row>
    <row r="128" spans="1:51" s="13" customFormat="1" ht="12">
      <c r="A128" s="13"/>
      <c r="B128" s="221"/>
      <c r="C128" s="222"/>
      <c r="D128" s="223" t="s">
        <v>127</v>
      </c>
      <c r="E128" s="224" t="s">
        <v>19</v>
      </c>
      <c r="F128" s="225" t="s">
        <v>248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127</v>
      </c>
      <c r="AU128" s="231" t="s">
        <v>83</v>
      </c>
      <c r="AV128" s="13" t="s">
        <v>81</v>
      </c>
      <c r="AW128" s="13" t="s">
        <v>35</v>
      </c>
      <c r="AX128" s="13" t="s">
        <v>73</v>
      </c>
      <c r="AY128" s="231" t="s">
        <v>117</v>
      </c>
    </row>
    <row r="129" spans="1:51" s="14" customFormat="1" ht="12">
      <c r="A129" s="14"/>
      <c r="B129" s="232"/>
      <c r="C129" s="233"/>
      <c r="D129" s="223" t="s">
        <v>127</v>
      </c>
      <c r="E129" s="234" t="s">
        <v>19</v>
      </c>
      <c r="F129" s="235" t="s">
        <v>249</v>
      </c>
      <c r="G129" s="233"/>
      <c r="H129" s="236">
        <v>9.79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2" t="s">
        <v>127</v>
      </c>
      <c r="AU129" s="242" t="s">
        <v>83</v>
      </c>
      <c r="AV129" s="14" t="s">
        <v>83</v>
      </c>
      <c r="AW129" s="14" t="s">
        <v>35</v>
      </c>
      <c r="AX129" s="14" t="s">
        <v>73</v>
      </c>
      <c r="AY129" s="242" t="s">
        <v>117</v>
      </c>
    </row>
    <row r="130" spans="1:51" s="13" customFormat="1" ht="12">
      <c r="A130" s="13"/>
      <c r="B130" s="221"/>
      <c r="C130" s="222"/>
      <c r="D130" s="223" t="s">
        <v>127</v>
      </c>
      <c r="E130" s="224" t="s">
        <v>19</v>
      </c>
      <c r="F130" s="225" t="s">
        <v>250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127</v>
      </c>
      <c r="AU130" s="231" t="s">
        <v>83</v>
      </c>
      <c r="AV130" s="13" t="s">
        <v>81</v>
      </c>
      <c r="AW130" s="13" t="s">
        <v>35</v>
      </c>
      <c r="AX130" s="13" t="s">
        <v>73</v>
      </c>
      <c r="AY130" s="231" t="s">
        <v>117</v>
      </c>
    </row>
    <row r="131" spans="1:51" s="14" customFormat="1" ht="12">
      <c r="A131" s="14"/>
      <c r="B131" s="232"/>
      <c r="C131" s="233"/>
      <c r="D131" s="223" t="s">
        <v>127</v>
      </c>
      <c r="E131" s="234" t="s">
        <v>19</v>
      </c>
      <c r="F131" s="235" t="s">
        <v>251</v>
      </c>
      <c r="G131" s="233"/>
      <c r="H131" s="236">
        <v>8.47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2" t="s">
        <v>127</v>
      </c>
      <c r="AU131" s="242" t="s">
        <v>83</v>
      </c>
      <c r="AV131" s="14" t="s">
        <v>83</v>
      </c>
      <c r="AW131" s="14" t="s">
        <v>35</v>
      </c>
      <c r="AX131" s="14" t="s">
        <v>73</v>
      </c>
      <c r="AY131" s="242" t="s">
        <v>117</v>
      </c>
    </row>
    <row r="132" spans="1:51" s="13" customFormat="1" ht="12">
      <c r="A132" s="13"/>
      <c r="B132" s="221"/>
      <c r="C132" s="222"/>
      <c r="D132" s="223" t="s">
        <v>127</v>
      </c>
      <c r="E132" s="224" t="s">
        <v>19</v>
      </c>
      <c r="F132" s="225" t="s">
        <v>252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127</v>
      </c>
      <c r="AU132" s="231" t="s">
        <v>83</v>
      </c>
      <c r="AV132" s="13" t="s">
        <v>81</v>
      </c>
      <c r="AW132" s="13" t="s">
        <v>35</v>
      </c>
      <c r="AX132" s="13" t="s">
        <v>73</v>
      </c>
      <c r="AY132" s="231" t="s">
        <v>117</v>
      </c>
    </row>
    <row r="133" spans="1:51" s="14" customFormat="1" ht="12">
      <c r="A133" s="14"/>
      <c r="B133" s="232"/>
      <c r="C133" s="233"/>
      <c r="D133" s="223" t="s">
        <v>127</v>
      </c>
      <c r="E133" s="234" t="s">
        <v>19</v>
      </c>
      <c r="F133" s="235" t="s">
        <v>253</v>
      </c>
      <c r="G133" s="233"/>
      <c r="H133" s="236">
        <v>5.71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127</v>
      </c>
      <c r="AU133" s="242" t="s">
        <v>83</v>
      </c>
      <c r="AV133" s="14" t="s">
        <v>83</v>
      </c>
      <c r="AW133" s="14" t="s">
        <v>35</v>
      </c>
      <c r="AX133" s="14" t="s">
        <v>73</v>
      </c>
      <c r="AY133" s="242" t="s">
        <v>117</v>
      </c>
    </row>
    <row r="134" spans="1:51" s="13" customFormat="1" ht="12">
      <c r="A134" s="13"/>
      <c r="B134" s="221"/>
      <c r="C134" s="222"/>
      <c r="D134" s="223" t="s">
        <v>127</v>
      </c>
      <c r="E134" s="224" t="s">
        <v>19</v>
      </c>
      <c r="F134" s="225" t="s">
        <v>254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127</v>
      </c>
      <c r="AU134" s="231" t="s">
        <v>83</v>
      </c>
      <c r="AV134" s="13" t="s">
        <v>81</v>
      </c>
      <c r="AW134" s="13" t="s">
        <v>35</v>
      </c>
      <c r="AX134" s="13" t="s">
        <v>73</v>
      </c>
      <c r="AY134" s="231" t="s">
        <v>117</v>
      </c>
    </row>
    <row r="135" spans="1:51" s="14" customFormat="1" ht="12">
      <c r="A135" s="14"/>
      <c r="B135" s="232"/>
      <c r="C135" s="233"/>
      <c r="D135" s="223" t="s">
        <v>127</v>
      </c>
      <c r="E135" s="234" t="s">
        <v>19</v>
      </c>
      <c r="F135" s="235" t="s">
        <v>255</v>
      </c>
      <c r="G135" s="233"/>
      <c r="H135" s="236">
        <v>6.19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127</v>
      </c>
      <c r="AU135" s="242" t="s">
        <v>83</v>
      </c>
      <c r="AV135" s="14" t="s">
        <v>83</v>
      </c>
      <c r="AW135" s="14" t="s">
        <v>35</v>
      </c>
      <c r="AX135" s="14" t="s">
        <v>73</v>
      </c>
      <c r="AY135" s="242" t="s">
        <v>117</v>
      </c>
    </row>
    <row r="136" spans="1:51" s="13" customFormat="1" ht="12">
      <c r="A136" s="13"/>
      <c r="B136" s="221"/>
      <c r="C136" s="222"/>
      <c r="D136" s="223" t="s">
        <v>127</v>
      </c>
      <c r="E136" s="224" t="s">
        <v>19</v>
      </c>
      <c r="F136" s="225" t="s">
        <v>256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127</v>
      </c>
      <c r="AU136" s="231" t="s">
        <v>83</v>
      </c>
      <c r="AV136" s="13" t="s">
        <v>81</v>
      </c>
      <c r="AW136" s="13" t="s">
        <v>35</v>
      </c>
      <c r="AX136" s="13" t="s">
        <v>73</v>
      </c>
      <c r="AY136" s="231" t="s">
        <v>117</v>
      </c>
    </row>
    <row r="137" spans="1:51" s="14" customFormat="1" ht="12">
      <c r="A137" s="14"/>
      <c r="B137" s="232"/>
      <c r="C137" s="233"/>
      <c r="D137" s="223" t="s">
        <v>127</v>
      </c>
      <c r="E137" s="234" t="s">
        <v>19</v>
      </c>
      <c r="F137" s="235" t="s">
        <v>257</v>
      </c>
      <c r="G137" s="233"/>
      <c r="H137" s="236">
        <v>71.61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127</v>
      </c>
      <c r="AU137" s="242" t="s">
        <v>83</v>
      </c>
      <c r="AV137" s="14" t="s">
        <v>83</v>
      </c>
      <c r="AW137" s="14" t="s">
        <v>35</v>
      </c>
      <c r="AX137" s="14" t="s">
        <v>73</v>
      </c>
      <c r="AY137" s="242" t="s">
        <v>117</v>
      </c>
    </row>
    <row r="138" spans="1:51" s="13" customFormat="1" ht="12">
      <c r="A138" s="13"/>
      <c r="B138" s="221"/>
      <c r="C138" s="222"/>
      <c r="D138" s="223" t="s">
        <v>127</v>
      </c>
      <c r="E138" s="224" t="s">
        <v>19</v>
      </c>
      <c r="F138" s="225" t="s">
        <v>258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127</v>
      </c>
      <c r="AU138" s="231" t="s">
        <v>83</v>
      </c>
      <c r="AV138" s="13" t="s">
        <v>81</v>
      </c>
      <c r="AW138" s="13" t="s">
        <v>35</v>
      </c>
      <c r="AX138" s="13" t="s">
        <v>73</v>
      </c>
      <c r="AY138" s="231" t="s">
        <v>117</v>
      </c>
    </row>
    <row r="139" spans="1:51" s="14" customFormat="1" ht="12">
      <c r="A139" s="14"/>
      <c r="B139" s="232"/>
      <c r="C139" s="233"/>
      <c r="D139" s="223" t="s">
        <v>127</v>
      </c>
      <c r="E139" s="234" t="s">
        <v>19</v>
      </c>
      <c r="F139" s="235" t="s">
        <v>259</v>
      </c>
      <c r="G139" s="233"/>
      <c r="H139" s="236">
        <v>47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127</v>
      </c>
      <c r="AU139" s="242" t="s">
        <v>83</v>
      </c>
      <c r="AV139" s="14" t="s">
        <v>83</v>
      </c>
      <c r="AW139" s="14" t="s">
        <v>35</v>
      </c>
      <c r="AX139" s="14" t="s">
        <v>73</v>
      </c>
      <c r="AY139" s="242" t="s">
        <v>117</v>
      </c>
    </row>
    <row r="140" spans="1:51" s="16" customFormat="1" ht="12">
      <c r="A140" s="16"/>
      <c r="B140" s="270"/>
      <c r="C140" s="271"/>
      <c r="D140" s="223" t="s">
        <v>127</v>
      </c>
      <c r="E140" s="272" t="s">
        <v>19</v>
      </c>
      <c r="F140" s="273" t="s">
        <v>260</v>
      </c>
      <c r="G140" s="271"/>
      <c r="H140" s="274">
        <v>161.72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80" t="s">
        <v>127</v>
      </c>
      <c r="AU140" s="280" t="s">
        <v>83</v>
      </c>
      <c r="AV140" s="16" t="s">
        <v>138</v>
      </c>
      <c r="AW140" s="16" t="s">
        <v>35</v>
      </c>
      <c r="AX140" s="16" t="s">
        <v>73</v>
      </c>
      <c r="AY140" s="280" t="s">
        <v>117</v>
      </c>
    </row>
    <row r="141" spans="1:51" s="13" customFormat="1" ht="12">
      <c r="A141" s="13"/>
      <c r="B141" s="221"/>
      <c r="C141" s="222"/>
      <c r="D141" s="223" t="s">
        <v>127</v>
      </c>
      <c r="E141" s="224" t="s">
        <v>19</v>
      </c>
      <c r="F141" s="225" t="s">
        <v>261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127</v>
      </c>
      <c r="AU141" s="231" t="s">
        <v>83</v>
      </c>
      <c r="AV141" s="13" t="s">
        <v>81</v>
      </c>
      <c r="AW141" s="13" t="s">
        <v>35</v>
      </c>
      <c r="AX141" s="13" t="s">
        <v>73</v>
      </c>
      <c r="AY141" s="231" t="s">
        <v>117</v>
      </c>
    </row>
    <row r="142" spans="1:51" s="13" customFormat="1" ht="12">
      <c r="A142" s="13"/>
      <c r="B142" s="221"/>
      <c r="C142" s="222"/>
      <c r="D142" s="223" t="s">
        <v>127</v>
      </c>
      <c r="E142" s="224" t="s">
        <v>19</v>
      </c>
      <c r="F142" s="225" t="s">
        <v>262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127</v>
      </c>
      <c r="AU142" s="231" t="s">
        <v>83</v>
      </c>
      <c r="AV142" s="13" t="s">
        <v>81</v>
      </c>
      <c r="AW142" s="13" t="s">
        <v>35</v>
      </c>
      <c r="AX142" s="13" t="s">
        <v>73</v>
      </c>
      <c r="AY142" s="231" t="s">
        <v>117</v>
      </c>
    </row>
    <row r="143" spans="1:51" s="14" customFormat="1" ht="12">
      <c r="A143" s="14"/>
      <c r="B143" s="232"/>
      <c r="C143" s="233"/>
      <c r="D143" s="223" t="s">
        <v>127</v>
      </c>
      <c r="E143" s="234" t="s">
        <v>19</v>
      </c>
      <c r="F143" s="235" t="s">
        <v>263</v>
      </c>
      <c r="G143" s="233"/>
      <c r="H143" s="236">
        <v>61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127</v>
      </c>
      <c r="AU143" s="242" t="s">
        <v>83</v>
      </c>
      <c r="AV143" s="14" t="s">
        <v>83</v>
      </c>
      <c r="AW143" s="14" t="s">
        <v>35</v>
      </c>
      <c r="AX143" s="14" t="s">
        <v>73</v>
      </c>
      <c r="AY143" s="242" t="s">
        <v>117</v>
      </c>
    </row>
    <row r="144" spans="1:51" s="13" customFormat="1" ht="12">
      <c r="A144" s="13"/>
      <c r="B144" s="221"/>
      <c r="C144" s="222"/>
      <c r="D144" s="223" t="s">
        <v>127</v>
      </c>
      <c r="E144" s="224" t="s">
        <v>19</v>
      </c>
      <c r="F144" s="225" t="s">
        <v>264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127</v>
      </c>
      <c r="AU144" s="231" t="s">
        <v>83</v>
      </c>
      <c r="AV144" s="13" t="s">
        <v>81</v>
      </c>
      <c r="AW144" s="13" t="s">
        <v>35</v>
      </c>
      <c r="AX144" s="13" t="s">
        <v>73</v>
      </c>
      <c r="AY144" s="231" t="s">
        <v>117</v>
      </c>
    </row>
    <row r="145" spans="1:51" s="14" customFormat="1" ht="12">
      <c r="A145" s="14"/>
      <c r="B145" s="232"/>
      <c r="C145" s="233"/>
      <c r="D145" s="223" t="s">
        <v>127</v>
      </c>
      <c r="E145" s="234" t="s">
        <v>19</v>
      </c>
      <c r="F145" s="235" t="s">
        <v>265</v>
      </c>
      <c r="G145" s="233"/>
      <c r="H145" s="236">
        <v>220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127</v>
      </c>
      <c r="AU145" s="242" t="s">
        <v>83</v>
      </c>
      <c r="AV145" s="14" t="s">
        <v>83</v>
      </c>
      <c r="AW145" s="14" t="s">
        <v>35</v>
      </c>
      <c r="AX145" s="14" t="s">
        <v>73</v>
      </c>
      <c r="AY145" s="242" t="s">
        <v>117</v>
      </c>
    </row>
    <row r="146" spans="1:51" s="16" customFormat="1" ht="12">
      <c r="A146" s="16"/>
      <c r="B146" s="270"/>
      <c r="C146" s="271"/>
      <c r="D146" s="223" t="s">
        <v>127</v>
      </c>
      <c r="E146" s="272" t="s">
        <v>19</v>
      </c>
      <c r="F146" s="273" t="s">
        <v>260</v>
      </c>
      <c r="G146" s="271"/>
      <c r="H146" s="274">
        <v>281</v>
      </c>
      <c r="I146" s="275"/>
      <c r="J146" s="271"/>
      <c r="K146" s="271"/>
      <c r="L146" s="276"/>
      <c r="M146" s="277"/>
      <c r="N146" s="278"/>
      <c r="O146" s="278"/>
      <c r="P146" s="278"/>
      <c r="Q146" s="278"/>
      <c r="R146" s="278"/>
      <c r="S146" s="278"/>
      <c r="T146" s="279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80" t="s">
        <v>127</v>
      </c>
      <c r="AU146" s="280" t="s">
        <v>83</v>
      </c>
      <c r="AV146" s="16" t="s">
        <v>138</v>
      </c>
      <c r="AW146" s="16" t="s">
        <v>35</v>
      </c>
      <c r="AX146" s="16" t="s">
        <v>73</v>
      </c>
      <c r="AY146" s="280" t="s">
        <v>117</v>
      </c>
    </row>
    <row r="147" spans="1:51" s="15" customFormat="1" ht="12">
      <c r="A147" s="15"/>
      <c r="B147" s="243"/>
      <c r="C147" s="244"/>
      <c r="D147" s="223" t="s">
        <v>127</v>
      </c>
      <c r="E147" s="245" t="s">
        <v>19</v>
      </c>
      <c r="F147" s="246" t="s">
        <v>130</v>
      </c>
      <c r="G147" s="244"/>
      <c r="H147" s="247">
        <v>442.72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3" t="s">
        <v>127</v>
      </c>
      <c r="AU147" s="253" t="s">
        <v>83</v>
      </c>
      <c r="AV147" s="15" t="s">
        <v>123</v>
      </c>
      <c r="AW147" s="15" t="s">
        <v>35</v>
      </c>
      <c r="AX147" s="15" t="s">
        <v>81</v>
      </c>
      <c r="AY147" s="253" t="s">
        <v>117</v>
      </c>
    </row>
    <row r="148" spans="1:65" s="2" customFormat="1" ht="37.8" customHeight="1">
      <c r="A148" s="39"/>
      <c r="B148" s="40"/>
      <c r="C148" s="203" t="s">
        <v>174</v>
      </c>
      <c r="D148" s="203" t="s">
        <v>118</v>
      </c>
      <c r="E148" s="204" t="s">
        <v>266</v>
      </c>
      <c r="F148" s="205" t="s">
        <v>267</v>
      </c>
      <c r="G148" s="206" t="s">
        <v>183</v>
      </c>
      <c r="H148" s="207">
        <v>442.72</v>
      </c>
      <c r="I148" s="208"/>
      <c r="J148" s="209">
        <f>ROUND(I148*H148,2)</f>
        <v>0</v>
      </c>
      <c r="K148" s="205" t="s">
        <v>122</v>
      </c>
      <c r="L148" s="45"/>
      <c r="M148" s="210" t="s">
        <v>19</v>
      </c>
      <c r="N148" s="211" t="s">
        <v>44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0.023</v>
      </c>
      <c r="T148" s="213">
        <f>S148*H148</f>
        <v>10.18256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123</v>
      </c>
      <c r="AT148" s="214" t="s">
        <v>118</v>
      </c>
      <c r="AU148" s="214" t="s">
        <v>83</v>
      </c>
      <c r="AY148" s="18" t="s">
        <v>117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81</v>
      </c>
      <c r="BK148" s="215">
        <f>ROUND(I148*H148,2)</f>
        <v>0</v>
      </c>
      <c r="BL148" s="18" t="s">
        <v>123</v>
      </c>
      <c r="BM148" s="214" t="s">
        <v>268</v>
      </c>
    </row>
    <row r="149" spans="1:47" s="2" customFormat="1" ht="12">
      <c r="A149" s="39"/>
      <c r="B149" s="40"/>
      <c r="C149" s="41"/>
      <c r="D149" s="216" t="s">
        <v>125</v>
      </c>
      <c r="E149" s="41"/>
      <c r="F149" s="217" t="s">
        <v>269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125</v>
      </c>
      <c r="AU149" s="18" t="s">
        <v>83</v>
      </c>
    </row>
    <row r="150" spans="1:51" s="13" customFormat="1" ht="12">
      <c r="A150" s="13"/>
      <c r="B150" s="221"/>
      <c r="C150" s="222"/>
      <c r="D150" s="223" t="s">
        <v>127</v>
      </c>
      <c r="E150" s="224" t="s">
        <v>19</v>
      </c>
      <c r="F150" s="225" t="s">
        <v>243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127</v>
      </c>
      <c r="AU150" s="231" t="s">
        <v>83</v>
      </c>
      <c r="AV150" s="13" t="s">
        <v>81</v>
      </c>
      <c r="AW150" s="13" t="s">
        <v>35</v>
      </c>
      <c r="AX150" s="13" t="s">
        <v>73</v>
      </c>
      <c r="AY150" s="231" t="s">
        <v>117</v>
      </c>
    </row>
    <row r="151" spans="1:51" s="13" customFormat="1" ht="12">
      <c r="A151" s="13"/>
      <c r="B151" s="221"/>
      <c r="C151" s="222"/>
      <c r="D151" s="223" t="s">
        <v>127</v>
      </c>
      <c r="E151" s="224" t="s">
        <v>19</v>
      </c>
      <c r="F151" s="225" t="s">
        <v>244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127</v>
      </c>
      <c r="AU151" s="231" t="s">
        <v>83</v>
      </c>
      <c r="AV151" s="13" t="s">
        <v>81</v>
      </c>
      <c r="AW151" s="13" t="s">
        <v>35</v>
      </c>
      <c r="AX151" s="13" t="s">
        <v>73</v>
      </c>
      <c r="AY151" s="231" t="s">
        <v>117</v>
      </c>
    </row>
    <row r="152" spans="1:51" s="14" customFormat="1" ht="12">
      <c r="A152" s="14"/>
      <c r="B152" s="232"/>
      <c r="C152" s="233"/>
      <c r="D152" s="223" t="s">
        <v>127</v>
      </c>
      <c r="E152" s="234" t="s">
        <v>19</v>
      </c>
      <c r="F152" s="235" t="s">
        <v>245</v>
      </c>
      <c r="G152" s="233"/>
      <c r="H152" s="236">
        <v>2.8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127</v>
      </c>
      <c r="AU152" s="242" t="s">
        <v>83</v>
      </c>
      <c r="AV152" s="14" t="s">
        <v>83</v>
      </c>
      <c r="AW152" s="14" t="s">
        <v>35</v>
      </c>
      <c r="AX152" s="14" t="s">
        <v>73</v>
      </c>
      <c r="AY152" s="242" t="s">
        <v>117</v>
      </c>
    </row>
    <row r="153" spans="1:51" s="13" customFormat="1" ht="12">
      <c r="A153" s="13"/>
      <c r="B153" s="221"/>
      <c r="C153" s="222"/>
      <c r="D153" s="223" t="s">
        <v>127</v>
      </c>
      <c r="E153" s="224" t="s">
        <v>19</v>
      </c>
      <c r="F153" s="225" t="s">
        <v>246</v>
      </c>
      <c r="G153" s="222"/>
      <c r="H153" s="224" t="s">
        <v>19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127</v>
      </c>
      <c r="AU153" s="231" t="s">
        <v>83</v>
      </c>
      <c r="AV153" s="13" t="s">
        <v>81</v>
      </c>
      <c r="AW153" s="13" t="s">
        <v>35</v>
      </c>
      <c r="AX153" s="13" t="s">
        <v>73</v>
      </c>
      <c r="AY153" s="231" t="s">
        <v>117</v>
      </c>
    </row>
    <row r="154" spans="1:51" s="14" customFormat="1" ht="12">
      <c r="A154" s="14"/>
      <c r="B154" s="232"/>
      <c r="C154" s="233"/>
      <c r="D154" s="223" t="s">
        <v>127</v>
      </c>
      <c r="E154" s="234" t="s">
        <v>19</v>
      </c>
      <c r="F154" s="235" t="s">
        <v>247</v>
      </c>
      <c r="G154" s="233"/>
      <c r="H154" s="236">
        <v>10.15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2" t="s">
        <v>127</v>
      </c>
      <c r="AU154" s="242" t="s">
        <v>83</v>
      </c>
      <c r="AV154" s="14" t="s">
        <v>83</v>
      </c>
      <c r="AW154" s="14" t="s">
        <v>35</v>
      </c>
      <c r="AX154" s="14" t="s">
        <v>73</v>
      </c>
      <c r="AY154" s="242" t="s">
        <v>117</v>
      </c>
    </row>
    <row r="155" spans="1:51" s="13" customFormat="1" ht="12">
      <c r="A155" s="13"/>
      <c r="B155" s="221"/>
      <c r="C155" s="222"/>
      <c r="D155" s="223" t="s">
        <v>127</v>
      </c>
      <c r="E155" s="224" t="s">
        <v>19</v>
      </c>
      <c r="F155" s="225" t="s">
        <v>248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127</v>
      </c>
      <c r="AU155" s="231" t="s">
        <v>83</v>
      </c>
      <c r="AV155" s="13" t="s">
        <v>81</v>
      </c>
      <c r="AW155" s="13" t="s">
        <v>35</v>
      </c>
      <c r="AX155" s="13" t="s">
        <v>73</v>
      </c>
      <c r="AY155" s="231" t="s">
        <v>117</v>
      </c>
    </row>
    <row r="156" spans="1:51" s="14" customFormat="1" ht="12">
      <c r="A156" s="14"/>
      <c r="B156" s="232"/>
      <c r="C156" s="233"/>
      <c r="D156" s="223" t="s">
        <v>127</v>
      </c>
      <c r="E156" s="234" t="s">
        <v>19</v>
      </c>
      <c r="F156" s="235" t="s">
        <v>249</v>
      </c>
      <c r="G156" s="233"/>
      <c r="H156" s="236">
        <v>9.79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127</v>
      </c>
      <c r="AU156" s="242" t="s">
        <v>83</v>
      </c>
      <c r="AV156" s="14" t="s">
        <v>83</v>
      </c>
      <c r="AW156" s="14" t="s">
        <v>35</v>
      </c>
      <c r="AX156" s="14" t="s">
        <v>73</v>
      </c>
      <c r="AY156" s="242" t="s">
        <v>117</v>
      </c>
    </row>
    <row r="157" spans="1:51" s="13" customFormat="1" ht="12">
      <c r="A157" s="13"/>
      <c r="B157" s="221"/>
      <c r="C157" s="222"/>
      <c r="D157" s="223" t="s">
        <v>127</v>
      </c>
      <c r="E157" s="224" t="s">
        <v>19</v>
      </c>
      <c r="F157" s="225" t="s">
        <v>250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127</v>
      </c>
      <c r="AU157" s="231" t="s">
        <v>83</v>
      </c>
      <c r="AV157" s="13" t="s">
        <v>81</v>
      </c>
      <c r="AW157" s="13" t="s">
        <v>35</v>
      </c>
      <c r="AX157" s="13" t="s">
        <v>73</v>
      </c>
      <c r="AY157" s="231" t="s">
        <v>117</v>
      </c>
    </row>
    <row r="158" spans="1:51" s="14" customFormat="1" ht="12">
      <c r="A158" s="14"/>
      <c r="B158" s="232"/>
      <c r="C158" s="233"/>
      <c r="D158" s="223" t="s">
        <v>127</v>
      </c>
      <c r="E158" s="234" t="s">
        <v>19</v>
      </c>
      <c r="F158" s="235" t="s">
        <v>251</v>
      </c>
      <c r="G158" s="233"/>
      <c r="H158" s="236">
        <v>8.47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127</v>
      </c>
      <c r="AU158" s="242" t="s">
        <v>83</v>
      </c>
      <c r="AV158" s="14" t="s">
        <v>83</v>
      </c>
      <c r="AW158" s="14" t="s">
        <v>35</v>
      </c>
      <c r="AX158" s="14" t="s">
        <v>73</v>
      </c>
      <c r="AY158" s="242" t="s">
        <v>117</v>
      </c>
    </row>
    <row r="159" spans="1:51" s="13" customFormat="1" ht="12">
      <c r="A159" s="13"/>
      <c r="B159" s="221"/>
      <c r="C159" s="222"/>
      <c r="D159" s="223" t="s">
        <v>127</v>
      </c>
      <c r="E159" s="224" t="s">
        <v>19</v>
      </c>
      <c r="F159" s="225" t="s">
        <v>252</v>
      </c>
      <c r="G159" s="222"/>
      <c r="H159" s="224" t="s">
        <v>19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127</v>
      </c>
      <c r="AU159" s="231" t="s">
        <v>83</v>
      </c>
      <c r="AV159" s="13" t="s">
        <v>81</v>
      </c>
      <c r="AW159" s="13" t="s">
        <v>35</v>
      </c>
      <c r="AX159" s="13" t="s">
        <v>73</v>
      </c>
      <c r="AY159" s="231" t="s">
        <v>117</v>
      </c>
    </row>
    <row r="160" spans="1:51" s="14" customFormat="1" ht="12">
      <c r="A160" s="14"/>
      <c r="B160" s="232"/>
      <c r="C160" s="233"/>
      <c r="D160" s="223" t="s">
        <v>127</v>
      </c>
      <c r="E160" s="234" t="s">
        <v>19</v>
      </c>
      <c r="F160" s="235" t="s">
        <v>253</v>
      </c>
      <c r="G160" s="233"/>
      <c r="H160" s="236">
        <v>5.71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127</v>
      </c>
      <c r="AU160" s="242" t="s">
        <v>83</v>
      </c>
      <c r="AV160" s="14" t="s">
        <v>83</v>
      </c>
      <c r="AW160" s="14" t="s">
        <v>35</v>
      </c>
      <c r="AX160" s="14" t="s">
        <v>73</v>
      </c>
      <c r="AY160" s="242" t="s">
        <v>117</v>
      </c>
    </row>
    <row r="161" spans="1:51" s="13" customFormat="1" ht="12">
      <c r="A161" s="13"/>
      <c r="B161" s="221"/>
      <c r="C161" s="222"/>
      <c r="D161" s="223" t="s">
        <v>127</v>
      </c>
      <c r="E161" s="224" t="s">
        <v>19</v>
      </c>
      <c r="F161" s="225" t="s">
        <v>254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127</v>
      </c>
      <c r="AU161" s="231" t="s">
        <v>83</v>
      </c>
      <c r="AV161" s="13" t="s">
        <v>81</v>
      </c>
      <c r="AW161" s="13" t="s">
        <v>35</v>
      </c>
      <c r="AX161" s="13" t="s">
        <v>73</v>
      </c>
      <c r="AY161" s="231" t="s">
        <v>117</v>
      </c>
    </row>
    <row r="162" spans="1:51" s="14" customFormat="1" ht="12">
      <c r="A162" s="14"/>
      <c r="B162" s="232"/>
      <c r="C162" s="233"/>
      <c r="D162" s="223" t="s">
        <v>127</v>
      </c>
      <c r="E162" s="234" t="s">
        <v>19</v>
      </c>
      <c r="F162" s="235" t="s">
        <v>255</v>
      </c>
      <c r="G162" s="233"/>
      <c r="H162" s="236">
        <v>6.19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127</v>
      </c>
      <c r="AU162" s="242" t="s">
        <v>83</v>
      </c>
      <c r="AV162" s="14" t="s">
        <v>83</v>
      </c>
      <c r="AW162" s="14" t="s">
        <v>35</v>
      </c>
      <c r="AX162" s="14" t="s">
        <v>73</v>
      </c>
      <c r="AY162" s="242" t="s">
        <v>117</v>
      </c>
    </row>
    <row r="163" spans="1:51" s="13" customFormat="1" ht="12">
      <c r="A163" s="13"/>
      <c r="B163" s="221"/>
      <c r="C163" s="222"/>
      <c r="D163" s="223" t="s">
        <v>127</v>
      </c>
      <c r="E163" s="224" t="s">
        <v>19</v>
      </c>
      <c r="F163" s="225" t="s">
        <v>256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127</v>
      </c>
      <c r="AU163" s="231" t="s">
        <v>83</v>
      </c>
      <c r="AV163" s="13" t="s">
        <v>81</v>
      </c>
      <c r="AW163" s="13" t="s">
        <v>35</v>
      </c>
      <c r="AX163" s="13" t="s">
        <v>73</v>
      </c>
      <c r="AY163" s="231" t="s">
        <v>117</v>
      </c>
    </row>
    <row r="164" spans="1:51" s="14" customFormat="1" ht="12">
      <c r="A164" s="14"/>
      <c r="B164" s="232"/>
      <c r="C164" s="233"/>
      <c r="D164" s="223" t="s">
        <v>127</v>
      </c>
      <c r="E164" s="234" t="s">
        <v>19</v>
      </c>
      <c r="F164" s="235" t="s">
        <v>257</v>
      </c>
      <c r="G164" s="233"/>
      <c r="H164" s="236">
        <v>71.61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127</v>
      </c>
      <c r="AU164" s="242" t="s">
        <v>83</v>
      </c>
      <c r="AV164" s="14" t="s">
        <v>83</v>
      </c>
      <c r="AW164" s="14" t="s">
        <v>35</v>
      </c>
      <c r="AX164" s="14" t="s">
        <v>73</v>
      </c>
      <c r="AY164" s="242" t="s">
        <v>117</v>
      </c>
    </row>
    <row r="165" spans="1:51" s="13" customFormat="1" ht="12">
      <c r="A165" s="13"/>
      <c r="B165" s="221"/>
      <c r="C165" s="222"/>
      <c r="D165" s="223" t="s">
        <v>127</v>
      </c>
      <c r="E165" s="224" t="s">
        <v>19</v>
      </c>
      <c r="F165" s="225" t="s">
        <v>258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127</v>
      </c>
      <c r="AU165" s="231" t="s">
        <v>83</v>
      </c>
      <c r="AV165" s="13" t="s">
        <v>81</v>
      </c>
      <c r="AW165" s="13" t="s">
        <v>35</v>
      </c>
      <c r="AX165" s="13" t="s">
        <v>73</v>
      </c>
      <c r="AY165" s="231" t="s">
        <v>117</v>
      </c>
    </row>
    <row r="166" spans="1:51" s="14" customFormat="1" ht="12">
      <c r="A166" s="14"/>
      <c r="B166" s="232"/>
      <c r="C166" s="233"/>
      <c r="D166" s="223" t="s">
        <v>127</v>
      </c>
      <c r="E166" s="234" t="s">
        <v>19</v>
      </c>
      <c r="F166" s="235" t="s">
        <v>259</v>
      </c>
      <c r="G166" s="233"/>
      <c r="H166" s="236">
        <v>47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127</v>
      </c>
      <c r="AU166" s="242" t="s">
        <v>83</v>
      </c>
      <c r="AV166" s="14" t="s">
        <v>83</v>
      </c>
      <c r="AW166" s="14" t="s">
        <v>35</v>
      </c>
      <c r="AX166" s="14" t="s">
        <v>73</v>
      </c>
      <c r="AY166" s="242" t="s">
        <v>117</v>
      </c>
    </row>
    <row r="167" spans="1:51" s="16" customFormat="1" ht="12">
      <c r="A167" s="16"/>
      <c r="B167" s="270"/>
      <c r="C167" s="271"/>
      <c r="D167" s="223" t="s">
        <v>127</v>
      </c>
      <c r="E167" s="272" t="s">
        <v>19</v>
      </c>
      <c r="F167" s="273" t="s">
        <v>260</v>
      </c>
      <c r="G167" s="271"/>
      <c r="H167" s="274">
        <v>161.72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80" t="s">
        <v>127</v>
      </c>
      <c r="AU167" s="280" t="s">
        <v>83</v>
      </c>
      <c r="AV167" s="16" t="s">
        <v>138</v>
      </c>
      <c r="AW167" s="16" t="s">
        <v>35</v>
      </c>
      <c r="AX167" s="16" t="s">
        <v>73</v>
      </c>
      <c r="AY167" s="280" t="s">
        <v>117</v>
      </c>
    </row>
    <row r="168" spans="1:51" s="13" customFormat="1" ht="12">
      <c r="A168" s="13"/>
      <c r="B168" s="221"/>
      <c r="C168" s="222"/>
      <c r="D168" s="223" t="s">
        <v>127</v>
      </c>
      <c r="E168" s="224" t="s">
        <v>19</v>
      </c>
      <c r="F168" s="225" t="s">
        <v>261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127</v>
      </c>
      <c r="AU168" s="231" t="s">
        <v>83</v>
      </c>
      <c r="AV168" s="13" t="s">
        <v>81</v>
      </c>
      <c r="AW168" s="13" t="s">
        <v>35</v>
      </c>
      <c r="AX168" s="13" t="s">
        <v>73</v>
      </c>
      <c r="AY168" s="231" t="s">
        <v>117</v>
      </c>
    </row>
    <row r="169" spans="1:51" s="13" customFormat="1" ht="12">
      <c r="A169" s="13"/>
      <c r="B169" s="221"/>
      <c r="C169" s="222"/>
      <c r="D169" s="223" t="s">
        <v>127</v>
      </c>
      <c r="E169" s="224" t="s">
        <v>19</v>
      </c>
      <c r="F169" s="225" t="s">
        <v>262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127</v>
      </c>
      <c r="AU169" s="231" t="s">
        <v>83</v>
      </c>
      <c r="AV169" s="13" t="s">
        <v>81</v>
      </c>
      <c r="AW169" s="13" t="s">
        <v>35</v>
      </c>
      <c r="AX169" s="13" t="s">
        <v>73</v>
      </c>
      <c r="AY169" s="231" t="s">
        <v>117</v>
      </c>
    </row>
    <row r="170" spans="1:51" s="14" customFormat="1" ht="12">
      <c r="A170" s="14"/>
      <c r="B170" s="232"/>
      <c r="C170" s="233"/>
      <c r="D170" s="223" t="s">
        <v>127</v>
      </c>
      <c r="E170" s="234" t="s">
        <v>19</v>
      </c>
      <c r="F170" s="235" t="s">
        <v>263</v>
      </c>
      <c r="G170" s="233"/>
      <c r="H170" s="236">
        <v>61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2" t="s">
        <v>127</v>
      </c>
      <c r="AU170" s="242" t="s">
        <v>83</v>
      </c>
      <c r="AV170" s="14" t="s">
        <v>83</v>
      </c>
      <c r="AW170" s="14" t="s">
        <v>35</v>
      </c>
      <c r="AX170" s="14" t="s">
        <v>73</v>
      </c>
      <c r="AY170" s="242" t="s">
        <v>117</v>
      </c>
    </row>
    <row r="171" spans="1:51" s="13" customFormat="1" ht="12">
      <c r="A171" s="13"/>
      <c r="B171" s="221"/>
      <c r="C171" s="222"/>
      <c r="D171" s="223" t="s">
        <v>127</v>
      </c>
      <c r="E171" s="224" t="s">
        <v>19</v>
      </c>
      <c r="F171" s="225" t="s">
        <v>264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127</v>
      </c>
      <c r="AU171" s="231" t="s">
        <v>83</v>
      </c>
      <c r="AV171" s="13" t="s">
        <v>81</v>
      </c>
      <c r="AW171" s="13" t="s">
        <v>35</v>
      </c>
      <c r="AX171" s="13" t="s">
        <v>73</v>
      </c>
      <c r="AY171" s="231" t="s">
        <v>117</v>
      </c>
    </row>
    <row r="172" spans="1:51" s="14" customFormat="1" ht="12">
      <c r="A172" s="14"/>
      <c r="B172" s="232"/>
      <c r="C172" s="233"/>
      <c r="D172" s="223" t="s">
        <v>127</v>
      </c>
      <c r="E172" s="234" t="s">
        <v>19</v>
      </c>
      <c r="F172" s="235" t="s">
        <v>265</v>
      </c>
      <c r="G172" s="233"/>
      <c r="H172" s="236">
        <v>220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127</v>
      </c>
      <c r="AU172" s="242" t="s">
        <v>83</v>
      </c>
      <c r="AV172" s="14" t="s">
        <v>83</v>
      </c>
      <c r="AW172" s="14" t="s">
        <v>35</v>
      </c>
      <c r="AX172" s="14" t="s">
        <v>73</v>
      </c>
      <c r="AY172" s="242" t="s">
        <v>117</v>
      </c>
    </row>
    <row r="173" spans="1:51" s="16" customFormat="1" ht="12">
      <c r="A173" s="16"/>
      <c r="B173" s="270"/>
      <c r="C173" s="271"/>
      <c r="D173" s="223" t="s">
        <v>127</v>
      </c>
      <c r="E173" s="272" t="s">
        <v>19</v>
      </c>
      <c r="F173" s="273" t="s">
        <v>260</v>
      </c>
      <c r="G173" s="271"/>
      <c r="H173" s="274">
        <v>281</v>
      </c>
      <c r="I173" s="275"/>
      <c r="J173" s="271"/>
      <c r="K173" s="271"/>
      <c r="L173" s="276"/>
      <c r="M173" s="277"/>
      <c r="N173" s="278"/>
      <c r="O173" s="278"/>
      <c r="P173" s="278"/>
      <c r="Q173" s="278"/>
      <c r="R173" s="278"/>
      <c r="S173" s="278"/>
      <c r="T173" s="279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80" t="s">
        <v>127</v>
      </c>
      <c r="AU173" s="280" t="s">
        <v>83</v>
      </c>
      <c r="AV173" s="16" t="s">
        <v>138</v>
      </c>
      <c r="AW173" s="16" t="s">
        <v>35</v>
      </c>
      <c r="AX173" s="16" t="s">
        <v>73</v>
      </c>
      <c r="AY173" s="280" t="s">
        <v>117</v>
      </c>
    </row>
    <row r="174" spans="1:51" s="15" customFormat="1" ht="12">
      <c r="A174" s="15"/>
      <c r="B174" s="243"/>
      <c r="C174" s="244"/>
      <c r="D174" s="223" t="s">
        <v>127</v>
      </c>
      <c r="E174" s="245" t="s">
        <v>19</v>
      </c>
      <c r="F174" s="246" t="s">
        <v>130</v>
      </c>
      <c r="G174" s="244"/>
      <c r="H174" s="247">
        <v>442.72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3" t="s">
        <v>127</v>
      </c>
      <c r="AU174" s="253" t="s">
        <v>83</v>
      </c>
      <c r="AV174" s="15" t="s">
        <v>123</v>
      </c>
      <c r="AW174" s="15" t="s">
        <v>35</v>
      </c>
      <c r="AX174" s="15" t="s">
        <v>81</v>
      </c>
      <c r="AY174" s="253" t="s">
        <v>117</v>
      </c>
    </row>
    <row r="175" spans="1:65" s="2" customFormat="1" ht="24.15" customHeight="1">
      <c r="A175" s="39"/>
      <c r="B175" s="40"/>
      <c r="C175" s="203" t="s">
        <v>180</v>
      </c>
      <c r="D175" s="203" t="s">
        <v>118</v>
      </c>
      <c r="E175" s="204" t="s">
        <v>270</v>
      </c>
      <c r="F175" s="205" t="s">
        <v>271</v>
      </c>
      <c r="G175" s="206" t="s">
        <v>183</v>
      </c>
      <c r="H175" s="207">
        <v>442.72</v>
      </c>
      <c r="I175" s="208"/>
      <c r="J175" s="209">
        <f>ROUND(I175*H175,2)</f>
        <v>0</v>
      </c>
      <c r="K175" s="205" t="s">
        <v>122</v>
      </c>
      <c r="L175" s="45"/>
      <c r="M175" s="210" t="s">
        <v>19</v>
      </c>
      <c r="N175" s="211" t="s">
        <v>44</v>
      </c>
      <c r="O175" s="85"/>
      <c r="P175" s="212">
        <f>O175*H175</f>
        <v>0</v>
      </c>
      <c r="Q175" s="212">
        <v>0.039082</v>
      </c>
      <c r="R175" s="212">
        <f>Q175*H175</f>
        <v>17.30238304</v>
      </c>
      <c r="S175" s="212">
        <v>0</v>
      </c>
      <c r="T175" s="21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4" t="s">
        <v>123</v>
      </c>
      <c r="AT175" s="214" t="s">
        <v>118</v>
      </c>
      <c r="AU175" s="214" t="s">
        <v>83</v>
      </c>
      <c r="AY175" s="18" t="s">
        <v>117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8" t="s">
        <v>81</v>
      </c>
      <c r="BK175" s="215">
        <f>ROUND(I175*H175,2)</f>
        <v>0</v>
      </c>
      <c r="BL175" s="18" t="s">
        <v>123</v>
      </c>
      <c r="BM175" s="214" t="s">
        <v>272</v>
      </c>
    </row>
    <row r="176" spans="1:47" s="2" customFormat="1" ht="12">
      <c r="A176" s="39"/>
      <c r="B176" s="40"/>
      <c r="C176" s="41"/>
      <c r="D176" s="216" t="s">
        <v>125</v>
      </c>
      <c r="E176" s="41"/>
      <c r="F176" s="217" t="s">
        <v>273</v>
      </c>
      <c r="G176" s="41"/>
      <c r="H176" s="41"/>
      <c r="I176" s="218"/>
      <c r="J176" s="41"/>
      <c r="K176" s="41"/>
      <c r="L176" s="45"/>
      <c r="M176" s="219"/>
      <c r="N176" s="22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125</v>
      </c>
      <c r="AU176" s="18" t="s">
        <v>83</v>
      </c>
    </row>
    <row r="177" spans="1:51" s="13" customFormat="1" ht="12">
      <c r="A177" s="13"/>
      <c r="B177" s="221"/>
      <c r="C177" s="222"/>
      <c r="D177" s="223" t="s">
        <v>127</v>
      </c>
      <c r="E177" s="224" t="s">
        <v>19</v>
      </c>
      <c r="F177" s="225" t="s">
        <v>274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127</v>
      </c>
      <c r="AU177" s="231" t="s">
        <v>83</v>
      </c>
      <c r="AV177" s="13" t="s">
        <v>81</v>
      </c>
      <c r="AW177" s="13" t="s">
        <v>35</v>
      </c>
      <c r="AX177" s="13" t="s">
        <v>73</v>
      </c>
      <c r="AY177" s="231" t="s">
        <v>117</v>
      </c>
    </row>
    <row r="178" spans="1:51" s="13" customFormat="1" ht="12">
      <c r="A178" s="13"/>
      <c r="B178" s="221"/>
      <c r="C178" s="222"/>
      <c r="D178" s="223" t="s">
        <v>127</v>
      </c>
      <c r="E178" s="224" t="s">
        <v>19</v>
      </c>
      <c r="F178" s="225" t="s">
        <v>275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127</v>
      </c>
      <c r="AU178" s="231" t="s">
        <v>83</v>
      </c>
      <c r="AV178" s="13" t="s">
        <v>81</v>
      </c>
      <c r="AW178" s="13" t="s">
        <v>35</v>
      </c>
      <c r="AX178" s="13" t="s">
        <v>73</v>
      </c>
      <c r="AY178" s="231" t="s">
        <v>117</v>
      </c>
    </row>
    <row r="179" spans="1:51" s="13" customFormat="1" ht="12">
      <c r="A179" s="13"/>
      <c r="B179" s="221"/>
      <c r="C179" s="222"/>
      <c r="D179" s="223" t="s">
        <v>127</v>
      </c>
      <c r="E179" s="224" t="s">
        <v>19</v>
      </c>
      <c r="F179" s="225" t="s">
        <v>243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127</v>
      </c>
      <c r="AU179" s="231" t="s">
        <v>83</v>
      </c>
      <c r="AV179" s="13" t="s">
        <v>81</v>
      </c>
      <c r="AW179" s="13" t="s">
        <v>35</v>
      </c>
      <c r="AX179" s="13" t="s">
        <v>73</v>
      </c>
      <c r="AY179" s="231" t="s">
        <v>117</v>
      </c>
    </row>
    <row r="180" spans="1:51" s="13" customFormat="1" ht="12">
      <c r="A180" s="13"/>
      <c r="B180" s="221"/>
      <c r="C180" s="222"/>
      <c r="D180" s="223" t="s">
        <v>127</v>
      </c>
      <c r="E180" s="224" t="s">
        <v>19</v>
      </c>
      <c r="F180" s="225" t="s">
        <v>244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127</v>
      </c>
      <c r="AU180" s="231" t="s">
        <v>83</v>
      </c>
      <c r="AV180" s="13" t="s">
        <v>81</v>
      </c>
      <c r="AW180" s="13" t="s">
        <v>35</v>
      </c>
      <c r="AX180" s="13" t="s">
        <v>73</v>
      </c>
      <c r="AY180" s="231" t="s">
        <v>117</v>
      </c>
    </row>
    <row r="181" spans="1:51" s="14" customFormat="1" ht="12">
      <c r="A181" s="14"/>
      <c r="B181" s="232"/>
      <c r="C181" s="233"/>
      <c r="D181" s="223" t="s">
        <v>127</v>
      </c>
      <c r="E181" s="234" t="s">
        <v>19</v>
      </c>
      <c r="F181" s="235" t="s">
        <v>245</v>
      </c>
      <c r="G181" s="233"/>
      <c r="H181" s="236">
        <v>2.8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2" t="s">
        <v>127</v>
      </c>
      <c r="AU181" s="242" t="s">
        <v>83</v>
      </c>
      <c r="AV181" s="14" t="s">
        <v>83</v>
      </c>
      <c r="AW181" s="14" t="s">
        <v>35</v>
      </c>
      <c r="AX181" s="14" t="s">
        <v>73</v>
      </c>
      <c r="AY181" s="242" t="s">
        <v>117</v>
      </c>
    </row>
    <row r="182" spans="1:51" s="13" customFormat="1" ht="12">
      <c r="A182" s="13"/>
      <c r="B182" s="221"/>
      <c r="C182" s="222"/>
      <c r="D182" s="223" t="s">
        <v>127</v>
      </c>
      <c r="E182" s="224" t="s">
        <v>19</v>
      </c>
      <c r="F182" s="225" t="s">
        <v>246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127</v>
      </c>
      <c r="AU182" s="231" t="s">
        <v>83</v>
      </c>
      <c r="AV182" s="13" t="s">
        <v>81</v>
      </c>
      <c r="AW182" s="13" t="s">
        <v>35</v>
      </c>
      <c r="AX182" s="13" t="s">
        <v>73</v>
      </c>
      <c r="AY182" s="231" t="s">
        <v>117</v>
      </c>
    </row>
    <row r="183" spans="1:51" s="14" customFormat="1" ht="12">
      <c r="A183" s="14"/>
      <c r="B183" s="232"/>
      <c r="C183" s="233"/>
      <c r="D183" s="223" t="s">
        <v>127</v>
      </c>
      <c r="E183" s="234" t="s">
        <v>19</v>
      </c>
      <c r="F183" s="235" t="s">
        <v>247</v>
      </c>
      <c r="G183" s="233"/>
      <c r="H183" s="236">
        <v>10.15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2" t="s">
        <v>127</v>
      </c>
      <c r="AU183" s="242" t="s">
        <v>83</v>
      </c>
      <c r="AV183" s="14" t="s">
        <v>83</v>
      </c>
      <c r="AW183" s="14" t="s">
        <v>35</v>
      </c>
      <c r="AX183" s="14" t="s">
        <v>73</v>
      </c>
      <c r="AY183" s="242" t="s">
        <v>117</v>
      </c>
    </row>
    <row r="184" spans="1:51" s="13" customFormat="1" ht="12">
      <c r="A184" s="13"/>
      <c r="B184" s="221"/>
      <c r="C184" s="222"/>
      <c r="D184" s="223" t="s">
        <v>127</v>
      </c>
      <c r="E184" s="224" t="s">
        <v>19</v>
      </c>
      <c r="F184" s="225" t="s">
        <v>248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127</v>
      </c>
      <c r="AU184" s="231" t="s">
        <v>83</v>
      </c>
      <c r="AV184" s="13" t="s">
        <v>81</v>
      </c>
      <c r="AW184" s="13" t="s">
        <v>35</v>
      </c>
      <c r="AX184" s="13" t="s">
        <v>73</v>
      </c>
      <c r="AY184" s="231" t="s">
        <v>117</v>
      </c>
    </row>
    <row r="185" spans="1:51" s="14" customFormat="1" ht="12">
      <c r="A185" s="14"/>
      <c r="B185" s="232"/>
      <c r="C185" s="233"/>
      <c r="D185" s="223" t="s">
        <v>127</v>
      </c>
      <c r="E185" s="234" t="s">
        <v>19</v>
      </c>
      <c r="F185" s="235" t="s">
        <v>249</v>
      </c>
      <c r="G185" s="233"/>
      <c r="H185" s="236">
        <v>9.79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2" t="s">
        <v>127</v>
      </c>
      <c r="AU185" s="242" t="s">
        <v>83</v>
      </c>
      <c r="AV185" s="14" t="s">
        <v>83</v>
      </c>
      <c r="AW185" s="14" t="s">
        <v>35</v>
      </c>
      <c r="AX185" s="14" t="s">
        <v>73</v>
      </c>
      <c r="AY185" s="242" t="s">
        <v>117</v>
      </c>
    </row>
    <row r="186" spans="1:51" s="13" customFormat="1" ht="12">
      <c r="A186" s="13"/>
      <c r="B186" s="221"/>
      <c r="C186" s="222"/>
      <c r="D186" s="223" t="s">
        <v>127</v>
      </c>
      <c r="E186" s="224" t="s">
        <v>19</v>
      </c>
      <c r="F186" s="225" t="s">
        <v>250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127</v>
      </c>
      <c r="AU186" s="231" t="s">
        <v>83</v>
      </c>
      <c r="AV186" s="13" t="s">
        <v>81</v>
      </c>
      <c r="AW186" s="13" t="s">
        <v>35</v>
      </c>
      <c r="AX186" s="13" t="s">
        <v>73</v>
      </c>
      <c r="AY186" s="231" t="s">
        <v>117</v>
      </c>
    </row>
    <row r="187" spans="1:51" s="14" customFormat="1" ht="12">
      <c r="A187" s="14"/>
      <c r="B187" s="232"/>
      <c r="C187" s="233"/>
      <c r="D187" s="223" t="s">
        <v>127</v>
      </c>
      <c r="E187" s="234" t="s">
        <v>19</v>
      </c>
      <c r="F187" s="235" t="s">
        <v>251</v>
      </c>
      <c r="G187" s="233"/>
      <c r="H187" s="236">
        <v>8.47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2" t="s">
        <v>127</v>
      </c>
      <c r="AU187" s="242" t="s">
        <v>83</v>
      </c>
      <c r="AV187" s="14" t="s">
        <v>83</v>
      </c>
      <c r="AW187" s="14" t="s">
        <v>35</v>
      </c>
      <c r="AX187" s="14" t="s">
        <v>73</v>
      </c>
      <c r="AY187" s="242" t="s">
        <v>117</v>
      </c>
    </row>
    <row r="188" spans="1:51" s="13" customFormat="1" ht="12">
      <c r="A188" s="13"/>
      <c r="B188" s="221"/>
      <c r="C188" s="222"/>
      <c r="D188" s="223" t="s">
        <v>127</v>
      </c>
      <c r="E188" s="224" t="s">
        <v>19</v>
      </c>
      <c r="F188" s="225" t="s">
        <v>252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127</v>
      </c>
      <c r="AU188" s="231" t="s">
        <v>83</v>
      </c>
      <c r="AV188" s="13" t="s">
        <v>81</v>
      </c>
      <c r="AW188" s="13" t="s">
        <v>35</v>
      </c>
      <c r="AX188" s="13" t="s">
        <v>73</v>
      </c>
      <c r="AY188" s="231" t="s">
        <v>117</v>
      </c>
    </row>
    <row r="189" spans="1:51" s="14" customFormat="1" ht="12">
      <c r="A189" s="14"/>
      <c r="B189" s="232"/>
      <c r="C189" s="233"/>
      <c r="D189" s="223" t="s">
        <v>127</v>
      </c>
      <c r="E189" s="234" t="s">
        <v>19</v>
      </c>
      <c r="F189" s="235" t="s">
        <v>253</v>
      </c>
      <c r="G189" s="233"/>
      <c r="H189" s="236">
        <v>5.71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2" t="s">
        <v>127</v>
      </c>
      <c r="AU189" s="242" t="s">
        <v>83</v>
      </c>
      <c r="AV189" s="14" t="s">
        <v>83</v>
      </c>
      <c r="AW189" s="14" t="s">
        <v>35</v>
      </c>
      <c r="AX189" s="14" t="s">
        <v>73</v>
      </c>
      <c r="AY189" s="242" t="s">
        <v>117</v>
      </c>
    </row>
    <row r="190" spans="1:51" s="13" customFormat="1" ht="12">
      <c r="A190" s="13"/>
      <c r="B190" s="221"/>
      <c r="C190" s="222"/>
      <c r="D190" s="223" t="s">
        <v>127</v>
      </c>
      <c r="E190" s="224" t="s">
        <v>19</v>
      </c>
      <c r="F190" s="225" t="s">
        <v>254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127</v>
      </c>
      <c r="AU190" s="231" t="s">
        <v>83</v>
      </c>
      <c r="AV190" s="13" t="s">
        <v>81</v>
      </c>
      <c r="AW190" s="13" t="s">
        <v>35</v>
      </c>
      <c r="AX190" s="13" t="s">
        <v>73</v>
      </c>
      <c r="AY190" s="231" t="s">
        <v>117</v>
      </c>
    </row>
    <row r="191" spans="1:51" s="14" customFormat="1" ht="12">
      <c r="A191" s="14"/>
      <c r="B191" s="232"/>
      <c r="C191" s="233"/>
      <c r="D191" s="223" t="s">
        <v>127</v>
      </c>
      <c r="E191" s="234" t="s">
        <v>19</v>
      </c>
      <c r="F191" s="235" t="s">
        <v>255</v>
      </c>
      <c r="G191" s="233"/>
      <c r="H191" s="236">
        <v>6.19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2" t="s">
        <v>127</v>
      </c>
      <c r="AU191" s="242" t="s">
        <v>83</v>
      </c>
      <c r="AV191" s="14" t="s">
        <v>83</v>
      </c>
      <c r="AW191" s="14" t="s">
        <v>35</v>
      </c>
      <c r="AX191" s="14" t="s">
        <v>73</v>
      </c>
      <c r="AY191" s="242" t="s">
        <v>117</v>
      </c>
    </row>
    <row r="192" spans="1:51" s="13" customFormat="1" ht="12">
      <c r="A192" s="13"/>
      <c r="B192" s="221"/>
      <c r="C192" s="222"/>
      <c r="D192" s="223" t="s">
        <v>127</v>
      </c>
      <c r="E192" s="224" t="s">
        <v>19</v>
      </c>
      <c r="F192" s="225" t="s">
        <v>256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127</v>
      </c>
      <c r="AU192" s="231" t="s">
        <v>83</v>
      </c>
      <c r="AV192" s="13" t="s">
        <v>81</v>
      </c>
      <c r="AW192" s="13" t="s">
        <v>35</v>
      </c>
      <c r="AX192" s="13" t="s">
        <v>73</v>
      </c>
      <c r="AY192" s="231" t="s">
        <v>117</v>
      </c>
    </row>
    <row r="193" spans="1:51" s="14" customFormat="1" ht="12">
      <c r="A193" s="14"/>
      <c r="B193" s="232"/>
      <c r="C193" s="233"/>
      <c r="D193" s="223" t="s">
        <v>127</v>
      </c>
      <c r="E193" s="234" t="s">
        <v>19</v>
      </c>
      <c r="F193" s="235" t="s">
        <v>257</v>
      </c>
      <c r="G193" s="233"/>
      <c r="H193" s="236">
        <v>71.61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2" t="s">
        <v>127</v>
      </c>
      <c r="AU193" s="242" t="s">
        <v>83</v>
      </c>
      <c r="AV193" s="14" t="s">
        <v>83</v>
      </c>
      <c r="AW193" s="14" t="s">
        <v>35</v>
      </c>
      <c r="AX193" s="14" t="s">
        <v>73</v>
      </c>
      <c r="AY193" s="242" t="s">
        <v>117</v>
      </c>
    </row>
    <row r="194" spans="1:51" s="13" customFormat="1" ht="12">
      <c r="A194" s="13"/>
      <c r="B194" s="221"/>
      <c r="C194" s="222"/>
      <c r="D194" s="223" t="s">
        <v>127</v>
      </c>
      <c r="E194" s="224" t="s">
        <v>19</v>
      </c>
      <c r="F194" s="225" t="s">
        <v>258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127</v>
      </c>
      <c r="AU194" s="231" t="s">
        <v>83</v>
      </c>
      <c r="AV194" s="13" t="s">
        <v>81</v>
      </c>
      <c r="AW194" s="13" t="s">
        <v>35</v>
      </c>
      <c r="AX194" s="13" t="s">
        <v>73</v>
      </c>
      <c r="AY194" s="231" t="s">
        <v>117</v>
      </c>
    </row>
    <row r="195" spans="1:51" s="14" customFormat="1" ht="12">
      <c r="A195" s="14"/>
      <c r="B195" s="232"/>
      <c r="C195" s="233"/>
      <c r="D195" s="223" t="s">
        <v>127</v>
      </c>
      <c r="E195" s="234" t="s">
        <v>19</v>
      </c>
      <c r="F195" s="235" t="s">
        <v>259</v>
      </c>
      <c r="G195" s="233"/>
      <c r="H195" s="236">
        <v>47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2" t="s">
        <v>127</v>
      </c>
      <c r="AU195" s="242" t="s">
        <v>83</v>
      </c>
      <c r="AV195" s="14" t="s">
        <v>83</v>
      </c>
      <c r="AW195" s="14" t="s">
        <v>35</v>
      </c>
      <c r="AX195" s="14" t="s">
        <v>73</v>
      </c>
      <c r="AY195" s="242" t="s">
        <v>117</v>
      </c>
    </row>
    <row r="196" spans="1:51" s="16" customFormat="1" ht="12">
      <c r="A196" s="16"/>
      <c r="B196" s="270"/>
      <c r="C196" s="271"/>
      <c r="D196" s="223" t="s">
        <v>127</v>
      </c>
      <c r="E196" s="272" t="s">
        <v>19</v>
      </c>
      <c r="F196" s="273" t="s">
        <v>260</v>
      </c>
      <c r="G196" s="271"/>
      <c r="H196" s="274">
        <v>161.72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80" t="s">
        <v>127</v>
      </c>
      <c r="AU196" s="280" t="s">
        <v>83</v>
      </c>
      <c r="AV196" s="16" t="s">
        <v>138</v>
      </c>
      <c r="AW196" s="16" t="s">
        <v>35</v>
      </c>
      <c r="AX196" s="16" t="s">
        <v>73</v>
      </c>
      <c r="AY196" s="280" t="s">
        <v>117</v>
      </c>
    </row>
    <row r="197" spans="1:51" s="13" customFormat="1" ht="12">
      <c r="A197" s="13"/>
      <c r="B197" s="221"/>
      <c r="C197" s="222"/>
      <c r="D197" s="223" t="s">
        <v>127</v>
      </c>
      <c r="E197" s="224" t="s">
        <v>19</v>
      </c>
      <c r="F197" s="225" t="s">
        <v>261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127</v>
      </c>
      <c r="AU197" s="231" t="s">
        <v>83</v>
      </c>
      <c r="AV197" s="13" t="s">
        <v>81</v>
      </c>
      <c r="AW197" s="13" t="s">
        <v>35</v>
      </c>
      <c r="AX197" s="13" t="s">
        <v>73</v>
      </c>
      <c r="AY197" s="231" t="s">
        <v>117</v>
      </c>
    </row>
    <row r="198" spans="1:51" s="13" customFormat="1" ht="12">
      <c r="A198" s="13"/>
      <c r="B198" s="221"/>
      <c r="C198" s="222"/>
      <c r="D198" s="223" t="s">
        <v>127</v>
      </c>
      <c r="E198" s="224" t="s">
        <v>19</v>
      </c>
      <c r="F198" s="225" t="s">
        <v>262</v>
      </c>
      <c r="G198" s="222"/>
      <c r="H198" s="224" t="s">
        <v>19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127</v>
      </c>
      <c r="AU198" s="231" t="s">
        <v>83</v>
      </c>
      <c r="AV198" s="13" t="s">
        <v>81</v>
      </c>
      <c r="AW198" s="13" t="s">
        <v>35</v>
      </c>
      <c r="AX198" s="13" t="s">
        <v>73</v>
      </c>
      <c r="AY198" s="231" t="s">
        <v>117</v>
      </c>
    </row>
    <row r="199" spans="1:51" s="14" customFormat="1" ht="12">
      <c r="A199" s="14"/>
      <c r="B199" s="232"/>
      <c r="C199" s="233"/>
      <c r="D199" s="223" t="s">
        <v>127</v>
      </c>
      <c r="E199" s="234" t="s">
        <v>19</v>
      </c>
      <c r="F199" s="235" t="s">
        <v>263</v>
      </c>
      <c r="G199" s="233"/>
      <c r="H199" s="236">
        <v>61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127</v>
      </c>
      <c r="AU199" s="242" t="s">
        <v>83</v>
      </c>
      <c r="AV199" s="14" t="s">
        <v>83</v>
      </c>
      <c r="AW199" s="14" t="s">
        <v>35</v>
      </c>
      <c r="AX199" s="14" t="s">
        <v>73</v>
      </c>
      <c r="AY199" s="242" t="s">
        <v>117</v>
      </c>
    </row>
    <row r="200" spans="1:51" s="13" customFormat="1" ht="12">
      <c r="A200" s="13"/>
      <c r="B200" s="221"/>
      <c r="C200" s="222"/>
      <c r="D200" s="223" t="s">
        <v>127</v>
      </c>
      <c r="E200" s="224" t="s">
        <v>19</v>
      </c>
      <c r="F200" s="225" t="s">
        <v>264</v>
      </c>
      <c r="G200" s="222"/>
      <c r="H200" s="224" t="s">
        <v>19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127</v>
      </c>
      <c r="AU200" s="231" t="s">
        <v>83</v>
      </c>
      <c r="AV200" s="13" t="s">
        <v>81</v>
      </c>
      <c r="AW200" s="13" t="s">
        <v>35</v>
      </c>
      <c r="AX200" s="13" t="s">
        <v>73</v>
      </c>
      <c r="AY200" s="231" t="s">
        <v>117</v>
      </c>
    </row>
    <row r="201" spans="1:51" s="14" customFormat="1" ht="12">
      <c r="A201" s="14"/>
      <c r="B201" s="232"/>
      <c r="C201" s="233"/>
      <c r="D201" s="223" t="s">
        <v>127</v>
      </c>
      <c r="E201" s="234" t="s">
        <v>19</v>
      </c>
      <c r="F201" s="235" t="s">
        <v>265</v>
      </c>
      <c r="G201" s="233"/>
      <c r="H201" s="236">
        <v>220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2" t="s">
        <v>127</v>
      </c>
      <c r="AU201" s="242" t="s">
        <v>83</v>
      </c>
      <c r="AV201" s="14" t="s">
        <v>83</v>
      </c>
      <c r="AW201" s="14" t="s">
        <v>35</v>
      </c>
      <c r="AX201" s="14" t="s">
        <v>73</v>
      </c>
      <c r="AY201" s="242" t="s">
        <v>117</v>
      </c>
    </row>
    <row r="202" spans="1:51" s="16" customFormat="1" ht="12">
      <c r="A202" s="16"/>
      <c r="B202" s="270"/>
      <c r="C202" s="271"/>
      <c r="D202" s="223" t="s">
        <v>127</v>
      </c>
      <c r="E202" s="272" t="s">
        <v>19</v>
      </c>
      <c r="F202" s="273" t="s">
        <v>260</v>
      </c>
      <c r="G202" s="271"/>
      <c r="H202" s="274">
        <v>281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80" t="s">
        <v>127</v>
      </c>
      <c r="AU202" s="280" t="s">
        <v>83</v>
      </c>
      <c r="AV202" s="16" t="s">
        <v>138</v>
      </c>
      <c r="AW202" s="16" t="s">
        <v>35</v>
      </c>
      <c r="AX202" s="16" t="s">
        <v>73</v>
      </c>
      <c r="AY202" s="280" t="s">
        <v>117</v>
      </c>
    </row>
    <row r="203" spans="1:51" s="15" customFormat="1" ht="12">
      <c r="A203" s="15"/>
      <c r="B203" s="243"/>
      <c r="C203" s="244"/>
      <c r="D203" s="223" t="s">
        <v>127</v>
      </c>
      <c r="E203" s="245" t="s">
        <v>19</v>
      </c>
      <c r="F203" s="246" t="s">
        <v>130</v>
      </c>
      <c r="G203" s="244"/>
      <c r="H203" s="247">
        <v>442.72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3" t="s">
        <v>127</v>
      </c>
      <c r="AU203" s="253" t="s">
        <v>83</v>
      </c>
      <c r="AV203" s="15" t="s">
        <v>123</v>
      </c>
      <c r="AW203" s="15" t="s">
        <v>35</v>
      </c>
      <c r="AX203" s="15" t="s">
        <v>81</v>
      </c>
      <c r="AY203" s="253" t="s">
        <v>117</v>
      </c>
    </row>
    <row r="204" spans="1:65" s="2" customFormat="1" ht="24.15" customHeight="1">
      <c r="A204" s="39"/>
      <c r="B204" s="40"/>
      <c r="C204" s="203" t="s">
        <v>188</v>
      </c>
      <c r="D204" s="203" t="s">
        <v>118</v>
      </c>
      <c r="E204" s="204" t="s">
        <v>276</v>
      </c>
      <c r="F204" s="205" t="s">
        <v>277</v>
      </c>
      <c r="G204" s="206" t="s">
        <v>183</v>
      </c>
      <c r="H204" s="207">
        <v>442.72</v>
      </c>
      <c r="I204" s="208"/>
      <c r="J204" s="209">
        <f>ROUND(I204*H204,2)</f>
        <v>0</v>
      </c>
      <c r="K204" s="205" t="s">
        <v>122</v>
      </c>
      <c r="L204" s="45"/>
      <c r="M204" s="210" t="s">
        <v>19</v>
      </c>
      <c r="N204" s="211" t="s">
        <v>44</v>
      </c>
      <c r="O204" s="85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4" t="s">
        <v>123</v>
      </c>
      <c r="AT204" s="214" t="s">
        <v>118</v>
      </c>
      <c r="AU204" s="214" t="s">
        <v>83</v>
      </c>
      <c r="AY204" s="18" t="s">
        <v>117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8" t="s">
        <v>81</v>
      </c>
      <c r="BK204" s="215">
        <f>ROUND(I204*H204,2)</f>
        <v>0</v>
      </c>
      <c r="BL204" s="18" t="s">
        <v>123</v>
      </c>
      <c r="BM204" s="214" t="s">
        <v>278</v>
      </c>
    </row>
    <row r="205" spans="1:47" s="2" customFormat="1" ht="12">
      <c r="A205" s="39"/>
      <c r="B205" s="40"/>
      <c r="C205" s="41"/>
      <c r="D205" s="216" t="s">
        <v>125</v>
      </c>
      <c r="E205" s="41"/>
      <c r="F205" s="217" t="s">
        <v>279</v>
      </c>
      <c r="G205" s="41"/>
      <c r="H205" s="41"/>
      <c r="I205" s="218"/>
      <c r="J205" s="41"/>
      <c r="K205" s="41"/>
      <c r="L205" s="45"/>
      <c r="M205" s="219"/>
      <c r="N205" s="22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125</v>
      </c>
      <c r="AU205" s="18" t="s">
        <v>83</v>
      </c>
    </row>
    <row r="206" spans="1:51" s="13" customFormat="1" ht="12">
      <c r="A206" s="13"/>
      <c r="B206" s="221"/>
      <c r="C206" s="222"/>
      <c r="D206" s="223" t="s">
        <v>127</v>
      </c>
      <c r="E206" s="224" t="s">
        <v>19</v>
      </c>
      <c r="F206" s="225" t="s">
        <v>243</v>
      </c>
      <c r="G206" s="222"/>
      <c r="H206" s="224" t="s">
        <v>19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127</v>
      </c>
      <c r="AU206" s="231" t="s">
        <v>83</v>
      </c>
      <c r="AV206" s="13" t="s">
        <v>81</v>
      </c>
      <c r="AW206" s="13" t="s">
        <v>35</v>
      </c>
      <c r="AX206" s="13" t="s">
        <v>73</v>
      </c>
      <c r="AY206" s="231" t="s">
        <v>117</v>
      </c>
    </row>
    <row r="207" spans="1:51" s="13" customFormat="1" ht="12">
      <c r="A207" s="13"/>
      <c r="B207" s="221"/>
      <c r="C207" s="222"/>
      <c r="D207" s="223" t="s">
        <v>127</v>
      </c>
      <c r="E207" s="224" t="s">
        <v>19</v>
      </c>
      <c r="F207" s="225" t="s">
        <v>244</v>
      </c>
      <c r="G207" s="222"/>
      <c r="H207" s="224" t="s">
        <v>19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127</v>
      </c>
      <c r="AU207" s="231" t="s">
        <v>83</v>
      </c>
      <c r="AV207" s="13" t="s">
        <v>81</v>
      </c>
      <c r="AW207" s="13" t="s">
        <v>35</v>
      </c>
      <c r="AX207" s="13" t="s">
        <v>73</v>
      </c>
      <c r="AY207" s="231" t="s">
        <v>117</v>
      </c>
    </row>
    <row r="208" spans="1:51" s="14" customFormat="1" ht="12">
      <c r="A208" s="14"/>
      <c r="B208" s="232"/>
      <c r="C208" s="233"/>
      <c r="D208" s="223" t="s">
        <v>127</v>
      </c>
      <c r="E208" s="234" t="s">
        <v>19</v>
      </c>
      <c r="F208" s="235" t="s">
        <v>245</v>
      </c>
      <c r="G208" s="233"/>
      <c r="H208" s="236">
        <v>2.8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127</v>
      </c>
      <c r="AU208" s="242" t="s">
        <v>83</v>
      </c>
      <c r="AV208" s="14" t="s">
        <v>83</v>
      </c>
      <c r="AW208" s="14" t="s">
        <v>35</v>
      </c>
      <c r="AX208" s="14" t="s">
        <v>73</v>
      </c>
      <c r="AY208" s="242" t="s">
        <v>117</v>
      </c>
    </row>
    <row r="209" spans="1:51" s="13" customFormat="1" ht="12">
      <c r="A209" s="13"/>
      <c r="B209" s="221"/>
      <c r="C209" s="222"/>
      <c r="D209" s="223" t="s">
        <v>127</v>
      </c>
      <c r="E209" s="224" t="s">
        <v>19</v>
      </c>
      <c r="F209" s="225" t="s">
        <v>246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127</v>
      </c>
      <c r="AU209" s="231" t="s">
        <v>83</v>
      </c>
      <c r="AV209" s="13" t="s">
        <v>81</v>
      </c>
      <c r="AW209" s="13" t="s">
        <v>35</v>
      </c>
      <c r="AX209" s="13" t="s">
        <v>73</v>
      </c>
      <c r="AY209" s="231" t="s">
        <v>117</v>
      </c>
    </row>
    <row r="210" spans="1:51" s="14" customFormat="1" ht="12">
      <c r="A210" s="14"/>
      <c r="B210" s="232"/>
      <c r="C210" s="233"/>
      <c r="D210" s="223" t="s">
        <v>127</v>
      </c>
      <c r="E210" s="234" t="s">
        <v>19</v>
      </c>
      <c r="F210" s="235" t="s">
        <v>247</v>
      </c>
      <c r="G210" s="233"/>
      <c r="H210" s="236">
        <v>10.15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2" t="s">
        <v>127</v>
      </c>
      <c r="AU210" s="242" t="s">
        <v>83</v>
      </c>
      <c r="AV210" s="14" t="s">
        <v>83</v>
      </c>
      <c r="AW210" s="14" t="s">
        <v>35</v>
      </c>
      <c r="AX210" s="14" t="s">
        <v>73</v>
      </c>
      <c r="AY210" s="242" t="s">
        <v>117</v>
      </c>
    </row>
    <row r="211" spans="1:51" s="13" customFormat="1" ht="12">
      <c r="A211" s="13"/>
      <c r="B211" s="221"/>
      <c r="C211" s="222"/>
      <c r="D211" s="223" t="s">
        <v>127</v>
      </c>
      <c r="E211" s="224" t="s">
        <v>19</v>
      </c>
      <c r="F211" s="225" t="s">
        <v>248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127</v>
      </c>
      <c r="AU211" s="231" t="s">
        <v>83</v>
      </c>
      <c r="AV211" s="13" t="s">
        <v>81</v>
      </c>
      <c r="AW211" s="13" t="s">
        <v>35</v>
      </c>
      <c r="AX211" s="13" t="s">
        <v>73</v>
      </c>
      <c r="AY211" s="231" t="s">
        <v>117</v>
      </c>
    </row>
    <row r="212" spans="1:51" s="14" customFormat="1" ht="12">
      <c r="A212" s="14"/>
      <c r="B212" s="232"/>
      <c r="C212" s="233"/>
      <c r="D212" s="223" t="s">
        <v>127</v>
      </c>
      <c r="E212" s="234" t="s">
        <v>19</v>
      </c>
      <c r="F212" s="235" t="s">
        <v>249</v>
      </c>
      <c r="G212" s="233"/>
      <c r="H212" s="236">
        <v>9.79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2" t="s">
        <v>127</v>
      </c>
      <c r="AU212" s="242" t="s">
        <v>83</v>
      </c>
      <c r="AV212" s="14" t="s">
        <v>83</v>
      </c>
      <c r="AW212" s="14" t="s">
        <v>35</v>
      </c>
      <c r="AX212" s="14" t="s">
        <v>73</v>
      </c>
      <c r="AY212" s="242" t="s">
        <v>117</v>
      </c>
    </row>
    <row r="213" spans="1:51" s="13" customFormat="1" ht="12">
      <c r="A213" s="13"/>
      <c r="B213" s="221"/>
      <c r="C213" s="222"/>
      <c r="D213" s="223" t="s">
        <v>127</v>
      </c>
      <c r="E213" s="224" t="s">
        <v>19</v>
      </c>
      <c r="F213" s="225" t="s">
        <v>250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127</v>
      </c>
      <c r="AU213" s="231" t="s">
        <v>83</v>
      </c>
      <c r="AV213" s="13" t="s">
        <v>81</v>
      </c>
      <c r="AW213" s="13" t="s">
        <v>35</v>
      </c>
      <c r="AX213" s="13" t="s">
        <v>73</v>
      </c>
      <c r="AY213" s="231" t="s">
        <v>117</v>
      </c>
    </row>
    <row r="214" spans="1:51" s="14" customFormat="1" ht="12">
      <c r="A214" s="14"/>
      <c r="B214" s="232"/>
      <c r="C214" s="233"/>
      <c r="D214" s="223" t="s">
        <v>127</v>
      </c>
      <c r="E214" s="234" t="s">
        <v>19</v>
      </c>
      <c r="F214" s="235" t="s">
        <v>251</v>
      </c>
      <c r="G214" s="233"/>
      <c r="H214" s="236">
        <v>8.47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127</v>
      </c>
      <c r="AU214" s="242" t="s">
        <v>83</v>
      </c>
      <c r="AV214" s="14" t="s">
        <v>83</v>
      </c>
      <c r="AW214" s="14" t="s">
        <v>35</v>
      </c>
      <c r="AX214" s="14" t="s">
        <v>73</v>
      </c>
      <c r="AY214" s="242" t="s">
        <v>117</v>
      </c>
    </row>
    <row r="215" spans="1:51" s="13" customFormat="1" ht="12">
      <c r="A215" s="13"/>
      <c r="B215" s="221"/>
      <c r="C215" s="222"/>
      <c r="D215" s="223" t="s">
        <v>127</v>
      </c>
      <c r="E215" s="224" t="s">
        <v>19</v>
      </c>
      <c r="F215" s="225" t="s">
        <v>252</v>
      </c>
      <c r="G215" s="222"/>
      <c r="H215" s="224" t="s">
        <v>19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127</v>
      </c>
      <c r="AU215" s="231" t="s">
        <v>83</v>
      </c>
      <c r="AV215" s="13" t="s">
        <v>81</v>
      </c>
      <c r="AW215" s="13" t="s">
        <v>35</v>
      </c>
      <c r="AX215" s="13" t="s">
        <v>73</v>
      </c>
      <c r="AY215" s="231" t="s">
        <v>117</v>
      </c>
    </row>
    <row r="216" spans="1:51" s="14" customFormat="1" ht="12">
      <c r="A216" s="14"/>
      <c r="B216" s="232"/>
      <c r="C216" s="233"/>
      <c r="D216" s="223" t="s">
        <v>127</v>
      </c>
      <c r="E216" s="234" t="s">
        <v>19</v>
      </c>
      <c r="F216" s="235" t="s">
        <v>253</v>
      </c>
      <c r="G216" s="233"/>
      <c r="H216" s="236">
        <v>5.71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127</v>
      </c>
      <c r="AU216" s="242" t="s">
        <v>83</v>
      </c>
      <c r="AV216" s="14" t="s">
        <v>83</v>
      </c>
      <c r="AW216" s="14" t="s">
        <v>35</v>
      </c>
      <c r="AX216" s="14" t="s">
        <v>73</v>
      </c>
      <c r="AY216" s="242" t="s">
        <v>117</v>
      </c>
    </row>
    <row r="217" spans="1:51" s="13" customFormat="1" ht="12">
      <c r="A217" s="13"/>
      <c r="B217" s="221"/>
      <c r="C217" s="222"/>
      <c r="D217" s="223" t="s">
        <v>127</v>
      </c>
      <c r="E217" s="224" t="s">
        <v>19</v>
      </c>
      <c r="F217" s="225" t="s">
        <v>254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127</v>
      </c>
      <c r="AU217" s="231" t="s">
        <v>83</v>
      </c>
      <c r="AV217" s="13" t="s">
        <v>81</v>
      </c>
      <c r="AW217" s="13" t="s">
        <v>35</v>
      </c>
      <c r="AX217" s="13" t="s">
        <v>73</v>
      </c>
      <c r="AY217" s="231" t="s">
        <v>117</v>
      </c>
    </row>
    <row r="218" spans="1:51" s="14" customFormat="1" ht="12">
      <c r="A218" s="14"/>
      <c r="B218" s="232"/>
      <c r="C218" s="233"/>
      <c r="D218" s="223" t="s">
        <v>127</v>
      </c>
      <c r="E218" s="234" t="s">
        <v>19</v>
      </c>
      <c r="F218" s="235" t="s">
        <v>255</v>
      </c>
      <c r="G218" s="233"/>
      <c r="H218" s="236">
        <v>6.19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2" t="s">
        <v>127</v>
      </c>
      <c r="AU218" s="242" t="s">
        <v>83</v>
      </c>
      <c r="AV218" s="14" t="s">
        <v>83</v>
      </c>
      <c r="AW218" s="14" t="s">
        <v>35</v>
      </c>
      <c r="AX218" s="14" t="s">
        <v>73</v>
      </c>
      <c r="AY218" s="242" t="s">
        <v>117</v>
      </c>
    </row>
    <row r="219" spans="1:51" s="13" customFormat="1" ht="12">
      <c r="A219" s="13"/>
      <c r="B219" s="221"/>
      <c r="C219" s="222"/>
      <c r="D219" s="223" t="s">
        <v>127</v>
      </c>
      <c r="E219" s="224" t="s">
        <v>19</v>
      </c>
      <c r="F219" s="225" t="s">
        <v>256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127</v>
      </c>
      <c r="AU219" s="231" t="s">
        <v>83</v>
      </c>
      <c r="AV219" s="13" t="s">
        <v>81</v>
      </c>
      <c r="AW219" s="13" t="s">
        <v>35</v>
      </c>
      <c r="AX219" s="13" t="s">
        <v>73</v>
      </c>
      <c r="AY219" s="231" t="s">
        <v>117</v>
      </c>
    </row>
    <row r="220" spans="1:51" s="14" customFormat="1" ht="12">
      <c r="A220" s="14"/>
      <c r="B220" s="232"/>
      <c r="C220" s="233"/>
      <c r="D220" s="223" t="s">
        <v>127</v>
      </c>
      <c r="E220" s="234" t="s">
        <v>19</v>
      </c>
      <c r="F220" s="235" t="s">
        <v>257</v>
      </c>
      <c r="G220" s="233"/>
      <c r="H220" s="236">
        <v>71.61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2" t="s">
        <v>127</v>
      </c>
      <c r="AU220" s="242" t="s">
        <v>83</v>
      </c>
      <c r="AV220" s="14" t="s">
        <v>83</v>
      </c>
      <c r="AW220" s="14" t="s">
        <v>35</v>
      </c>
      <c r="AX220" s="14" t="s">
        <v>73</v>
      </c>
      <c r="AY220" s="242" t="s">
        <v>117</v>
      </c>
    </row>
    <row r="221" spans="1:51" s="13" customFormat="1" ht="12">
      <c r="A221" s="13"/>
      <c r="B221" s="221"/>
      <c r="C221" s="222"/>
      <c r="D221" s="223" t="s">
        <v>127</v>
      </c>
      <c r="E221" s="224" t="s">
        <v>19</v>
      </c>
      <c r="F221" s="225" t="s">
        <v>258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127</v>
      </c>
      <c r="AU221" s="231" t="s">
        <v>83</v>
      </c>
      <c r="AV221" s="13" t="s">
        <v>81</v>
      </c>
      <c r="AW221" s="13" t="s">
        <v>35</v>
      </c>
      <c r="AX221" s="13" t="s">
        <v>73</v>
      </c>
      <c r="AY221" s="231" t="s">
        <v>117</v>
      </c>
    </row>
    <row r="222" spans="1:51" s="14" customFormat="1" ht="12">
      <c r="A222" s="14"/>
      <c r="B222" s="232"/>
      <c r="C222" s="233"/>
      <c r="D222" s="223" t="s">
        <v>127</v>
      </c>
      <c r="E222" s="234" t="s">
        <v>19</v>
      </c>
      <c r="F222" s="235" t="s">
        <v>259</v>
      </c>
      <c r="G222" s="233"/>
      <c r="H222" s="236">
        <v>47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2" t="s">
        <v>127</v>
      </c>
      <c r="AU222" s="242" t="s">
        <v>83</v>
      </c>
      <c r="AV222" s="14" t="s">
        <v>83</v>
      </c>
      <c r="AW222" s="14" t="s">
        <v>35</v>
      </c>
      <c r="AX222" s="14" t="s">
        <v>73</v>
      </c>
      <c r="AY222" s="242" t="s">
        <v>117</v>
      </c>
    </row>
    <row r="223" spans="1:51" s="16" customFormat="1" ht="12">
      <c r="A223" s="16"/>
      <c r="B223" s="270"/>
      <c r="C223" s="271"/>
      <c r="D223" s="223" t="s">
        <v>127</v>
      </c>
      <c r="E223" s="272" t="s">
        <v>19</v>
      </c>
      <c r="F223" s="273" t="s">
        <v>260</v>
      </c>
      <c r="G223" s="271"/>
      <c r="H223" s="274">
        <v>161.72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80" t="s">
        <v>127</v>
      </c>
      <c r="AU223" s="280" t="s">
        <v>83</v>
      </c>
      <c r="AV223" s="16" t="s">
        <v>138</v>
      </c>
      <c r="AW223" s="16" t="s">
        <v>35</v>
      </c>
      <c r="AX223" s="16" t="s">
        <v>73</v>
      </c>
      <c r="AY223" s="280" t="s">
        <v>117</v>
      </c>
    </row>
    <row r="224" spans="1:51" s="13" customFormat="1" ht="12">
      <c r="A224" s="13"/>
      <c r="B224" s="221"/>
      <c r="C224" s="222"/>
      <c r="D224" s="223" t="s">
        <v>127</v>
      </c>
      <c r="E224" s="224" t="s">
        <v>19</v>
      </c>
      <c r="F224" s="225" t="s">
        <v>261</v>
      </c>
      <c r="G224" s="222"/>
      <c r="H224" s="224" t="s">
        <v>19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127</v>
      </c>
      <c r="AU224" s="231" t="s">
        <v>83</v>
      </c>
      <c r="AV224" s="13" t="s">
        <v>81</v>
      </c>
      <c r="AW224" s="13" t="s">
        <v>35</v>
      </c>
      <c r="AX224" s="13" t="s">
        <v>73</v>
      </c>
      <c r="AY224" s="231" t="s">
        <v>117</v>
      </c>
    </row>
    <row r="225" spans="1:51" s="13" customFormat="1" ht="12">
      <c r="A225" s="13"/>
      <c r="B225" s="221"/>
      <c r="C225" s="222"/>
      <c r="D225" s="223" t="s">
        <v>127</v>
      </c>
      <c r="E225" s="224" t="s">
        <v>19</v>
      </c>
      <c r="F225" s="225" t="s">
        <v>262</v>
      </c>
      <c r="G225" s="222"/>
      <c r="H225" s="224" t="s">
        <v>19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127</v>
      </c>
      <c r="AU225" s="231" t="s">
        <v>83</v>
      </c>
      <c r="AV225" s="13" t="s">
        <v>81</v>
      </c>
      <c r="AW225" s="13" t="s">
        <v>35</v>
      </c>
      <c r="AX225" s="13" t="s">
        <v>73</v>
      </c>
      <c r="AY225" s="231" t="s">
        <v>117</v>
      </c>
    </row>
    <row r="226" spans="1:51" s="14" customFormat="1" ht="12">
      <c r="A226" s="14"/>
      <c r="B226" s="232"/>
      <c r="C226" s="233"/>
      <c r="D226" s="223" t="s">
        <v>127</v>
      </c>
      <c r="E226" s="234" t="s">
        <v>19</v>
      </c>
      <c r="F226" s="235" t="s">
        <v>263</v>
      </c>
      <c r="G226" s="233"/>
      <c r="H226" s="236">
        <v>61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2" t="s">
        <v>127</v>
      </c>
      <c r="AU226" s="242" t="s">
        <v>83</v>
      </c>
      <c r="AV226" s="14" t="s">
        <v>83</v>
      </c>
      <c r="AW226" s="14" t="s">
        <v>35</v>
      </c>
      <c r="AX226" s="14" t="s">
        <v>73</v>
      </c>
      <c r="AY226" s="242" t="s">
        <v>117</v>
      </c>
    </row>
    <row r="227" spans="1:51" s="13" customFormat="1" ht="12">
      <c r="A227" s="13"/>
      <c r="B227" s="221"/>
      <c r="C227" s="222"/>
      <c r="D227" s="223" t="s">
        <v>127</v>
      </c>
      <c r="E227" s="224" t="s">
        <v>19</v>
      </c>
      <c r="F227" s="225" t="s">
        <v>264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127</v>
      </c>
      <c r="AU227" s="231" t="s">
        <v>83</v>
      </c>
      <c r="AV227" s="13" t="s">
        <v>81</v>
      </c>
      <c r="AW227" s="13" t="s">
        <v>35</v>
      </c>
      <c r="AX227" s="13" t="s">
        <v>73</v>
      </c>
      <c r="AY227" s="231" t="s">
        <v>117</v>
      </c>
    </row>
    <row r="228" spans="1:51" s="14" customFormat="1" ht="12">
      <c r="A228" s="14"/>
      <c r="B228" s="232"/>
      <c r="C228" s="233"/>
      <c r="D228" s="223" t="s">
        <v>127</v>
      </c>
      <c r="E228" s="234" t="s">
        <v>19</v>
      </c>
      <c r="F228" s="235" t="s">
        <v>265</v>
      </c>
      <c r="G228" s="233"/>
      <c r="H228" s="236">
        <v>220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127</v>
      </c>
      <c r="AU228" s="242" t="s">
        <v>83</v>
      </c>
      <c r="AV228" s="14" t="s">
        <v>83</v>
      </c>
      <c r="AW228" s="14" t="s">
        <v>35</v>
      </c>
      <c r="AX228" s="14" t="s">
        <v>73</v>
      </c>
      <c r="AY228" s="242" t="s">
        <v>117</v>
      </c>
    </row>
    <row r="229" spans="1:51" s="16" customFormat="1" ht="12">
      <c r="A229" s="16"/>
      <c r="B229" s="270"/>
      <c r="C229" s="271"/>
      <c r="D229" s="223" t="s">
        <v>127</v>
      </c>
      <c r="E229" s="272" t="s">
        <v>19</v>
      </c>
      <c r="F229" s="273" t="s">
        <v>260</v>
      </c>
      <c r="G229" s="271"/>
      <c r="H229" s="274">
        <v>281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0" t="s">
        <v>127</v>
      </c>
      <c r="AU229" s="280" t="s">
        <v>83</v>
      </c>
      <c r="AV229" s="16" t="s">
        <v>138</v>
      </c>
      <c r="AW229" s="16" t="s">
        <v>35</v>
      </c>
      <c r="AX229" s="16" t="s">
        <v>73</v>
      </c>
      <c r="AY229" s="280" t="s">
        <v>117</v>
      </c>
    </row>
    <row r="230" spans="1:51" s="15" customFormat="1" ht="12">
      <c r="A230" s="15"/>
      <c r="B230" s="243"/>
      <c r="C230" s="244"/>
      <c r="D230" s="223" t="s">
        <v>127</v>
      </c>
      <c r="E230" s="245" t="s">
        <v>19</v>
      </c>
      <c r="F230" s="246" t="s">
        <v>130</v>
      </c>
      <c r="G230" s="244"/>
      <c r="H230" s="247">
        <v>442.72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3" t="s">
        <v>127</v>
      </c>
      <c r="AU230" s="253" t="s">
        <v>83</v>
      </c>
      <c r="AV230" s="15" t="s">
        <v>123</v>
      </c>
      <c r="AW230" s="15" t="s">
        <v>35</v>
      </c>
      <c r="AX230" s="15" t="s">
        <v>81</v>
      </c>
      <c r="AY230" s="253" t="s">
        <v>117</v>
      </c>
    </row>
    <row r="231" spans="1:65" s="2" customFormat="1" ht="16.5" customHeight="1">
      <c r="A231" s="39"/>
      <c r="B231" s="40"/>
      <c r="C231" s="203" t="s">
        <v>280</v>
      </c>
      <c r="D231" s="203" t="s">
        <v>118</v>
      </c>
      <c r="E231" s="204" t="s">
        <v>281</v>
      </c>
      <c r="F231" s="205" t="s">
        <v>282</v>
      </c>
      <c r="G231" s="206" t="s">
        <v>134</v>
      </c>
      <c r="H231" s="207">
        <v>9.758</v>
      </c>
      <c r="I231" s="208"/>
      <c r="J231" s="209">
        <f>ROUND(I231*H231,2)</f>
        <v>0</v>
      </c>
      <c r="K231" s="205" t="s">
        <v>122</v>
      </c>
      <c r="L231" s="45"/>
      <c r="M231" s="210" t="s">
        <v>19</v>
      </c>
      <c r="N231" s="211" t="s">
        <v>44</v>
      </c>
      <c r="O231" s="85"/>
      <c r="P231" s="212">
        <f>O231*H231</f>
        <v>0</v>
      </c>
      <c r="Q231" s="212">
        <v>0</v>
      </c>
      <c r="R231" s="212">
        <f>Q231*H231</f>
        <v>0</v>
      </c>
      <c r="S231" s="212">
        <v>2.5</v>
      </c>
      <c r="T231" s="213">
        <f>S231*H231</f>
        <v>24.394999999999996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4" t="s">
        <v>123</v>
      </c>
      <c r="AT231" s="214" t="s">
        <v>118</v>
      </c>
      <c r="AU231" s="214" t="s">
        <v>83</v>
      </c>
      <c r="AY231" s="18" t="s">
        <v>117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8" t="s">
        <v>81</v>
      </c>
      <c r="BK231" s="215">
        <f>ROUND(I231*H231,2)</f>
        <v>0</v>
      </c>
      <c r="BL231" s="18" t="s">
        <v>123</v>
      </c>
      <c r="BM231" s="214" t="s">
        <v>283</v>
      </c>
    </row>
    <row r="232" spans="1:47" s="2" customFormat="1" ht="12">
      <c r="A232" s="39"/>
      <c r="B232" s="40"/>
      <c r="C232" s="41"/>
      <c r="D232" s="216" t="s">
        <v>125</v>
      </c>
      <c r="E232" s="41"/>
      <c r="F232" s="217" t="s">
        <v>284</v>
      </c>
      <c r="G232" s="41"/>
      <c r="H232" s="41"/>
      <c r="I232" s="218"/>
      <c r="J232" s="41"/>
      <c r="K232" s="41"/>
      <c r="L232" s="45"/>
      <c r="M232" s="219"/>
      <c r="N232" s="22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125</v>
      </c>
      <c r="AU232" s="18" t="s">
        <v>83</v>
      </c>
    </row>
    <row r="233" spans="1:51" s="13" customFormat="1" ht="12">
      <c r="A233" s="13"/>
      <c r="B233" s="221"/>
      <c r="C233" s="222"/>
      <c r="D233" s="223" t="s">
        <v>127</v>
      </c>
      <c r="E233" s="224" t="s">
        <v>19</v>
      </c>
      <c r="F233" s="225" t="s">
        <v>285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127</v>
      </c>
      <c r="AU233" s="231" t="s">
        <v>83</v>
      </c>
      <c r="AV233" s="13" t="s">
        <v>81</v>
      </c>
      <c r="AW233" s="13" t="s">
        <v>35</v>
      </c>
      <c r="AX233" s="13" t="s">
        <v>73</v>
      </c>
      <c r="AY233" s="231" t="s">
        <v>117</v>
      </c>
    </row>
    <row r="234" spans="1:51" s="14" customFormat="1" ht="12">
      <c r="A234" s="14"/>
      <c r="B234" s="232"/>
      <c r="C234" s="233"/>
      <c r="D234" s="223" t="s">
        <v>127</v>
      </c>
      <c r="E234" s="234" t="s">
        <v>19</v>
      </c>
      <c r="F234" s="235" t="s">
        <v>286</v>
      </c>
      <c r="G234" s="233"/>
      <c r="H234" s="236">
        <v>0.108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2" t="s">
        <v>127</v>
      </c>
      <c r="AU234" s="242" t="s">
        <v>83</v>
      </c>
      <c r="AV234" s="14" t="s">
        <v>83</v>
      </c>
      <c r="AW234" s="14" t="s">
        <v>35</v>
      </c>
      <c r="AX234" s="14" t="s">
        <v>73</v>
      </c>
      <c r="AY234" s="242" t="s">
        <v>117</v>
      </c>
    </row>
    <row r="235" spans="1:51" s="16" customFormat="1" ht="12">
      <c r="A235" s="16"/>
      <c r="B235" s="270"/>
      <c r="C235" s="271"/>
      <c r="D235" s="223" t="s">
        <v>127</v>
      </c>
      <c r="E235" s="272" t="s">
        <v>19</v>
      </c>
      <c r="F235" s="273" t="s">
        <v>260</v>
      </c>
      <c r="G235" s="271"/>
      <c r="H235" s="274">
        <v>0.108</v>
      </c>
      <c r="I235" s="275"/>
      <c r="J235" s="271"/>
      <c r="K235" s="271"/>
      <c r="L235" s="276"/>
      <c r="M235" s="277"/>
      <c r="N235" s="278"/>
      <c r="O235" s="278"/>
      <c r="P235" s="278"/>
      <c r="Q235" s="278"/>
      <c r="R235" s="278"/>
      <c r="S235" s="278"/>
      <c r="T235" s="279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80" t="s">
        <v>127</v>
      </c>
      <c r="AU235" s="280" t="s">
        <v>83</v>
      </c>
      <c r="AV235" s="16" t="s">
        <v>138</v>
      </c>
      <c r="AW235" s="16" t="s">
        <v>35</v>
      </c>
      <c r="AX235" s="16" t="s">
        <v>73</v>
      </c>
      <c r="AY235" s="280" t="s">
        <v>117</v>
      </c>
    </row>
    <row r="236" spans="1:51" s="13" customFormat="1" ht="12">
      <c r="A236" s="13"/>
      <c r="B236" s="221"/>
      <c r="C236" s="222"/>
      <c r="D236" s="223" t="s">
        <v>127</v>
      </c>
      <c r="E236" s="224" t="s">
        <v>19</v>
      </c>
      <c r="F236" s="225" t="s">
        <v>287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127</v>
      </c>
      <c r="AU236" s="231" t="s">
        <v>83</v>
      </c>
      <c r="AV236" s="13" t="s">
        <v>81</v>
      </c>
      <c r="AW236" s="13" t="s">
        <v>35</v>
      </c>
      <c r="AX236" s="13" t="s">
        <v>73</v>
      </c>
      <c r="AY236" s="231" t="s">
        <v>117</v>
      </c>
    </row>
    <row r="237" spans="1:51" s="13" customFormat="1" ht="12">
      <c r="A237" s="13"/>
      <c r="B237" s="221"/>
      <c r="C237" s="222"/>
      <c r="D237" s="223" t="s">
        <v>127</v>
      </c>
      <c r="E237" s="224" t="s">
        <v>19</v>
      </c>
      <c r="F237" s="225" t="s">
        <v>288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127</v>
      </c>
      <c r="AU237" s="231" t="s">
        <v>83</v>
      </c>
      <c r="AV237" s="13" t="s">
        <v>81</v>
      </c>
      <c r="AW237" s="13" t="s">
        <v>35</v>
      </c>
      <c r="AX237" s="13" t="s">
        <v>73</v>
      </c>
      <c r="AY237" s="231" t="s">
        <v>117</v>
      </c>
    </row>
    <row r="238" spans="1:51" s="14" customFormat="1" ht="12">
      <c r="A238" s="14"/>
      <c r="B238" s="232"/>
      <c r="C238" s="233"/>
      <c r="D238" s="223" t="s">
        <v>127</v>
      </c>
      <c r="E238" s="234" t="s">
        <v>19</v>
      </c>
      <c r="F238" s="235" t="s">
        <v>289</v>
      </c>
      <c r="G238" s="233"/>
      <c r="H238" s="236">
        <v>5.25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2" t="s">
        <v>127</v>
      </c>
      <c r="AU238" s="242" t="s">
        <v>83</v>
      </c>
      <c r="AV238" s="14" t="s">
        <v>83</v>
      </c>
      <c r="AW238" s="14" t="s">
        <v>35</v>
      </c>
      <c r="AX238" s="14" t="s">
        <v>73</v>
      </c>
      <c r="AY238" s="242" t="s">
        <v>117</v>
      </c>
    </row>
    <row r="239" spans="1:51" s="13" customFormat="1" ht="12">
      <c r="A239" s="13"/>
      <c r="B239" s="221"/>
      <c r="C239" s="222"/>
      <c r="D239" s="223" t="s">
        <v>127</v>
      </c>
      <c r="E239" s="224" t="s">
        <v>19</v>
      </c>
      <c r="F239" s="225" t="s">
        <v>290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127</v>
      </c>
      <c r="AU239" s="231" t="s">
        <v>83</v>
      </c>
      <c r="AV239" s="13" t="s">
        <v>81</v>
      </c>
      <c r="AW239" s="13" t="s">
        <v>35</v>
      </c>
      <c r="AX239" s="13" t="s">
        <v>73</v>
      </c>
      <c r="AY239" s="231" t="s">
        <v>117</v>
      </c>
    </row>
    <row r="240" spans="1:51" s="14" customFormat="1" ht="12">
      <c r="A240" s="14"/>
      <c r="B240" s="232"/>
      <c r="C240" s="233"/>
      <c r="D240" s="223" t="s">
        <v>127</v>
      </c>
      <c r="E240" s="234" t="s">
        <v>19</v>
      </c>
      <c r="F240" s="235" t="s">
        <v>291</v>
      </c>
      <c r="G240" s="233"/>
      <c r="H240" s="236">
        <v>2.15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2" t="s">
        <v>127</v>
      </c>
      <c r="AU240" s="242" t="s">
        <v>83</v>
      </c>
      <c r="AV240" s="14" t="s">
        <v>83</v>
      </c>
      <c r="AW240" s="14" t="s">
        <v>35</v>
      </c>
      <c r="AX240" s="14" t="s">
        <v>73</v>
      </c>
      <c r="AY240" s="242" t="s">
        <v>117</v>
      </c>
    </row>
    <row r="241" spans="1:51" s="13" customFormat="1" ht="12">
      <c r="A241" s="13"/>
      <c r="B241" s="221"/>
      <c r="C241" s="222"/>
      <c r="D241" s="223" t="s">
        <v>127</v>
      </c>
      <c r="E241" s="224" t="s">
        <v>19</v>
      </c>
      <c r="F241" s="225" t="s">
        <v>292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127</v>
      </c>
      <c r="AU241" s="231" t="s">
        <v>83</v>
      </c>
      <c r="AV241" s="13" t="s">
        <v>81</v>
      </c>
      <c r="AW241" s="13" t="s">
        <v>35</v>
      </c>
      <c r="AX241" s="13" t="s">
        <v>73</v>
      </c>
      <c r="AY241" s="231" t="s">
        <v>117</v>
      </c>
    </row>
    <row r="242" spans="1:51" s="14" customFormat="1" ht="12">
      <c r="A242" s="14"/>
      <c r="B242" s="232"/>
      <c r="C242" s="233"/>
      <c r="D242" s="223" t="s">
        <v>127</v>
      </c>
      <c r="E242" s="234" t="s">
        <v>19</v>
      </c>
      <c r="F242" s="235" t="s">
        <v>293</v>
      </c>
      <c r="G242" s="233"/>
      <c r="H242" s="236">
        <v>2.25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2" t="s">
        <v>127</v>
      </c>
      <c r="AU242" s="242" t="s">
        <v>83</v>
      </c>
      <c r="AV242" s="14" t="s">
        <v>83</v>
      </c>
      <c r="AW242" s="14" t="s">
        <v>35</v>
      </c>
      <c r="AX242" s="14" t="s">
        <v>73</v>
      </c>
      <c r="AY242" s="242" t="s">
        <v>117</v>
      </c>
    </row>
    <row r="243" spans="1:51" s="16" customFormat="1" ht="12">
      <c r="A243" s="16"/>
      <c r="B243" s="270"/>
      <c r="C243" s="271"/>
      <c r="D243" s="223" t="s">
        <v>127</v>
      </c>
      <c r="E243" s="272" t="s">
        <v>19</v>
      </c>
      <c r="F243" s="273" t="s">
        <v>260</v>
      </c>
      <c r="G243" s="271"/>
      <c r="H243" s="274">
        <v>9.65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80" t="s">
        <v>127</v>
      </c>
      <c r="AU243" s="280" t="s">
        <v>83</v>
      </c>
      <c r="AV243" s="16" t="s">
        <v>138</v>
      </c>
      <c r="AW243" s="16" t="s">
        <v>35</v>
      </c>
      <c r="AX243" s="16" t="s">
        <v>73</v>
      </c>
      <c r="AY243" s="280" t="s">
        <v>117</v>
      </c>
    </row>
    <row r="244" spans="1:51" s="15" customFormat="1" ht="12">
      <c r="A244" s="15"/>
      <c r="B244" s="243"/>
      <c r="C244" s="244"/>
      <c r="D244" s="223" t="s">
        <v>127</v>
      </c>
      <c r="E244" s="245" t="s">
        <v>19</v>
      </c>
      <c r="F244" s="246" t="s">
        <v>130</v>
      </c>
      <c r="G244" s="244"/>
      <c r="H244" s="247">
        <v>9.758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3" t="s">
        <v>127</v>
      </c>
      <c r="AU244" s="253" t="s">
        <v>83</v>
      </c>
      <c r="AV244" s="15" t="s">
        <v>123</v>
      </c>
      <c r="AW244" s="15" t="s">
        <v>35</v>
      </c>
      <c r="AX244" s="15" t="s">
        <v>81</v>
      </c>
      <c r="AY244" s="253" t="s">
        <v>117</v>
      </c>
    </row>
    <row r="245" spans="1:65" s="2" customFormat="1" ht="55.5" customHeight="1">
      <c r="A245" s="39"/>
      <c r="B245" s="40"/>
      <c r="C245" s="203" t="s">
        <v>294</v>
      </c>
      <c r="D245" s="203" t="s">
        <v>118</v>
      </c>
      <c r="E245" s="204" t="s">
        <v>295</v>
      </c>
      <c r="F245" s="205" t="s">
        <v>296</v>
      </c>
      <c r="G245" s="206" t="s">
        <v>134</v>
      </c>
      <c r="H245" s="207">
        <v>0.108</v>
      </c>
      <c r="I245" s="208"/>
      <c r="J245" s="209">
        <f>ROUND(I245*H245,2)</f>
        <v>0</v>
      </c>
      <c r="K245" s="205" t="s">
        <v>122</v>
      </c>
      <c r="L245" s="45"/>
      <c r="M245" s="210" t="s">
        <v>19</v>
      </c>
      <c r="N245" s="211" t="s">
        <v>44</v>
      </c>
      <c r="O245" s="85"/>
      <c r="P245" s="212">
        <f>O245*H245</f>
        <v>0</v>
      </c>
      <c r="Q245" s="212">
        <v>3.05924</v>
      </c>
      <c r="R245" s="212">
        <f>Q245*H245</f>
        <v>0.33039792</v>
      </c>
      <c r="S245" s="212">
        <v>0</v>
      </c>
      <c r="T245" s="21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4" t="s">
        <v>123</v>
      </c>
      <c r="AT245" s="214" t="s">
        <v>118</v>
      </c>
      <c r="AU245" s="214" t="s">
        <v>83</v>
      </c>
      <c r="AY245" s="18" t="s">
        <v>117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18" t="s">
        <v>81</v>
      </c>
      <c r="BK245" s="215">
        <f>ROUND(I245*H245,2)</f>
        <v>0</v>
      </c>
      <c r="BL245" s="18" t="s">
        <v>123</v>
      </c>
      <c r="BM245" s="214" t="s">
        <v>297</v>
      </c>
    </row>
    <row r="246" spans="1:47" s="2" customFormat="1" ht="12">
      <c r="A246" s="39"/>
      <c r="B246" s="40"/>
      <c r="C246" s="41"/>
      <c r="D246" s="216" t="s">
        <v>125</v>
      </c>
      <c r="E246" s="41"/>
      <c r="F246" s="217" t="s">
        <v>298</v>
      </c>
      <c r="G246" s="41"/>
      <c r="H246" s="41"/>
      <c r="I246" s="218"/>
      <c r="J246" s="41"/>
      <c r="K246" s="41"/>
      <c r="L246" s="45"/>
      <c r="M246" s="219"/>
      <c r="N246" s="22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125</v>
      </c>
      <c r="AU246" s="18" t="s">
        <v>83</v>
      </c>
    </row>
    <row r="247" spans="1:51" s="13" customFormat="1" ht="12">
      <c r="A247" s="13"/>
      <c r="B247" s="221"/>
      <c r="C247" s="222"/>
      <c r="D247" s="223" t="s">
        <v>127</v>
      </c>
      <c r="E247" s="224" t="s">
        <v>19</v>
      </c>
      <c r="F247" s="225" t="s">
        <v>299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127</v>
      </c>
      <c r="AU247" s="231" t="s">
        <v>83</v>
      </c>
      <c r="AV247" s="13" t="s">
        <v>81</v>
      </c>
      <c r="AW247" s="13" t="s">
        <v>35</v>
      </c>
      <c r="AX247" s="13" t="s">
        <v>73</v>
      </c>
      <c r="AY247" s="231" t="s">
        <v>117</v>
      </c>
    </row>
    <row r="248" spans="1:51" s="13" customFormat="1" ht="12">
      <c r="A248" s="13"/>
      <c r="B248" s="221"/>
      <c r="C248" s="222"/>
      <c r="D248" s="223" t="s">
        <v>127</v>
      </c>
      <c r="E248" s="224" t="s">
        <v>19</v>
      </c>
      <c r="F248" s="225" t="s">
        <v>300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127</v>
      </c>
      <c r="AU248" s="231" t="s">
        <v>83</v>
      </c>
      <c r="AV248" s="13" t="s">
        <v>81</v>
      </c>
      <c r="AW248" s="13" t="s">
        <v>35</v>
      </c>
      <c r="AX248" s="13" t="s">
        <v>73</v>
      </c>
      <c r="AY248" s="231" t="s">
        <v>117</v>
      </c>
    </row>
    <row r="249" spans="1:51" s="14" customFormat="1" ht="12">
      <c r="A249" s="14"/>
      <c r="B249" s="232"/>
      <c r="C249" s="233"/>
      <c r="D249" s="223" t="s">
        <v>127</v>
      </c>
      <c r="E249" s="234" t="s">
        <v>19</v>
      </c>
      <c r="F249" s="235" t="s">
        <v>286</v>
      </c>
      <c r="G249" s="233"/>
      <c r="H249" s="236">
        <v>0.108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2" t="s">
        <v>127</v>
      </c>
      <c r="AU249" s="242" t="s">
        <v>83</v>
      </c>
      <c r="AV249" s="14" t="s">
        <v>83</v>
      </c>
      <c r="AW249" s="14" t="s">
        <v>35</v>
      </c>
      <c r="AX249" s="14" t="s">
        <v>73</v>
      </c>
      <c r="AY249" s="242" t="s">
        <v>117</v>
      </c>
    </row>
    <row r="250" spans="1:51" s="15" customFormat="1" ht="12">
      <c r="A250" s="15"/>
      <c r="B250" s="243"/>
      <c r="C250" s="244"/>
      <c r="D250" s="223" t="s">
        <v>127</v>
      </c>
      <c r="E250" s="245" t="s">
        <v>19</v>
      </c>
      <c r="F250" s="246" t="s">
        <v>130</v>
      </c>
      <c r="G250" s="244"/>
      <c r="H250" s="247">
        <v>0.108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3" t="s">
        <v>127</v>
      </c>
      <c r="AU250" s="253" t="s">
        <v>83</v>
      </c>
      <c r="AV250" s="15" t="s">
        <v>123</v>
      </c>
      <c r="AW250" s="15" t="s">
        <v>35</v>
      </c>
      <c r="AX250" s="15" t="s">
        <v>81</v>
      </c>
      <c r="AY250" s="253" t="s">
        <v>117</v>
      </c>
    </row>
    <row r="251" spans="1:65" s="2" customFormat="1" ht="24.15" customHeight="1">
      <c r="A251" s="39"/>
      <c r="B251" s="40"/>
      <c r="C251" s="203" t="s">
        <v>301</v>
      </c>
      <c r="D251" s="203" t="s">
        <v>118</v>
      </c>
      <c r="E251" s="204" t="s">
        <v>302</v>
      </c>
      <c r="F251" s="205" t="s">
        <v>303</v>
      </c>
      <c r="G251" s="206" t="s">
        <v>134</v>
      </c>
      <c r="H251" s="207">
        <v>9.65</v>
      </c>
      <c r="I251" s="208"/>
      <c r="J251" s="209">
        <f>ROUND(I251*H251,2)</f>
        <v>0</v>
      </c>
      <c r="K251" s="205" t="s">
        <v>122</v>
      </c>
      <c r="L251" s="45"/>
      <c r="M251" s="210" t="s">
        <v>19</v>
      </c>
      <c r="N251" s="211" t="s">
        <v>44</v>
      </c>
      <c r="O251" s="85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4" t="s">
        <v>123</v>
      </c>
      <c r="AT251" s="214" t="s">
        <v>118</v>
      </c>
      <c r="AU251" s="214" t="s">
        <v>83</v>
      </c>
      <c r="AY251" s="18" t="s">
        <v>117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8" t="s">
        <v>81</v>
      </c>
      <c r="BK251" s="215">
        <f>ROUND(I251*H251,2)</f>
        <v>0</v>
      </c>
      <c r="BL251" s="18" t="s">
        <v>123</v>
      </c>
      <c r="BM251" s="214" t="s">
        <v>304</v>
      </c>
    </row>
    <row r="252" spans="1:47" s="2" customFormat="1" ht="12">
      <c r="A252" s="39"/>
      <c r="B252" s="40"/>
      <c r="C252" s="41"/>
      <c r="D252" s="216" t="s">
        <v>125</v>
      </c>
      <c r="E252" s="41"/>
      <c r="F252" s="217" t="s">
        <v>305</v>
      </c>
      <c r="G252" s="41"/>
      <c r="H252" s="41"/>
      <c r="I252" s="218"/>
      <c r="J252" s="41"/>
      <c r="K252" s="41"/>
      <c r="L252" s="45"/>
      <c r="M252" s="219"/>
      <c r="N252" s="22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125</v>
      </c>
      <c r="AU252" s="18" t="s">
        <v>83</v>
      </c>
    </row>
    <row r="253" spans="1:51" s="13" customFormat="1" ht="12">
      <c r="A253" s="13"/>
      <c r="B253" s="221"/>
      <c r="C253" s="222"/>
      <c r="D253" s="223" t="s">
        <v>127</v>
      </c>
      <c r="E253" s="224" t="s">
        <v>19</v>
      </c>
      <c r="F253" s="225" t="s">
        <v>306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127</v>
      </c>
      <c r="AU253" s="231" t="s">
        <v>83</v>
      </c>
      <c r="AV253" s="13" t="s">
        <v>81</v>
      </c>
      <c r="AW253" s="13" t="s">
        <v>35</v>
      </c>
      <c r="AX253" s="13" t="s">
        <v>73</v>
      </c>
      <c r="AY253" s="231" t="s">
        <v>117</v>
      </c>
    </row>
    <row r="254" spans="1:51" s="13" customFormat="1" ht="12">
      <c r="A254" s="13"/>
      <c r="B254" s="221"/>
      <c r="C254" s="222"/>
      <c r="D254" s="223" t="s">
        <v>127</v>
      </c>
      <c r="E254" s="224" t="s">
        <v>19</v>
      </c>
      <c r="F254" s="225" t="s">
        <v>288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127</v>
      </c>
      <c r="AU254" s="231" t="s">
        <v>83</v>
      </c>
      <c r="AV254" s="13" t="s">
        <v>81</v>
      </c>
      <c r="AW254" s="13" t="s">
        <v>35</v>
      </c>
      <c r="AX254" s="13" t="s">
        <v>73</v>
      </c>
      <c r="AY254" s="231" t="s">
        <v>117</v>
      </c>
    </row>
    <row r="255" spans="1:51" s="14" customFormat="1" ht="12">
      <c r="A255" s="14"/>
      <c r="B255" s="232"/>
      <c r="C255" s="233"/>
      <c r="D255" s="223" t="s">
        <v>127</v>
      </c>
      <c r="E255" s="234" t="s">
        <v>19</v>
      </c>
      <c r="F255" s="235" t="s">
        <v>289</v>
      </c>
      <c r="G255" s="233"/>
      <c r="H255" s="236">
        <v>5.25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2" t="s">
        <v>127</v>
      </c>
      <c r="AU255" s="242" t="s">
        <v>83</v>
      </c>
      <c r="AV255" s="14" t="s">
        <v>83</v>
      </c>
      <c r="AW255" s="14" t="s">
        <v>35</v>
      </c>
      <c r="AX255" s="14" t="s">
        <v>73</v>
      </c>
      <c r="AY255" s="242" t="s">
        <v>117</v>
      </c>
    </row>
    <row r="256" spans="1:51" s="13" customFormat="1" ht="12">
      <c r="A256" s="13"/>
      <c r="B256" s="221"/>
      <c r="C256" s="222"/>
      <c r="D256" s="223" t="s">
        <v>127</v>
      </c>
      <c r="E256" s="224" t="s">
        <v>19</v>
      </c>
      <c r="F256" s="225" t="s">
        <v>290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127</v>
      </c>
      <c r="AU256" s="231" t="s">
        <v>83</v>
      </c>
      <c r="AV256" s="13" t="s">
        <v>81</v>
      </c>
      <c r="AW256" s="13" t="s">
        <v>35</v>
      </c>
      <c r="AX256" s="13" t="s">
        <v>73</v>
      </c>
      <c r="AY256" s="231" t="s">
        <v>117</v>
      </c>
    </row>
    <row r="257" spans="1:51" s="14" customFormat="1" ht="12">
      <c r="A257" s="14"/>
      <c r="B257" s="232"/>
      <c r="C257" s="233"/>
      <c r="D257" s="223" t="s">
        <v>127</v>
      </c>
      <c r="E257" s="234" t="s">
        <v>19</v>
      </c>
      <c r="F257" s="235" t="s">
        <v>291</v>
      </c>
      <c r="G257" s="233"/>
      <c r="H257" s="236">
        <v>2.15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2" t="s">
        <v>127</v>
      </c>
      <c r="AU257" s="242" t="s">
        <v>83</v>
      </c>
      <c r="AV257" s="14" t="s">
        <v>83</v>
      </c>
      <c r="AW257" s="14" t="s">
        <v>35</v>
      </c>
      <c r="AX257" s="14" t="s">
        <v>73</v>
      </c>
      <c r="AY257" s="242" t="s">
        <v>117</v>
      </c>
    </row>
    <row r="258" spans="1:51" s="13" customFormat="1" ht="12">
      <c r="A258" s="13"/>
      <c r="B258" s="221"/>
      <c r="C258" s="222"/>
      <c r="D258" s="223" t="s">
        <v>127</v>
      </c>
      <c r="E258" s="224" t="s">
        <v>19</v>
      </c>
      <c r="F258" s="225" t="s">
        <v>292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127</v>
      </c>
      <c r="AU258" s="231" t="s">
        <v>83</v>
      </c>
      <c r="AV258" s="13" t="s">
        <v>81</v>
      </c>
      <c r="AW258" s="13" t="s">
        <v>35</v>
      </c>
      <c r="AX258" s="13" t="s">
        <v>73</v>
      </c>
      <c r="AY258" s="231" t="s">
        <v>117</v>
      </c>
    </row>
    <row r="259" spans="1:51" s="14" customFormat="1" ht="12">
      <c r="A259" s="14"/>
      <c r="B259" s="232"/>
      <c r="C259" s="233"/>
      <c r="D259" s="223" t="s">
        <v>127</v>
      </c>
      <c r="E259" s="234" t="s">
        <v>19</v>
      </c>
      <c r="F259" s="235" t="s">
        <v>293</v>
      </c>
      <c r="G259" s="233"/>
      <c r="H259" s="236">
        <v>2.25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2" t="s">
        <v>127</v>
      </c>
      <c r="AU259" s="242" t="s">
        <v>83</v>
      </c>
      <c r="AV259" s="14" t="s">
        <v>83</v>
      </c>
      <c r="AW259" s="14" t="s">
        <v>35</v>
      </c>
      <c r="AX259" s="14" t="s">
        <v>73</v>
      </c>
      <c r="AY259" s="242" t="s">
        <v>117</v>
      </c>
    </row>
    <row r="260" spans="1:51" s="16" customFormat="1" ht="12">
      <c r="A260" s="16"/>
      <c r="B260" s="270"/>
      <c r="C260" s="271"/>
      <c r="D260" s="223" t="s">
        <v>127</v>
      </c>
      <c r="E260" s="272" t="s">
        <v>19</v>
      </c>
      <c r="F260" s="273" t="s">
        <v>260</v>
      </c>
      <c r="G260" s="271"/>
      <c r="H260" s="274">
        <v>9.65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80" t="s">
        <v>127</v>
      </c>
      <c r="AU260" s="280" t="s">
        <v>83</v>
      </c>
      <c r="AV260" s="16" t="s">
        <v>138</v>
      </c>
      <c r="AW260" s="16" t="s">
        <v>35</v>
      </c>
      <c r="AX260" s="16" t="s">
        <v>73</v>
      </c>
      <c r="AY260" s="280" t="s">
        <v>117</v>
      </c>
    </row>
    <row r="261" spans="1:51" s="15" customFormat="1" ht="12">
      <c r="A261" s="15"/>
      <c r="B261" s="243"/>
      <c r="C261" s="244"/>
      <c r="D261" s="223" t="s">
        <v>127</v>
      </c>
      <c r="E261" s="245" t="s">
        <v>19</v>
      </c>
      <c r="F261" s="246" t="s">
        <v>130</v>
      </c>
      <c r="G261" s="244"/>
      <c r="H261" s="247">
        <v>9.65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3" t="s">
        <v>127</v>
      </c>
      <c r="AU261" s="253" t="s">
        <v>83</v>
      </c>
      <c r="AV261" s="15" t="s">
        <v>123</v>
      </c>
      <c r="AW261" s="15" t="s">
        <v>35</v>
      </c>
      <c r="AX261" s="15" t="s">
        <v>81</v>
      </c>
      <c r="AY261" s="253" t="s">
        <v>117</v>
      </c>
    </row>
    <row r="262" spans="1:65" s="2" customFormat="1" ht="24.15" customHeight="1">
      <c r="A262" s="39"/>
      <c r="B262" s="40"/>
      <c r="C262" s="203" t="s">
        <v>307</v>
      </c>
      <c r="D262" s="203" t="s">
        <v>118</v>
      </c>
      <c r="E262" s="204" t="s">
        <v>308</v>
      </c>
      <c r="F262" s="205" t="s">
        <v>309</v>
      </c>
      <c r="G262" s="206" t="s">
        <v>134</v>
      </c>
      <c r="H262" s="207">
        <v>9.65</v>
      </c>
      <c r="I262" s="208"/>
      <c r="J262" s="209">
        <f>ROUND(I262*H262,2)</f>
        <v>0</v>
      </c>
      <c r="K262" s="205" t="s">
        <v>122</v>
      </c>
      <c r="L262" s="45"/>
      <c r="M262" s="210" t="s">
        <v>19</v>
      </c>
      <c r="N262" s="211" t="s">
        <v>44</v>
      </c>
      <c r="O262" s="85"/>
      <c r="P262" s="212">
        <f>O262*H262</f>
        <v>0</v>
      </c>
      <c r="Q262" s="212">
        <v>0</v>
      </c>
      <c r="R262" s="212">
        <f>Q262*H262</f>
        <v>0</v>
      </c>
      <c r="S262" s="212">
        <v>0</v>
      </c>
      <c r="T262" s="21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4" t="s">
        <v>123</v>
      </c>
      <c r="AT262" s="214" t="s">
        <v>118</v>
      </c>
      <c r="AU262" s="214" t="s">
        <v>83</v>
      </c>
      <c r="AY262" s="18" t="s">
        <v>117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8" t="s">
        <v>81</v>
      </c>
      <c r="BK262" s="215">
        <f>ROUND(I262*H262,2)</f>
        <v>0</v>
      </c>
      <c r="BL262" s="18" t="s">
        <v>123</v>
      </c>
      <c r="BM262" s="214" t="s">
        <v>310</v>
      </c>
    </row>
    <row r="263" spans="1:47" s="2" customFormat="1" ht="12">
      <c r="A263" s="39"/>
      <c r="B263" s="40"/>
      <c r="C263" s="41"/>
      <c r="D263" s="216" t="s">
        <v>125</v>
      </c>
      <c r="E263" s="41"/>
      <c r="F263" s="217" t="s">
        <v>311</v>
      </c>
      <c r="G263" s="41"/>
      <c r="H263" s="41"/>
      <c r="I263" s="218"/>
      <c r="J263" s="41"/>
      <c r="K263" s="41"/>
      <c r="L263" s="45"/>
      <c r="M263" s="219"/>
      <c r="N263" s="22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125</v>
      </c>
      <c r="AU263" s="18" t="s">
        <v>83</v>
      </c>
    </row>
    <row r="264" spans="1:51" s="13" customFormat="1" ht="12">
      <c r="A264" s="13"/>
      <c r="B264" s="221"/>
      <c r="C264" s="222"/>
      <c r="D264" s="223" t="s">
        <v>127</v>
      </c>
      <c r="E264" s="224" t="s">
        <v>19</v>
      </c>
      <c r="F264" s="225" t="s">
        <v>312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127</v>
      </c>
      <c r="AU264" s="231" t="s">
        <v>83</v>
      </c>
      <c r="AV264" s="13" t="s">
        <v>81</v>
      </c>
      <c r="AW264" s="13" t="s">
        <v>35</v>
      </c>
      <c r="AX264" s="13" t="s">
        <v>73</v>
      </c>
      <c r="AY264" s="231" t="s">
        <v>117</v>
      </c>
    </row>
    <row r="265" spans="1:51" s="13" customFormat="1" ht="12">
      <c r="A265" s="13"/>
      <c r="B265" s="221"/>
      <c r="C265" s="222"/>
      <c r="D265" s="223" t="s">
        <v>127</v>
      </c>
      <c r="E265" s="224" t="s">
        <v>19</v>
      </c>
      <c r="F265" s="225" t="s">
        <v>288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127</v>
      </c>
      <c r="AU265" s="231" t="s">
        <v>83</v>
      </c>
      <c r="AV265" s="13" t="s">
        <v>81</v>
      </c>
      <c r="AW265" s="13" t="s">
        <v>35</v>
      </c>
      <c r="AX265" s="13" t="s">
        <v>73</v>
      </c>
      <c r="AY265" s="231" t="s">
        <v>117</v>
      </c>
    </row>
    <row r="266" spans="1:51" s="14" customFormat="1" ht="12">
      <c r="A266" s="14"/>
      <c r="B266" s="232"/>
      <c r="C266" s="233"/>
      <c r="D266" s="223" t="s">
        <v>127</v>
      </c>
      <c r="E266" s="234" t="s">
        <v>19</v>
      </c>
      <c r="F266" s="235" t="s">
        <v>289</v>
      </c>
      <c r="G266" s="233"/>
      <c r="H266" s="236">
        <v>5.25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2" t="s">
        <v>127</v>
      </c>
      <c r="AU266" s="242" t="s">
        <v>83</v>
      </c>
      <c r="AV266" s="14" t="s">
        <v>83</v>
      </c>
      <c r="AW266" s="14" t="s">
        <v>35</v>
      </c>
      <c r="AX266" s="14" t="s">
        <v>73</v>
      </c>
      <c r="AY266" s="242" t="s">
        <v>117</v>
      </c>
    </row>
    <row r="267" spans="1:51" s="13" customFormat="1" ht="12">
      <c r="A267" s="13"/>
      <c r="B267" s="221"/>
      <c r="C267" s="222"/>
      <c r="D267" s="223" t="s">
        <v>127</v>
      </c>
      <c r="E267" s="224" t="s">
        <v>19</v>
      </c>
      <c r="F267" s="225" t="s">
        <v>290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127</v>
      </c>
      <c r="AU267" s="231" t="s">
        <v>83</v>
      </c>
      <c r="AV267" s="13" t="s">
        <v>81</v>
      </c>
      <c r="AW267" s="13" t="s">
        <v>35</v>
      </c>
      <c r="AX267" s="13" t="s">
        <v>73</v>
      </c>
      <c r="AY267" s="231" t="s">
        <v>117</v>
      </c>
    </row>
    <row r="268" spans="1:51" s="14" customFormat="1" ht="12">
      <c r="A268" s="14"/>
      <c r="B268" s="232"/>
      <c r="C268" s="233"/>
      <c r="D268" s="223" t="s">
        <v>127</v>
      </c>
      <c r="E268" s="234" t="s">
        <v>19</v>
      </c>
      <c r="F268" s="235" t="s">
        <v>291</v>
      </c>
      <c r="G268" s="233"/>
      <c r="H268" s="236">
        <v>2.15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2" t="s">
        <v>127</v>
      </c>
      <c r="AU268" s="242" t="s">
        <v>83</v>
      </c>
      <c r="AV268" s="14" t="s">
        <v>83</v>
      </c>
      <c r="AW268" s="14" t="s">
        <v>35</v>
      </c>
      <c r="AX268" s="14" t="s">
        <v>73</v>
      </c>
      <c r="AY268" s="242" t="s">
        <v>117</v>
      </c>
    </row>
    <row r="269" spans="1:51" s="13" customFormat="1" ht="12">
      <c r="A269" s="13"/>
      <c r="B269" s="221"/>
      <c r="C269" s="222"/>
      <c r="D269" s="223" t="s">
        <v>127</v>
      </c>
      <c r="E269" s="224" t="s">
        <v>19</v>
      </c>
      <c r="F269" s="225" t="s">
        <v>292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127</v>
      </c>
      <c r="AU269" s="231" t="s">
        <v>83</v>
      </c>
      <c r="AV269" s="13" t="s">
        <v>81</v>
      </c>
      <c r="AW269" s="13" t="s">
        <v>35</v>
      </c>
      <c r="AX269" s="13" t="s">
        <v>73</v>
      </c>
      <c r="AY269" s="231" t="s">
        <v>117</v>
      </c>
    </row>
    <row r="270" spans="1:51" s="14" customFormat="1" ht="12">
      <c r="A270" s="14"/>
      <c r="B270" s="232"/>
      <c r="C270" s="233"/>
      <c r="D270" s="223" t="s">
        <v>127</v>
      </c>
      <c r="E270" s="234" t="s">
        <v>19</v>
      </c>
      <c r="F270" s="235" t="s">
        <v>293</v>
      </c>
      <c r="G270" s="233"/>
      <c r="H270" s="236">
        <v>2.25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127</v>
      </c>
      <c r="AU270" s="242" t="s">
        <v>83</v>
      </c>
      <c r="AV270" s="14" t="s">
        <v>83</v>
      </c>
      <c r="AW270" s="14" t="s">
        <v>35</v>
      </c>
      <c r="AX270" s="14" t="s">
        <v>73</v>
      </c>
      <c r="AY270" s="242" t="s">
        <v>117</v>
      </c>
    </row>
    <row r="271" spans="1:51" s="16" customFormat="1" ht="12">
      <c r="A271" s="16"/>
      <c r="B271" s="270"/>
      <c r="C271" s="271"/>
      <c r="D271" s="223" t="s">
        <v>127</v>
      </c>
      <c r="E271" s="272" t="s">
        <v>19</v>
      </c>
      <c r="F271" s="273" t="s">
        <v>260</v>
      </c>
      <c r="G271" s="271"/>
      <c r="H271" s="274">
        <v>9.65</v>
      </c>
      <c r="I271" s="275"/>
      <c r="J271" s="271"/>
      <c r="K271" s="271"/>
      <c r="L271" s="276"/>
      <c r="M271" s="277"/>
      <c r="N271" s="278"/>
      <c r="O271" s="278"/>
      <c r="P271" s="278"/>
      <c r="Q271" s="278"/>
      <c r="R271" s="278"/>
      <c r="S271" s="278"/>
      <c r="T271" s="279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80" t="s">
        <v>127</v>
      </c>
      <c r="AU271" s="280" t="s">
        <v>83</v>
      </c>
      <c r="AV271" s="16" t="s">
        <v>138</v>
      </c>
      <c r="AW271" s="16" t="s">
        <v>35</v>
      </c>
      <c r="AX271" s="16" t="s">
        <v>73</v>
      </c>
      <c r="AY271" s="280" t="s">
        <v>117</v>
      </c>
    </row>
    <row r="272" spans="1:51" s="15" customFormat="1" ht="12">
      <c r="A272" s="15"/>
      <c r="B272" s="243"/>
      <c r="C272" s="244"/>
      <c r="D272" s="223" t="s">
        <v>127</v>
      </c>
      <c r="E272" s="245" t="s">
        <v>19</v>
      </c>
      <c r="F272" s="246" t="s">
        <v>130</v>
      </c>
      <c r="G272" s="244"/>
      <c r="H272" s="247">
        <v>9.65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3" t="s">
        <v>127</v>
      </c>
      <c r="AU272" s="253" t="s">
        <v>83</v>
      </c>
      <c r="AV272" s="15" t="s">
        <v>123</v>
      </c>
      <c r="AW272" s="15" t="s">
        <v>35</v>
      </c>
      <c r="AX272" s="15" t="s">
        <v>81</v>
      </c>
      <c r="AY272" s="253" t="s">
        <v>117</v>
      </c>
    </row>
    <row r="273" spans="1:65" s="2" customFormat="1" ht="24.15" customHeight="1">
      <c r="A273" s="39"/>
      <c r="B273" s="40"/>
      <c r="C273" s="203" t="s">
        <v>8</v>
      </c>
      <c r="D273" s="203" t="s">
        <v>118</v>
      </c>
      <c r="E273" s="204" t="s">
        <v>313</v>
      </c>
      <c r="F273" s="205" t="s">
        <v>314</v>
      </c>
      <c r="G273" s="206" t="s">
        <v>183</v>
      </c>
      <c r="H273" s="207">
        <v>19.3</v>
      </c>
      <c r="I273" s="208"/>
      <c r="J273" s="209">
        <f>ROUND(I273*H273,2)</f>
        <v>0</v>
      </c>
      <c r="K273" s="205" t="s">
        <v>122</v>
      </c>
      <c r="L273" s="45"/>
      <c r="M273" s="210" t="s">
        <v>19</v>
      </c>
      <c r="N273" s="211" t="s">
        <v>44</v>
      </c>
      <c r="O273" s="85"/>
      <c r="P273" s="212">
        <f>O273*H273</f>
        <v>0</v>
      </c>
      <c r="Q273" s="212">
        <v>0.761788</v>
      </c>
      <c r="R273" s="212">
        <f>Q273*H273</f>
        <v>14.702508400000001</v>
      </c>
      <c r="S273" s="212">
        <v>0</v>
      </c>
      <c r="T273" s="21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4" t="s">
        <v>123</v>
      </c>
      <c r="AT273" s="214" t="s">
        <v>118</v>
      </c>
      <c r="AU273" s="214" t="s">
        <v>83</v>
      </c>
      <c r="AY273" s="18" t="s">
        <v>117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8" t="s">
        <v>81</v>
      </c>
      <c r="BK273" s="215">
        <f>ROUND(I273*H273,2)</f>
        <v>0</v>
      </c>
      <c r="BL273" s="18" t="s">
        <v>123</v>
      </c>
      <c r="BM273" s="214" t="s">
        <v>315</v>
      </c>
    </row>
    <row r="274" spans="1:47" s="2" customFormat="1" ht="12">
      <c r="A274" s="39"/>
      <c r="B274" s="40"/>
      <c r="C274" s="41"/>
      <c r="D274" s="216" t="s">
        <v>125</v>
      </c>
      <c r="E274" s="41"/>
      <c r="F274" s="217" t="s">
        <v>316</v>
      </c>
      <c r="G274" s="41"/>
      <c r="H274" s="41"/>
      <c r="I274" s="218"/>
      <c r="J274" s="41"/>
      <c r="K274" s="41"/>
      <c r="L274" s="45"/>
      <c r="M274" s="219"/>
      <c r="N274" s="22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125</v>
      </c>
      <c r="AU274" s="18" t="s">
        <v>83</v>
      </c>
    </row>
    <row r="275" spans="1:51" s="13" customFormat="1" ht="12">
      <c r="A275" s="13"/>
      <c r="B275" s="221"/>
      <c r="C275" s="222"/>
      <c r="D275" s="223" t="s">
        <v>127</v>
      </c>
      <c r="E275" s="224" t="s">
        <v>19</v>
      </c>
      <c r="F275" s="225" t="s">
        <v>317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127</v>
      </c>
      <c r="AU275" s="231" t="s">
        <v>83</v>
      </c>
      <c r="AV275" s="13" t="s">
        <v>81</v>
      </c>
      <c r="AW275" s="13" t="s">
        <v>35</v>
      </c>
      <c r="AX275" s="13" t="s">
        <v>73</v>
      </c>
      <c r="AY275" s="231" t="s">
        <v>117</v>
      </c>
    </row>
    <row r="276" spans="1:51" s="13" customFormat="1" ht="12">
      <c r="A276" s="13"/>
      <c r="B276" s="221"/>
      <c r="C276" s="222"/>
      <c r="D276" s="223" t="s">
        <v>127</v>
      </c>
      <c r="E276" s="224" t="s">
        <v>19</v>
      </c>
      <c r="F276" s="225" t="s">
        <v>288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127</v>
      </c>
      <c r="AU276" s="231" t="s">
        <v>83</v>
      </c>
      <c r="AV276" s="13" t="s">
        <v>81</v>
      </c>
      <c r="AW276" s="13" t="s">
        <v>35</v>
      </c>
      <c r="AX276" s="13" t="s">
        <v>73</v>
      </c>
      <c r="AY276" s="231" t="s">
        <v>117</v>
      </c>
    </row>
    <row r="277" spans="1:51" s="14" customFormat="1" ht="12">
      <c r="A277" s="14"/>
      <c r="B277" s="232"/>
      <c r="C277" s="233"/>
      <c r="D277" s="223" t="s">
        <v>127</v>
      </c>
      <c r="E277" s="234" t="s">
        <v>19</v>
      </c>
      <c r="F277" s="235" t="s">
        <v>318</v>
      </c>
      <c r="G277" s="233"/>
      <c r="H277" s="236">
        <v>10.5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2" t="s">
        <v>127</v>
      </c>
      <c r="AU277" s="242" t="s">
        <v>83</v>
      </c>
      <c r="AV277" s="14" t="s">
        <v>83</v>
      </c>
      <c r="AW277" s="14" t="s">
        <v>35</v>
      </c>
      <c r="AX277" s="14" t="s">
        <v>73</v>
      </c>
      <c r="AY277" s="242" t="s">
        <v>117</v>
      </c>
    </row>
    <row r="278" spans="1:51" s="13" customFormat="1" ht="12">
      <c r="A278" s="13"/>
      <c r="B278" s="221"/>
      <c r="C278" s="222"/>
      <c r="D278" s="223" t="s">
        <v>127</v>
      </c>
      <c r="E278" s="224" t="s">
        <v>19</v>
      </c>
      <c r="F278" s="225" t="s">
        <v>290</v>
      </c>
      <c r="G278" s="222"/>
      <c r="H278" s="224" t="s">
        <v>19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1" t="s">
        <v>127</v>
      </c>
      <c r="AU278" s="231" t="s">
        <v>83</v>
      </c>
      <c r="AV278" s="13" t="s">
        <v>81</v>
      </c>
      <c r="AW278" s="13" t="s">
        <v>35</v>
      </c>
      <c r="AX278" s="13" t="s">
        <v>73</v>
      </c>
      <c r="AY278" s="231" t="s">
        <v>117</v>
      </c>
    </row>
    <row r="279" spans="1:51" s="14" customFormat="1" ht="12">
      <c r="A279" s="14"/>
      <c r="B279" s="232"/>
      <c r="C279" s="233"/>
      <c r="D279" s="223" t="s">
        <v>127</v>
      </c>
      <c r="E279" s="234" t="s">
        <v>19</v>
      </c>
      <c r="F279" s="235" t="s">
        <v>319</v>
      </c>
      <c r="G279" s="233"/>
      <c r="H279" s="236">
        <v>4.3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2" t="s">
        <v>127</v>
      </c>
      <c r="AU279" s="242" t="s">
        <v>83</v>
      </c>
      <c r="AV279" s="14" t="s">
        <v>83</v>
      </c>
      <c r="AW279" s="14" t="s">
        <v>35</v>
      </c>
      <c r="AX279" s="14" t="s">
        <v>73</v>
      </c>
      <c r="AY279" s="242" t="s">
        <v>117</v>
      </c>
    </row>
    <row r="280" spans="1:51" s="13" customFormat="1" ht="12">
      <c r="A280" s="13"/>
      <c r="B280" s="221"/>
      <c r="C280" s="222"/>
      <c r="D280" s="223" t="s">
        <v>127</v>
      </c>
      <c r="E280" s="224" t="s">
        <v>19</v>
      </c>
      <c r="F280" s="225" t="s">
        <v>292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127</v>
      </c>
      <c r="AU280" s="231" t="s">
        <v>83</v>
      </c>
      <c r="AV280" s="13" t="s">
        <v>81</v>
      </c>
      <c r="AW280" s="13" t="s">
        <v>35</v>
      </c>
      <c r="AX280" s="13" t="s">
        <v>73</v>
      </c>
      <c r="AY280" s="231" t="s">
        <v>117</v>
      </c>
    </row>
    <row r="281" spans="1:51" s="14" customFormat="1" ht="12">
      <c r="A281" s="14"/>
      <c r="B281" s="232"/>
      <c r="C281" s="233"/>
      <c r="D281" s="223" t="s">
        <v>127</v>
      </c>
      <c r="E281" s="234" t="s">
        <v>19</v>
      </c>
      <c r="F281" s="235" t="s">
        <v>320</v>
      </c>
      <c r="G281" s="233"/>
      <c r="H281" s="236">
        <v>4.5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2" t="s">
        <v>127</v>
      </c>
      <c r="AU281" s="242" t="s">
        <v>83</v>
      </c>
      <c r="AV281" s="14" t="s">
        <v>83</v>
      </c>
      <c r="AW281" s="14" t="s">
        <v>35</v>
      </c>
      <c r="AX281" s="14" t="s">
        <v>73</v>
      </c>
      <c r="AY281" s="242" t="s">
        <v>117</v>
      </c>
    </row>
    <row r="282" spans="1:51" s="16" customFormat="1" ht="12">
      <c r="A282" s="16"/>
      <c r="B282" s="270"/>
      <c r="C282" s="271"/>
      <c r="D282" s="223" t="s">
        <v>127</v>
      </c>
      <c r="E282" s="272" t="s">
        <v>19</v>
      </c>
      <c r="F282" s="273" t="s">
        <v>260</v>
      </c>
      <c r="G282" s="271"/>
      <c r="H282" s="274">
        <v>19.3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80" t="s">
        <v>127</v>
      </c>
      <c r="AU282" s="280" t="s">
        <v>83</v>
      </c>
      <c r="AV282" s="16" t="s">
        <v>138</v>
      </c>
      <c r="AW282" s="16" t="s">
        <v>35</v>
      </c>
      <c r="AX282" s="16" t="s">
        <v>73</v>
      </c>
      <c r="AY282" s="280" t="s">
        <v>117</v>
      </c>
    </row>
    <row r="283" spans="1:51" s="15" customFormat="1" ht="12">
      <c r="A283" s="15"/>
      <c r="B283" s="243"/>
      <c r="C283" s="244"/>
      <c r="D283" s="223" t="s">
        <v>127</v>
      </c>
      <c r="E283" s="245" t="s">
        <v>19</v>
      </c>
      <c r="F283" s="246" t="s">
        <v>130</v>
      </c>
      <c r="G283" s="244"/>
      <c r="H283" s="247">
        <v>19.3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3" t="s">
        <v>127</v>
      </c>
      <c r="AU283" s="253" t="s">
        <v>83</v>
      </c>
      <c r="AV283" s="15" t="s">
        <v>123</v>
      </c>
      <c r="AW283" s="15" t="s">
        <v>35</v>
      </c>
      <c r="AX283" s="15" t="s">
        <v>81</v>
      </c>
      <c r="AY283" s="253" t="s">
        <v>117</v>
      </c>
    </row>
    <row r="284" spans="1:65" s="2" customFormat="1" ht="24.15" customHeight="1">
      <c r="A284" s="39"/>
      <c r="B284" s="40"/>
      <c r="C284" s="203" t="s">
        <v>321</v>
      </c>
      <c r="D284" s="203" t="s">
        <v>118</v>
      </c>
      <c r="E284" s="204" t="s">
        <v>322</v>
      </c>
      <c r="F284" s="205" t="s">
        <v>323</v>
      </c>
      <c r="G284" s="206" t="s">
        <v>134</v>
      </c>
      <c r="H284" s="207">
        <v>5.976</v>
      </c>
      <c r="I284" s="208"/>
      <c r="J284" s="209">
        <f>ROUND(I284*H284,2)</f>
        <v>0</v>
      </c>
      <c r="K284" s="205" t="s">
        <v>122</v>
      </c>
      <c r="L284" s="45"/>
      <c r="M284" s="210" t="s">
        <v>19</v>
      </c>
      <c r="N284" s="211" t="s">
        <v>44</v>
      </c>
      <c r="O284" s="85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4" t="s">
        <v>123</v>
      </c>
      <c r="AT284" s="214" t="s">
        <v>118</v>
      </c>
      <c r="AU284" s="214" t="s">
        <v>83</v>
      </c>
      <c r="AY284" s="18" t="s">
        <v>117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18" t="s">
        <v>81</v>
      </c>
      <c r="BK284" s="215">
        <f>ROUND(I284*H284,2)</f>
        <v>0</v>
      </c>
      <c r="BL284" s="18" t="s">
        <v>123</v>
      </c>
      <c r="BM284" s="214" t="s">
        <v>324</v>
      </c>
    </row>
    <row r="285" spans="1:47" s="2" customFormat="1" ht="12">
      <c r="A285" s="39"/>
      <c r="B285" s="40"/>
      <c r="C285" s="41"/>
      <c r="D285" s="216" t="s">
        <v>125</v>
      </c>
      <c r="E285" s="41"/>
      <c r="F285" s="217" t="s">
        <v>325</v>
      </c>
      <c r="G285" s="41"/>
      <c r="H285" s="41"/>
      <c r="I285" s="218"/>
      <c r="J285" s="41"/>
      <c r="K285" s="41"/>
      <c r="L285" s="45"/>
      <c r="M285" s="219"/>
      <c r="N285" s="22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125</v>
      </c>
      <c r="AU285" s="18" t="s">
        <v>83</v>
      </c>
    </row>
    <row r="286" spans="1:51" s="13" customFormat="1" ht="12">
      <c r="A286" s="13"/>
      <c r="B286" s="221"/>
      <c r="C286" s="222"/>
      <c r="D286" s="223" t="s">
        <v>127</v>
      </c>
      <c r="E286" s="224" t="s">
        <v>19</v>
      </c>
      <c r="F286" s="225" t="s">
        <v>326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127</v>
      </c>
      <c r="AU286" s="231" t="s">
        <v>83</v>
      </c>
      <c r="AV286" s="13" t="s">
        <v>81</v>
      </c>
      <c r="AW286" s="13" t="s">
        <v>35</v>
      </c>
      <c r="AX286" s="13" t="s">
        <v>73</v>
      </c>
      <c r="AY286" s="231" t="s">
        <v>117</v>
      </c>
    </row>
    <row r="287" spans="1:51" s="14" customFormat="1" ht="12">
      <c r="A287" s="14"/>
      <c r="B287" s="232"/>
      <c r="C287" s="233"/>
      <c r="D287" s="223" t="s">
        <v>127</v>
      </c>
      <c r="E287" s="234" t="s">
        <v>19</v>
      </c>
      <c r="F287" s="235" t="s">
        <v>327</v>
      </c>
      <c r="G287" s="233"/>
      <c r="H287" s="236">
        <v>1.476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2" t="s">
        <v>127</v>
      </c>
      <c r="AU287" s="242" t="s">
        <v>83</v>
      </c>
      <c r="AV287" s="14" t="s">
        <v>83</v>
      </c>
      <c r="AW287" s="14" t="s">
        <v>35</v>
      </c>
      <c r="AX287" s="14" t="s">
        <v>73</v>
      </c>
      <c r="AY287" s="242" t="s">
        <v>117</v>
      </c>
    </row>
    <row r="288" spans="1:51" s="13" customFormat="1" ht="12">
      <c r="A288" s="13"/>
      <c r="B288" s="221"/>
      <c r="C288" s="222"/>
      <c r="D288" s="223" t="s">
        <v>127</v>
      </c>
      <c r="E288" s="224" t="s">
        <v>19</v>
      </c>
      <c r="F288" s="225" t="s">
        <v>328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127</v>
      </c>
      <c r="AU288" s="231" t="s">
        <v>83</v>
      </c>
      <c r="AV288" s="13" t="s">
        <v>81</v>
      </c>
      <c r="AW288" s="13" t="s">
        <v>35</v>
      </c>
      <c r="AX288" s="13" t="s">
        <v>73</v>
      </c>
      <c r="AY288" s="231" t="s">
        <v>117</v>
      </c>
    </row>
    <row r="289" spans="1:51" s="14" customFormat="1" ht="12">
      <c r="A289" s="14"/>
      <c r="B289" s="232"/>
      <c r="C289" s="233"/>
      <c r="D289" s="223" t="s">
        <v>127</v>
      </c>
      <c r="E289" s="234" t="s">
        <v>19</v>
      </c>
      <c r="F289" s="235" t="s">
        <v>329</v>
      </c>
      <c r="G289" s="233"/>
      <c r="H289" s="236">
        <v>4.5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2" t="s">
        <v>127</v>
      </c>
      <c r="AU289" s="242" t="s">
        <v>83</v>
      </c>
      <c r="AV289" s="14" t="s">
        <v>83</v>
      </c>
      <c r="AW289" s="14" t="s">
        <v>35</v>
      </c>
      <c r="AX289" s="14" t="s">
        <v>73</v>
      </c>
      <c r="AY289" s="242" t="s">
        <v>117</v>
      </c>
    </row>
    <row r="290" spans="1:51" s="15" customFormat="1" ht="12">
      <c r="A290" s="15"/>
      <c r="B290" s="243"/>
      <c r="C290" s="244"/>
      <c r="D290" s="223" t="s">
        <v>127</v>
      </c>
      <c r="E290" s="245" t="s">
        <v>19</v>
      </c>
      <c r="F290" s="246" t="s">
        <v>130</v>
      </c>
      <c r="G290" s="244"/>
      <c r="H290" s="247">
        <v>5.976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3" t="s">
        <v>127</v>
      </c>
      <c r="AU290" s="253" t="s">
        <v>83</v>
      </c>
      <c r="AV290" s="15" t="s">
        <v>123</v>
      </c>
      <c r="AW290" s="15" t="s">
        <v>35</v>
      </c>
      <c r="AX290" s="15" t="s">
        <v>81</v>
      </c>
      <c r="AY290" s="253" t="s">
        <v>117</v>
      </c>
    </row>
    <row r="291" spans="1:65" s="2" customFormat="1" ht="24.15" customHeight="1">
      <c r="A291" s="39"/>
      <c r="B291" s="40"/>
      <c r="C291" s="203" t="s">
        <v>330</v>
      </c>
      <c r="D291" s="203" t="s">
        <v>118</v>
      </c>
      <c r="E291" s="204" t="s">
        <v>331</v>
      </c>
      <c r="F291" s="205" t="s">
        <v>332</v>
      </c>
      <c r="G291" s="206" t="s">
        <v>134</v>
      </c>
      <c r="H291" s="207">
        <v>1.476</v>
      </c>
      <c r="I291" s="208"/>
      <c r="J291" s="209">
        <f>ROUND(I291*H291,2)</f>
        <v>0</v>
      </c>
      <c r="K291" s="205" t="s">
        <v>122</v>
      </c>
      <c r="L291" s="45"/>
      <c r="M291" s="210" t="s">
        <v>19</v>
      </c>
      <c r="N291" s="211" t="s">
        <v>44</v>
      </c>
      <c r="O291" s="85"/>
      <c r="P291" s="212">
        <f>O291*H291</f>
        <v>0</v>
      </c>
      <c r="Q291" s="212">
        <v>2.7951004</v>
      </c>
      <c r="R291" s="212">
        <f>Q291*H291</f>
        <v>4.1255681904</v>
      </c>
      <c r="S291" s="212">
        <v>0</v>
      </c>
      <c r="T291" s="21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4" t="s">
        <v>123</v>
      </c>
      <c r="AT291" s="214" t="s">
        <v>118</v>
      </c>
      <c r="AU291" s="214" t="s">
        <v>83</v>
      </c>
      <c r="AY291" s="18" t="s">
        <v>117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18" t="s">
        <v>81</v>
      </c>
      <c r="BK291" s="215">
        <f>ROUND(I291*H291,2)</f>
        <v>0</v>
      </c>
      <c r="BL291" s="18" t="s">
        <v>123</v>
      </c>
      <c r="BM291" s="214" t="s">
        <v>333</v>
      </c>
    </row>
    <row r="292" spans="1:47" s="2" customFormat="1" ht="12">
      <c r="A292" s="39"/>
      <c r="B292" s="40"/>
      <c r="C292" s="41"/>
      <c r="D292" s="216" t="s">
        <v>125</v>
      </c>
      <c r="E292" s="41"/>
      <c r="F292" s="217" t="s">
        <v>334</v>
      </c>
      <c r="G292" s="41"/>
      <c r="H292" s="41"/>
      <c r="I292" s="218"/>
      <c r="J292" s="41"/>
      <c r="K292" s="41"/>
      <c r="L292" s="45"/>
      <c r="M292" s="219"/>
      <c r="N292" s="22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125</v>
      </c>
      <c r="AU292" s="18" t="s">
        <v>83</v>
      </c>
    </row>
    <row r="293" spans="1:51" s="13" customFormat="1" ht="12">
      <c r="A293" s="13"/>
      <c r="B293" s="221"/>
      <c r="C293" s="222"/>
      <c r="D293" s="223" t="s">
        <v>127</v>
      </c>
      <c r="E293" s="224" t="s">
        <v>19</v>
      </c>
      <c r="F293" s="225" t="s">
        <v>335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127</v>
      </c>
      <c r="AU293" s="231" t="s">
        <v>83</v>
      </c>
      <c r="AV293" s="13" t="s">
        <v>81</v>
      </c>
      <c r="AW293" s="13" t="s">
        <v>35</v>
      </c>
      <c r="AX293" s="13" t="s">
        <v>73</v>
      </c>
      <c r="AY293" s="231" t="s">
        <v>117</v>
      </c>
    </row>
    <row r="294" spans="1:51" s="14" customFormat="1" ht="12">
      <c r="A294" s="14"/>
      <c r="B294" s="232"/>
      <c r="C294" s="233"/>
      <c r="D294" s="223" t="s">
        <v>127</v>
      </c>
      <c r="E294" s="234" t="s">
        <v>19</v>
      </c>
      <c r="F294" s="235" t="s">
        <v>327</v>
      </c>
      <c r="G294" s="233"/>
      <c r="H294" s="236">
        <v>1.476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2" t="s">
        <v>127</v>
      </c>
      <c r="AU294" s="242" t="s">
        <v>83</v>
      </c>
      <c r="AV294" s="14" t="s">
        <v>83</v>
      </c>
      <c r="AW294" s="14" t="s">
        <v>35</v>
      </c>
      <c r="AX294" s="14" t="s">
        <v>73</v>
      </c>
      <c r="AY294" s="242" t="s">
        <v>117</v>
      </c>
    </row>
    <row r="295" spans="1:51" s="15" customFormat="1" ht="12">
      <c r="A295" s="15"/>
      <c r="B295" s="243"/>
      <c r="C295" s="244"/>
      <c r="D295" s="223" t="s">
        <v>127</v>
      </c>
      <c r="E295" s="245" t="s">
        <v>19</v>
      </c>
      <c r="F295" s="246" t="s">
        <v>130</v>
      </c>
      <c r="G295" s="244"/>
      <c r="H295" s="247">
        <v>1.476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3" t="s">
        <v>127</v>
      </c>
      <c r="AU295" s="253" t="s">
        <v>83</v>
      </c>
      <c r="AV295" s="15" t="s">
        <v>123</v>
      </c>
      <c r="AW295" s="15" t="s">
        <v>35</v>
      </c>
      <c r="AX295" s="15" t="s">
        <v>81</v>
      </c>
      <c r="AY295" s="253" t="s">
        <v>117</v>
      </c>
    </row>
    <row r="296" spans="1:65" s="2" customFormat="1" ht="37.8" customHeight="1">
      <c r="A296" s="39"/>
      <c r="B296" s="40"/>
      <c r="C296" s="203" t="s">
        <v>336</v>
      </c>
      <c r="D296" s="203" t="s">
        <v>118</v>
      </c>
      <c r="E296" s="204" t="s">
        <v>337</v>
      </c>
      <c r="F296" s="205" t="s">
        <v>338</v>
      </c>
      <c r="G296" s="206" t="s">
        <v>134</v>
      </c>
      <c r="H296" s="207">
        <v>10</v>
      </c>
      <c r="I296" s="208"/>
      <c r="J296" s="209">
        <f>ROUND(I296*H296,2)</f>
        <v>0</v>
      </c>
      <c r="K296" s="205" t="s">
        <v>122</v>
      </c>
      <c r="L296" s="45"/>
      <c r="M296" s="210" t="s">
        <v>19</v>
      </c>
      <c r="N296" s="211" t="s">
        <v>44</v>
      </c>
      <c r="O296" s="85"/>
      <c r="P296" s="212">
        <f>O296*H296</f>
        <v>0</v>
      </c>
      <c r="Q296" s="212">
        <v>1.848</v>
      </c>
      <c r="R296" s="212">
        <f>Q296*H296</f>
        <v>18.48</v>
      </c>
      <c r="S296" s="212">
        <v>0</v>
      </c>
      <c r="T296" s="21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4" t="s">
        <v>123</v>
      </c>
      <c r="AT296" s="214" t="s">
        <v>118</v>
      </c>
      <c r="AU296" s="214" t="s">
        <v>83</v>
      </c>
      <c r="AY296" s="18" t="s">
        <v>117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18" t="s">
        <v>81</v>
      </c>
      <c r="BK296" s="215">
        <f>ROUND(I296*H296,2)</f>
        <v>0</v>
      </c>
      <c r="BL296" s="18" t="s">
        <v>123</v>
      </c>
      <c r="BM296" s="214" t="s">
        <v>339</v>
      </c>
    </row>
    <row r="297" spans="1:47" s="2" customFormat="1" ht="12">
      <c r="A297" s="39"/>
      <c r="B297" s="40"/>
      <c r="C297" s="41"/>
      <c r="D297" s="216" t="s">
        <v>125</v>
      </c>
      <c r="E297" s="41"/>
      <c r="F297" s="217" t="s">
        <v>340</v>
      </c>
      <c r="G297" s="41"/>
      <c r="H297" s="41"/>
      <c r="I297" s="218"/>
      <c r="J297" s="41"/>
      <c r="K297" s="41"/>
      <c r="L297" s="45"/>
      <c r="M297" s="219"/>
      <c r="N297" s="22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125</v>
      </c>
      <c r="AU297" s="18" t="s">
        <v>83</v>
      </c>
    </row>
    <row r="298" spans="1:51" s="13" customFormat="1" ht="12">
      <c r="A298" s="13"/>
      <c r="B298" s="221"/>
      <c r="C298" s="222"/>
      <c r="D298" s="223" t="s">
        <v>127</v>
      </c>
      <c r="E298" s="224" t="s">
        <v>19</v>
      </c>
      <c r="F298" s="225" t="s">
        <v>341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127</v>
      </c>
      <c r="AU298" s="231" t="s">
        <v>83</v>
      </c>
      <c r="AV298" s="13" t="s">
        <v>81</v>
      </c>
      <c r="AW298" s="13" t="s">
        <v>35</v>
      </c>
      <c r="AX298" s="13" t="s">
        <v>73</v>
      </c>
      <c r="AY298" s="231" t="s">
        <v>117</v>
      </c>
    </row>
    <row r="299" spans="1:51" s="14" customFormat="1" ht="12">
      <c r="A299" s="14"/>
      <c r="B299" s="232"/>
      <c r="C299" s="233"/>
      <c r="D299" s="223" t="s">
        <v>127</v>
      </c>
      <c r="E299" s="234" t="s">
        <v>19</v>
      </c>
      <c r="F299" s="235" t="s">
        <v>188</v>
      </c>
      <c r="G299" s="233"/>
      <c r="H299" s="236">
        <v>10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127</v>
      </c>
      <c r="AU299" s="242" t="s">
        <v>83</v>
      </c>
      <c r="AV299" s="14" t="s">
        <v>83</v>
      </c>
      <c r="AW299" s="14" t="s">
        <v>35</v>
      </c>
      <c r="AX299" s="14" t="s">
        <v>73</v>
      </c>
      <c r="AY299" s="242" t="s">
        <v>117</v>
      </c>
    </row>
    <row r="300" spans="1:51" s="15" customFormat="1" ht="12">
      <c r="A300" s="15"/>
      <c r="B300" s="243"/>
      <c r="C300" s="244"/>
      <c r="D300" s="223" t="s">
        <v>127</v>
      </c>
      <c r="E300" s="245" t="s">
        <v>19</v>
      </c>
      <c r="F300" s="246" t="s">
        <v>130</v>
      </c>
      <c r="G300" s="244"/>
      <c r="H300" s="247">
        <v>10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3" t="s">
        <v>127</v>
      </c>
      <c r="AU300" s="253" t="s">
        <v>83</v>
      </c>
      <c r="AV300" s="15" t="s">
        <v>123</v>
      </c>
      <c r="AW300" s="15" t="s">
        <v>35</v>
      </c>
      <c r="AX300" s="15" t="s">
        <v>81</v>
      </c>
      <c r="AY300" s="253" t="s">
        <v>117</v>
      </c>
    </row>
    <row r="301" spans="1:63" s="12" customFormat="1" ht="22.8" customHeight="1">
      <c r="A301" s="12"/>
      <c r="B301" s="189"/>
      <c r="C301" s="190"/>
      <c r="D301" s="191" t="s">
        <v>72</v>
      </c>
      <c r="E301" s="254" t="s">
        <v>342</v>
      </c>
      <c r="F301" s="254" t="s">
        <v>343</v>
      </c>
      <c r="G301" s="190"/>
      <c r="H301" s="190"/>
      <c r="I301" s="193"/>
      <c r="J301" s="255">
        <f>BK301</f>
        <v>0</v>
      </c>
      <c r="K301" s="190"/>
      <c r="L301" s="195"/>
      <c r="M301" s="196"/>
      <c r="N301" s="197"/>
      <c r="O301" s="197"/>
      <c r="P301" s="198">
        <f>SUM(P302:P310)</f>
        <v>0</v>
      </c>
      <c r="Q301" s="197"/>
      <c r="R301" s="198">
        <f>SUM(R302:R310)</f>
        <v>0</v>
      </c>
      <c r="S301" s="197"/>
      <c r="T301" s="199">
        <f>SUM(T302:T310)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0" t="s">
        <v>81</v>
      </c>
      <c r="AT301" s="201" t="s">
        <v>72</v>
      </c>
      <c r="AU301" s="201" t="s">
        <v>81</v>
      </c>
      <c r="AY301" s="200" t="s">
        <v>117</v>
      </c>
      <c r="BK301" s="202">
        <f>SUM(BK302:BK310)</f>
        <v>0</v>
      </c>
    </row>
    <row r="302" spans="1:65" s="2" customFormat="1" ht="24.15" customHeight="1">
      <c r="A302" s="39"/>
      <c r="B302" s="40"/>
      <c r="C302" s="203" t="s">
        <v>7</v>
      </c>
      <c r="D302" s="203" t="s">
        <v>118</v>
      </c>
      <c r="E302" s="204" t="s">
        <v>344</v>
      </c>
      <c r="F302" s="205" t="s">
        <v>345</v>
      </c>
      <c r="G302" s="206" t="s">
        <v>141</v>
      </c>
      <c r="H302" s="207">
        <v>22.381</v>
      </c>
      <c r="I302" s="208"/>
      <c r="J302" s="209">
        <f>ROUND(I302*H302,2)</f>
        <v>0</v>
      </c>
      <c r="K302" s="205" t="s">
        <v>19</v>
      </c>
      <c r="L302" s="45"/>
      <c r="M302" s="210" t="s">
        <v>19</v>
      </c>
      <c r="N302" s="211" t="s">
        <v>44</v>
      </c>
      <c r="O302" s="85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4" t="s">
        <v>123</v>
      </c>
      <c r="AT302" s="214" t="s">
        <v>118</v>
      </c>
      <c r="AU302" s="214" t="s">
        <v>83</v>
      </c>
      <c r="AY302" s="18" t="s">
        <v>117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8" t="s">
        <v>81</v>
      </c>
      <c r="BK302" s="215">
        <f>ROUND(I302*H302,2)</f>
        <v>0</v>
      </c>
      <c r="BL302" s="18" t="s">
        <v>123</v>
      </c>
      <c r="BM302" s="214" t="s">
        <v>346</v>
      </c>
    </row>
    <row r="303" spans="1:51" s="13" customFormat="1" ht="12">
      <c r="A303" s="13"/>
      <c r="B303" s="221"/>
      <c r="C303" s="222"/>
      <c r="D303" s="223" t="s">
        <v>127</v>
      </c>
      <c r="E303" s="224" t="s">
        <v>19</v>
      </c>
      <c r="F303" s="225" t="s">
        <v>347</v>
      </c>
      <c r="G303" s="222"/>
      <c r="H303" s="224" t="s">
        <v>19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127</v>
      </c>
      <c r="AU303" s="231" t="s">
        <v>83</v>
      </c>
      <c r="AV303" s="13" t="s">
        <v>81</v>
      </c>
      <c r="AW303" s="13" t="s">
        <v>35</v>
      </c>
      <c r="AX303" s="13" t="s">
        <v>73</v>
      </c>
      <c r="AY303" s="231" t="s">
        <v>117</v>
      </c>
    </row>
    <row r="304" spans="1:51" s="14" customFormat="1" ht="12">
      <c r="A304" s="14"/>
      <c r="B304" s="232"/>
      <c r="C304" s="233"/>
      <c r="D304" s="223" t="s">
        <v>127</v>
      </c>
      <c r="E304" s="234" t="s">
        <v>19</v>
      </c>
      <c r="F304" s="235" t="s">
        <v>348</v>
      </c>
      <c r="G304" s="233"/>
      <c r="H304" s="236">
        <v>22.381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2" t="s">
        <v>127</v>
      </c>
      <c r="AU304" s="242" t="s">
        <v>83</v>
      </c>
      <c r="AV304" s="14" t="s">
        <v>83</v>
      </c>
      <c r="AW304" s="14" t="s">
        <v>35</v>
      </c>
      <c r="AX304" s="14" t="s">
        <v>81</v>
      </c>
      <c r="AY304" s="242" t="s">
        <v>117</v>
      </c>
    </row>
    <row r="305" spans="1:65" s="2" customFormat="1" ht="24.15" customHeight="1">
      <c r="A305" s="39"/>
      <c r="B305" s="40"/>
      <c r="C305" s="203" t="s">
        <v>349</v>
      </c>
      <c r="D305" s="203" t="s">
        <v>118</v>
      </c>
      <c r="E305" s="204" t="s">
        <v>350</v>
      </c>
      <c r="F305" s="205" t="s">
        <v>351</v>
      </c>
      <c r="G305" s="206" t="s">
        <v>141</v>
      </c>
      <c r="H305" s="207">
        <v>10.757</v>
      </c>
      <c r="I305" s="208"/>
      <c r="J305" s="209">
        <f>ROUND(I305*H305,2)</f>
        <v>0</v>
      </c>
      <c r="K305" s="205" t="s">
        <v>19</v>
      </c>
      <c r="L305" s="45"/>
      <c r="M305" s="210" t="s">
        <v>19</v>
      </c>
      <c r="N305" s="211" t="s">
        <v>44</v>
      </c>
      <c r="O305" s="85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4" t="s">
        <v>123</v>
      </c>
      <c r="AT305" s="214" t="s">
        <v>118</v>
      </c>
      <c r="AU305" s="214" t="s">
        <v>83</v>
      </c>
      <c r="AY305" s="18" t="s">
        <v>117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18" t="s">
        <v>81</v>
      </c>
      <c r="BK305" s="215">
        <f>ROUND(I305*H305,2)</f>
        <v>0</v>
      </c>
      <c r="BL305" s="18" t="s">
        <v>123</v>
      </c>
      <c r="BM305" s="214" t="s">
        <v>352</v>
      </c>
    </row>
    <row r="306" spans="1:51" s="13" customFormat="1" ht="12">
      <c r="A306" s="13"/>
      <c r="B306" s="221"/>
      <c r="C306" s="222"/>
      <c r="D306" s="223" t="s">
        <v>127</v>
      </c>
      <c r="E306" s="224" t="s">
        <v>19</v>
      </c>
      <c r="F306" s="225" t="s">
        <v>353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127</v>
      </c>
      <c r="AU306" s="231" t="s">
        <v>83</v>
      </c>
      <c r="AV306" s="13" t="s">
        <v>81</v>
      </c>
      <c r="AW306" s="13" t="s">
        <v>35</v>
      </c>
      <c r="AX306" s="13" t="s">
        <v>73</v>
      </c>
      <c r="AY306" s="231" t="s">
        <v>117</v>
      </c>
    </row>
    <row r="307" spans="1:51" s="14" customFormat="1" ht="12">
      <c r="A307" s="14"/>
      <c r="B307" s="232"/>
      <c r="C307" s="233"/>
      <c r="D307" s="223" t="s">
        <v>127</v>
      </c>
      <c r="E307" s="234" t="s">
        <v>19</v>
      </c>
      <c r="F307" s="235" t="s">
        <v>354</v>
      </c>
      <c r="G307" s="233"/>
      <c r="H307" s="236">
        <v>10.757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2" t="s">
        <v>127</v>
      </c>
      <c r="AU307" s="242" t="s">
        <v>83</v>
      </c>
      <c r="AV307" s="14" t="s">
        <v>83</v>
      </c>
      <c r="AW307" s="14" t="s">
        <v>35</v>
      </c>
      <c r="AX307" s="14" t="s">
        <v>81</v>
      </c>
      <c r="AY307" s="242" t="s">
        <v>117</v>
      </c>
    </row>
    <row r="308" spans="1:65" s="2" customFormat="1" ht="16.5" customHeight="1">
      <c r="A308" s="39"/>
      <c r="B308" s="40"/>
      <c r="C308" s="203" t="s">
        <v>355</v>
      </c>
      <c r="D308" s="203" t="s">
        <v>118</v>
      </c>
      <c r="E308" s="204" t="s">
        <v>356</v>
      </c>
      <c r="F308" s="205" t="s">
        <v>357</v>
      </c>
      <c r="G308" s="206" t="s">
        <v>141</v>
      </c>
      <c r="H308" s="207">
        <v>54.942</v>
      </c>
      <c r="I308" s="208"/>
      <c r="J308" s="209">
        <f>ROUND(I308*H308,2)</f>
        <v>0</v>
      </c>
      <c r="K308" s="205" t="s">
        <v>122</v>
      </c>
      <c r="L308" s="45"/>
      <c r="M308" s="210" t="s">
        <v>19</v>
      </c>
      <c r="N308" s="211" t="s">
        <v>44</v>
      </c>
      <c r="O308" s="85"/>
      <c r="P308" s="212">
        <f>O308*H308</f>
        <v>0</v>
      </c>
      <c r="Q308" s="212">
        <v>0</v>
      </c>
      <c r="R308" s="212">
        <f>Q308*H308</f>
        <v>0</v>
      </c>
      <c r="S308" s="212">
        <v>0</v>
      </c>
      <c r="T308" s="21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4" t="s">
        <v>123</v>
      </c>
      <c r="AT308" s="214" t="s">
        <v>118</v>
      </c>
      <c r="AU308" s="214" t="s">
        <v>83</v>
      </c>
      <c r="AY308" s="18" t="s">
        <v>117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8" t="s">
        <v>81</v>
      </c>
      <c r="BK308" s="215">
        <f>ROUND(I308*H308,2)</f>
        <v>0</v>
      </c>
      <c r="BL308" s="18" t="s">
        <v>123</v>
      </c>
      <c r="BM308" s="214" t="s">
        <v>358</v>
      </c>
    </row>
    <row r="309" spans="1:47" s="2" customFormat="1" ht="12">
      <c r="A309" s="39"/>
      <c r="B309" s="40"/>
      <c r="C309" s="41"/>
      <c r="D309" s="216" t="s">
        <v>125</v>
      </c>
      <c r="E309" s="41"/>
      <c r="F309" s="217" t="s">
        <v>359</v>
      </c>
      <c r="G309" s="41"/>
      <c r="H309" s="41"/>
      <c r="I309" s="218"/>
      <c r="J309" s="41"/>
      <c r="K309" s="41"/>
      <c r="L309" s="45"/>
      <c r="M309" s="219"/>
      <c r="N309" s="22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125</v>
      </c>
      <c r="AU309" s="18" t="s">
        <v>83</v>
      </c>
    </row>
    <row r="310" spans="1:51" s="14" customFormat="1" ht="12">
      <c r="A310" s="14"/>
      <c r="B310" s="232"/>
      <c r="C310" s="233"/>
      <c r="D310" s="223" t="s">
        <v>127</v>
      </c>
      <c r="E310" s="234" t="s">
        <v>19</v>
      </c>
      <c r="F310" s="235" t="s">
        <v>360</v>
      </c>
      <c r="G310" s="233"/>
      <c r="H310" s="236">
        <v>54.942</v>
      </c>
      <c r="I310" s="237"/>
      <c r="J310" s="233"/>
      <c r="K310" s="233"/>
      <c r="L310" s="238"/>
      <c r="M310" s="281"/>
      <c r="N310" s="282"/>
      <c r="O310" s="282"/>
      <c r="P310" s="282"/>
      <c r="Q310" s="282"/>
      <c r="R310" s="282"/>
      <c r="S310" s="282"/>
      <c r="T310" s="28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127</v>
      </c>
      <c r="AU310" s="242" t="s">
        <v>83</v>
      </c>
      <c r="AV310" s="14" t="s">
        <v>83</v>
      </c>
      <c r="AW310" s="14" t="s">
        <v>35</v>
      </c>
      <c r="AX310" s="14" t="s">
        <v>81</v>
      </c>
      <c r="AY310" s="242" t="s">
        <v>117</v>
      </c>
    </row>
    <row r="311" spans="1:31" s="2" customFormat="1" ht="6.95" customHeight="1">
      <c r="A311" s="39"/>
      <c r="B311" s="60"/>
      <c r="C311" s="61"/>
      <c r="D311" s="61"/>
      <c r="E311" s="61"/>
      <c r="F311" s="61"/>
      <c r="G311" s="61"/>
      <c r="H311" s="61"/>
      <c r="I311" s="61"/>
      <c r="J311" s="61"/>
      <c r="K311" s="61"/>
      <c r="L311" s="45"/>
      <c r="M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</row>
  </sheetData>
  <sheetProtection password="CC35" sheet="1" objects="1" scenarios="1" formatColumns="0" formatRows="0" autoFilter="0"/>
  <autoFilter ref="C83:K31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938901101"/>
    <hyperlink ref="F94" r:id="rId2" display="https://podminky.urs.cz/item/CS_URS_2023_01/181111123"/>
    <hyperlink ref="F99" r:id="rId3" display="https://podminky.urs.cz/item/CS_URS_2023_01/181411133"/>
    <hyperlink ref="F121" r:id="rId4" display="https://podminky.urs.cz/item/CS_URS_2023_01/985131111"/>
    <hyperlink ref="F149" r:id="rId5" display="https://podminky.urs.cz/item/CS_URS_2023_01/938903211"/>
    <hyperlink ref="F176" r:id="rId6" display="https://podminky.urs.cz/item/CS_URS_2023_01/985232111"/>
    <hyperlink ref="F205" r:id="rId7" display="https://podminky.urs.cz/item/CS_URS_2023_01/985233111"/>
    <hyperlink ref="F232" r:id="rId8" display="https://podminky.urs.cz/item/CS_URS_2023_01/981511113"/>
    <hyperlink ref="F246" r:id="rId9" display="https://podminky.urs.cz/item/CS_URS_2023_01/321212345R"/>
    <hyperlink ref="F252" r:id="rId10" display="https://podminky.urs.cz/item/CS_URS_2023_01/114203202"/>
    <hyperlink ref="F263" r:id="rId11" display="https://podminky.urs.cz/item/CS_URS_2023_01/114203301"/>
    <hyperlink ref="F274" r:id="rId12" display="https://podminky.urs.cz/item/CS_URS_2023_01/465513327R"/>
    <hyperlink ref="F285" r:id="rId13" display="https://podminky.urs.cz/item/CS_URS_2023_01/132251101"/>
    <hyperlink ref="F292" r:id="rId14" display="https://podminky.urs.cz/item/CS_URS_2023_01/461211111"/>
    <hyperlink ref="F297" r:id="rId15" display="https://podminky.urs.cz/item/CS_URS_2023_01/463211153"/>
    <hyperlink ref="F309" r:id="rId16" display="https://podminky.urs.cz/item/CS_URS_2023_01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Doubrava, VD Žleby-Zámecký, oprava spárování, odstranění nánosů v nadjezí, oprava stavidla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361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29.11.2022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ROUND((SUM(BE85:BE185)),2)</f>
        <v>0</v>
      </c>
      <c r="G33" s="39"/>
      <c r="H33" s="39"/>
      <c r="I33" s="149">
        <v>0.21</v>
      </c>
      <c r="J33" s="148">
        <f>ROUND(((SUM(BE85:BE185))*I33),2)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ROUND((SUM(BF85:BF185)),2)</f>
        <v>0</v>
      </c>
      <c r="G34" s="39"/>
      <c r="H34" s="39"/>
      <c r="I34" s="149">
        <v>0.15</v>
      </c>
      <c r="J34" s="148">
        <f>ROUND(((SUM(BF85:BF185))*I34),2)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ROUND((SUM(BG85:BG185)),2)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ROUND((SUM(BH85:BH185)),2)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ROUND((SUM(BI85:BI185)),2)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 hidden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 hidden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 hidden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 hidden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 hidden="1">
      <c r="A48" s="39"/>
      <c r="B48" s="40"/>
      <c r="C48" s="41"/>
      <c r="D48" s="41"/>
      <c r="E48" s="161" t="str">
        <f>E7</f>
        <v>Doubrava, VD Žleby-Zámecký, oprava spárování, odstranění nánosů v nadjezí, oprava stavidla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 hidden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 hidden="1">
      <c r="A50" s="39"/>
      <c r="B50" s="40"/>
      <c r="C50" s="41"/>
      <c r="D50" s="41"/>
      <c r="E50" s="70" t="str">
        <f>E9</f>
        <v>SO 03 - Oprava stavidla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 hidden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 hidden="1">
      <c r="A52" s="39"/>
      <c r="B52" s="40"/>
      <c r="C52" s="33" t="s">
        <v>21</v>
      </c>
      <c r="D52" s="41"/>
      <c r="E52" s="41"/>
      <c r="F52" s="28" t="str">
        <f>F12</f>
        <v>Žleby</v>
      </c>
      <c r="G52" s="41"/>
      <c r="H52" s="41"/>
      <c r="I52" s="33" t="s">
        <v>23</v>
      </c>
      <c r="J52" s="73" t="str">
        <f>IF(J12="","",J12)</f>
        <v>29.11.2022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 hidden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 hidden="1">
      <c r="A54" s="39"/>
      <c r="B54" s="40"/>
      <c r="C54" s="33" t="s">
        <v>25</v>
      </c>
      <c r="D54" s="41"/>
      <c r="E54" s="41"/>
      <c r="F54" s="28" t="str">
        <f>E15</f>
        <v>Povodí Labe, s.p.</v>
      </c>
      <c r="G54" s="41"/>
      <c r="H54" s="41"/>
      <c r="I54" s="33" t="s">
        <v>33</v>
      </c>
      <c r="J54" s="37" t="str">
        <f>E21</f>
        <v>Ing. P. Kunc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 hidden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P. Kunc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 hidden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 hidden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 hidden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 hidden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 hidden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2"/>
      <c r="C61" s="173"/>
      <c r="D61" s="174" t="s">
        <v>194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 hidden="1">
      <c r="A62" s="9"/>
      <c r="B62" s="166"/>
      <c r="C62" s="167"/>
      <c r="D62" s="168" t="s">
        <v>362</v>
      </c>
      <c r="E62" s="169"/>
      <c r="F62" s="169"/>
      <c r="G62" s="169"/>
      <c r="H62" s="169"/>
      <c r="I62" s="169"/>
      <c r="J62" s="170">
        <f>J95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72"/>
      <c r="C63" s="173"/>
      <c r="D63" s="174" t="s">
        <v>195</v>
      </c>
      <c r="E63" s="175"/>
      <c r="F63" s="175"/>
      <c r="G63" s="175"/>
      <c r="H63" s="175"/>
      <c r="I63" s="175"/>
      <c r="J63" s="176">
        <f>J96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2"/>
      <c r="C64" s="173"/>
      <c r="D64" s="174" t="s">
        <v>363</v>
      </c>
      <c r="E64" s="175"/>
      <c r="F64" s="175"/>
      <c r="G64" s="175"/>
      <c r="H64" s="175"/>
      <c r="I64" s="175"/>
      <c r="J64" s="176">
        <f>J104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2"/>
      <c r="C65" s="173"/>
      <c r="D65" s="174" t="s">
        <v>364</v>
      </c>
      <c r="E65" s="175"/>
      <c r="F65" s="175"/>
      <c r="G65" s="175"/>
      <c r="H65" s="175"/>
      <c r="I65" s="175"/>
      <c r="J65" s="176">
        <f>J124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 hidden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 hidden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ht="12" hidden="1"/>
    <row r="69" ht="12" hidden="1"/>
    <row r="70" ht="12" hidden="1"/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Doubrava, VD Žleby-Zámecký, oprava spárování, odstranění nánosů v nadjezí, oprava stavidla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94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03 - Oprava stavidla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Žleby</v>
      </c>
      <c r="G79" s="41"/>
      <c r="H79" s="41"/>
      <c r="I79" s="33" t="s">
        <v>23</v>
      </c>
      <c r="J79" s="73" t="str">
        <f>IF(J12="","",J12)</f>
        <v>29.11.2022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Povodí Labe, s.p.</v>
      </c>
      <c r="G81" s="41"/>
      <c r="H81" s="41"/>
      <c r="I81" s="33" t="s">
        <v>33</v>
      </c>
      <c r="J81" s="37" t="str">
        <f>E21</f>
        <v>Ing. P. Kunc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31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>Ing. P. Kunc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103</v>
      </c>
      <c r="D84" s="181" t="s">
        <v>58</v>
      </c>
      <c r="E84" s="181" t="s">
        <v>54</v>
      </c>
      <c r="F84" s="181" t="s">
        <v>55</v>
      </c>
      <c r="G84" s="181" t="s">
        <v>104</v>
      </c>
      <c r="H84" s="181" t="s">
        <v>105</v>
      </c>
      <c r="I84" s="181" t="s">
        <v>106</v>
      </c>
      <c r="J84" s="181" t="s">
        <v>98</v>
      </c>
      <c r="K84" s="182" t="s">
        <v>107</v>
      </c>
      <c r="L84" s="183"/>
      <c r="M84" s="93" t="s">
        <v>19</v>
      </c>
      <c r="N84" s="94" t="s">
        <v>43</v>
      </c>
      <c r="O84" s="94" t="s">
        <v>108</v>
      </c>
      <c r="P84" s="94" t="s">
        <v>109</v>
      </c>
      <c r="Q84" s="94" t="s">
        <v>110</v>
      </c>
      <c r="R84" s="94" t="s">
        <v>111</v>
      </c>
      <c r="S84" s="94" t="s">
        <v>112</v>
      </c>
      <c r="T84" s="95" t="s">
        <v>113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114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P86+P95</f>
        <v>0</v>
      </c>
      <c r="Q85" s="97"/>
      <c r="R85" s="186">
        <f>R86+R95</f>
        <v>0.9722709806399998</v>
      </c>
      <c r="S85" s="97"/>
      <c r="T85" s="187">
        <f>T86+T95</f>
        <v>1.29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99</v>
      </c>
      <c r="BK85" s="188">
        <f>BK86+BK95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115</v>
      </c>
      <c r="F86" s="192" t="s">
        <v>116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117</v>
      </c>
      <c r="BK86" s="202">
        <f>BK87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54" t="s">
        <v>83</v>
      </c>
      <c r="F87" s="254" t="s">
        <v>221</v>
      </c>
      <c r="G87" s="190"/>
      <c r="H87" s="190"/>
      <c r="I87" s="193"/>
      <c r="J87" s="255">
        <f>BK87</f>
        <v>0</v>
      </c>
      <c r="K87" s="190"/>
      <c r="L87" s="195"/>
      <c r="M87" s="196"/>
      <c r="N87" s="197"/>
      <c r="O87" s="197"/>
      <c r="P87" s="198">
        <f>SUM(P88:P94)</f>
        <v>0</v>
      </c>
      <c r="Q87" s="197"/>
      <c r="R87" s="198">
        <f>SUM(R88:R94)</f>
        <v>0</v>
      </c>
      <c r="S87" s="197"/>
      <c r="T87" s="199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117</v>
      </c>
      <c r="BK87" s="202">
        <f>SUM(BK88:BK94)</f>
        <v>0</v>
      </c>
    </row>
    <row r="88" spans="1:65" s="2" customFormat="1" ht="16.5" customHeight="1">
      <c r="A88" s="39"/>
      <c r="B88" s="40"/>
      <c r="C88" s="203" t="s">
        <v>81</v>
      </c>
      <c r="D88" s="203" t="s">
        <v>118</v>
      </c>
      <c r="E88" s="204" t="s">
        <v>222</v>
      </c>
      <c r="F88" s="205" t="s">
        <v>223</v>
      </c>
      <c r="G88" s="206" t="s">
        <v>224</v>
      </c>
      <c r="H88" s="207">
        <v>7</v>
      </c>
      <c r="I88" s="208"/>
      <c r="J88" s="209">
        <f>ROUND(I88*H88,2)</f>
        <v>0</v>
      </c>
      <c r="K88" s="205" t="s">
        <v>19</v>
      </c>
      <c r="L88" s="45"/>
      <c r="M88" s="210" t="s">
        <v>19</v>
      </c>
      <c r="N88" s="211" t="s">
        <v>44</v>
      </c>
      <c r="O88" s="85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4" t="s">
        <v>123</v>
      </c>
      <c r="AT88" s="214" t="s">
        <v>118</v>
      </c>
      <c r="AU88" s="214" t="s">
        <v>83</v>
      </c>
      <c r="AY88" s="18" t="s">
        <v>117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8" t="s">
        <v>81</v>
      </c>
      <c r="BK88" s="215">
        <f>ROUND(I88*H88,2)</f>
        <v>0</v>
      </c>
      <c r="BL88" s="18" t="s">
        <v>123</v>
      </c>
      <c r="BM88" s="214" t="s">
        <v>365</v>
      </c>
    </row>
    <row r="89" spans="1:51" s="13" customFormat="1" ht="12">
      <c r="A89" s="13"/>
      <c r="B89" s="221"/>
      <c r="C89" s="222"/>
      <c r="D89" s="223" t="s">
        <v>127</v>
      </c>
      <c r="E89" s="224" t="s">
        <v>19</v>
      </c>
      <c r="F89" s="225" t="s">
        <v>366</v>
      </c>
      <c r="G89" s="222"/>
      <c r="H89" s="224" t="s">
        <v>19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127</v>
      </c>
      <c r="AU89" s="231" t="s">
        <v>83</v>
      </c>
      <c r="AV89" s="13" t="s">
        <v>81</v>
      </c>
      <c r="AW89" s="13" t="s">
        <v>35</v>
      </c>
      <c r="AX89" s="13" t="s">
        <v>73</v>
      </c>
      <c r="AY89" s="231" t="s">
        <v>117</v>
      </c>
    </row>
    <row r="90" spans="1:51" s="13" customFormat="1" ht="12">
      <c r="A90" s="13"/>
      <c r="B90" s="221"/>
      <c r="C90" s="222"/>
      <c r="D90" s="223" t="s">
        <v>127</v>
      </c>
      <c r="E90" s="224" t="s">
        <v>19</v>
      </c>
      <c r="F90" s="225" t="s">
        <v>227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127</v>
      </c>
      <c r="AU90" s="231" t="s">
        <v>83</v>
      </c>
      <c r="AV90" s="13" t="s">
        <v>81</v>
      </c>
      <c r="AW90" s="13" t="s">
        <v>35</v>
      </c>
      <c r="AX90" s="13" t="s">
        <v>73</v>
      </c>
      <c r="AY90" s="231" t="s">
        <v>117</v>
      </c>
    </row>
    <row r="91" spans="1:51" s="13" customFormat="1" ht="12">
      <c r="A91" s="13"/>
      <c r="B91" s="221"/>
      <c r="C91" s="222"/>
      <c r="D91" s="223" t="s">
        <v>127</v>
      </c>
      <c r="E91" s="224" t="s">
        <v>19</v>
      </c>
      <c r="F91" s="225" t="s">
        <v>228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127</v>
      </c>
      <c r="AU91" s="231" t="s">
        <v>83</v>
      </c>
      <c r="AV91" s="13" t="s">
        <v>81</v>
      </c>
      <c r="AW91" s="13" t="s">
        <v>35</v>
      </c>
      <c r="AX91" s="13" t="s">
        <v>73</v>
      </c>
      <c r="AY91" s="231" t="s">
        <v>117</v>
      </c>
    </row>
    <row r="92" spans="1:51" s="13" customFormat="1" ht="12">
      <c r="A92" s="13"/>
      <c r="B92" s="221"/>
      <c r="C92" s="222"/>
      <c r="D92" s="223" t="s">
        <v>127</v>
      </c>
      <c r="E92" s="224" t="s">
        <v>19</v>
      </c>
      <c r="F92" s="225" t="s">
        <v>367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127</v>
      </c>
      <c r="AU92" s="231" t="s">
        <v>83</v>
      </c>
      <c r="AV92" s="13" t="s">
        <v>81</v>
      </c>
      <c r="AW92" s="13" t="s">
        <v>35</v>
      </c>
      <c r="AX92" s="13" t="s">
        <v>73</v>
      </c>
      <c r="AY92" s="231" t="s">
        <v>117</v>
      </c>
    </row>
    <row r="93" spans="1:51" s="13" customFormat="1" ht="12">
      <c r="A93" s="13"/>
      <c r="B93" s="221"/>
      <c r="C93" s="222"/>
      <c r="D93" s="223" t="s">
        <v>127</v>
      </c>
      <c r="E93" s="224" t="s">
        <v>19</v>
      </c>
      <c r="F93" s="225" t="s">
        <v>368</v>
      </c>
      <c r="G93" s="222"/>
      <c r="H93" s="224" t="s">
        <v>19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127</v>
      </c>
      <c r="AU93" s="231" t="s">
        <v>83</v>
      </c>
      <c r="AV93" s="13" t="s">
        <v>81</v>
      </c>
      <c r="AW93" s="13" t="s">
        <v>35</v>
      </c>
      <c r="AX93" s="13" t="s">
        <v>73</v>
      </c>
      <c r="AY93" s="231" t="s">
        <v>117</v>
      </c>
    </row>
    <row r="94" spans="1:51" s="14" customFormat="1" ht="12">
      <c r="A94" s="14"/>
      <c r="B94" s="232"/>
      <c r="C94" s="233"/>
      <c r="D94" s="223" t="s">
        <v>127</v>
      </c>
      <c r="E94" s="234" t="s">
        <v>19</v>
      </c>
      <c r="F94" s="235" t="s">
        <v>168</v>
      </c>
      <c r="G94" s="233"/>
      <c r="H94" s="236">
        <v>7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2" t="s">
        <v>127</v>
      </c>
      <c r="AU94" s="242" t="s">
        <v>83</v>
      </c>
      <c r="AV94" s="14" t="s">
        <v>83</v>
      </c>
      <c r="AW94" s="14" t="s">
        <v>35</v>
      </c>
      <c r="AX94" s="14" t="s">
        <v>81</v>
      </c>
      <c r="AY94" s="242" t="s">
        <v>117</v>
      </c>
    </row>
    <row r="95" spans="1:63" s="12" customFormat="1" ht="25.9" customHeight="1">
      <c r="A95" s="12"/>
      <c r="B95" s="189"/>
      <c r="C95" s="190"/>
      <c r="D95" s="191" t="s">
        <v>72</v>
      </c>
      <c r="E95" s="192" t="s">
        <v>369</v>
      </c>
      <c r="F95" s="192" t="s">
        <v>370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P96+P104+P124</f>
        <v>0</v>
      </c>
      <c r="Q95" s="197"/>
      <c r="R95" s="198">
        <f>R96+R104+R124</f>
        <v>0.9722709806399998</v>
      </c>
      <c r="S95" s="197"/>
      <c r="T95" s="199">
        <f>T96+T104+T124</f>
        <v>1.29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72</v>
      </c>
      <c r="AU95" s="201" t="s">
        <v>73</v>
      </c>
      <c r="AY95" s="200" t="s">
        <v>117</v>
      </c>
      <c r="BK95" s="202">
        <f>BK96+BK104+BK124</f>
        <v>0</v>
      </c>
    </row>
    <row r="96" spans="1:63" s="12" customFormat="1" ht="22.8" customHeight="1">
      <c r="A96" s="12"/>
      <c r="B96" s="189"/>
      <c r="C96" s="190"/>
      <c r="D96" s="191" t="s">
        <v>72</v>
      </c>
      <c r="E96" s="254" t="s">
        <v>180</v>
      </c>
      <c r="F96" s="254" t="s">
        <v>237</v>
      </c>
      <c r="G96" s="190"/>
      <c r="H96" s="190"/>
      <c r="I96" s="193"/>
      <c r="J96" s="255">
        <f>BK96</f>
        <v>0</v>
      </c>
      <c r="K96" s="190"/>
      <c r="L96" s="195"/>
      <c r="M96" s="196"/>
      <c r="N96" s="197"/>
      <c r="O96" s="197"/>
      <c r="P96" s="198">
        <f>SUM(P97:P103)</f>
        <v>0</v>
      </c>
      <c r="Q96" s="197"/>
      <c r="R96" s="198">
        <f>SUM(R97:R103)</f>
        <v>0.75058113448</v>
      </c>
      <c r="S96" s="197"/>
      <c r="T96" s="199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81</v>
      </c>
      <c r="AT96" s="201" t="s">
        <v>72</v>
      </c>
      <c r="AU96" s="201" t="s">
        <v>81</v>
      </c>
      <c r="AY96" s="200" t="s">
        <v>117</v>
      </c>
      <c r="BK96" s="202">
        <f>SUM(BK97:BK103)</f>
        <v>0</v>
      </c>
    </row>
    <row r="97" spans="1:65" s="2" customFormat="1" ht="24.15" customHeight="1">
      <c r="A97" s="39"/>
      <c r="B97" s="40"/>
      <c r="C97" s="203" t="s">
        <v>83</v>
      </c>
      <c r="D97" s="203" t="s">
        <v>118</v>
      </c>
      <c r="E97" s="204" t="s">
        <v>371</v>
      </c>
      <c r="F97" s="205" t="s">
        <v>372</v>
      </c>
      <c r="G97" s="206" t="s">
        <v>183</v>
      </c>
      <c r="H97" s="207">
        <v>6.596</v>
      </c>
      <c r="I97" s="208"/>
      <c r="J97" s="209">
        <f>ROUND(I97*H97,2)</f>
        <v>0</v>
      </c>
      <c r="K97" s="205" t="s">
        <v>122</v>
      </c>
      <c r="L97" s="45"/>
      <c r="M97" s="210" t="s">
        <v>19</v>
      </c>
      <c r="N97" s="211" t="s">
        <v>44</v>
      </c>
      <c r="O97" s="85"/>
      <c r="P97" s="212">
        <f>O97*H97</f>
        <v>0</v>
      </c>
      <c r="Q97" s="212">
        <v>0.11379338</v>
      </c>
      <c r="R97" s="212">
        <f>Q97*H97</f>
        <v>0.75058113448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123</v>
      </c>
      <c r="AT97" s="214" t="s">
        <v>118</v>
      </c>
      <c r="AU97" s="214" t="s">
        <v>83</v>
      </c>
      <c r="AY97" s="18" t="s">
        <v>117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81</v>
      </c>
      <c r="BK97" s="215">
        <f>ROUND(I97*H97,2)</f>
        <v>0</v>
      </c>
      <c r="BL97" s="18" t="s">
        <v>123</v>
      </c>
      <c r="BM97" s="214" t="s">
        <v>373</v>
      </c>
    </row>
    <row r="98" spans="1:47" s="2" customFormat="1" ht="12">
      <c r="A98" s="39"/>
      <c r="B98" s="40"/>
      <c r="C98" s="41"/>
      <c r="D98" s="216" t="s">
        <v>125</v>
      </c>
      <c r="E98" s="41"/>
      <c r="F98" s="217" t="s">
        <v>374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125</v>
      </c>
      <c r="AU98" s="18" t="s">
        <v>83</v>
      </c>
    </row>
    <row r="99" spans="1:51" s="13" customFormat="1" ht="12">
      <c r="A99" s="13"/>
      <c r="B99" s="221"/>
      <c r="C99" s="222"/>
      <c r="D99" s="223" t="s">
        <v>127</v>
      </c>
      <c r="E99" s="224" t="s">
        <v>19</v>
      </c>
      <c r="F99" s="225" t="s">
        <v>375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127</v>
      </c>
      <c r="AU99" s="231" t="s">
        <v>83</v>
      </c>
      <c r="AV99" s="13" t="s">
        <v>81</v>
      </c>
      <c r="AW99" s="13" t="s">
        <v>35</v>
      </c>
      <c r="AX99" s="13" t="s">
        <v>73</v>
      </c>
      <c r="AY99" s="231" t="s">
        <v>117</v>
      </c>
    </row>
    <row r="100" spans="1:51" s="13" customFormat="1" ht="12">
      <c r="A100" s="13"/>
      <c r="B100" s="221"/>
      <c r="C100" s="222"/>
      <c r="D100" s="223" t="s">
        <v>127</v>
      </c>
      <c r="E100" s="224" t="s">
        <v>19</v>
      </c>
      <c r="F100" s="225" t="s">
        <v>376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127</v>
      </c>
      <c r="AU100" s="231" t="s">
        <v>83</v>
      </c>
      <c r="AV100" s="13" t="s">
        <v>81</v>
      </c>
      <c r="AW100" s="13" t="s">
        <v>35</v>
      </c>
      <c r="AX100" s="13" t="s">
        <v>73</v>
      </c>
      <c r="AY100" s="231" t="s">
        <v>117</v>
      </c>
    </row>
    <row r="101" spans="1:51" s="13" customFormat="1" ht="12">
      <c r="A101" s="13"/>
      <c r="B101" s="221"/>
      <c r="C101" s="222"/>
      <c r="D101" s="223" t="s">
        <v>127</v>
      </c>
      <c r="E101" s="224" t="s">
        <v>19</v>
      </c>
      <c r="F101" s="225" t="s">
        <v>377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127</v>
      </c>
      <c r="AU101" s="231" t="s">
        <v>83</v>
      </c>
      <c r="AV101" s="13" t="s">
        <v>81</v>
      </c>
      <c r="AW101" s="13" t="s">
        <v>35</v>
      </c>
      <c r="AX101" s="13" t="s">
        <v>73</v>
      </c>
      <c r="AY101" s="231" t="s">
        <v>117</v>
      </c>
    </row>
    <row r="102" spans="1:51" s="14" customFormat="1" ht="12">
      <c r="A102" s="14"/>
      <c r="B102" s="232"/>
      <c r="C102" s="233"/>
      <c r="D102" s="223" t="s">
        <v>127</v>
      </c>
      <c r="E102" s="234" t="s">
        <v>19</v>
      </c>
      <c r="F102" s="235" t="s">
        <v>378</v>
      </c>
      <c r="G102" s="233"/>
      <c r="H102" s="236">
        <v>6.596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2" t="s">
        <v>127</v>
      </c>
      <c r="AU102" s="242" t="s">
        <v>83</v>
      </c>
      <c r="AV102" s="14" t="s">
        <v>83</v>
      </c>
      <c r="AW102" s="14" t="s">
        <v>35</v>
      </c>
      <c r="AX102" s="14" t="s">
        <v>73</v>
      </c>
      <c r="AY102" s="242" t="s">
        <v>117</v>
      </c>
    </row>
    <row r="103" spans="1:51" s="15" customFormat="1" ht="12">
      <c r="A103" s="15"/>
      <c r="B103" s="243"/>
      <c r="C103" s="244"/>
      <c r="D103" s="223" t="s">
        <v>127</v>
      </c>
      <c r="E103" s="245" t="s">
        <v>19</v>
      </c>
      <c r="F103" s="246" t="s">
        <v>130</v>
      </c>
      <c r="G103" s="244"/>
      <c r="H103" s="247">
        <v>6.596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3" t="s">
        <v>127</v>
      </c>
      <c r="AU103" s="253" t="s">
        <v>83</v>
      </c>
      <c r="AV103" s="15" t="s">
        <v>123</v>
      </c>
      <c r="AW103" s="15" t="s">
        <v>35</v>
      </c>
      <c r="AX103" s="15" t="s">
        <v>81</v>
      </c>
      <c r="AY103" s="253" t="s">
        <v>117</v>
      </c>
    </row>
    <row r="104" spans="1:63" s="12" customFormat="1" ht="22.8" customHeight="1">
      <c r="A104" s="12"/>
      <c r="B104" s="189"/>
      <c r="C104" s="190"/>
      <c r="D104" s="191" t="s">
        <v>72</v>
      </c>
      <c r="E104" s="254" t="s">
        <v>379</v>
      </c>
      <c r="F104" s="254" t="s">
        <v>380</v>
      </c>
      <c r="G104" s="190"/>
      <c r="H104" s="190"/>
      <c r="I104" s="193"/>
      <c r="J104" s="255">
        <f>BK104</f>
        <v>0</v>
      </c>
      <c r="K104" s="190"/>
      <c r="L104" s="195"/>
      <c r="M104" s="196"/>
      <c r="N104" s="197"/>
      <c r="O104" s="197"/>
      <c r="P104" s="198">
        <f>SUM(P105:P123)</f>
        <v>0</v>
      </c>
      <c r="Q104" s="197"/>
      <c r="R104" s="198">
        <f>SUM(R105:R123)</f>
        <v>0.0168141</v>
      </c>
      <c r="S104" s="197"/>
      <c r="T104" s="199">
        <f>SUM(T105:T123)</f>
        <v>1.29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83</v>
      </c>
      <c r="AT104" s="201" t="s">
        <v>72</v>
      </c>
      <c r="AU104" s="201" t="s">
        <v>81</v>
      </c>
      <c r="AY104" s="200" t="s">
        <v>117</v>
      </c>
      <c r="BK104" s="202">
        <f>SUM(BK105:BK123)</f>
        <v>0</v>
      </c>
    </row>
    <row r="105" spans="1:65" s="2" customFormat="1" ht="16.5" customHeight="1">
      <c r="A105" s="39"/>
      <c r="B105" s="40"/>
      <c r="C105" s="203" t="s">
        <v>138</v>
      </c>
      <c r="D105" s="203" t="s">
        <v>118</v>
      </c>
      <c r="E105" s="204" t="s">
        <v>381</v>
      </c>
      <c r="F105" s="205" t="s">
        <v>382</v>
      </c>
      <c r="G105" s="206" t="s">
        <v>218</v>
      </c>
      <c r="H105" s="207">
        <v>490</v>
      </c>
      <c r="I105" s="208"/>
      <c r="J105" s="209">
        <f>ROUND(I105*H105,2)</f>
        <v>0</v>
      </c>
      <c r="K105" s="205" t="s">
        <v>122</v>
      </c>
      <c r="L105" s="45"/>
      <c r="M105" s="210" t="s">
        <v>19</v>
      </c>
      <c r="N105" s="211" t="s">
        <v>44</v>
      </c>
      <c r="O105" s="85"/>
      <c r="P105" s="212">
        <f>O105*H105</f>
        <v>0</v>
      </c>
      <c r="Q105" s="212">
        <v>0</v>
      </c>
      <c r="R105" s="212">
        <f>Q105*H105</f>
        <v>0</v>
      </c>
      <c r="S105" s="212">
        <v>0.001</v>
      </c>
      <c r="T105" s="213">
        <f>S105*H105</f>
        <v>0.49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321</v>
      </c>
      <c r="AT105" s="214" t="s">
        <v>118</v>
      </c>
      <c r="AU105" s="214" t="s">
        <v>83</v>
      </c>
      <c r="AY105" s="18" t="s">
        <v>117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81</v>
      </c>
      <c r="BK105" s="215">
        <f>ROUND(I105*H105,2)</f>
        <v>0</v>
      </c>
      <c r="BL105" s="18" t="s">
        <v>321</v>
      </c>
      <c r="BM105" s="214" t="s">
        <v>383</v>
      </c>
    </row>
    <row r="106" spans="1:47" s="2" customFormat="1" ht="12">
      <c r="A106" s="39"/>
      <c r="B106" s="40"/>
      <c r="C106" s="41"/>
      <c r="D106" s="216" t="s">
        <v>125</v>
      </c>
      <c r="E106" s="41"/>
      <c r="F106" s="217" t="s">
        <v>384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125</v>
      </c>
      <c r="AU106" s="18" t="s">
        <v>83</v>
      </c>
    </row>
    <row r="107" spans="1:51" s="13" customFormat="1" ht="12">
      <c r="A107" s="13"/>
      <c r="B107" s="221"/>
      <c r="C107" s="222"/>
      <c r="D107" s="223" t="s">
        <v>127</v>
      </c>
      <c r="E107" s="224" t="s">
        <v>19</v>
      </c>
      <c r="F107" s="225" t="s">
        <v>385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127</v>
      </c>
      <c r="AU107" s="231" t="s">
        <v>83</v>
      </c>
      <c r="AV107" s="13" t="s">
        <v>81</v>
      </c>
      <c r="AW107" s="13" t="s">
        <v>35</v>
      </c>
      <c r="AX107" s="13" t="s">
        <v>73</v>
      </c>
      <c r="AY107" s="231" t="s">
        <v>117</v>
      </c>
    </row>
    <row r="108" spans="1:51" s="13" customFormat="1" ht="12">
      <c r="A108" s="13"/>
      <c r="B108" s="221"/>
      <c r="C108" s="222"/>
      <c r="D108" s="223" t="s">
        <v>127</v>
      </c>
      <c r="E108" s="224" t="s">
        <v>19</v>
      </c>
      <c r="F108" s="225" t="s">
        <v>386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127</v>
      </c>
      <c r="AU108" s="231" t="s">
        <v>83</v>
      </c>
      <c r="AV108" s="13" t="s">
        <v>81</v>
      </c>
      <c r="AW108" s="13" t="s">
        <v>35</v>
      </c>
      <c r="AX108" s="13" t="s">
        <v>73</v>
      </c>
      <c r="AY108" s="231" t="s">
        <v>117</v>
      </c>
    </row>
    <row r="109" spans="1:51" s="14" customFormat="1" ht="12">
      <c r="A109" s="14"/>
      <c r="B109" s="232"/>
      <c r="C109" s="233"/>
      <c r="D109" s="223" t="s">
        <v>127</v>
      </c>
      <c r="E109" s="234" t="s">
        <v>19</v>
      </c>
      <c r="F109" s="235" t="s">
        <v>387</v>
      </c>
      <c r="G109" s="233"/>
      <c r="H109" s="236">
        <v>490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2" t="s">
        <v>127</v>
      </c>
      <c r="AU109" s="242" t="s">
        <v>83</v>
      </c>
      <c r="AV109" s="14" t="s">
        <v>83</v>
      </c>
      <c r="AW109" s="14" t="s">
        <v>35</v>
      </c>
      <c r="AX109" s="14" t="s">
        <v>73</v>
      </c>
      <c r="AY109" s="242" t="s">
        <v>117</v>
      </c>
    </row>
    <row r="110" spans="1:51" s="15" customFormat="1" ht="12">
      <c r="A110" s="15"/>
      <c r="B110" s="243"/>
      <c r="C110" s="244"/>
      <c r="D110" s="223" t="s">
        <v>127</v>
      </c>
      <c r="E110" s="245" t="s">
        <v>19</v>
      </c>
      <c r="F110" s="246" t="s">
        <v>130</v>
      </c>
      <c r="G110" s="244"/>
      <c r="H110" s="247">
        <v>490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3" t="s">
        <v>127</v>
      </c>
      <c r="AU110" s="253" t="s">
        <v>83</v>
      </c>
      <c r="AV110" s="15" t="s">
        <v>123</v>
      </c>
      <c r="AW110" s="15" t="s">
        <v>35</v>
      </c>
      <c r="AX110" s="15" t="s">
        <v>81</v>
      </c>
      <c r="AY110" s="253" t="s">
        <v>117</v>
      </c>
    </row>
    <row r="111" spans="1:65" s="2" customFormat="1" ht="21.75" customHeight="1">
      <c r="A111" s="39"/>
      <c r="B111" s="40"/>
      <c r="C111" s="203" t="s">
        <v>123</v>
      </c>
      <c r="D111" s="203" t="s">
        <v>118</v>
      </c>
      <c r="E111" s="204" t="s">
        <v>388</v>
      </c>
      <c r="F111" s="205" t="s">
        <v>389</v>
      </c>
      <c r="G111" s="206" t="s">
        <v>218</v>
      </c>
      <c r="H111" s="207">
        <v>800</v>
      </c>
      <c r="I111" s="208"/>
      <c r="J111" s="209">
        <f>ROUND(I111*H111,2)</f>
        <v>0</v>
      </c>
      <c r="K111" s="205" t="s">
        <v>122</v>
      </c>
      <c r="L111" s="45"/>
      <c r="M111" s="210" t="s">
        <v>19</v>
      </c>
      <c r="N111" s="211" t="s">
        <v>44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0.001</v>
      </c>
      <c r="T111" s="213">
        <f>S111*H111</f>
        <v>0.8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123</v>
      </c>
      <c r="AT111" s="214" t="s">
        <v>118</v>
      </c>
      <c r="AU111" s="214" t="s">
        <v>83</v>
      </c>
      <c r="AY111" s="18" t="s">
        <v>117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81</v>
      </c>
      <c r="BK111" s="215">
        <f>ROUND(I111*H111,2)</f>
        <v>0</v>
      </c>
      <c r="BL111" s="18" t="s">
        <v>123</v>
      </c>
      <c r="BM111" s="214" t="s">
        <v>390</v>
      </c>
    </row>
    <row r="112" spans="1:47" s="2" customFormat="1" ht="12">
      <c r="A112" s="39"/>
      <c r="B112" s="40"/>
      <c r="C112" s="41"/>
      <c r="D112" s="216" t="s">
        <v>125</v>
      </c>
      <c r="E112" s="41"/>
      <c r="F112" s="217" t="s">
        <v>391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125</v>
      </c>
      <c r="AU112" s="18" t="s">
        <v>83</v>
      </c>
    </row>
    <row r="113" spans="1:51" s="13" customFormat="1" ht="12">
      <c r="A113" s="13"/>
      <c r="B113" s="221"/>
      <c r="C113" s="222"/>
      <c r="D113" s="223" t="s">
        <v>127</v>
      </c>
      <c r="E113" s="224" t="s">
        <v>19</v>
      </c>
      <c r="F113" s="225" t="s">
        <v>392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127</v>
      </c>
      <c r="AU113" s="231" t="s">
        <v>83</v>
      </c>
      <c r="AV113" s="13" t="s">
        <v>81</v>
      </c>
      <c r="AW113" s="13" t="s">
        <v>35</v>
      </c>
      <c r="AX113" s="13" t="s">
        <v>73</v>
      </c>
      <c r="AY113" s="231" t="s">
        <v>117</v>
      </c>
    </row>
    <row r="114" spans="1:51" s="13" customFormat="1" ht="12">
      <c r="A114" s="13"/>
      <c r="B114" s="221"/>
      <c r="C114" s="222"/>
      <c r="D114" s="223" t="s">
        <v>127</v>
      </c>
      <c r="E114" s="224" t="s">
        <v>19</v>
      </c>
      <c r="F114" s="225" t="s">
        <v>393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127</v>
      </c>
      <c r="AU114" s="231" t="s">
        <v>83</v>
      </c>
      <c r="AV114" s="13" t="s">
        <v>81</v>
      </c>
      <c r="AW114" s="13" t="s">
        <v>35</v>
      </c>
      <c r="AX114" s="13" t="s">
        <v>73</v>
      </c>
      <c r="AY114" s="231" t="s">
        <v>117</v>
      </c>
    </row>
    <row r="115" spans="1:51" s="14" customFormat="1" ht="12">
      <c r="A115" s="14"/>
      <c r="B115" s="232"/>
      <c r="C115" s="233"/>
      <c r="D115" s="223" t="s">
        <v>127</v>
      </c>
      <c r="E115" s="234" t="s">
        <v>19</v>
      </c>
      <c r="F115" s="235" t="s">
        <v>394</v>
      </c>
      <c r="G115" s="233"/>
      <c r="H115" s="236">
        <v>800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2" t="s">
        <v>127</v>
      </c>
      <c r="AU115" s="242" t="s">
        <v>83</v>
      </c>
      <c r="AV115" s="14" t="s">
        <v>83</v>
      </c>
      <c r="AW115" s="14" t="s">
        <v>35</v>
      </c>
      <c r="AX115" s="14" t="s">
        <v>73</v>
      </c>
      <c r="AY115" s="242" t="s">
        <v>117</v>
      </c>
    </row>
    <row r="116" spans="1:51" s="15" customFormat="1" ht="12">
      <c r="A116" s="15"/>
      <c r="B116" s="243"/>
      <c r="C116" s="244"/>
      <c r="D116" s="223" t="s">
        <v>127</v>
      </c>
      <c r="E116" s="245" t="s">
        <v>19</v>
      </c>
      <c r="F116" s="246" t="s">
        <v>130</v>
      </c>
      <c r="G116" s="244"/>
      <c r="H116" s="247">
        <v>800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3" t="s">
        <v>127</v>
      </c>
      <c r="AU116" s="253" t="s">
        <v>83</v>
      </c>
      <c r="AV116" s="15" t="s">
        <v>123</v>
      </c>
      <c r="AW116" s="15" t="s">
        <v>35</v>
      </c>
      <c r="AX116" s="15" t="s">
        <v>81</v>
      </c>
      <c r="AY116" s="253" t="s">
        <v>117</v>
      </c>
    </row>
    <row r="117" spans="1:65" s="2" customFormat="1" ht="16.5" customHeight="1">
      <c r="A117" s="39"/>
      <c r="B117" s="40"/>
      <c r="C117" s="203" t="s">
        <v>152</v>
      </c>
      <c r="D117" s="203" t="s">
        <v>118</v>
      </c>
      <c r="E117" s="204" t="s">
        <v>395</v>
      </c>
      <c r="F117" s="205" t="s">
        <v>396</v>
      </c>
      <c r="G117" s="206" t="s">
        <v>218</v>
      </c>
      <c r="H117" s="207">
        <v>328</v>
      </c>
      <c r="I117" s="208"/>
      <c r="J117" s="209">
        <f>ROUND(I117*H117,2)</f>
        <v>0</v>
      </c>
      <c r="K117" s="205" t="s">
        <v>122</v>
      </c>
      <c r="L117" s="45"/>
      <c r="M117" s="210" t="s">
        <v>19</v>
      </c>
      <c r="N117" s="211" t="s">
        <v>44</v>
      </c>
      <c r="O117" s="85"/>
      <c r="P117" s="212">
        <f>O117*H117</f>
        <v>0</v>
      </c>
      <c r="Q117" s="212">
        <v>5.12625E-05</v>
      </c>
      <c r="R117" s="212">
        <f>Q117*H117</f>
        <v>0.0168141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321</v>
      </c>
      <c r="AT117" s="214" t="s">
        <v>118</v>
      </c>
      <c r="AU117" s="214" t="s">
        <v>83</v>
      </c>
      <c r="AY117" s="18" t="s">
        <v>117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81</v>
      </c>
      <c r="BK117" s="215">
        <f>ROUND(I117*H117,2)</f>
        <v>0</v>
      </c>
      <c r="BL117" s="18" t="s">
        <v>321</v>
      </c>
      <c r="BM117" s="214" t="s">
        <v>397</v>
      </c>
    </row>
    <row r="118" spans="1:47" s="2" customFormat="1" ht="12">
      <c r="A118" s="39"/>
      <c r="B118" s="40"/>
      <c r="C118" s="41"/>
      <c r="D118" s="216" t="s">
        <v>125</v>
      </c>
      <c r="E118" s="41"/>
      <c r="F118" s="217" t="s">
        <v>398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125</v>
      </c>
      <c r="AU118" s="18" t="s">
        <v>83</v>
      </c>
    </row>
    <row r="119" spans="1:51" s="13" customFormat="1" ht="12">
      <c r="A119" s="13"/>
      <c r="B119" s="221"/>
      <c r="C119" s="222"/>
      <c r="D119" s="223" t="s">
        <v>127</v>
      </c>
      <c r="E119" s="224" t="s">
        <v>19</v>
      </c>
      <c r="F119" s="225" t="s">
        <v>399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127</v>
      </c>
      <c r="AU119" s="231" t="s">
        <v>83</v>
      </c>
      <c r="AV119" s="13" t="s">
        <v>81</v>
      </c>
      <c r="AW119" s="13" t="s">
        <v>35</v>
      </c>
      <c r="AX119" s="13" t="s">
        <v>73</v>
      </c>
      <c r="AY119" s="231" t="s">
        <v>117</v>
      </c>
    </row>
    <row r="120" spans="1:51" s="13" customFormat="1" ht="12">
      <c r="A120" s="13"/>
      <c r="B120" s="221"/>
      <c r="C120" s="222"/>
      <c r="D120" s="223" t="s">
        <v>127</v>
      </c>
      <c r="E120" s="224" t="s">
        <v>19</v>
      </c>
      <c r="F120" s="225" t="s">
        <v>400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127</v>
      </c>
      <c r="AU120" s="231" t="s">
        <v>83</v>
      </c>
      <c r="AV120" s="13" t="s">
        <v>81</v>
      </c>
      <c r="AW120" s="13" t="s">
        <v>35</v>
      </c>
      <c r="AX120" s="13" t="s">
        <v>73</v>
      </c>
      <c r="AY120" s="231" t="s">
        <v>117</v>
      </c>
    </row>
    <row r="121" spans="1:51" s="13" customFormat="1" ht="12">
      <c r="A121" s="13"/>
      <c r="B121" s="221"/>
      <c r="C121" s="222"/>
      <c r="D121" s="223" t="s">
        <v>127</v>
      </c>
      <c r="E121" s="224" t="s">
        <v>19</v>
      </c>
      <c r="F121" s="225" t="s">
        <v>401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127</v>
      </c>
      <c r="AU121" s="231" t="s">
        <v>83</v>
      </c>
      <c r="AV121" s="13" t="s">
        <v>81</v>
      </c>
      <c r="AW121" s="13" t="s">
        <v>35</v>
      </c>
      <c r="AX121" s="13" t="s">
        <v>73</v>
      </c>
      <c r="AY121" s="231" t="s">
        <v>117</v>
      </c>
    </row>
    <row r="122" spans="1:51" s="14" customFormat="1" ht="12">
      <c r="A122" s="14"/>
      <c r="B122" s="232"/>
      <c r="C122" s="233"/>
      <c r="D122" s="223" t="s">
        <v>127</v>
      </c>
      <c r="E122" s="234" t="s">
        <v>19</v>
      </c>
      <c r="F122" s="235" t="s">
        <v>402</v>
      </c>
      <c r="G122" s="233"/>
      <c r="H122" s="236">
        <v>328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127</v>
      </c>
      <c r="AU122" s="242" t="s">
        <v>83</v>
      </c>
      <c r="AV122" s="14" t="s">
        <v>83</v>
      </c>
      <c r="AW122" s="14" t="s">
        <v>35</v>
      </c>
      <c r="AX122" s="14" t="s">
        <v>73</v>
      </c>
      <c r="AY122" s="242" t="s">
        <v>117</v>
      </c>
    </row>
    <row r="123" spans="1:51" s="15" customFormat="1" ht="12">
      <c r="A123" s="15"/>
      <c r="B123" s="243"/>
      <c r="C123" s="244"/>
      <c r="D123" s="223" t="s">
        <v>127</v>
      </c>
      <c r="E123" s="245" t="s">
        <v>19</v>
      </c>
      <c r="F123" s="246" t="s">
        <v>130</v>
      </c>
      <c r="G123" s="244"/>
      <c r="H123" s="247">
        <v>328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3" t="s">
        <v>127</v>
      </c>
      <c r="AU123" s="253" t="s">
        <v>83</v>
      </c>
      <c r="AV123" s="15" t="s">
        <v>123</v>
      </c>
      <c r="AW123" s="15" t="s">
        <v>35</v>
      </c>
      <c r="AX123" s="15" t="s">
        <v>81</v>
      </c>
      <c r="AY123" s="253" t="s">
        <v>117</v>
      </c>
    </row>
    <row r="124" spans="1:63" s="12" customFormat="1" ht="22.8" customHeight="1">
      <c r="A124" s="12"/>
      <c r="B124" s="189"/>
      <c r="C124" s="190"/>
      <c r="D124" s="191" t="s">
        <v>72</v>
      </c>
      <c r="E124" s="254" t="s">
        <v>403</v>
      </c>
      <c r="F124" s="254" t="s">
        <v>404</v>
      </c>
      <c r="G124" s="190"/>
      <c r="H124" s="190"/>
      <c r="I124" s="193"/>
      <c r="J124" s="255">
        <f>BK124</f>
        <v>0</v>
      </c>
      <c r="K124" s="190"/>
      <c r="L124" s="195"/>
      <c r="M124" s="196"/>
      <c r="N124" s="197"/>
      <c r="O124" s="197"/>
      <c r="P124" s="198">
        <f>SUM(P125:P185)</f>
        <v>0</v>
      </c>
      <c r="Q124" s="197"/>
      <c r="R124" s="198">
        <f>SUM(R125:R185)</f>
        <v>0.20487574615999998</v>
      </c>
      <c r="S124" s="197"/>
      <c r="T124" s="199">
        <f>SUM(T125:T185)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83</v>
      </c>
      <c r="AT124" s="201" t="s">
        <v>72</v>
      </c>
      <c r="AU124" s="201" t="s">
        <v>81</v>
      </c>
      <c r="AY124" s="200" t="s">
        <v>117</v>
      </c>
      <c r="BK124" s="202">
        <f>SUM(BK125:BK185)</f>
        <v>0</v>
      </c>
    </row>
    <row r="125" spans="1:65" s="2" customFormat="1" ht="16.5" customHeight="1">
      <c r="A125" s="39"/>
      <c r="B125" s="40"/>
      <c r="C125" s="203" t="s">
        <v>160</v>
      </c>
      <c r="D125" s="203" t="s">
        <v>118</v>
      </c>
      <c r="E125" s="204" t="s">
        <v>405</v>
      </c>
      <c r="F125" s="205" t="s">
        <v>406</v>
      </c>
      <c r="G125" s="206" t="s">
        <v>183</v>
      </c>
      <c r="H125" s="207">
        <v>38.326</v>
      </c>
      <c r="I125" s="208"/>
      <c r="J125" s="209">
        <f>ROUND(I125*H125,2)</f>
        <v>0</v>
      </c>
      <c r="K125" s="205" t="s">
        <v>122</v>
      </c>
      <c r="L125" s="45"/>
      <c r="M125" s="210" t="s">
        <v>19</v>
      </c>
      <c r="N125" s="211" t="s">
        <v>44</v>
      </c>
      <c r="O125" s="85"/>
      <c r="P125" s="212">
        <f>O125*H125</f>
        <v>0</v>
      </c>
      <c r="Q125" s="212">
        <v>0.00011</v>
      </c>
      <c r="R125" s="212">
        <f>Q125*H125</f>
        <v>0.00421586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321</v>
      </c>
      <c r="AT125" s="214" t="s">
        <v>118</v>
      </c>
      <c r="AU125" s="214" t="s">
        <v>83</v>
      </c>
      <c r="AY125" s="18" t="s">
        <v>117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81</v>
      </c>
      <c r="BK125" s="215">
        <f>ROUND(I125*H125,2)</f>
        <v>0</v>
      </c>
      <c r="BL125" s="18" t="s">
        <v>321</v>
      </c>
      <c r="BM125" s="214" t="s">
        <v>407</v>
      </c>
    </row>
    <row r="126" spans="1:47" s="2" customFormat="1" ht="12">
      <c r="A126" s="39"/>
      <c r="B126" s="40"/>
      <c r="C126" s="41"/>
      <c r="D126" s="216" t="s">
        <v>125</v>
      </c>
      <c r="E126" s="41"/>
      <c r="F126" s="217" t="s">
        <v>408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125</v>
      </c>
      <c r="AU126" s="18" t="s">
        <v>83</v>
      </c>
    </row>
    <row r="127" spans="1:51" s="13" customFormat="1" ht="12">
      <c r="A127" s="13"/>
      <c r="B127" s="221"/>
      <c r="C127" s="222"/>
      <c r="D127" s="223" t="s">
        <v>127</v>
      </c>
      <c r="E127" s="224" t="s">
        <v>19</v>
      </c>
      <c r="F127" s="225" t="s">
        <v>409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127</v>
      </c>
      <c r="AU127" s="231" t="s">
        <v>83</v>
      </c>
      <c r="AV127" s="13" t="s">
        <v>81</v>
      </c>
      <c r="AW127" s="13" t="s">
        <v>35</v>
      </c>
      <c r="AX127" s="13" t="s">
        <v>73</v>
      </c>
      <c r="AY127" s="231" t="s">
        <v>117</v>
      </c>
    </row>
    <row r="128" spans="1:51" s="14" customFormat="1" ht="12">
      <c r="A128" s="14"/>
      <c r="B128" s="232"/>
      <c r="C128" s="233"/>
      <c r="D128" s="223" t="s">
        <v>127</v>
      </c>
      <c r="E128" s="234" t="s">
        <v>19</v>
      </c>
      <c r="F128" s="235" t="s">
        <v>410</v>
      </c>
      <c r="G128" s="233"/>
      <c r="H128" s="236">
        <v>38.326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127</v>
      </c>
      <c r="AU128" s="242" t="s">
        <v>83</v>
      </c>
      <c r="AV128" s="14" t="s">
        <v>83</v>
      </c>
      <c r="AW128" s="14" t="s">
        <v>35</v>
      </c>
      <c r="AX128" s="14" t="s">
        <v>81</v>
      </c>
      <c r="AY128" s="242" t="s">
        <v>117</v>
      </c>
    </row>
    <row r="129" spans="1:65" s="2" customFormat="1" ht="16.5" customHeight="1">
      <c r="A129" s="39"/>
      <c r="B129" s="40"/>
      <c r="C129" s="203" t="s">
        <v>168</v>
      </c>
      <c r="D129" s="203" t="s">
        <v>118</v>
      </c>
      <c r="E129" s="204" t="s">
        <v>411</v>
      </c>
      <c r="F129" s="205" t="s">
        <v>412</v>
      </c>
      <c r="G129" s="206" t="s">
        <v>183</v>
      </c>
      <c r="H129" s="207">
        <v>38.326</v>
      </c>
      <c r="I129" s="208"/>
      <c r="J129" s="209">
        <f>ROUND(I129*H129,2)</f>
        <v>0</v>
      </c>
      <c r="K129" s="205" t="s">
        <v>122</v>
      </c>
      <c r="L129" s="45"/>
      <c r="M129" s="210" t="s">
        <v>19</v>
      </c>
      <c r="N129" s="211" t="s">
        <v>44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321</v>
      </c>
      <c r="AT129" s="214" t="s">
        <v>118</v>
      </c>
      <c r="AU129" s="214" t="s">
        <v>83</v>
      </c>
      <c r="AY129" s="18" t="s">
        <v>117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81</v>
      </c>
      <c r="BK129" s="215">
        <f>ROUND(I129*H129,2)</f>
        <v>0</v>
      </c>
      <c r="BL129" s="18" t="s">
        <v>321</v>
      </c>
      <c r="BM129" s="214" t="s">
        <v>413</v>
      </c>
    </row>
    <row r="130" spans="1:47" s="2" customFormat="1" ht="12">
      <c r="A130" s="39"/>
      <c r="B130" s="40"/>
      <c r="C130" s="41"/>
      <c r="D130" s="216" t="s">
        <v>125</v>
      </c>
      <c r="E130" s="41"/>
      <c r="F130" s="217" t="s">
        <v>414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125</v>
      </c>
      <c r="AU130" s="18" t="s">
        <v>83</v>
      </c>
    </row>
    <row r="131" spans="1:51" s="13" customFormat="1" ht="12">
      <c r="A131" s="13"/>
      <c r="B131" s="221"/>
      <c r="C131" s="222"/>
      <c r="D131" s="223" t="s">
        <v>127</v>
      </c>
      <c r="E131" s="224" t="s">
        <v>19</v>
      </c>
      <c r="F131" s="225" t="s">
        <v>409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127</v>
      </c>
      <c r="AU131" s="231" t="s">
        <v>83</v>
      </c>
      <c r="AV131" s="13" t="s">
        <v>81</v>
      </c>
      <c r="AW131" s="13" t="s">
        <v>35</v>
      </c>
      <c r="AX131" s="13" t="s">
        <v>73</v>
      </c>
      <c r="AY131" s="231" t="s">
        <v>117</v>
      </c>
    </row>
    <row r="132" spans="1:51" s="14" customFormat="1" ht="12">
      <c r="A132" s="14"/>
      <c r="B132" s="232"/>
      <c r="C132" s="233"/>
      <c r="D132" s="223" t="s">
        <v>127</v>
      </c>
      <c r="E132" s="234" t="s">
        <v>19</v>
      </c>
      <c r="F132" s="235" t="s">
        <v>410</v>
      </c>
      <c r="G132" s="233"/>
      <c r="H132" s="236">
        <v>38.326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2" t="s">
        <v>127</v>
      </c>
      <c r="AU132" s="242" t="s">
        <v>83</v>
      </c>
      <c r="AV132" s="14" t="s">
        <v>83</v>
      </c>
      <c r="AW132" s="14" t="s">
        <v>35</v>
      </c>
      <c r="AX132" s="14" t="s">
        <v>81</v>
      </c>
      <c r="AY132" s="242" t="s">
        <v>117</v>
      </c>
    </row>
    <row r="133" spans="1:65" s="2" customFormat="1" ht="16.5" customHeight="1">
      <c r="A133" s="39"/>
      <c r="B133" s="40"/>
      <c r="C133" s="203" t="s">
        <v>174</v>
      </c>
      <c r="D133" s="203" t="s">
        <v>118</v>
      </c>
      <c r="E133" s="204" t="s">
        <v>415</v>
      </c>
      <c r="F133" s="205" t="s">
        <v>416</v>
      </c>
      <c r="G133" s="206" t="s">
        <v>183</v>
      </c>
      <c r="H133" s="207">
        <v>38.326</v>
      </c>
      <c r="I133" s="208"/>
      <c r="J133" s="209">
        <f>ROUND(I133*H133,2)</f>
        <v>0</v>
      </c>
      <c r="K133" s="205" t="s">
        <v>122</v>
      </c>
      <c r="L133" s="45"/>
      <c r="M133" s="210" t="s">
        <v>19</v>
      </c>
      <c r="N133" s="211" t="s">
        <v>44</v>
      </c>
      <c r="O133" s="85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4" t="s">
        <v>321</v>
      </c>
      <c r="AT133" s="214" t="s">
        <v>118</v>
      </c>
      <c r="AU133" s="214" t="s">
        <v>83</v>
      </c>
      <c r="AY133" s="18" t="s">
        <v>117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8" t="s">
        <v>81</v>
      </c>
      <c r="BK133" s="215">
        <f>ROUND(I133*H133,2)</f>
        <v>0</v>
      </c>
      <c r="BL133" s="18" t="s">
        <v>321</v>
      </c>
      <c r="BM133" s="214" t="s">
        <v>417</v>
      </c>
    </row>
    <row r="134" spans="1:47" s="2" customFormat="1" ht="12">
      <c r="A134" s="39"/>
      <c r="B134" s="40"/>
      <c r="C134" s="41"/>
      <c r="D134" s="216" t="s">
        <v>125</v>
      </c>
      <c r="E134" s="41"/>
      <c r="F134" s="217" t="s">
        <v>418</v>
      </c>
      <c r="G134" s="41"/>
      <c r="H134" s="41"/>
      <c r="I134" s="218"/>
      <c r="J134" s="41"/>
      <c r="K134" s="41"/>
      <c r="L134" s="45"/>
      <c r="M134" s="219"/>
      <c r="N134" s="22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125</v>
      </c>
      <c r="AU134" s="18" t="s">
        <v>83</v>
      </c>
    </row>
    <row r="135" spans="1:51" s="13" customFormat="1" ht="12">
      <c r="A135" s="13"/>
      <c r="B135" s="221"/>
      <c r="C135" s="222"/>
      <c r="D135" s="223" t="s">
        <v>127</v>
      </c>
      <c r="E135" s="224" t="s">
        <v>19</v>
      </c>
      <c r="F135" s="225" t="s">
        <v>409</v>
      </c>
      <c r="G135" s="222"/>
      <c r="H135" s="224" t="s">
        <v>19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127</v>
      </c>
      <c r="AU135" s="231" t="s">
        <v>83</v>
      </c>
      <c r="AV135" s="13" t="s">
        <v>81</v>
      </c>
      <c r="AW135" s="13" t="s">
        <v>35</v>
      </c>
      <c r="AX135" s="13" t="s">
        <v>73</v>
      </c>
      <c r="AY135" s="231" t="s">
        <v>117</v>
      </c>
    </row>
    <row r="136" spans="1:51" s="14" customFormat="1" ht="12">
      <c r="A136" s="14"/>
      <c r="B136" s="232"/>
      <c r="C136" s="233"/>
      <c r="D136" s="223" t="s">
        <v>127</v>
      </c>
      <c r="E136" s="234" t="s">
        <v>19</v>
      </c>
      <c r="F136" s="235" t="s">
        <v>410</v>
      </c>
      <c r="G136" s="233"/>
      <c r="H136" s="236">
        <v>38.326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2" t="s">
        <v>127</v>
      </c>
      <c r="AU136" s="242" t="s">
        <v>83</v>
      </c>
      <c r="AV136" s="14" t="s">
        <v>83</v>
      </c>
      <c r="AW136" s="14" t="s">
        <v>35</v>
      </c>
      <c r="AX136" s="14" t="s">
        <v>81</v>
      </c>
      <c r="AY136" s="242" t="s">
        <v>117</v>
      </c>
    </row>
    <row r="137" spans="1:65" s="2" customFormat="1" ht="24.15" customHeight="1">
      <c r="A137" s="39"/>
      <c r="B137" s="40"/>
      <c r="C137" s="203" t="s">
        <v>180</v>
      </c>
      <c r="D137" s="203" t="s">
        <v>118</v>
      </c>
      <c r="E137" s="204" t="s">
        <v>419</v>
      </c>
      <c r="F137" s="205" t="s">
        <v>420</v>
      </c>
      <c r="G137" s="206" t="s">
        <v>183</v>
      </c>
      <c r="H137" s="207">
        <v>76.652</v>
      </c>
      <c r="I137" s="208"/>
      <c r="J137" s="209">
        <f>ROUND(I137*H137,2)</f>
        <v>0</v>
      </c>
      <c r="K137" s="205" t="s">
        <v>122</v>
      </c>
      <c r="L137" s="45"/>
      <c r="M137" s="210" t="s">
        <v>19</v>
      </c>
      <c r="N137" s="211" t="s">
        <v>44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123</v>
      </c>
      <c r="AT137" s="214" t="s">
        <v>118</v>
      </c>
      <c r="AU137" s="214" t="s">
        <v>83</v>
      </c>
      <c r="AY137" s="18" t="s">
        <v>117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81</v>
      </c>
      <c r="BK137" s="215">
        <f>ROUND(I137*H137,2)</f>
        <v>0</v>
      </c>
      <c r="BL137" s="18" t="s">
        <v>123</v>
      </c>
      <c r="BM137" s="214" t="s">
        <v>421</v>
      </c>
    </row>
    <row r="138" spans="1:47" s="2" customFormat="1" ht="12">
      <c r="A138" s="39"/>
      <c r="B138" s="40"/>
      <c r="C138" s="41"/>
      <c r="D138" s="216" t="s">
        <v>125</v>
      </c>
      <c r="E138" s="41"/>
      <c r="F138" s="217" t="s">
        <v>422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125</v>
      </c>
      <c r="AU138" s="18" t="s">
        <v>83</v>
      </c>
    </row>
    <row r="139" spans="1:51" s="13" customFormat="1" ht="12">
      <c r="A139" s="13"/>
      <c r="B139" s="221"/>
      <c r="C139" s="222"/>
      <c r="D139" s="223" t="s">
        <v>127</v>
      </c>
      <c r="E139" s="224" t="s">
        <v>19</v>
      </c>
      <c r="F139" s="225" t="s">
        <v>423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127</v>
      </c>
      <c r="AU139" s="231" t="s">
        <v>83</v>
      </c>
      <c r="AV139" s="13" t="s">
        <v>81</v>
      </c>
      <c r="AW139" s="13" t="s">
        <v>35</v>
      </c>
      <c r="AX139" s="13" t="s">
        <v>73</v>
      </c>
      <c r="AY139" s="231" t="s">
        <v>117</v>
      </c>
    </row>
    <row r="140" spans="1:51" s="13" customFormat="1" ht="12">
      <c r="A140" s="13"/>
      <c r="B140" s="221"/>
      <c r="C140" s="222"/>
      <c r="D140" s="223" t="s">
        <v>127</v>
      </c>
      <c r="E140" s="224" t="s">
        <v>19</v>
      </c>
      <c r="F140" s="225" t="s">
        <v>424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127</v>
      </c>
      <c r="AU140" s="231" t="s">
        <v>83</v>
      </c>
      <c r="AV140" s="13" t="s">
        <v>81</v>
      </c>
      <c r="AW140" s="13" t="s">
        <v>35</v>
      </c>
      <c r="AX140" s="13" t="s">
        <v>73</v>
      </c>
      <c r="AY140" s="231" t="s">
        <v>117</v>
      </c>
    </row>
    <row r="141" spans="1:51" s="13" customFormat="1" ht="12">
      <c r="A141" s="13"/>
      <c r="B141" s="221"/>
      <c r="C141" s="222"/>
      <c r="D141" s="223" t="s">
        <v>127</v>
      </c>
      <c r="E141" s="224" t="s">
        <v>19</v>
      </c>
      <c r="F141" s="225" t="s">
        <v>425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127</v>
      </c>
      <c r="AU141" s="231" t="s">
        <v>83</v>
      </c>
      <c r="AV141" s="13" t="s">
        <v>81</v>
      </c>
      <c r="AW141" s="13" t="s">
        <v>35</v>
      </c>
      <c r="AX141" s="13" t="s">
        <v>73</v>
      </c>
      <c r="AY141" s="231" t="s">
        <v>117</v>
      </c>
    </row>
    <row r="142" spans="1:51" s="13" customFormat="1" ht="12">
      <c r="A142" s="13"/>
      <c r="B142" s="221"/>
      <c r="C142" s="222"/>
      <c r="D142" s="223" t="s">
        <v>127</v>
      </c>
      <c r="E142" s="224" t="s">
        <v>19</v>
      </c>
      <c r="F142" s="225" t="s">
        <v>426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127</v>
      </c>
      <c r="AU142" s="231" t="s">
        <v>83</v>
      </c>
      <c r="AV142" s="13" t="s">
        <v>81</v>
      </c>
      <c r="AW142" s="13" t="s">
        <v>35</v>
      </c>
      <c r="AX142" s="13" t="s">
        <v>73</v>
      </c>
      <c r="AY142" s="231" t="s">
        <v>117</v>
      </c>
    </row>
    <row r="143" spans="1:51" s="13" customFormat="1" ht="12">
      <c r="A143" s="13"/>
      <c r="B143" s="221"/>
      <c r="C143" s="222"/>
      <c r="D143" s="223" t="s">
        <v>127</v>
      </c>
      <c r="E143" s="224" t="s">
        <v>19</v>
      </c>
      <c r="F143" s="225" t="s">
        <v>427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127</v>
      </c>
      <c r="AU143" s="231" t="s">
        <v>83</v>
      </c>
      <c r="AV143" s="13" t="s">
        <v>81</v>
      </c>
      <c r="AW143" s="13" t="s">
        <v>35</v>
      </c>
      <c r="AX143" s="13" t="s">
        <v>73</v>
      </c>
      <c r="AY143" s="231" t="s">
        <v>117</v>
      </c>
    </row>
    <row r="144" spans="1:51" s="13" customFormat="1" ht="12">
      <c r="A144" s="13"/>
      <c r="B144" s="221"/>
      <c r="C144" s="222"/>
      <c r="D144" s="223" t="s">
        <v>127</v>
      </c>
      <c r="E144" s="224" t="s">
        <v>19</v>
      </c>
      <c r="F144" s="225" t="s">
        <v>428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127</v>
      </c>
      <c r="AU144" s="231" t="s">
        <v>83</v>
      </c>
      <c r="AV144" s="13" t="s">
        <v>81</v>
      </c>
      <c r="AW144" s="13" t="s">
        <v>35</v>
      </c>
      <c r="AX144" s="13" t="s">
        <v>73</v>
      </c>
      <c r="AY144" s="231" t="s">
        <v>117</v>
      </c>
    </row>
    <row r="145" spans="1:51" s="14" customFormat="1" ht="12">
      <c r="A145" s="14"/>
      <c r="B145" s="232"/>
      <c r="C145" s="233"/>
      <c r="D145" s="223" t="s">
        <v>127</v>
      </c>
      <c r="E145" s="234" t="s">
        <v>19</v>
      </c>
      <c r="F145" s="235" t="s">
        <v>429</v>
      </c>
      <c r="G145" s="233"/>
      <c r="H145" s="236">
        <v>38.326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127</v>
      </c>
      <c r="AU145" s="242" t="s">
        <v>83</v>
      </c>
      <c r="AV145" s="14" t="s">
        <v>83</v>
      </c>
      <c r="AW145" s="14" t="s">
        <v>35</v>
      </c>
      <c r="AX145" s="14" t="s">
        <v>73</v>
      </c>
      <c r="AY145" s="242" t="s">
        <v>117</v>
      </c>
    </row>
    <row r="146" spans="1:51" s="13" customFormat="1" ht="12">
      <c r="A146" s="13"/>
      <c r="B146" s="221"/>
      <c r="C146" s="222"/>
      <c r="D146" s="223" t="s">
        <v>127</v>
      </c>
      <c r="E146" s="224" t="s">
        <v>19</v>
      </c>
      <c r="F146" s="225" t="s">
        <v>430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127</v>
      </c>
      <c r="AU146" s="231" t="s">
        <v>83</v>
      </c>
      <c r="AV146" s="13" t="s">
        <v>81</v>
      </c>
      <c r="AW146" s="13" t="s">
        <v>35</v>
      </c>
      <c r="AX146" s="13" t="s">
        <v>73</v>
      </c>
      <c r="AY146" s="231" t="s">
        <v>117</v>
      </c>
    </row>
    <row r="147" spans="1:51" s="14" customFormat="1" ht="12">
      <c r="A147" s="14"/>
      <c r="B147" s="232"/>
      <c r="C147" s="233"/>
      <c r="D147" s="223" t="s">
        <v>127</v>
      </c>
      <c r="E147" s="234" t="s">
        <v>19</v>
      </c>
      <c r="F147" s="235" t="s">
        <v>429</v>
      </c>
      <c r="G147" s="233"/>
      <c r="H147" s="236">
        <v>38.326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127</v>
      </c>
      <c r="AU147" s="242" t="s">
        <v>83</v>
      </c>
      <c r="AV147" s="14" t="s">
        <v>83</v>
      </c>
      <c r="AW147" s="14" t="s">
        <v>35</v>
      </c>
      <c r="AX147" s="14" t="s">
        <v>73</v>
      </c>
      <c r="AY147" s="242" t="s">
        <v>117</v>
      </c>
    </row>
    <row r="148" spans="1:51" s="15" customFormat="1" ht="12">
      <c r="A148" s="15"/>
      <c r="B148" s="243"/>
      <c r="C148" s="244"/>
      <c r="D148" s="223" t="s">
        <v>127</v>
      </c>
      <c r="E148" s="245" t="s">
        <v>19</v>
      </c>
      <c r="F148" s="246" t="s">
        <v>130</v>
      </c>
      <c r="G148" s="244"/>
      <c r="H148" s="247">
        <v>76.652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3" t="s">
        <v>127</v>
      </c>
      <c r="AU148" s="253" t="s">
        <v>83</v>
      </c>
      <c r="AV148" s="15" t="s">
        <v>123</v>
      </c>
      <c r="AW148" s="15" t="s">
        <v>35</v>
      </c>
      <c r="AX148" s="15" t="s">
        <v>81</v>
      </c>
      <c r="AY148" s="253" t="s">
        <v>117</v>
      </c>
    </row>
    <row r="149" spans="1:65" s="2" customFormat="1" ht="16.5" customHeight="1">
      <c r="A149" s="39"/>
      <c r="B149" s="40"/>
      <c r="C149" s="203" t="s">
        <v>188</v>
      </c>
      <c r="D149" s="203" t="s">
        <v>118</v>
      </c>
      <c r="E149" s="204" t="s">
        <v>431</v>
      </c>
      <c r="F149" s="205" t="s">
        <v>432</v>
      </c>
      <c r="G149" s="206" t="s">
        <v>218</v>
      </c>
      <c r="H149" s="207">
        <v>490.6</v>
      </c>
      <c r="I149" s="208"/>
      <c r="J149" s="209">
        <f>ROUND(I149*H149,2)</f>
        <v>0</v>
      </c>
      <c r="K149" s="205" t="s">
        <v>122</v>
      </c>
      <c r="L149" s="45"/>
      <c r="M149" s="210" t="s">
        <v>19</v>
      </c>
      <c r="N149" s="211" t="s">
        <v>44</v>
      </c>
      <c r="O149" s="85"/>
      <c r="P149" s="212">
        <f>O149*H149</f>
        <v>0</v>
      </c>
      <c r="Q149" s="212">
        <v>0.00014</v>
      </c>
      <c r="R149" s="212">
        <f>Q149*H149</f>
        <v>0.068684</v>
      </c>
      <c r="S149" s="212">
        <v>0</v>
      </c>
      <c r="T149" s="21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4" t="s">
        <v>123</v>
      </c>
      <c r="AT149" s="214" t="s">
        <v>118</v>
      </c>
      <c r="AU149" s="214" t="s">
        <v>83</v>
      </c>
      <c r="AY149" s="18" t="s">
        <v>117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8" t="s">
        <v>81</v>
      </c>
      <c r="BK149" s="215">
        <f>ROUND(I149*H149,2)</f>
        <v>0</v>
      </c>
      <c r="BL149" s="18" t="s">
        <v>123</v>
      </c>
      <c r="BM149" s="214" t="s">
        <v>433</v>
      </c>
    </row>
    <row r="150" spans="1:47" s="2" customFormat="1" ht="12">
      <c r="A150" s="39"/>
      <c r="B150" s="40"/>
      <c r="C150" s="41"/>
      <c r="D150" s="216" t="s">
        <v>125</v>
      </c>
      <c r="E150" s="41"/>
      <c r="F150" s="217" t="s">
        <v>434</v>
      </c>
      <c r="G150" s="41"/>
      <c r="H150" s="41"/>
      <c r="I150" s="218"/>
      <c r="J150" s="41"/>
      <c r="K150" s="41"/>
      <c r="L150" s="45"/>
      <c r="M150" s="219"/>
      <c r="N150" s="22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125</v>
      </c>
      <c r="AU150" s="18" t="s">
        <v>83</v>
      </c>
    </row>
    <row r="151" spans="1:51" s="13" customFormat="1" ht="12">
      <c r="A151" s="13"/>
      <c r="B151" s="221"/>
      <c r="C151" s="222"/>
      <c r="D151" s="223" t="s">
        <v>127</v>
      </c>
      <c r="E151" s="224" t="s">
        <v>19</v>
      </c>
      <c r="F151" s="225" t="s">
        <v>435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127</v>
      </c>
      <c r="AU151" s="231" t="s">
        <v>83</v>
      </c>
      <c r="AV151" s="13" t="s">
        <v>81</v>
      </c>
      <c r="AW151" s="13" t="s">
        <v>35</v>
      </c>
      <c r="AX151" s="13" t="s">
        <v>73</v>
      </c>
      <c r="AY151" s="231" t="s">
        <v>117</v>
      </c>
    </row>
    <row r="152" spans="1:51" s="14" customFormat="1" ht="12">
      <c r="A152" s="14"/>
      <c r="B152" s="232"/>
      <c r="C152" s="233"/>
      <c r="D152" s="223" t="s">
        <v>127</v>
      </c>
      <c r="E152" s="234" t="s">
        <v>19</v>
      </c>
      <c r="F152" s="235" t="s">
        <v>436</v>
      </c>
      <c r="G152" s="233"/>
      <c r="H152" s="236">
        <v>490.6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127</v>
      </c>
      <c r="AU152" s="242" t="s">
        <v>83</v>
      </c>
      <c r="AV152" s="14" t="s">
        <v>83</v>
      </c>
      <c r="AW152" s="14" t="s">
        <v>35</v>
      </c>
      <c r="AX152" s="14" t="s">
        <v>73</v>
      </c>
      <c r="AY152" s="242" t="s">
        <v>117</v>
      </c>
    </row>
    <row r="153" spans="1:51" s="15" customFormat="1" ht="12">
      <c r="A153" s="15"/>
      <c r="B153" s="243"/>
      <c r="C153" s="244"/>
      <c r="D153" s="223" t="s">
        <v>127</v>
      </c>
      <c r="E153" s="245" t="s">
        <v>19</v>
      </c>
      <c r="F153" s="246" t="s">
        <v>130</v>
      </c>
      <c r="G153" s="244"/>
      <c r="H153" s="247">
        <v>490.6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3" t="s">
        <v>127</v>
      </c>
      <c r="AU153" s="253" t="s">
        <v>83</v>
      </c>
      <c r="AV153" s="15" t="s">
        <v>123</v>
      </c>
      <c r="AW153" s="15" t="s">
        <v>35</v>
      </c>
      <c r="AX153" s="15" t="s">
        <v>81</v>
      </c>
      <c r="AY153" s="253" t="s">
        <v>117</v>
      </c>
    </row>
    <row r="154" spans="1:65" s="2" customFormat="1" ht="16.5" customHeight="1">
      <c r="A154" s="39"/>
      <c r="B154" s="40"/>
      <c r="C154" s="203" t="s">
        <v>280</v>
      </c>
      <c r="D154" s="203" t="s">
        <v>118</v>
      </c>
      <c r="E154" s="204" t="s">
        <v>437</v>
      </c>
      <c r="F154" s="205" t="s">
        <v>438</v>
      </c>
      <c r="G154" s="206" t="s">
        <v>183</v>
      </c>
      <c r="H154" s="207">
        <v>57.484</v>
      </c>
      <c r="I154" s="208"/>
      <c r="J154" s="209">
        <f>ROUND(I154*H154,2)</f>
        <v>0</v>
      </c>
      <c r="K154" s="205" t="s">
        <v>122</v>
      </c>
      <c r="L154" s="45"/>
      <c r="M154" s="210" t="s">
        <v>19</v>
      </c>
      <c r="N154" s="211" t="s">
        <v>44</v>
      </c>
      <c r="O154" s="85"/>
      <c r="P154" s="212">
        <f>O154*H154</f>
        <v>0</v>
      </c>
      <c r="Q154" s="212">
        <v>0.00193192</v>
      </c>
      <c r="R154" s="212">
        <f>Q154*H154</f>
        <v>0.11105448928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123</v>
      </c>
      <c r="AT154" s="214" t="s">
        <v>118</v>
      </c>
      <c r="AU154" s="214" t="s">
        <v>83</v>
      </c>
      <c r="AY154" s="18" t="s">
        <v>117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81</v>
      </c>
      <c r="BK154" s="215">
        <f>ROUND(I154*H154,2)</f>
        <v>0</v>
      </c>
      <c r="BL154" s="18" t="s">
        <v>123</v>
      </c>
      <c r="BM154" s="214" t="s">
        <v>439</v>
      </c>
    </row>
    <row r="155" spans="1:47" s="2" customFormat="1" ht="12">
      <c r="A155" s="39"/>
      <c r="B155" s="40"/>
      <c r="C155" s="41"/>
      <c r="D155" s="216" t="s">
        <v>125</v>
      </c>
      <c r="E155" s="41"/>
      <c r="F155" s="217" t="s">
        <v>440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125</v>
      </c>
      <c r="AU155" s="18" t="s">
        <v>83</v>
      </c>
    </row>
    <row r="156" spans="1:51" s="13" customFormat="1" ht="12">
      <c r="A156" s="13"/>
      <c r="B156" s="221"/>
      <c r="C156" s="222"/>
      <c r="D156" s="223" t="s">
        <v>127</v>
      </c>
      <c r="E156" s="224" t="s">
        <v>19</v>
      </c>
      <c r="F156" s="225" t="s">
        <v>441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127</v>
      </c>
      <c r="AU156" s="231" t="s">
        <v>83</v>
      </c>
      <c r="AV156" s="13" t="s">
        <v>81</v>
      </c>
      <c r="AW156" s="13" t="s">
        <v>35</v>
      </c>
      <c r="AX156" s="13" t="s">
        <v>73</v>
      </c>
      <c r="AY156" s="231" t="s">
        <v>117</v>
      </c>
    </row>
    <row r="157" spans="1:51" s="13" customFormat="1" ht="12">
      <c r="A157" s="13"/>
      <c r="B157" s="221"/>
      <c r="C157" s="222"/>
      <c r="D157" s="223" t="s">
        <v>127</v>
      </c>
      <c r="E157" s="224" t="s">
        <v>19</v>
      </c>
      <c r="F157" s="225" t="s">
        <v>442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127</v>
      </c>
      <c r="AU157" s="231" t="s">
        <v>83</v>
      </c>
      <c r="AV157" s="13" t="s">
        <v>81</v>
      </c>
      <c r="AW157" s="13" t="s">
        <v>35</v>
      </c>
      <c r="AX157" s="13" t="s">
        <v>73</v>
      </c>
      <c r="AY157" s="231" t="s">
        <v>117</v>
      </c>
    </row>
    <row r="158" spans="1:51" s="13" customFormat="1" ht="12">
      <c r="A158" s="13"/>
      <c r="B158" s="221"/>
      <c r="C158" s="222"/>
      <c r="D158" s="223" t="s">
        <v>127</v>
      </c>
      <c r="E158" s="224" t="s">
        <v>19</v>
      </c>
      <c r="F158" s="225" t="s">
        <v>443</v>
      </c>
      <c r="G158" s="222"/>
      <c r="H158" s="224" t="s">
        <v>19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127</v>
      </c>
      <c r="AU158" s="231" t="s">
        <v>83</v>
      </c>
      <c r="AV158" s="13" t="s">
        <v>81</v>
      </c>
      <c r="AW158" s="13" t="s">
        <v>35</v>
      </c>
      <c r="AX158" s="13" t="s">
        <v>73</v>
      </c>
      <c r="AY158" s="231" t="s">
        <v>117</v>
      </c>
    </row>
    <row r="159" spans="1:51" s="14" customFormat="1" ht="12">
      <c r="A159" s="14"/>
      <c r="B159" s="232"/>
      <c r="C159" s="233"/>
      <c r="D159" s="223" t="s">
        <v>127</v>
      </c>
      <c r="E159" s="234" t="s">
        <v>19</v>
      </c>
      <c r="F159" s="235" t="s">
        <v>444</v>
      </c>
      <c r="G159" s="233"/>
      <c r="H159" s="236">
        <v>57.484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127</v>
      </c>
      <c r="AU159" s="242" t="s">
        <v>83</v>
      </c>
      <c r="AV159" s="14" t="s">
        <v>83</v>
      </c>
      <c r="AW159" s="14" t="s">
        <v>35</v>
      </c>
      <c r="AX159" s="14" t="s">
        <v>73</v>
      </c>
      <c r="AY159" s="242" t="s">
        <v>117</v>
      </c>
    </row>
    <row r="160" spans="1:51" s="15" customFormat="1" ht="12">
      <c r="A160" s="15"/>
      <c r="B160" s="243"/>
      <c r="C160" s="244"/>
      <c r="D160" s="223" t="s">
        <v>127</v>
      </c>
      <c r="E160" s="245" t="s">
        <v>19</v>
      </c>
      <c r="F160" s="246" t="s">
        <v>130</v>
      </c>
      <c r="G160" s="244"/>
      <c r="H160" s="247">
        <v>57.484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3" t="s">
        <v>127</v>
      </c>
      <c r="AU160" s="253" t="s">
        <v>83</v>
      </c>
      <c r="AV160" s="15" t="s">
        <v>123</v>
      </c>
      <c r="AW160" s="15" t="s">
        <v>35</v>
      </c>
      <c r="AX160" s="15" t="s">
        <v>81</v>
      </c>
      <c r="AY160" s="253" t="s">
        <v>117</v>
      </c>
    </row>
    <row r="161" spans="1:65" s="2" customFormat="1" ht="16.5" customHeight="1">
      <c r="A161" s="39"/>
      <c r="B161" s="40"/>
      <c r="C161" s="203" t="s">
        <v>294</v>
      </c>
      <c r="D161" s="203" t="s">
        <v>118</v>
      </c>
      <c r="E161" s="204" t="s">
        <v>445</v>
      </c>
      <c r="F161" s="205" t="s">
        <v>446</v>
      </c>
      <c r="G161" s="206" t="s">
        <v>183</v>
      </c>
      <c r="H161" s="207">
        <v>76.652</v>
      </c>
      <c r="I161" s="208"/>
      <c r="J161" s="209">
        <f>ROUND(I161*H161,2)</f>
        <v>0</v>
      </c>
      <c r="K161" s="205" t="s">
        <v>122</v>
      </c>
      <c r="L161" s="45"/>
      <c r="M161" s="210" t="s">
        <v>19</v>
      </c>
      <c r="N161" s="211" t="s">
        <v>44</v>
      </c>
      <c r="O161" s="85"/>
      <c r="P161" s="212">
        <f>O161*H161</f>
        <v>0</v>
      </c>
      <c r="Q161" s="212">
        <v>0.00023</v>
      </c>
      <c r="R161" s="212">
        <f>Q161*H161</f>
        <v>0.01762996</v>
      </c>
      <c r="S161" s="212">
        <v>0</v>
      </c>
      <c r="T161" s="21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4" t="s">
        <v>123</v>
      </c>
      <c r="AT161" s="214" t="s">
        <v>118</v>
      </c>
      <c r="AU161" s="214" t="s">
        <v>83</v>
      </c>
      <c r="AY161" s="18" t="s">
        <v>117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8" t="s">
        <v>81</v>
      </c>
      <c r="BK161" s="215">
        <f>ROUND(I161*H161,2)</f>
        <v>0</v>
      </c>
      <c r="BL161" s="18" t="s">
        <v>123</v>
      </c>
      <c r="BM161" s="214" t="s">
        <v>447</v>
      </c>
    </row>
    <row r="162" spans="1:47" s="2" customFormat="1" ht="12">
      <c r="A162" s="39"/>
      <c r="B162" s="40"/>
      <c r="C162" s="41"/>
      <c r="D162" s="216" t="s">
        <v>125</v>
      </c>
      <c r="E162" s="41"/>
      <c r="F162" s="217" t="s">
        <v>448</v>
      </c>
      <c r="G162" s="41"/>
      <c r="H162" s="41"/>
      <c r="I162" s="218"/>
      <c r="J162" s="41"/>
      <c r="K162" s="41"/>
      <c r="L162" s="45"/>
      <c r="M162" s="219"/>
      <c r="N162" s="22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125</v>
      </c>
      <c r="AU162" s="18" t="s">
        <v>83</v>
      </c>
    </row>
    <row r="163" spans="1:51" s="13" customFormat="1" ht="12">
      <c r="A163" s="13"/>
      <c r="B163" s="221"/>
      <c r="C163" s="222"/>
      <c r="D163" s="223" t="s">
        <v>127</v>
      </c>
      <c r="E163" s="224" t="s">
        <v>19</v>
      </c>
      <c r="F163" s="225" t="s">
        <v>449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127</v>
      </c>
      <c r="AU163" s="231" t="s">
        <v>83</v>
      </c>
      <c r="AV163" s="13" t="s">
        <v>81</v>
      </c>
      <c r="AW163" s="13" t="s">
        <v>35</v>
      </c>
      <c r="AX163" s="13" t="s">
        <v>73</v>
      </c>
      <c r="AY163" s="231" t="s">
        <v>117</v>
      </c>
    </row>
    <row r="164" spans="1:51" s="13" customFormat="1" ht="12">
      <c r="A164" s="13"/>
      <c r="B164" s="221"/>
      <c r="C164" s="222"/>
      <c r="D164" s="223" t="s">
        <v>127</v>
      </c>
      <c r="E164" s="224" t="s">
        <v>19</v>
      </c>
      <c r="F164" s="225" t="s">
        <v>450</v>
      </c>
      <c r="G164" s="222"/>
      <c r="H164" s="224" t="s">
        <v>19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127</v>
      </c>
      <c r="AU164" s="231" t="s">
        <v>83</v>
      </c>
      <c r="AV164" s="13" t="s">
        <v>81</v>
      </c>
      <c r="AW164" s="13" t="s">
        <v>35</v>
      </c>
      <c r="AX164" s="13" t="s">
        <v>73</v>
      </c>
      <c r="AY164" s="231" t="s">
        <v>117</v>
      </c>
    </row>
    <row r="165" spans="1:51" s="13" customFormat="1" ht="12">
      <c r="A165" s="13"/>
      <c r="B165" s="221"/>
      <c r="C165" s="222"/>
      <c r="D165" s="223" t="s">
        <v>127</v>
      </c>
      <c r="E165" s="224" t="s">
        <v>19</v>
      </c>
      <c r="F165" s="225" t="s">
        <v>451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127</v>
      </c>
      <c r="AU165" s="231" t="s">
        <v>83</v>
      </c>
      <c r="AV165" s="13" t="s">
        <v>81</v>
      </c>
      <c r="AW165" s="13" t="s">
        <v>35</v>
      </c>
      <c r="AX165" s="13" t="s">
        <v>73</v>
      </c>
      <c r="AY165" s="231" t="s">
        <v>117</v>
      </c>
    </row>
    <row r="166" spans="1:51" s="14" customFormat="1" ht="12">
      <c r="A166" s="14"/>
      <c r="B166" s="232"/>
      <c r="C166" s="233"/>
      <c r="D166" s="223" t="s">
        <v>127</v>
      </c>
      <c r="E166" s="234" t="s">
        <v>19</v>
      </c>
      <c r="F166" s="235" t="s">
        <v>452</v>
      </c>
      <c r="G166" s="233"/>
      <c r="H166" s="236">
        <v>76.652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127</v>
      </c>
      <c r="AU166" s="242" t="s">
        <v>83</v>
      </c>
      <c r="AV166" s="14" t="s">
        <v>83</v>
      </c>
      <c r="AW166" s="14" t="s">
        <v>35</v>
      </c>
      <c r="AX166" s="14" t="s">
        <v>73</v>
      </c>
      <c r="AY166" s="242" t="s">
        <v>117</v>
      </c>
    </row>
    <row r="167" spans="1:51" s="15" customFormat="1" ht="12">
      <c r="A167" s="15"/>
      <c r="B167" s="243"/>
      <c r="C167" s="244"/>
      <c r="D167" s="223" t="s">
        <v>127</v>
      </c>
      <c r="E167" s="245" t="s">
        <v>19</v>
      </c>
      <c r="F167" s="246" t="s">
        <v>130</v>
      </c>
      <c r="G167" s="244"/>
      <c r="H167" s="247">
        <v>76.652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3" t="s">
        <v>127</v>
      </c>
      <c r="AU167" s="253" t="s">
        <v>83</v>
      </c>
      <c r="AV167" s="15" t="s">
        <v>123</v>
      </c>
      <c r="AW167" s="15" t="s">
        <v>35</v>
      </c>
      <c r="AX167" s="15" t="s">
        <v>81</v>
      </c>
      <c r="AY167" s="253" t="s">
        <v>117</v>
      </c>
    </row>
    <row r="168" spans="1:65" s="2" customFormat="1" ht="16.5" customHeight="1">
      <c r="A168" s="39"/>
      <c r="B168" s="40"/>
      <c r="C168" s="203" t="s">
        <v>301</v>
      </c>
      <c r="D168" s="203" t="s">
        <v>118</v>
      </c>
      <c r="E168" s="204" t="s">
        <v>453</v>
      </c>
      <c r="F168" s="205" t="s">
        <v>454</v>
      </c>
      <c r="G168" s="206" t="s">
        <v>183</v>
      </c>
      <c r="H168" s="207">
        <v>38.326</v>
      </c>
      <c r="I168" s="208"/>
      <c r="J168" s="209">
        <f>ROUND(I168*H168,2)</f>
        <v>0</v>
      </c>
      <c r="K168" s="205" t="s">
        <v>122</v>
      </c>
      <c r="L168" s="45"/>
      <c r="M168" s="210" t="s">
        <v>19</v>
      </c>
      <c r="N168" s="211" t="s">
        <v>44</v>
      </c>
      <c r="O168" s="85"/>
      <c r="P168" s="212">
        <f>O168*H168</f>
        <v>0</v>
      </c>
      <c r="Q168" s="212">
        <v>8.588E-05</v>
      </c>
      <c r="R168" s="212">
        <f>Q168*H168</f>
        <v>0.00329143688</v>
      </c>
      <c r="S168" s="212">
        <v>0</v>
      </c>
      <c r="T168" s="21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4" t="s">
        <v>321</v>
      </c>
      <c r="AT168" s="214" t="s">
        <v>118</v>
      </c>
      <c r="AU168" s="214" t="s">
        <v>83</v>
      </c>
      <c r="AY168" s="18" t="s">
        <v>117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8" t="s">
        <v>81</v>
      </c>
      <c r="BK168" s="215">
        <f>ROUND(I168*H168,2)</f>
        <v>0</v>
      </c>
      <c r="BL168" s="18" t="s">
        <v>321</v>
      </c>
      <c r="BM168" s="214" t="s">
        <v>455</v>
      </c>
    </row>
    <row r="169" spans="1:47" s="2" customFormat="1" ht="12">
      <c r="A169" s="39"/>
      <c r="B169" s="40"/>
      <c r="C169" s="41"/>
      <c r="D169" s="216" t="s">
        <v>125</v>
      </c>
      <c r="E169" s="41"/>
      <c r="F169" s="217" t="s">
        <v>456</v>
      </c>
      <c r="G169" s="41"/>
      <c r="H169" s="41"/>
      <c r="I169" s="218"/>
      <c r="J169" s="41"/>
      <c r="K169" s="41"/>
      <c r="L169" s="45"/>
      <c r="M169" s="219"/>
      <c r="N169" s="22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125</v>
      </c>
      <c r="AU169" s="18" t="s">
        <v>83</v>
      </c>
    </row>
    <row r="170" spans="1:51" s="13" customFormat="1" ht="12">
      <c r="A170" s="13"/>
      <c r="B170" s="221"/>
      <c r="C170" s="222"/>
      <c r="D170" s="223" t="s">
        <v>127</v>
      </c>
      <c r="E170" s="224" t="s">
        <v>19</v>
      </c>
      <c r="F170" s="225" t="s">
        <v>457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127</v>
      </c>
      <c r="AU170" s="231" t="s">
        <v>83</v>
      </c>
      <c r="AV170" s="13" t="s">
        <v>81</v>
      </c>
      <c r="AW170" s="13" t="s">
        <v>35</v>
      </c>
      <c r="AX170" s="13" t="s">
        <v>73</v>
      </c>
      <c r="AY170" s="231" t="s">
        <v>117</v>
      </c>
    </row>
    <row r="171" spans="1:51" s="13" customFormat="1" ht="12">
      <c r="A171" s="13"/>
      <c r="B171" s="221"/>
      <c r="C171" s="222"/>
      <c r="D171" s="223" t="s">
        <v>127</v>
      </c>
      <c r="E171" s="224" t="s">
        <v>19</v>
      </c>
      <c r="F171" s="225" t="s">
        <v>450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127</v>
      </c>
      <c r="AU171" s="231" t="s">
        <v>83</v>
      </c>
      <c r="AV171" s="13" t="s">
        <v>81</v>
      </c>
      <c r="AW171" s="13" t="s">
        <v>35</v>
      </c>
      <c r="AX171" s="13" t="s">
        <v>73</v>
      </c>
      <c r="AY171" s="231" t="s">
        <v>117</v>
      </c>
    </row>
    <row r="172" spans="1:51" s="13" customFormat="1" ht="12">
      <c r="A172" s="13"/>
      <c r="B172" s="221"/>
      <c r="C172" s="222"/>
      <c r="D172" s="223" t="s">
        <v>127</v>
      </c>
      <c r="E172" s="224" t="s">
        <v>19</v>
      </c>
      <c r="F172" s="225" t="s">
        <v>458</v>
      </c>
      <c r="G172" s="222"/>
      <c r="H172" s="224" t="s">
        <v>19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127</v>
      </c>
      <c r="AU172" s="231" t="s">
        <v>83</v>
      </c>
      <c r="AV172" s="13" t="s">
        <v>81</v>
      </c>
      <c r="AW172" s="13" t="s">
        <v>35</v>
      </c>
      <c r="AX172" s="13" t="s">
        <v>73</v>
      </c>
      <c r="AY172" s="231" t="s">
        <v>117</v>
      </c>
    </row>
    <row r="173" spans="1:51" s="14" customFormat="1" ht="12">
      <c r="A173" s="14"/>
      <c r="B173" s="232"/>
      <c r="C173" s="233"/>
      <c r="D173" s="223" t="s">
        <v>127</v>
      </c>
      <c r="E173" s="234" t="s">
        <v>19</v>
      </c>
      <c r="F173" s="235" t="s">
        <v>459</v>
      </c>
      <c r="G173" s="233"/>
      <c r="H173" s="236">
        <v>38.326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127</v>
      </c>
      <c r="AU173" s="242" t="s">
        <v>83</v>
      </c>
      <c r="AV173" s="14" t="s">
        <v>83</v>
      </c>
      <c r="AW173" s="14" t="s">
        <v>35</v>
      </c>
      <c r="AX173" s="14" t="s">
        <v>73</v>
      </c>
      <c r="AY173" s="242" t="s">
        <v>117</v>
      </c>
    </row>
    <row r="174" spans="1:51" s="15" customFormat="1" ht="12">
      <c r="A174" s="15"/>
      <c r="B174" s="243"/>
      <c r="C174" s="244"/>
      <c r="D174" s="223" t="s">
        <v>127</v>
      </c>
      <c r="E174" s="245" t="s">
        <v>19</v>
      </c>
      <c r="F174" s="246" t="s">
        <v>130</v>
      </c>
      <c r="G174" s="244"/>
      <c r="H174" s="247">
        <v>38.326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3" t="s">
        <v>127</v>
      </c>
      <c r="AU174" s="253" t="s">
        <v>83</v>
      </c>
      <c r="AV174" s="15" t="s">
        <v>123</v>
      </c>
      <c r="AW174" s="15" t="s">
        <v>35</v>
      </c>
      <c r="AX174" s="15" t="s">
        <v>81</v>
      </c>
      <c r="AY174" s="253" t="s">
        <v>117</v>
      </c>
    </row>
    <row r="175" spans="1:65" s="2" customFormat="1" ht="38.55" customHeight="1">
      <c r="A175" s="39"/>
      <c r="B175" s="40"/>
      <c r="C175" s="203" t="s">
        <v>307</v>
      </c>
      <c r="D175" s="203" t="s">
        <v>118</v>
      </c>
      <c r="E175" s="204" t="s">
        <v>460</v>
      </c>
      <c r="F175" s="205" t="s">
        <v>461</v>
      </c>
      <c r="G175" s="206" t="s">
        <v>141</v>
      </c>
      <c r="H175" s="207">
        <v>0.8</v>
      </c>
      <c r="I175" s="208"/>
      <c r="J175" s="209">
        <f>ROUND(I175*H175,2)</f>
        <v>0</v>
      </c>
      <c r="K175" s="205" t="s">
        <v>19</v>
      </c>
      <c r="L175" s="45"/>
      <c r="M175" s="210" t="s">
        <v>19</v>
      </c>
      <c r="N175" s="211" t="s">
        <v>44</v>
      </c>
      <c r="O175" s="85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4" t="s">
        <v>123</v>
      </c>
      <c r="AT175" s="214" t="s">
        <v>118</v>
      </c>
      <c r="AU175" s="214" t="s">
        <v>83</v>
      </c>
      <c r="AY175" s="18" t="s">
        <v>117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8" t="s">
        <v>81</v>
      </c>
      <c r="BK175" s="215">
        <f>ROUND(I175*H175,2)</f>
        <v>0</v>
      </c>
      <c r="BL175" s="18" t="s">
        <v>123</v>
      </c>
      <c r="BM175" s="214" t="s">
        <v>462</v>
      </c>
    </row>
    <row r="176" spans="1:51" s="13" customFormat="1" ht="12">
      <c r="A176" s="13"/>
      <c r="B176" s="221"/>
      <c r="C176" s="222"/>
      <c r="D176" s="223" t="s">
        <v>127</v>
      </c>
      <c r="E176" s="224" t="s">
        <v>19</v>
      </c>
      <c r="F176" s="225" t="s">
        <v>393</v>
      </c>
      <c r="G176" s="222"/>
      <c r="H176" s="224" t="s">
        <v>19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127</v>
      </c>
      <c r="AU176" s="231" t="s">
        <v>83</v>
      </c>
      <c r="AV176" s="13" t="s">
        <v>81</v>
      </c>
      <c r="AW176" s="13" t="s">
        <v>35</v>
      </c>
      <c r="AX176" s="13" t="s">
        <v>73</v>
      </c>
      <c r="AY176" s="231" t="s">
        <v>117</v>
      </c>
    </row>
    <row r="177" spans="1:51" s="14" customFormat="1" ht="12">
      <c r="A177" s="14"/>
      <c r="B177" s="232"/>
      <c r="C177" s="233"/>
      <c r="D177" s="223" t="s">
        <v>127</v>
      </c>
      <c r="E177" s="234" t="s">
        <v>19</v>
      </c>
      <c r="F177" s="235" t="s">
        <v>463</v>
      </c>
      <c r="G177" s="233"/>
      <c r="H177" s="236">
        <v>0.8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2" t="s">
        <v>127</v>
      </c>
      <c r="AU177" s="242" t="s">
        <v>83</v>
      </c>
      <c r="AV177" s="14" t="s">
        <v>83</v>
      </c>
      <c r="AW177" s="14" t="s">
        <v>35</v>
      </c>
      <c r="AX177" s="14" t="s">
        <v>73</v>
      </c>
      <c r="AY177" s="242" t="s">
        <v>117</v>
      </c>
    </row>
    <row r="178" spans="1:51" s="15" customFormat="1" ht="12">
      <c r="A178" s="15"/>
      <c r="B178" s="243"/>
      <c r="C178" s="244"/>
      <c r="D178" s="223" t="s">
        <v>127</v>
      </c>
      <c r="E178" s="245" t="s">
        <v>19</v>
      </c>
      <c r="F178" s="246" t="s">
        <v>130</v>
      </c>
      <c r="G178" s="244"/>
      <c r="H178" s="247">
        <v>0.8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3" t="s">
        <v>127</v>
      </c>
      <c r="AU178" s="253" t="s">
        <v>83</v>
      </c>
      <c r="AV178" s="15" t="s">
        <v>123</v>
      </c>
      <c r="AW178" s="15" t="s">
        <v>35</v>
      </c>
      <c r="AX178" s="15" t="s">
        <v>81</v>
      </c>
      <c r="AY178" s="253" t="s">
        <v>117</v>
      </c>
    </row>
    <row r="179" spans="1:65" s="2" customFormat="1" ht="16.5" customHeight="1">
      <c r="A179" s="39"/>
      <c r="B179" s="40"/>
      <c r="C179" s="203" t="s">
        <v>330</v>
      </c>
      <c r="D179" s="203" t="s">
        <v>118</v>
      </c>
      <c r="E179" s="204" t="s">
        <v>356</v>
      </c>
      <c r="F179" s="205" t="s">
        <v>357</v>
      </c>
      <c r="G179" s="206" t="s">
        <v>141</v>
      </c>
      <c r="H179" s="207">
        <v>0.948</v>
      </c>
      <c r="I179" s="208"/>
      <c r="J179" s="209">
        <f>ROUND(I179*H179,2)</f>
        <v>0</v>
      </c>
      <c r="K179" s="205" t="s">
        <v>122</v>
      </c>
      <c r="L179" s="45"/>
      <c r="M179" s="210" t="s">
        <v>19</v>
      </c>
      <c r="N179" s="211" t="s">
        <v>44</v>
      </c>
      <c r="O179" s="85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4" t="s">
        <v>123</v>
      </c>
      <c r="AT179" s="214" t="s">
        <v>118</v>
      </c>
      <c r="AU179" s="214" t="s">
        <v>83</v>
      </c>
      <c r="AY179" s="18" t="s">
        <v>117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8" t="s">
        <v>81</v>
      </c>
      <c r="BK179" s="215">
        <f>ROUND(I179*H179,2)</f>
        <v>0</v>
      </c>
      <c r="BL179" s="18" t="s">
        <v>123</v>
      </c>
      <c r="BM179" s="214" t="s">
        <v>464</v>
      </c>
    </row>
    <row r="180" spans="1:47" s="2" customFormat="1" ht="12">
      <c r="A180" s="39"/>
      <c r="B180" s="40"/>
      <c r="C180" s="41"/>
      <c r="D180" s="216" t="s">
        <v>125</v>
      </c>
      <c r="E180" s="41"/>
      <c r="F180" s="217" t="s">
        <v>359</v>
      </c>
      <c r="G180" s="41"/>
      <c r="H180" s="41"/>
      <c r="I180" s="218"/>
      <c r="J180" s="41"/>
      <c r="K180" s="41"/>
      <c r="L180" s="45"/>
      <c r="M180" s="219"/>
      <c r="N180" s="22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125</v>
      </c>
      <c r="AU180" s="18" t="s">
        <v>83</v>
      </c>
    </row>
    <row r="181" spans="1:65" s="2" customFormat="1" ht="16.5" customHeight="1">
      <c r="A181" s="39"/>
      <c r="B181" s="40"/>
      <c r="C181" s="203" t="s">
        <v>336</v>
      </c>
      <c r="D181" s="203" t="s">
        <v>118</v>
      </c>
      <c r="E181" s="204" t="s">
        <v>465</v>
      </c>
      <c r="F181" s="205" t="s">
        <v>466</v>
      </c>
      <c r="G181" s="206" t="s">
        <v>467</v>
      </c>
      <c r="H181" s="207">
        <v>1</v>
      </c>
      <c r="I181" s="208"/>
      <c r="J181" s="209">
        <f>ROUND(I181*H181,2)</f>
        <v>0</v>
      </c>
      <c r="K181" s="205" t="s">
        <v>19</v>
      </c>
      <c r="L181" s="45"/>
      <c r="M181" s="210" t="s">
        <v>19</v>
      </c>
      <c r="N181" s="211" t="s">
        <v>44</v>
      </c>
      <c r="O181" s="85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4" t="s">
        <v>468</v>
      </c>
      <c r="AT181" s="214" t="s">
        <v>118</v>
      </c>
      <c r="AU181" s="214" t="s">
        <v>83</v>
      </c>
      <c r="AY181" s="18" t="s">
        <v>117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8" t="s">
        <v>81</v>
      </c>
      <c r="BK181" s="215">
        <f>ROUND(I181*H181,2)</f>
        <v>0</v>
      </c>
      <c r="BL181" s="18" t="s">
        <v>468</v>
      </c>
      <c r="BM181" s="214" t="s">
        <v>469</v>
      </c>
    </row>
    <row r="182" spans="1:51" s="13" customFormat="1" ht="12">
      <c r="A182" s="13"/>
      <c r="B182" s="221"/>
      <c r="C182" s="222"/>
      <c r="D182" s="223" t="s">
        <v>127</v>
      </c>
      <c r="E182" s="224" t="s">
        <v>19</v>
      </c>
      <c r="F182" s="225" t="s">
        <v>470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127</v>
      </c>
      <c r="AU182" s="231" t="s">
        <v>83</v>
      </c>
      <c r="AV182" s="13" t="s">
        <v>81</v>
      </c>
      <c r="AW182" s="13" t="s">
        <v>35</v>
      </c>
      <c r="AX182" s="13" t="s">
        <v>73</v>
      </c>
      <c r="AY182" s="231" t="s">
        <v>117</v>
      </c>
    </row>
    <row r="183" spans="1:51" s="13" customFormat="1" ht="12">
      <c r="A183" s="13"/>
      <c r="B183" s="221"/>
      <c r="C183" s="222"/>
      <c r="D183" s="223" t="s">
        <v>127</v>
      </c>
      <c r="E183" s="224" t="s">
        <v>19</v>
      </c>
      <c r="F183" s="225" t="s">
        <v>471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127</v>
      </c>
      <c r="AU183" s="231" t="s">
        <v>83</v>
      </c>
      <c r="AV183" s="13" t="s">
        <v>81</v>
      </c>
      <c r="AW183" s="13" t="s">
        <v>35</v>
      </c>
      <c r="AX183" s="13" t="s">
        <v>73</v>
      </c>
      <c r="AY183" s="231" t="s">
        <v>117</v>
      </c>
    </row>
    <row r="184" spans="1:51" s="13" customFormat="1" ht="12">
      <c r="A184" s="13"/>
      <c r="B184" s="221"/>
      <c r="C184" s="222"/>
      <c r="D184" s="223" t="s">
        <v>127</v>
      </c>
      <c r="E184" s="224" t="s">
        <v>19</v>
      </c>
      <c r="F184" s="225" t="s">
        <v>472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127</v>
      </c>
      <c r="AU184" s="231" t="s">
        <v>83</v>
      </c>
      <c r="AV184" s="13" t="s">
        <v>81</v>
      </c>
      <c r="AW184" s="13" t="s">
        <v>35</v>
      </c>
      <c r="AX184" s="13" t="s">
        <v>73</v>
      </c>
      <c r="AY184" s="231" t="s">
        <v>117</v>
      </c>
    </row>
    <row r="185" spans="1:51" s="14" customFormat="1" ht="12">
      <c r="A185" s="14"/>
      <c r="B185" s="232"/>
      <c r="C185" s="233"/>
      <c r="D185" s="223" t="s">
        <v>127</v>
      </c>
      <c r="E185" s="234" t="s">
        <v>19</v>
      </c>
      <c r="F185" s="235" t="s">
        <v>81</v>
      </c>
      <c r="G185" s="233"/>
      <c r="H185" s="236">
        <v>1</v>
      </c>
      <c r="I185" s="237"/>
      <c r="J185" s="233"/>
      <c r="K185" s="233"/>
      <c r="L185" s="238"/>
      <c r="M185" s="281"/>
      <c r="N185" s="282"/>
      <c r="O185" s="282"/>
      <c r="P185" s="282"/>
      <c r="Q185" s="282"/>
      <c r="R185" s="282"/>
      <c r="S185" s="282"/>
      <c r="T185" s="28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2" t="s">
        <v>127</v>
      </c>
      <c r="AU185" s="242" t="s">
        <v>83</v>
      </c>
      <c r="AV185" s="14" t="s">
        <v>83</v>
      </c>
      <c r="AW185" s="14" t="s">
        <v>35</v>
      </c>
      <c r="AX185" s="14" t="s">
        <v>81</v>
      </c>
      <c r="AY185" s="242" t="s">
        <v>117</v>
      </c>
    </row>
    <row r="186" spans="1:31" s="2" customFormat="1" ht="6.95" customHeight="1">
      <c r="A186" s="39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84:K18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8" r:id="rId1" display="https://podminky.urs.cz/item/CS_URS_2023_01/934956222"/>
    <hyperlink ref="F106" r:id="rId2" display="https://podminky.urs.cz/item/CS_URS_2023_01/767996801"/>
    <hyperlink ref="F112" r:id="rId3" display="https://podminky.urs.cz/item/CS_URS_2023_01/767996804"/>
    <hyperlink ref="F118" r:id="rId4" display="https://podminky.urs.cz/item/CS_URS_2023_01/767995114"/>
    <hyperlink ref="F126" r:id="rId5" display="https://podminky.urs.cz/item/CS_URS_2023_01/789123240"/>
    <hyperlink ref="F130" r:id="rId6" display="https://podminky.urs.cz/item/CS_URS_2023_01/789123210"/>
    <hyperlink ref="F134" r:id="rId7" display="https://podminky.urs.cz/item/CS_URS_2023_01/789123230"/>
    <hyperlink ref="F138" r:id="rId8" display="https://podminky.urs.cz/item/CS_URS_2023_01/789223132R"/>
    <hyperlink ref="F150" r:id="rId9" display="https://podminky.urs.cz/item/CS_URS_2023_01/628613611"/>
    <hyperlink ref="F155" r:id="rId10" display="https://podminky.urs.cz/item/CS_URS_2023_01/789421533"/>
    <hyperlink ref="F162" r:id="rId11" display="https://podminky.urs.cz/item/CS_URS_2023_01/783337101"/>
    <hyperlink ref="F169" r:id="rId12" display="https://podminky.urs.cz/item/CS_URS_2023_01/783347101"/>
    <hyperlink ref="F180" r:id="rId13" display="https://podminky.urs.cz/item/CS_URS_2023_01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Doubrava, VD Žleby-Zámecký, oprava spárování, odstranění nánosů v nadjezí, oprava stavidla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473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29.11.2022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ROUND((SUM(BE86:BE191)),2)</f>
        <v>0</v>
      </c>
      <c r="G33" s="39"/>
      <c r="H33" s="39"/>
      <c r="I33" s="149">
        <v>0.21</v>
      </c>
      <c r="J33" s="148">
        <f>ROUND(((SUM(BE86:BE191))*I33),2)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ROUND((SUM(BF86:BF191)),2)</f>
        <v>0</v>
      </c>
      <c r="G34" s="39"/>
      <c r="H34" s="39"/>
      <c r="I34" s="149">
        <v>0.15</v>
      </c>
      <c r="J34" s="148">
        <f>ROUND(((SUM(BF86:BF191))*I34),2)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ROUND((SUM(BG86:BG191)),2)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ROUND((SUM(BH86:BH191)),2)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ROUND((SUM(BI86:BI191)),2)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 hidden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 hidden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 hidden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 hidden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 hidden="1">
      <c r="A48" s="39"/>
      <c r="B48" s="40"/>
      <c r="C48" s="41"/>
      <c r="D48" s="41"/>
      <c r="E48" s="161" t="str">
        <f>E7</f>
        <v>Doubrava, VD Žleby-Zámecký, oprava spárování, odstranění nánosů v nadjezí, oprava stavidla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 hidden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 hidden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 hidden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 hidden="1">
      <c r="A52" s="39"/>
      <c r="B52" s="40"/>
      <c r="C52" s="33" t="s">
        <v>21</v>
      </c>
      <c r="D52" s="41"/>
      <c r="E52" s="41"/>
      <c r="F52" s="28" t="str">
        <f>F12</f>
        <v>Žleby</v>
      </c>
      <c r="G52" s="41"/>
      <c r="H52" s="41"/>
      <c r="I52" s="33" t="s">
        <v>23</v>
      </c>
      <c r="J52" s="73" t="str">
        <f>IF(J12="","",J12)</f>
        <v>29.11.2022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 hidden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 hidden="1">
      <c r="A54" s="39"/>
      <c r="B54" s="40"/>
      <c r="C54" s="33" t="s">
        <v>25</v>
      </c>
      <c r="D54" s="41"/>
      <c r="E54" s="41"/>
      <c r="F54" s="28" t="str">
        <f>E15</f>
        <v>Povodí Labe, s.p.</v>
      </c>
      <c r="G54" s="41"/>
      <c r="H54" s="41"/>
      <c r="I54" s="33" t="s">
        <v>33</v>
      </c>
      <c r="J54" s="37" t="str">
        <f>E21</f>
        <v>Ing. P. Kunc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 hidden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P. Kunc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 hidden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 hidden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 hidden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 hidden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 hidden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2"/>
      <c r="C61" s="173"/>
      <c r="D61" s="174" t="s">
        <v>474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 hidden="1">
      <c r="A62" s="9"/>
      <c r="B62" s="166"/>
      <c r="C62" s="167"/>
      <c r="D62" s="168" t="s">
        <v>475</v>
      </c>
      <c r="E62" s="169"/>
      <c r="F62" s="169"/>
      <c r="G62" s="169"/>
      <c r="H62" s="169"/>
      <c r="I62" s="169"/>
      <c r="J62" s="170">
        <f>J110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 hidden="1">
      <c r="A63" s="10"/>
      <c r="B63" s="172"/>
      <c r="C63" s="173"/>
      <c r="D63" s="174" t="s">
        <v>476</v>
      </c>
      <c r="E63" s="175"/>
      <c r="F63" s="175"/>
      <c r="G63" s="175"/>
      <c r="H63" s="175"/>
      <c r="I63" s="175"/>
      <c r="J63" s="176">
        <f>J111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2"/>
      <c r="C64" s="173"/>
      <c r="D64" s="174" t="s">
        <v>477</v>
      </c>
      <c r="E64" s="175"/>
      <c r="F64" s="175"/>
      <c r="G64" s="175"/>
      <c r="H64" s="175"/>
      <c r="I64" s="175"/>
      <c r="J64" s="176">
        <f>J152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2"/>
      <c r="C65" s="173"/>
      <c r="D65" s="174" t="s">
        <v>478</v>
      </c>
      <c r="E65" s="175"/>
      <c r="F65" s="175"/>
      <c r="G65" s="175"/>
      <c r="H65" s="175"/>
      <c r="I65" s="175"/>
      <c r="J65" s="176">
        <f>J164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2"/>
      <c r="C66" s="173"/>
      <c r="D66" s="174" t="s">
        <v>479</v>
      </c>
      <c r="E66" s="175"/>
      <c r="F66" s="175"/>
      <c r="G66" s="175"/>
      <c r="H66" s="175"/>
      <c r="I66" s="175"/>
      <c r="J66" s="176">
        <f>J168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 hidden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 hidden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ht="12" hidden="1"/>
    <row r="70" ht="12" hidden="1"/>
    <row r="71" ht="12" hidden="1"/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102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Doubrava, VD Žleby-Zámecký, oprava spárování, odstranění nánosů v nadjezí, oprava stavidla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94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VON - Vedlejší a ostatní náklady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Žleby</v>
      </c>
      <c r="G80" s="41"/>
      <c r="H80" s="41"/>
      <c r="I80" s="33" t="s">
        <v>23</v>
      </c>
      <c r="J80" s="73" t="str">
        <f>IF(J12="","",J12)</f>
        <v>29.11.2022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Povodí Labe, s.p.</v>
      </c>
      <c r="G82" s="41"/>
      <c r="H82" s="41"/>
      <c r="I82" s="33" t="s">
        <v>33</v>
      </c>
      <c r="J82" s="37" t="str">
        <f>E21</f>
        <v>Ing. P. Kunc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>Ing. P. Kunc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103</v>
      </c>
      <c r="D85" s="181" t="s">
        <v>58</v>
      </c>
      <c r="E85" s="181" t="s">
        <v>54</v>
      </c>
      <c r="F85" s="181" t="s">
        <v>55</v>
      </c>
      <c r="G85" s="181" t="s">
        <v>104</v>
      </c>
      <c r="H85" s="181" t="s">
        <v>105</v>
      </c>
      <c r="I85" s="181" t="s">
        <v>106</v>
      </c>
      <c r="J85" s="181" t="s">
        <v>98</v>
      </c>
      <c r="K85" s="182" t="s">
        <v>107</v>
      </c>
      <c r="L85" s="183"/>
      <c r="M85" s="93" t="s">
        <v>19</v>
      </c>
      <c r="N85" s="94" t="s">
        <v>43</v>
      </c>
      <c r="O85" s="94" t="s">
        <v>108</v>
      </c>
      <c r="P85" s="94" t="s">
        <v>109</v>
      </c>
      <c r="Q85" s="94" t="s">
        <v>110</v>
      </c>
      <c r="R85" s="94" t="s">
        <v>111</v>
      </c>
      <c r="S85" s="94" t="s">
        <v>112</v>
      </c>
      <c r="T85" s="95" t="s">
        <v>113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114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P87+P110</f>
        <v>0</v>
      </c>
      <c r="Q86" s="97"/>
      <c r="R86" s="186">
        <f>R87+R110</f>
        <v>88.106649</v>
      </c>
      <c r="S86" s="97"/>
      <c r="T86" s="187">
        <f>T87+T110</f>
        <v>95.85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72</v>
      </c>
      <c r="AU86" s="18" t="s">
        <v>99</v>
      </c>
      <c r="BK86" s="188">
        <f>BK87+BK110</f>
        <v>0</v>
      </c>
    </row>
    <row r="87" spans="1:63" s="12" customFormat="1" ht="25.9" customHeight="1">
      <c r="A87" s="12"/>
      <c r="B87" s="189"/>
      <c r="C87" s="190"/>
      <c r="D87" s="191" t="s">
        <v>72</v>
      </c>
      <c r="E87" s="192" t="s">
        <v>115</v>
      </c>
      <c r="F87" s="192" t="s">
        <v>116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</f>
        <v>0</v>
      </c>
      <c r="Q87" s="197"/>
      <c r="R87" s="198">
        <f>R88</f>
        <v>87.055536</v>
      </c>
      <c r="S87" s="197"/>
      <c r="T87" s="199">
        <f>T88</f>
        <v>95.85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73</v>
      </c>
      <c r="AY87" s="200" t="s">
        <v>117</v>
      </c>
      <c r="BK87" s="202">
        <f>BK88</f>
        <v>0</v>
      </c>
    </row>
    <row r="88" spans="1:63" s="12" customFormat="1" ht="22.8" customHeight="1">
      <c r="A88" s="12"/>
      <c r="B88" s="189"/>
      <c r="C88" s="190"/>
      <c r="D88" s="191" t="s">
        <v>72</v>
      </c>
      <c r="E88" s="254" t="s">
        <v>152</v>
      </c>
      <c r="F88" s="254" t="s">
        <v>480</v>
      </c>
      <c r="G88" s="190"/>
      <c r="H88" s="190"/>
      <c r="I88" s="193"/>
      <c r="J88" s="255">
        <f>BK88</f>
        <v>0</v>
      </c>
      <c r="K88" s="190"/>
      <c r="L88" s="195"/>
      <c r="M88" s="196"/>
      <c r="N88" s="197"/>
      <c r="O88" s="197"/>
      <c r="P88" s="198">
        <f>SUM(P89:P109)</f>
        <v>0</v>
      </c>
      <c r="Q88" s="197"/>
      <c r="R88" s="198">
        <f>SUM(R89:R109)</f>
        <v>87.055536</v>
      </c>
      <c r="S88" s="197"/>
      <c r="T88" s="199">
        <f>SUM(T89:T109)</f>
        <v>95.85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81</v>
      </c>
      <c r="AT88" s="201" t="s">
        <v>72</v>
      </c>
      <c r="AU88" s="201" t="s">
        <v>81</v>
      </c>
      <c r="AY88" s="200" t="s">
        <v>117</v>
      </c>
      <c r="BK88" s="202">
        <f>SUM(BK89:BK109)</f>
        <v>0</v>
      </c>
    </row>
    <row r="89" spans="1:65" s="2" customFormat="1" ht="24.15" customHeight="1">
      <c r="A89" s="39"/>
      <c r="B89" s="40"/>
      <c r="C89" s="203" t="s">
        <v>81</v>
      </c>
      <c r="D89" s="203" t="s">
        <v>118</v>
      </c>
      <c r="E89" s="204" t="s">
        <v>481</v>
      </c>
      <c r="F89" s="205" t="s">
        <v>482</v>
      </c>
      <c r="G89" s="206" t="s">
        <v>183</v>
      </c>
      <c r="H89" s="207">
        <v>360</v>
      </c>
      <c r="I89" s="208"/>
      <c r="J89" s="209">
        <f>ROUND(I89*H89,2)</f>
        <v>0</v>
      </c>
      <c r="K89" s="205" t="s">
        <v>122</v>
      </c>
      <c r="L89" s="45"/>
      <c r="M89" s="210" t="s">
        <v>19</v>
      </c>
      <c r="N89" s="211" t="s">
        <v>44</v>
      </c>
      <c r="O89" s="85"/>
      <c r="P89" s="212">
        <f>O89*H89</f>
        <v>0</v>
      </c>
      <c r="Q89" s="212">
        <v>0.0002126</v>
      </c>
      <c r="R89" s="212">
        <f>Q89*H89</f>
        <v>0.07653599999999999</v>
      </c>
      <c r="S89" s="212">
        <v>0</v>
      </c>
      <c r="T89" s="21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4" t="s">
        <v>123</v>
      </c>
      <c r="AT89" s="214" t="s">
        <v>118</v>
      </c>
      <c r="AU89" s="214" t="s">
        <v>83</v>
      </c>
      <c r="AY89" s="18" t="s">
        <v>117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8" t="s">
        <v>81</v>
      </c>
      <c r="BK89" s="215">
        <f>ROUND(I89*H89,2)</f>
        <v>0</v>
      </c>
      <c r="BL89" s="18" t="s">
        <v>123</v>
      </c>
      <c r="BM89" s="214" t="s">
        <v>483</v>
      </c>
    </row>
    <row r="90" spans="1:47" s="2" customFormat="1" ht="12">
      <c r="A90" s="39"/>
      <c r="B90" s="40"/>
      <c r="C90" s="41"/>
      <c r="D90" s="216" t="s">
        <v>125</v>
      </c>
      <c r="E90" s="41"/>
      <c r="F90" s="217" t="s">
        <v>484</v>
      </c>
      <c r="G90" s="41"/>
      <c r="H90" s="41"/>
      <c r="I90" s="218"/>
      <c r="J90" s="41"/>
      <c r="K90" s="41"/>
      <c r="L90" s="45"/>
      <c r="M90" s="219"/>
      <c r="N90" s="22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125</v>
      </c>
      <c r="AU90" s="18" t="s">
        <v>83</v>
      </c>
    </row>
    <row r="91" spans="1:51" s="13" customFormat="1" ht="12">
      <c r="A91" s="13"/>
      <c r="B91" s="221"/>
      <c r="C91" s="222"/>
      <c r="D91" s="223" t="s">
        <v>127</v>
      </c>
      <c r="E91" s="224" t="s">
        <v>19</v>
      </c>
      <c r="F91" s="225" t="s">
        <v>485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127</v>
      </c>
      <c r="AU91" s="231" t="s">
        <v>83</v>
      </c>
      <c r="AV91" s="13" t="s">
        <v>81</v>
      </c>
      <c r="AW91" s="13" t="s">
        <v>35</v>
      </c>
      <c r="AX91" s="13" t="s">
        <v>73</v>
      </c>
      <c r="AY91" s="231" t="s">
        <v>117</v>
      </c>
    </row>
    <row r="92" spans="1:51" s="14" customFormat="1" ht="12">
      <c r="A92" s="14"/>
      <c r="B92" s="232"/>
      <c r="C92" s="233"/>
      <c r="D92" s="223" t="s">
        <v>127</v>
      </c>
      <c r="E92" s="234" t="s">
        <v>19</v>
      </c>
      <c r="F92" s="235" t="s">
        <v>486</v>
      </c>
      <c r="G92" s="233"/>
      <c r="H92" s="236">
        <v>360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2" t="s">
        <v>127</v>
      </c>
      <c r="AU92" s="242" t="s">
        <v>83</v>
      </c>
      <c r="AV92" s="14" t="s">
        <v>83</v>
      </c>
      <c r="AW92" s="14" t="s">
        <v>35</v>
      </c>
      <c r="AX92" s="14" t="s">
        <v>81</v>
      </c>
      <c r="AY92" s="242" t="s">
        <v>117</v>
      </c>
    </row>
    <row r="93" spans="1:65" s="2" customFormat="1" ht="16.5" customHeight="1">
      <c r="A93" s="39"/>
      <c r="B93" s="40"/>
      <c r="C93" s="260" t="s">
        <v>83</v>
      </c>
      <c r="D93" s="260" t="s">
        <v>215</v>
      </c>
      <c r="E93" s="261" t="s">
        <v>487</v>
      </c>
      <c r="F93" s="262" t="s">
        <v>488</v>
      </c>
      <c r="G93" s="263" t="s">
        <v>183</v>
      </c>
      <c r="H93" s="264">
        <v>360</v>
      </c>
      <c r="I93" s="265"/>
      <c r="J93" s="266">
        <f>ROUND(I93*H93,2)</f>
        <v>0</v>
      </c>
      <c r="K93" s="262" t="s">
        <v>122</v>
      </c>
      <c r="L93" s="267"/>
      <c r="M93" s="268" t="s">
        <v>19</v>
      </c>
      <c r="N93" s="269" t="s">
        <v>44</v>
      </c>
      <c r="O93" s="85"/>
      <c r="P93" s="212">
        <f>O93*H93</f>
        <v>0</v>
      </c>
      <c r="Q93" s="212">
        <v>0.0001</v>
      </c>
      <c r="R93" s="212">
        <f>Q93*H93</f>
        <v>0.036000000000000004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174</v>
      </c>
      <c r="AT93" s="214" t="s">
        <v>215</v>
      </c>
      <c r="AU93" s="214" t="s">
        <v>83</v>
      </c>
      <c r="AY93" s="18" t="s">
        <v>117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81</v>
      </c>
      <c r="BK93" s="215">
        <f>ROUND(I93*H93,2)</f>
        <v>0</v>
      </c>
      <c r="BL93" s="18" t="s">
        <v>123</v>
      </c>
      <c r="BM93" s="214" t="s">
        <v>489</v>
      </c>
    </row>
    <row r="94" spans="1:65" s="2" customFormat="1" ht="24.15" customHeight="1">
      <c r="A94" s="39"/>
      <c r="B94" s="40"/>
      <c r="C94" s="203" t="s">
        <v>138</v>
      </c>
      <c r="D94" s="203" t="s">
        <v>118</v>
      </c>
      <c r="E94" s="204" t="s">
        <v>490</v>
      </c>
      <c r="F94" s="205" t="s">
        <v>491</v>
      </c>
      <c r="G94" s="206" t="s">
        <v>183</v>
      </c>
      <c r="H94" s="207">
        <v>270</v>
      </c>
      <c r="I94" s="208"/>
      <c r="J94" s="209">
        <f>ROUND(I94*H94,2)</f>
        <v>0</v>
      </c>
      <c r="K94" s="205" t="s">
        <v>122</v>
      </c>
      <c r="L94" s="45"/>
      <c r="M94" s="210" t="s">
        <v>19</v>
      </c>
      <c r="N94" s="211" t="s">
        <v>44</v>
      </c>
      <c r="O94" s="85"/>
      <c r="P94" s="212">
        <f>O94*H94</f>
        <v>0</v>
      </c>
      <c r="Q94" s="212">
        <v>0.3109</v>
      </c>
      <c r="R94" s="212">
        <f>Q94*H94</f>
        <v>83.943</v>
      </c>
      <c r="S94" s="212">
        <v>0</v>
      </c>
      <c r="T94" s="21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123</v>
      </c>
      <c r="AT94" s="214" t="s">
        <v>118</v>
      </c>
      <c r="AU94" s="214" t="s">
        <v>83</v>
      </c>
      <c r="AY94" s="18" t="s">
        <v>117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81</v>
      </c>
      <c r="BK94" s="215">
        <f>ROUND(I94*H94,2)</f>
        <v>0</v>
      </c>
      <c r="BL94" s="18" t="s">
        <v>123</v>
      </c>
      <c r="BM94" s="214" t="s">
        <v>492</v>
      </c>
    </row>
    <row r="95" spans="1:47" s="2" customFormat="1" ht="12">
      <c r="A95" s="39"/>
      <c r="B95" s="40"/>
      <c r="C95" s="41"/>
      <c r="D95" s="216" t="s">
        <v>125</v>
      </c>
      <c r="E95" s="41"/>
      <c r="F95" s="217" t="s">
        <v>493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125</v>
      </c>
      <c r="AU95" s="18" t="s">
        <v>83</v>
      </c>
    </row>
    <row r="96" spans="1:51" s="13" customFormat="1" ht="12">
      <c r="A96" s="13"/>
      <c r="B96" s="221"/>
      <c r="C96" s="222"/>
      <c r="D96" s="223" t="s">
        <v>127</v>
      </c>
      <c r="E96" s="224" t="s">
        <v>19</v>
      </c>
      <c r="F96" s="225" t="s">
        <v>485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127</v>
      </c>
      <c r="AU96" s="231" t="s">
        <v>83</v>
      </c>
      <c r="AV96" s="13" t="s">
        <v>81</v>
      </c>
      <c r="AW96" s="13" t="s">
        <v>35</v>
      </c>
      <c r="AX96" s="13" t="s">
        <v>73</v>
      </c>
      <c r="AY96" s="231" t="s">
        <v>117</v>
      </c>
    </row>
    <row r="97" spans="1:51" s="13" customFormat="1" ht="12">
      <c r="A97" s="13"/>
      <c r="B97" s="221"/>
      <c r="C97" s="222"/>
      <c r="D97" s="223" t="s">
        <v>127</v>
      </c>
      <c r="E97" s="224" t="s">
        <v>19</v>
      </c>
      <c r="F97" s="225" t="s">
        <v>494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127</v>
      </c>
      <c r="AU97" s="231" t="s">
        <v>83</v>
      </c>
      <c r="AV97" s="13" t="s">
        <v>81</v>
      </c>
      <c r="AW97" s="13" t="s">
        <v>35</v>
      </c>
      <c r="AX97" s="13" t="s">
        <v>73</v>
      </c>
      <c r="AY97" s="231" t="s">
        <v>117</v>
      </c>
    </row>
    <row r="98" spans="1:51" s="14" customFormat="1" ht="12">
      <c r="A98" s="14"/>
      <c r="B98" s="232"/>
      <c r="C98" s="233"/>
      <c r="D98" s="223" t="s">
        <v>127</v>
      </c>
      <c r="E98" s="234" t="s">
        <v>19</v>
      </c>
      <c r="F98" s="235" t="s">
        <v>495</v>
      </c>
      <c r="G98" s="233"/>
      <c r="H98" s="236">
        <v>270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127</v>
      </c>
      <c r="AU98" s="242" t="s">
        <v>83</v>
      </c>
      <c r="AV98" s="14" t="s">
        <v>83</v>
      </c>
      <c r="AW98" s="14" t="s">
        <v>35</v>
      </c>
      <c r="AX98" s="14" t="s">
        <v>81</v>
      </c>
      <c r="AY98" s="242" t="s">
        <v>117</v>
      </c>
    </row>
    <row r="99" spans="1:65" s="2" customFormat="1" ht="24.15" customHeight="1">
      <c r="A99" s="39"/>
      <c r="B99" s="40"/>
      <c r="C99" s="203" t="s">
        <v>123</v>
      </c>
      <c r="D99" s="203" t="s">
        <v>118</v>
      </c>
      <c r="E99" s="204" t="s">
        <v>496</v>
      </c>
      <c r="F99" s="205" t="s">
        <v>497</v>
      </c>
      <c r="G99" s="206" t="s">
        <v>183</v>
      </c>
      <c r="H99" s="207">
        <v>270</v>
      </c>
      <c r="I99" s="208"/>
      <c r="J99" s="209">
        <f>ROUND(I99*H99,2)</f>
        <v>0</v>
      </c>
      <c r="K99" s="205" t="s">
        <v>122</v>
      </c>
      <c r="L99" s="45"/>
      <c r="M99" s="210" t="s">
        <v>19</v>
      </c>
      <c r="N99" s="211" t="s">
        <v>44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0.355</v>
      </c>
      <c r="T99" s="213">
        <f>S99*H99</f>
        <v>95.85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123</v>
      </c>
      <c r="AT99" s="214" t="s">
        <v>118</v>
      </c>
      <c r="AU99" s="214" t="s">
        <v>83</v>
      </c>
      <c r="AY99" s="18" t="s">
        <v>117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81</v>
      </c>
      <c r="BK99" s="215">
        <f>ROUND(I99*H99,2)</f>
        <v>0</v>
      </c>
      <c r="BL99" s="18" t="s">
        <v>123</v>
      </c>
      <c r="BM99" s="214" t="s">
        <v>498</v>
      </c>
    </row>
    <row r="100" spans="1:47" s="2" customFormat="1" ht="12">
      <c r="A100" s="39"/>
      <c r="B100" s="40"/>
      <c r="C100" s="41"/>
      <c r="D100" s="216" t="s">
        <v>125</v>
      </c>
      <c r="E100" s="41"/>
      <c r="F100" s="217" t="s">
        <v>499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125</v>
      </c>
      <c r="AU100" s="18" t="s">
        <v>83</v>
      </c>
    </row>
    <row r="101" spans="1:51" s="13" customFormat="1" ht="12">
      <c r="A101" s="13"/>
      <c r="B101" s="221"/>
      <c r="C101" s="222"/>
      <c r="D101" s="223" t="s">
        <v>127</v>
      </c>
      <c r="E101" s="224" t="s">
        <v>19</v>
      </c>
      <c r="F101" s="225" t="s">
        <v>500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127</v>
      </c>
      <c r="AU101" s="231" t="s">
        <v>83</v>
      </c>
      <c r="AV101" s="13" t="s">
        <v>81</v>
      </c>
      <c r="AW101" s="13" t="s">
        <v>35</v>
      </c>
      <c r="AX101" s="13" t="s">
        <v>73</v>
      </c>
      <c r="AY101" s="231" t="s">
        <v>117</v>
      </c>
    </row>
    <row r="102" spans="1:51" s="14" customFormat="1" ht="12">
      <c r="A102" s="14"/>
      <c r="B102" s="232"/>
      <c r="C102" s="233"/>
      <c r="D102" s="223" t="s">
        <v>127</v>
      </c>
      <c r="E102" s="234" t="s">
        <v>19</v>
      </c>
      <c r="F102" s="235" t="s">
        <v>495</v>
      </c>
      <c r="G102" s="233"/>
      <c r="H102" s="236">
        <v>270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2" t="s">
        <v>127</v>
      </c>
      <c r="AU102" s="242" t="s">
        <v>83</v>
      </c>
      <c r="AV102" s="14" t="s">
        <v>83</v>
      </c>
      <c r="AW102" s="14" t="s">
        <v>35</v>
      </c>
      <c r="AX102" s="14" t="s">
        <v>81</v>
      </c>
      <c r="AY102" s="242" t="s">
        <v>117</v>
      </c>
    </row>
    <row r="103" spans="1:65" s="2" customFormat="1" ht="16.5" customHeight="1">
      <c r="A103" s="39"/>
      <c r="B103" s="40"/>
      <c r="C103" s="203" t="s">
        <v>152</v>
      </c>
      <c r="D103" s="203" t="s">
        <v>118</v>
      </c>
      <c r="E103" s="204" t="s">
        <v>501</v>
      </c>
      <c r="F103" s="205" t="s">
        <v>502</v>
      </c>
      <c r="G103" s="206" t="s">
        <v>183</v>
      </c>
      <c r="H103" s="207">
        <v>30</v>
      </c>
      <c r="I103" s="208"/>
      <c r="J103" s="209">
        <f>ROUND(I103*H103,2)</f>
        <v>0</v>
      </c>
      <c r="K103" s="205" t="s">
        <v>19</v>
      </c>
      <c r="L103" s="45"/>
      <c r="M103" s="210" t="s">
        <v>19</v>
      </c>
      <c r="N103" s="211" t="s">
        <v>44</v>
      </c>
      <c r="O103" s="85"/>
      <c r="P103" s="212">
        <f>O103*H103</f>
        <v>0</v>
      </c>
      <c r="Q103" s="212">
        <v>0.1</v>
      </c>
      <c r="R103" s="212">
        <f>Q103*H103</f>
        <v>3</v>
      </c>
      <c r="S103" s="212">
        <v>0</v>
      </c>
      <c r="T103" s="21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4" t="s">
        <v>123</v>
      </c>
      <c r="AT103" s="214" t="s">
        <v>118</v>
      </c>
      <c r="AU103" s="214" t="s">
        <v>83</v>
      </c>
      <c r="AY103" s="18" t="s">
        <v>117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8" t="s">
        <v>81</v>
      </c>
      <c r="BK103" s="215">
        <f>ROUND(I103*H103,2)</f>
        <v>0</v>
      </c>
      <c r="BL103" s="18" t="s">
        <v>123</v>
      </c>
      <c r="BM103" s="214" t="s">
        <v>503</v>
      </c>
    </row>
    <row r="104" spans="1:51" s="13" customFormat="1" ht="12">
      <c r="A104" s="13"/>
      <c r="B104" s="221"/>
      <c r="C104" s="222"/>
      <c r="D104" s="223" t="s">
        <v>127</v>
      </c>
      <c r="E104" s="224" t="s">
        <v>19</v>
      </c>
      <c r="F104" s="225" t="s">
        <v>504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127</v>
      </c>
      <c r="AU104" s="231" t="s">
        <v>83</v>
      </c>
      <c r="AV104" s="13" t="s">
        <v>81</v>
      </c>
      <c r="AW104" s="13" t="s">
        <v>35</v>
      </c>
      <c r="AX104" s="13" t="s">
        <v>73</v>
      </c>
      <c r="AY104" s="231" t="s">
        <v>117</v>
      </c>
    </row>
    <row r="105" spans="1:51" s="13" customFormat="1" ht="12">
      <c r="A105" s="13"/>
      <c r="B105" s="221"/>
      <c r="C105" s="222"/>
      <c r="D105" s="223" t="s">
        <v>127</v>
      </c>
      <c r="E105" s="224" t="s">
        <v>19</v>
      </c>
      <c r="F105" s="225" t="s">
        <v>505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127</v>
      </c>
      <c r="AU105" s="231" t="s">
        <v>83</v>
      </c>
      <c r="AV105" s="13" t="s">
        <v>81</v>
      </c>
      <c r="AW105" s="13" t="s">
        <v>35</v>
      </c>
      <c r="AX105" s="13" t="s">
        <v>73</v>
      </c>
      <c r="AY105" s="231" t="s">
        <v>117</v>
      </c>
    </row>
    <row r="106" spans="1:51" s="13" customFormat="1" ht="12">
      <c r="A106" s="13"/>
      <c r="B106" s="221"/>
      <c r="C106" s="222"/>
      <c r="D106" s="223" t="s">
        <v>127</v>
      </c>
      <c r="E106" s="224" t="s">
        <v>19</v>
      </c>
      <c r="F106" s="225" t="s">
        <v>506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127</v>
      </c>
      <c r="AU106" s="231" t="s">
        <v>83</v>
      </c>
      <c r="AV106" s="13" t="s">
        <v>81</v>
      </c>
      <c r="AW106" s="13" t="s">
        <v>35</v>
      </c>
      <c r="AX106" s="13" t="s">
        <v>73</v>
      </c>
      <c r="AY106" s="231" t="s">
        <v>117</v>
      </c>
    </row>
    <row r="107" spans="1:51" s="14" customFormat="1" ht="12">
      <c r="A107" s="14"/>
      <c r="B107" s="232"/>
      <c r="C107" s="233"/>
      <c r="D107" s="223" t="s">
        <v>127</v>
      </c>
      <c r="E107" s="234" t="s">
        <v>19</v>
      </c>
      <c r="F107" s="235" t="s">
        <v>507</v>
      </c>
      <c r="G107" s="233"/>
      <c r="H107" s="236">
        <v>30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127</v>
      </c>
      <c r="AU107" s="242" t="s">
        <v>83</v>
      </c>
      <c r="AV107" s="14" t="s">
        <v>83</v>
      </c>
      <c r="AW107" s="14" t="s">
        <v>35</v>
      </c>
      <c r="AX107" s="14" t="s">
        <v>81</v>
      </c>
      <c r="AY107" s="242" t="s">
        <v>117</v>
      </c>
    </row>
    <row r="108" spans="1:65" s="2" customFormat="1" ht="24.15" customHeight="1">
      <c r="A108" s="39"/>
      <c r="B108" s="40"/>
      <c r="C108" s="203" t="s">
        <v>160</v>
      </c>
      <c r="D108" s="203" t="s">
        <v>118</v>
      </c>
      <c r="E108" s="204" t="s">
        <v>508</v>
      </c>
      <c r="F108" s="205" t="s">
        <v>509</v>
      </c>
      <c r="G108" s="206" t="s">
        <v>141</v>
      </c>
      <c r="H108" s="207">
        <v>87.077</v>
      </c>
      <c r="I108" s="208"/>
      <c r="J108" s="209">
        <f>ROUND(I108*H108,2)</f>
        <v>0</v>
      </c>
      <c r="K108" s="205" t="s">
        <v>122</v>
      </c>
      <c r="L108" s="45"/>
      <c r="M108" s="210" t="s">
        <v>19</v>
      </c>
      <c r="N108" s="211" t="s">
        <v>44</v>
      </c>
      <c r="O108" s="85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123</v>
      </c>
      <c r="AT108" s="214" t="s">
        <v>118</v>
      </c>
      <c r="AU108" s="214" t="s">
        <v>83</v>
      </c>
      <c r="AY108" s="18" t="s">
        <v>117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81</v>
      </c>
      <c r="BK108" s="215">
        <f>ROUND(I108*H108,2)</f>
        <v>0</v>
      </c>
      <c r="BL108" s="18" t="s">
        <v>123</v>
      </c>
      <c r="BM108" s="214" t="s">
        <v>510</v>
      </c>
    </row>
    <row r="109" spans="1:47" s="2" customFormat="1" ht="12">
      <c r="A109" s="39"/>
      <c r="B109" s="40"/>
      <c r="C109" s="41"/>
      <c r="D109" s="216" t="s">
        <v>125</v>
      </c>
      <c r="E109" s="41"/>
      <c r="F109" s="217" t="s">
        <v>511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125</v>
      </c>
      <c r="AU109" s="18" t="s">
        <v>83</v>
      </c>
    </row>
    <row r="110" spans="1:63" s="12" customFormat="1" ht="25.9" customHeight="1">
      <c r="A110" s="12"/>
      <c r="B110" s="189"/>
      <c r="C110" s="190"/>
      <c r="D110" s="191" t="s">
        <v>72</v>
      </c>
      <c r="E110" s="192" t="s">
        <v>512</v>
      </c>
      <c r="F110" s="192" t="s">
        <v>513</v>
      </c>
      <c r="G110" s="190"/>
      <c r="H110" s="190"/>
      <c r="I110" s="193"/>
      <c r="J110" s="194">
        <f>BK110</f>
        <v>0</v>
      </c>
      <c r="K110" s="190"/>
      <c r="L110" s="195"/>
      <c r="M110" s="196"/>
      <c r="N110" s="197"/>
      <c r="O110" s="197"/>
      <c r="P110" s="198">
        <f>P111+P152+P164+P168</f>
        <v>0</v>
      </c>
      <c r="Q110" s="197"/>
      <c r="R110" s="198">
        <f>R111+R152+R164+R168</f>
        <v>1.051113</v>
      </c>
      <c r="S110" s="197"/>
      <c r="T110" s="199">
        <f>T111+T152+T164+T168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123</v>
      </c>
      <c r="AT110" s="201" t="s">
        <v>72</v>
      </c>
      <c r="AU110" s="201" t="s">
        <v>73</v>
      </c>
      <c r="AY110" s="200" t="s">
        <v>117</v>
      </c>
      <c r="BK110" s="202">
        <f>BK111+BK152+BK164+BK168</f>
        <v>0</v>
      </c>
    </row>
    <row r="111" spans="1:63" s="12" customFormat="1" ht="22.8" customHeight="1">
      <c r="A111" s="12"/>
      <c r="B111" s="189"/>
      <c r="C111" s="190"/>
      <c r="D111" s="191" t="s">
        <v>72</v>
      </c>
      <c r="E111" s="254" t="s">
        <v>514</v>
      </c>
      <c r="F111" s="254" t="s">
        <v>515</v>
      </c>
      <c r="G111" s="190"/>
      <c r="H111" s="190"/>
      <c r="I111" s="193"/>
      <c r="J111" s="255">
        <f>BK111</f>
        <v>0</v>
      </c>
      <c r="K111" s="190"/>
      <c r="L111" s="195"/>
      <c r="M111" s="196"/>
      <c r="N111" s="197"/>
      <c r="O111" s="197"/>
      <c r="P111" s="198">
        <f>SUM(P112:P151)</f>
        <v>0</v>
      </c>
      <c r="Q111" s="197"/>
      <c r="R111" s="198">
        <f>SUM(R112:R151)</f>
        <v>1.051113</v>
      </c>
      <c r="S111" s="197"/>
      <c r="T111" s="199">
        <f>SUM(T112:T151)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123</v>
      </c>
      <c r="AT111" s="201" t="s">
        <v>72</v>
      </c>
      <c r="AU111" s="201" t="s">
        <v>81</v>
      </c>
      <c r="AY111" s="200" t="s">
        <v>117</v>
      </c>
      <c r="BK111" s="202">
        <f>SUM(BK112:BK151)</f>
        <v>0</v>
      </c>
    </row>
    <row r="112" spans="1:65" s="2" customFormat="1" ht="16.5" customHeight="1">
      <c r="A112" s="39"/>
      <c r="B112" s="40"/>
      <c r="C112" s="203" t="s">
        <v>168</v>
      </c>
      <c r="D112" s="203" t="s">
        <v>118</v>
      </c>
      <c r="E112" s="204" t="s">
        <v>516</v>
      </c>
      <c r="F112" s="205" t="s">
        <v>517</v>
      </c>
      <c r="G112" s="206" t="s">
        <v>467</v>
      </c>
      <c r="H112" s="207">
        <v>1</v>
      </c>
      <c r="I112" s="208"/>
      <c r="J112" s="209">
        <f>ROUND(I112*H112,2)</f>
        <v>0</v>
      </c>
      <c r="K112" s="205" t="s">
        <v>19</v>
      </c>
      <c r="L112" s="45"/>
      <c r="M112" s="210" t="s">
        <v>19</v>
      </c>
      <c r="N112" s="211" t="s">
        <v>44</v>
      </c>
      <c r="O112" s="85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468</v>
      </c>
      <c r="AT112" s="214" t="s">
        <v>118</v>
      </c>
      <c r="AU112" s="214" t="s">
        <v>83</v>
      </c>
      <c r="AY112" s="18" t="s">
        <v>117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81</v>
      </c>
      <c r="BK112" s="215">
        <f>ROUND(I112*H112,2)</f>
        <v>0</v>
      </c>
      <c r="BL112" s="18" t="s">
        <v>468</v>
      </c>
      <c r="BM112" s="214" t="s">
        <v>518</v>
      </c>
    </row>
    <row r="113" spans="1:51" s="13" customFormat="1" ht="12">
      <c r="A113" s="13"/>
      <c r="B113" s="221"/>
      <c r="C113" s="222"/>
      <c r="D113" s="223" t="s">
        <v>127</v>
      </c>
      <c r="E113" s="224" t="s">
        <v>19</v>
      </c>
      <c r="F113" s="225" t="s">
        <v>519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127</v>
      </c>
      <c r="AU113" s="231" t="s">
        <v>83</v>
      </c>
      <c r="AV113" s="13" t="s">
        <v>81</v>
      </c>
      <c r="AW113" s="13" t="s">
        <v>35</v>
      </c>
      <c r="AX113" s="13" t="s">
        <v>73</v>
      </c>
      <c r="AY113" s="231" t="s">
        <v>117</v>
      </c>
    </row>
    <row r="114" spans="1:51" s="13" customFormat="1" ht="12">
      <c r="A114" s="13"/>
      <c r="B114" s="221"/>
      <c r="C114" s="222"/>
      <c r="D114" s="223" t="s">
        <v>127</v>
      </c>
      <c r="E114" s="224" t="s">
        <v>19</v>
      </c>
      <c r="F114" s="225" t="s">
        <v>520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127</v>
      </c>
      <c r="AU114" s="231" t="s">
        <v>83</v>
      </c>
      <c r="AV114" s="13" t="s">
        <v>81</v>
      </c>
      <c r="AW114" s="13" t="s">
        <v>35</v>
      </c>
      <c r="AX114" s="13" t="s">
        <v>73</v>
      </c>
      <c r="AY114" s="231" t="s">
        <v>117</v>
      </c>
    </row>
    <row r="115" spans="1:51" s="13" customFormat="1" ht="12">
      <c r="A115" s="13"/>
      <c r="B115" s="221"/>
      <c r="C115" s="222"/>
      <c r="D115" s="223" t="s">
        <v>127</v>
      </c>
      <c r="E115" s="224" t="s">
        <v>19</v>
      </c>
      <c r="F115" s="225" t="s">
        <v>521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127</v>
      </c>
      <c r="AU115" s="231" t="s">
        <v>83</v>
      </c>
      <c r="AV115" s="13" t="s">
        <v>81</v>
      </c>
      <c r="AW115" s="13" t="s">
        <v>35</v>
      </c>
      <c r="AX115" s="13" t="s">
        <v>73</v>
      </c>
      <c r="AY115" s="231" t="s">
        <v>117</v>
      </c>
    </row>
    <row r="116" spans="1:51" s="13" customFormat="1" ht="12">
      <c r="A116" s="13"/>
      <c r="B116" s="221"/>
      <c r="C116" s="222"/>
      <c r="D116" s="223" t="s">
        <v>127</v>
      </c>
      <c r="E116" s="224" t="s">
        <v>19</v>
      </c>
      <c r="F116" s="225" t="s">
        <v>522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127</v>
      </c>
      <c r="AU116" s="231" t="s">
        <v>83</v>
      </c>
      <c r="AV116" s="13" t="s">
        <v>81</v>
      </c>
      <c r="AW116" s="13" t="s">
        <v>35</v>
      </c>
      <c r="AX116" s="13" t="s">
        <v>73</v>
      </c>
      <c r="AY116" s="231" t="s">
        <v>117</v>
      </c>
    </row>
    <row r="117" spans="1:51" s="13" customFormat="1" ht="12">
      <c r="A117" s="13"/>
      <c r="B117" s="221"/>
      <c r="C117" s="222"/>
      <c r="D117" s="223" t="s">
        <v>127</v>
      </c>
      <c r="E117" s="224" t="s">
        <v>19</v>
      </c>
      <c r="F117" s="225" t="s">
        <v>523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127</v>
      </c>
      <c r="AU117" s="231" t="s">
        <v>83</v>
      </c>
      <c r="AV117" s="13" t="s">
        <v>81</v>
      </c>
      <c r="AW117" s="13" t="s">
        <v>35</v>
      </c>
      <c r="AX117" s="13" t="s">
        <v>73</v>
      </c>
      <c r="AY117" s="231" t="s">
        <v>117</v>
      </c>
    </row>
    <row r="118" spans="1:51" s="13" customFormat="1" ht="12">
      <c r="A118" s="13"/>
      <c r="B118" s="221"/>
      <c r="C118" s="222"/>
      <c r="D118" s="223" t="s">
        <v>127</v>
      </c>
      <c r="E118" s="224" t="s">
        <v>19</v>
      </c>
      <c r="F118" s="225" t="s">
        <v>524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127</v>
      </c>
      <c r="AU118" s="231" t="s">
        <v>83</v>
      </c>
      <c r="AV118" s="13" t="s">
        <v>81</v>
      </c>
      <c r="AW118" s="13" t="s">
        <v>35</v>
      </c>
      <c r="AX118" s="13" t="s">
        <v>73</v>
      </c>
      <c r="AY118" s="231" t="s">
        <v>117</v>
      </c>
    </row>
    <row r="119" spans="1:51" s="13" customFormat="1" ht="12">
      <c r="A119" s="13"/>
      <c r="B119" s="221"/>
      <c r="C119" s="222"/>
      <c r="D119" s="223" t="s">
        <v>127</v>
      </c>
      <c r="E119" s="224" t="s">
        <v>19</v>
      </c>
      <c r="F119" s="225" t="s">
        <v>525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127</v>
      </c>
      <c r="AU119" s="231" t="s">
        <v>83</v>
      </c>
      <c r="AV119" s="13" t="s">
        <v>81</v>
      </c>
      <c r="AW119" s="13" t="s">
        <v>35</v>
      </c>
      <c r="AX119" s="13" t="s">
        <v>73</v>
      </c>
      <c r="AY119" s="231" t="s">
        <v>117</v>
      </c>
    </row>
    <row r="120" spans="1:51" s="13" customFormat="1" ht="12">
      <c r="A120" s="13"/>
      <c r="B120" s="221"/>
      <c r="C120" s="222"/>
      <c r="D120" s="223" t="s">
        <v>127</v>
      </c>
      <c r="E120" s="224" t="s">
        <v>19</v>
      </c>
      <c r="F120" s="225" t="s">
        <v>526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127</v>
      </c>
      <c r="AU120" s="231" t="s">
        <v>83</v>
      </c>
      <c r="AV120" s="13" t="s">
        <v>81</v>
      </c>
      <c r="AW120" s="13" t="s">
        <v>35</v>
      </c>
      <c r="AX120" s="13" t="s">
        <v>73</v>
      </c>
      <c r="AY120" s="231" t="s">
        <v>117</v>
      </c>
    </row>
    <row r="121" spans="1:51" s="13" customFormat="1" ht="12">
      <c r="A121" s="13"/>
      <c r="B121" s="221"/>
      <c r="C121" s="222"/>
      <c r="D121" s="223" t="s">
        <v>127</v>
      </c>
      <c r="E121" s="224" t="s">
        <v>19</v>
      </c>
      <c r="F121" s="225" t="s">
        <v>527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127</v>
      </c>
      <c r="AU121" s="231" t="s">
        <v>83</v>
      </c>
      <c r="AV121" s="13" t="s">
        <v>81</v>
      </c>
      <c r="AW121" s="13" t="s">
        <v>35</v>
      </c>
      <c r="AX121" s="13" t="s">
        <v>73</v>
      </c>
      <c r="AY121" s="231" t="s">
        <v>117</v>
      </c>
    </row>
    <row r="122" spans="1:51" s="13" customFormat="1" ht="12">
      <c r="A122" s="13"/>
      <c r="B122" s="221"/>
      <c r="C122" s="222"/>
      <c r="D122" s="223" t="s">
        <v>127</v>
      </c>
      <c r="E122" s="224" t="s">
        <v>19</v>
      </c>
      <c r="F122" s="225" t="s">
        <v>528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127</v>
      </c>
      <c r="AU122" s="231" t="s">
        <v>83</v>
      </c>
      <c r="AV122" s="13" t="s">
        <v>81</v>
      </c>
      <c r="AW122" s="13" t="s">
        <v>35</v>
      </c>
      <c r="AX122" s="13" t="s">
        <v>73</v>
      </c>
      <c r="AY122" s="231" t="s">
        <v>117</v>
      </c>
    </row>
    <row r="123" spans="1:51" s="14" customFormat="1" ht="12">
      <c r="A123" s="14"/>
      <c r="B123" s="232"/>
      <c r="C123" s="233"/>
      <c r="D123" s="223" t="s">
        <v>127</v>
      </c>
      <c r="E123" s="234" t="s">
        <v>19</v>
      </c>
      <c r="F123" s="235" t="s">
        <v>81</v>
      </c>
      <c r="G123" s="233"/>
      <c r="H123" s="236">
        <v>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2" t="s">
        <v>127</v>
      </c>
      <c r="AU123" s="242" t="s">
        <v>83</v>
      </c>
      <c r="AV123" s="14" t="s">
        <v>83</v>
      </c>
      <c r="AW123" s="14" t="s">
        <v>35</v>
      </c>
      <c r="AX123" s="14" t="s">
        <v>81</v>
      </c>
      <c r="AY123" s="242" t="s">
        <v>117</v>
      </c>
    </row>
    <row r="124" spans="1:65" s="2" customFormat="1" ht="16.5" customHeight="1">
      <c r="A124" s="39"/>
      <c r="B124" s="40"/>
      <c r="C124" s="203" t="s">
        <v>174</v>
      </c>
      <c r="D124" s="203" t="s">
        <v>118</v>
      </c>
      <c r="E124" s="204" t="s">
        <v>529</v>
      </c>
      <c r="F124" s="205" t="s">
        <v>530</v>
      </c>
      <c r="G124" s="206" t="s">
        <v>467</v>
      </c>
      <c r="H124" s="207">
        <v>1</v>
      </c>
      <c r="I124" s="208"/>
      <c r="J124" s="209">
        <f>ROUND(I124*H124,2)</f>
        <v>0</v>
      </c>
      <c r="K124" s="205" t="s">
        <v>19</v>
      </c>
      <c r="L124" s="45"/>
      <c r="M124" s="210" t="s">
        <v>19</v>
      </c>
      <c r="N124" s="211" t="s">
        <v>44</v>
      </c>
      <c r="O124" s="85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4" t="s">
        <v>468</v>
      </c>
      <c r="AT124" s="214" t="s">
        <v>118</v>
      </c>
      <c r="AU124" s="214" t="s">
        <v>83</v>
      </c>
      <c r="AY124" s="18" t="s">
        <v>117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8" t="s">
        <v>81</v>
      </c>
      <c r="BK124" s="215">
        <f>ROUND(I124*H124,2)</f>
        <v>0</v>
      </c>
      <c r="BL124" s="18" t="s">
        <v>468</v>
      </c>
      <c r="BM124" s="214" t="s">
        <v>531</v>
      </c>
    </row>
    <row r="125" spans="1:51" s="13" customFormat="1" ht="12">
      <c r="A125" s="13"/>
      <c r="B125" s="221"/>
      <c r="C125" s="222"/>
      <c r="D125" s="223" t="s">
        <v>127</v>
      </c>
      <c r="E125" s="224" t="s">
        <v>19</v>
      </c>
      <c r="F125" s="225" t="s">
        <v>532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127</v>
      </c>
      <c r="AU125" s="231" t="s">
        <v>83</v>
      </c>
      <c r="AV125" s="13" t="s">
        <v>81</v>
      </c>
      <c r="AW125" s="13" t="s">
        <v>35</v>
      </c>
      <c r="AX125" s="13" t="s">
        <v>73</v>
      </c>
      <c r="AY125" s="231" t="s">
        <v>117</v>
      </c>
    </row>
    <row r="126" spans="1:51" s="13" customFormat="1" ht="12">
      <c r="A126" s="13"/>
      <c r="B126" s="221"/>
      <c r="C126" s="222"/>
      <c r="D126" s="223" t="s">
        <v>127</v>
      </c>
      <c r="E126" s="224" t="s">
        <v>19</v>
      </c>
      <c r="F126" s="225" t="s">
        <v>533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127</v>
      </c>
      <c r="AU126" s="231" t="s">
        <v>83</v>
      </c>
      <c r="AV126" s="13" t="s">
        <v>81</v>
      </c>
      <c r="AW126" s="13" t="s">
        <v>35</v>
      </c>
      <c r="AX126" s="13" t="s">
        <v>73</v>
      </c>
      <c r="AY126" s="231" t="s">
        <v>117</v>
      </c>
    </row>
    <row r="127" spans="1:51" s="13" customFormat="1" ht="12">
      <c r="A127" s="13"/>
      <c r="B127" s="221"/>
      <c r="C127" s="222"/>
      <c r="D127" s="223" t="s">
        <v>127</v>
      </c>
      <c r="E127" s="224" t="s">
        <v>19</v>
      </c>
      <c r="F127" s="225" t="s">
        <v>534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127</v>
      </c>
      <c r="AU127" s="231" t="s">
        <v>83</v>
      </c>
      <c r="AV127" s="13" t="s">
        <v>81</v>
      </c>
      <c r="AW127" s="13" t="s">
        <v>35</v>
      </c>
      <c r="AX127" s="13" t="s">
        <v>73</v>
      </c>
      <c r="AY127" s="231" t="s">
        <v>117</v>
      </c>
    </row>
    <row r="128" spans="1:51" s="13" customFormat="1" ht="12">
      <c r="A128" s="13"/>
      <c r="B128" s="221"/>
      <c r="C128" s="222"/>
      <c r="D128" s="223" t="s">
        <v>127</v>
      </c>
      <c r="E128" s="224" t="s">
        <v>19</v>
      </c>
      <c r="F128" s="225" t="s">
        <v>535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127</v>
      </c>
      <c r="AU128" s="231" t="s">
        <v>83</v>
      </c>
      <c r="AV128" s="13" t="s">
        <v>81</v>
      </c>
      <c r="AW128" s="13" t="s">
        <v>35</v>
      </c>
      <c r="AX128" s="13" t="s">
        <v>73</v>
      </c>
      <c r="AY128" s="231" t="s">
        <v>117</v>
      </c>
    </row>
    <row r="129" spans="1:51" s="14" customFormat="1" ht="12">
      <c r="A129" s="14"/>
      <c r="B129" s="232"/>
      <c r="C129" s="233"/>
      <c r="D129" s="223" t="s">
        <v>127</v>
      </c>
      <c r="E129" s="234" t="s">
        <v>19</v>
      </c>
      <c r="F129" s="235" t="s">
        <v>81</v>
      </c>
      <c r="G129" s="233"/>
      <c r="H129" s="236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2" t="s">
        <v>127</v>
      </c>
      <c r="AU129" s="242" t="s">
        <v>83</v>
      </c>
      <c r="AV129" s="14" t="s">
        <v>83</v>
      </c>
      <c r="AW129" s="14" t="s">
        <v>35</v>
      </c>
      <c r="AX129" s="14" t="s">
        <v>81</v>
      </c>
      <c r="AY129" s="242" t="s">
        <v>117</v>
      </c>
    </row>
    <row r="130" spans="1:65" s="2" customFormat="1" ht="33" customHeight="1">
      <c r="A130" s="39"/>
      <c r="B130" s="40"/>
      <c r="C130" s="203" t="s">
        <v>180</v>
      </c>
      <c r="D130" s="203" t="s">
        <v>118</v>
      </c>
      <c r="E130" s="204" t="s">
        <v>536</v>
      </c>
      <c r="F130" s="205" t="s">
        <v>537</v>
      </c>
      <c r="G130" s="206" t="s">
        <v>183</v>
      </c>
      <c r="H130" s="207">
        <v>850</v>
      </c>
      <c r="I130" s="208"/>
      <c r="J130" s="209">
        <f>ROUND(I130*H130,2)</f>
        <v>0</v>
      </c>
      <c r="K130" s="205" t="s">
        <v>122</v>
      </c>
      <c r="L130" s="45"/>
      <c r="M130" s="210" t="s">
        <v>19</v>
      </c>
      <c r="N130" s="211" t="s">
        <v>44</v>
      </c>
      <c r="O130" s="85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4" t="s">
        <v>468</v>
      </c>
      <c r="AT130" s="214" t="s">
        <v>118</v>
      </c>
      <c r="AU130" s="214" t="s">
        <v>83</v>
      </c>
      <c r="AY130" s="18" t="s">
        <v>117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8" t="s">
        <v>81</v>
      </c>
      <c r="BK130" s="215">
        <f>ROUND(I130*H130,2)</f>
        <v>0</v>
      </c>
      <c r="BL130" s="18" t="s">
        <v>468</v>
      </c>
      <c r="BM130" s="214" t="s">
        <v>538</v>
      </c>
    </row>
    <row r="131" spans="1:47" s="2" customFormat="1" ht="12">
      <c r="A131" s="39"/>
      <c r="B131" s="40"/>
      <c r="C131" s="41"/>
      <c r="D131" s="216" t="s">
        <v>125</v>
      </c>
      <c r="E131" s="41"/>
      <c r="F131" s="217" t="s">
        <v>539</v>
      </c>
      <c r="G131" s="41"/>
      <c r="H131" s="41"/>
      <c r="I131" s="218"/>
      <c r="J131" s="41"/>
      <c r="K131" s="41"/>
      <c r="L131" s="45"/>
      <c r="M131" s="219"/>
      <c r="N131" s="22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125</v>
      </c>
      <c r="AU131" s="18" t="s">
        <v>83</v>
      </c>
    </row>
    <row r="132" spans="1:51" s="13" customFormat="1" ht="12">
      <c r="A132" s="13"/>
      <c r="B132" s="221"/>
      <c r="C132" s="222"/>
      <c r="D132" s="223" t="s">
        <v>127</v>
      </c>
      <c r="E132" s="224" t="s">
        <v>19</v>
      </c>
      <c r="F132" s="225" t="s">
        <v>540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127</v>
      </c>
      <c r="AU132" s="231" t="s">
        <v>83</v>
      </c>
      <c r="AV132" s="13" t="s">
        <v>81</v>
      </c>
      <c r="AW132" s="13" t="s">
        <v>35</v>
      </c>
      <c r="AX132" s="13" t="s">
        <v>73</v>
      </c>
      <c r="AY132" s="231" t="s">
        <v>117</v>
      </c>
    </row>
    <row r="133" spans="1:51" s="14" customFormat="1" ht="12">
      <c r="A133" s="14"/>
      <c r="B133" s="232"/>
      <c r="C133" s="233"/>
      <c r="D133" s="223" t="s">
        <v>127</v>
      </c>
      <c r="E133" s="234" t="s">
        <v>19</v>
      </c>
      <c r="F133" s="235" t="s">
        <v>541</v>
      </c>
      <c r="G133" s="233"/>
      <c r="H133" s="236">
        <v>850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127</v>
      </c>
      <c r="AU133" s="242" t="s">
        <v>83</v>
      </c>
      <c r="AV133" s="14" t="s">
        <v>83</v>
      </c>
      <c r="AW133" s="14" t="s">
        <v>35</v>
      </c>
      <c r="AX133" s="14" t="s">
        <v>81</v>
      </c>
      <c r="AY133" s="242" t="s">
        <v>117</v>
      </c>
    </row>
    <row r="134" spans="1:65" s="2" customFormat="1" ht="24.15" customHeight="1">
      <c r="A134" s="39"/>
      <c r="B134" s="40"/>
      <c r="C134" s="203" t="s">
        <v>188</v>
      </c>
      <c r="D134" s="203" t="s">
        <v>118</v>
      </c>
      <c r="E134" s="204" t="s">
        <v>542</v>
      </c>
      <c r="F134" s="205" t="s">
        <v>543</v>
      </c>
      <c r="G134" s="206" t="s">
        <v>183</v>
      </c>
      <c r="H134" s="207">
        <v>850</v>
      </c>
      <c r="I134" s="208"/>
      <c r="J134" s="209">
        <f>ROUND(I134*H134,2)</f>
        <v>0</v>
      </c>
      <c r="K134" s="205" t="s">
        <v>122</v>
      </c>
      <c r="L134" s="45"/>
      <c r="M134" s="210" t="s">
        <v>19</v>
      </c>
      <c r="N134" s="211" t="s">
        <v>44</v>
      </c>
      <c r="O134" s="8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468</v>
      </c>
      <c r="AT134" s="214" t="s">
        <v>118</v>
      </c>
      <c r="AU134" s="214" t="s">
        <v>83</v>
      </c>
      <c r="AY134" s="18" t="s">
        <v>117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81</v>
      </c>
      <c r="BK134" s="215">
        <f>ROUND(I134*H134,2)</f>
        <v>0</v>
      </c>
      <c r="BL134" s="18" t="s">
        <v>468</v>
      </c>
      <c r="BM134" s="214" t="s">
        <v>544</v>
      </c>
    </row>
    <row r="135" spans="1:47" s="2" customFormat="1" ht="12">
      <c r="A135" s="39"/>
      <c r="B135" s="40"/>
      <c r="C135" s="41"/>
      <c r="D135" s="216" t="s">
        <v>125</v>
      </c>
      <c r="E135" s="41"/>
      <c r="F135" s="217" t="s">
        <v>545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125</v>
      </c>
      <c r="AU135" s="18" t="s">
        <v>83</v>
      </c>
    </row>
    <row r="136" spans="1:51" s="13" customFormat="1" ht="12">
      <c r="A136" s="13"/>
      <c r="B136" s="221"/>
      <c r="C136" s="222"/>
      <c r="D136" s="223" t="s">
        <v>127</v>
      </c>
      <c r="E136" s="224" t="s">
        <v>19</v>
      </c>
      <c r="F136" s="225" t="s">
        <v>540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127</v>
      </c>
      <c r="AU136" s="231" t="s">
        <v>83</v>
      </c>
      <c r="AV136" s="13" t="s">
        <v>81</v>
      </c>
      <c r="AW136" s="13" t="s">
        <v>35</v>
      </c>
      <c r="AX136" s="13" t="s">
        <v>73</v>
      </c>
      <c r="AY136" s="231" t="s">
        <v>117</v>
      </c>
    </row>
    <row r="137" spans="1:51" s="14" customFormat="1" ht="12">
      <c r="A137" s="14"/>
      <c r="B137" s="232"/>
      <c r="C137" s="233"/>
      <c r="D137" s="223" t="s">
        <v>127</v>
      </c>
      <c r="E137" s="234" t="s">
        <v>19</v>
      </c>
      <c r="F137" s="235" t="s">
        <v>541</v>
      </c>
      <c r="G137" s="233"/>
      <c r="H137" s="236">
        <v>850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127</v>
      </c>
      <c r="AU137" s="242" t="s">
        <v>83</v>
      </c>
      <c r="AV137" s="14" t="s">
        <v>83</v>
      </c>
      <c r="AW137" s="14" t="s">
        <v>35</v>
      </c>
      <c r="AX137" s="14" t="s">
        <v>81</v>
      </c>
      <c r="AY137" s="242" t="s">
        <v>117</v>
      </c>
    </row>
    <row r="138" spans="1:65" s="2" customFormat="1" ht="16.5" customHeight="1">
      <c r="A138" s="39"/>
      <c r="B138" s="40"/>
      <c r="C138" s="260" t="s">
        <v>280</v>
      </c>
      <c r="D138" s="260" t="s">
        <v>215</v>
      </c>
      <c r="E138" s="261" t="s">
        <v>216</v>
      </c>
      <c r="F138" s="262" t="s">
        <v>217</v>
      </c>
      <c r="G138" s="263" t="s">
        <v>218</v>
      </c>
      <c r="H138" s="264">
        <v>17</v>
      </c>
      <c r="I138" s="265"/>
      <c r="J138" s="266">
        <f>ROUND(I138*H138,2)</f>
        <v>0</v>
      </c>
      <c r="K138" s="262" t="s">
        <v>122</v>
      </c>
      <c r="L138" s="267"/>
      <c r="M138" s="268" t="s">
        <v>19</v>
      </c>
      <c r="N138" s="269" t="s">
        <v>44</v>
      </c>
      <c r="O138" s="85"/>
      <c r="P138" s="212">
        <f>O138*H138</f>
        <v>0</v>
      </c>
      <c r="Q138" s="212">
        <v>0.001</v>
      </c>
      <c r="R138" s="212">
        <f>Q138*H138</f>
        <v>0.017</v>
      </c>
      <c r="S138" s="212">
        <v>0</v>
      </c>
      <c r="T138" s="21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4" t="s">
        <v>468</v>
      </c>
      <c r="AT138" s="214" t="s">
        <v>215</v>
      </c>
      <c r="AU138" s="214" t="s">
        <v>83</v>
      </c>
      <c r="AY138" s="18" t="s">
        <v>117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8" t="s">
        <v>81</v>
      </c>
      <c r="BK138" s="215">
        <f>ROUND(I138*H138,2)</f>
        <v>0</v>
      </c>
      <c r="BL138" s="18" t="s">
        <v>468</v>
      </c>
      <c r="BM138" s="214" t="s">
        <v>546</v>
      </c>
    </row>
    <row r="139" spans="1:51" s="14" customFormat="1" ht="12">
      <c r="A139" s="14"/>
      <c r="B139" s="232"/>
      <c r="C139" s="233"/>
      <c r="D139" s="223" t="s">
        <v>127</v>
      </c>
      <c r="E139" s="234" t="s">
        <v>19</v>
      </c>
      <c r="F139" s="235" t="s">
        <v>547</v>
      </c>
      <c r="G139" s="233"/>
      <c r="H139" s="236">
        <v>17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127</v>
      </c>
      <c r="AU139" s="242" t="s">
        <v>83</v>
      </c>
      <c r="AV139" s="14" t="s">
        <v>83</v>
      </c>
      <c r="AW139" s="14" t="s">
        <v>35</v>
      </c>
      <c r="AX139" s="14" t="s">
        <v>81</v>
      </c>
      <c r="AY139" s="242" t="s">
        <v>117</v>
      </c>
    </row>
    <row r="140" spans="1:65" s="2" customFormat="1" ht="21.75" customHeight="1">
      <c r="A140" s="39"/>
      <c r="B140" s="40"/>
      <c r="C140" s="203" t="s">
        <v>294</v>
      </c>
      <c r="D140" s="203" t="s">
        <v>118</v>
      </c>
      <c r="E140" s="204" t="s">
        <v>548</v>
      </c>
      <c r="F140" s="205" t="s">
        <v>549</v>
      </c>
      <c r="G140" s="206" t="s">
        <v>224</v>
      </c>
      <c r="H140" s="207">
        <v>90</v>
      </c>
      <c r="I140" s="208"/>
      <c r="J140" s="209">
        <f>ROUND(I140*H140,2)</f>
        <v>0</v>
      </c>
      <c r="K140" s="205" t="s">
        <v>122</v>
      </c>
      <c r="L140" s="45"/>
      <c r="M140" s="210" t="s">
        <v>19</v>
      </c>
      <c r="N140" s="211" t="s">
        <v>44</v>
      </c>
      <c r="O140" s="85"/>
      <c r="P140" s="212">
        <f>O140*H140</f>
        <v>0</v>
      </c>
      <c r="Q140" s="212">
        <v>0.0112529</v>
      </c>
      <c r="R140" s="212">
        <f>Q140*H140</f>
        <v>1.012761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468</v>
      </c>
      <c r="AT140" s="214" t="s">
        <v>118</v>
      </c>
      <c r="AU140" s="214" t="s">
        <v>83</v>
      </c>
      <c r="AY140" s="18" t="s">
        <v>117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81</v>
      </c>
      <c r="BK140" s="215">
        <f>ROUND(I140*H140,2)</f>
        <v>0</v>
      </c>
      <c r="BL140" s="18" t="s">
        <v>468</v>
      </c>
      <c r="BM140" s="214" t="s">
        <v>550</v>
      </c>
    </row>
    <row r="141" spans="1:47" s="2" customFormat="1" ht="12">
      <c r="A141" s="39"/>
      <c r="B141" s="40"/>
      <c r="C141" s="41"/>
      <c r="D141" s="216" t="s">
        <v>125</v>
      </c>
      <c r="E141" s="41"/>
      <c r="F141" s="217" t="s">
        <v>551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125</v>
      </c>
      <c r="AU141" s="18" t="s">
        <v>83</v>
      </c>
    </row>
    <row r="142" spans="1:51" s="13" customFormat="1" ht="12">
      <c r="A142" s="13"/>
      <c r="B142" s="221"/>
      <c r="C142" s="222"/>
      <c r="D142" s="223" t="s">
        <v>127</v>
      </c>
      <c r="E142" s="224" t="s">
        <v>19</v>
      </c>
      <c r="F142" s="225" t="s">
        <v>552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127</v>
      </c>
      <c r="AU142" s="231" t="s">
        <v>83</v>
      </c>
      <c r="AV142" s="13" t="s">
        <v>81</v>
      </c>
      <c r="AW142" s="13" t="s">
        <v>35</v>
      </c>
      <c r="AX142" s="13" t="s">
        <v>73</v>
      </c>
      <c r="AY142" s="231" t="s">
        <v>117</v>
      </c>
    </row>
    <row r="143" spans="1:51" s="14" customFormat="1" ht="12">
      <c r="A143" s="14"/>
      <c r="B143" s="232"/>
      <c r="C143" s="233"/>
      <c r="D143" s="223" t="s">
        <v>127</v>
      </c>
      <c r="E143" s="234" t="s">
        <v>19</v>
      </c>
      <c r="F143" s="235" t="s">
        <v>553</v>
      </c>
      <c r="G143" s="233"/>
      <c r="H143" s="236">
        <v>90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127</v>
      </c>
      <c r="AU143" s="242" t="s">
        <v>83</v>
      </c>
      <c r="AV143" s="14" t="s">
        <v>83</v>
      </c>
      <c r="AW143" s="14" t="s">
        <v>35</v>
      </c>
      <c r="AX143" s="14" t="s">
        <v>81</v>
      </c>
      <c r="AY143" s="242" t="s">
        <v>117</v>
      </c>
    </row>
    <row r="144" spans="1:65" s="2" customFormat="1" ht="24.15" customHeight="1">
      <c r="A144" s="39"/>
      <c r="B144" s="40"/>
      <c r="C144" s="203" t="s">
        <v>301</v>
      </c>
      <c r="D144" s="203" t="s">
        <v>118</v>
      </c>
      <c r="E144" s="204" t="s">
        <v>554</v>
      </c>
      <c r="F144" s="205" t="s">
        <v>555</v>
      </c>
      <c r="G144" s="206" t="s">
        <v>224</v>
      </c>
      <c r="H144" s="207">
        <v>90</v>
      </c>
      <c r="I144" s="208"/>
      <c r="J144" s="209">
        <f>ROUND(I144*H144,2)</f>
        <v>0</v>
      </c>
      <c r="K144" s="205" t="s">
        <v>122</v>
      </c>
      <c r="L144" s="45"/>
      <c r="M144" s="210" t="s">
        <v>19</v>
      </c>
      <c r="N144" s="211" t="s">
        <v>44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123</v>
      </c>
      <c r="AT144" s="214" t="s">
        <v>118</v>
      </c>
      <c r="AU144" s="214" t="s">
        <v>83</v>
      </c>
      <c r="AY144" s="18" t="s">
        <v>117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81</v>
      </c>
      <c r="BK144" s="215">
        <f>ROUND(I144*H144,2)</f>
        <v>0</v>
      </c>
      <c r="BL144" s="18" t="s">
        <v>123</v>
      </c>
      <c r="BM144" s="214" t="s">
        <v>556</v>
      </c>
    </row>
    <row r="145" spans="1:47" s="2" customFormat="1" ht="12">
      <c r="A145" s="39"/>
      <c r="B145" s="40"/>
      <c r="C145" s="41"/>
      <c r="D145" s="216" t="s">
        <v>125</v>
      </c>
      <c r="E145" s="41"/>
      <c r="F145" s="217" t="s">
        <v>557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125</v>
      </c>
      <c r="AU145" s="18" t="s">
        <v>83</v>
      </c>
    </row>
    <row r="146" spans="1:51" s="13" customFormat="1" ht="12">
      <c r="A146" s="13"/>
      <c r="B146" s="221"/>
      <c r="C146" s="222"/>
      <c r="D146" s="223" t="s">
        <v>127</v>
      </c>
      <c r="E146" s="224" t="s">
        <v>19</v>
      </c>
      <c r="F146" s="225" t="s">
        <v>558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127</v>
      </c>
      <c r="AU146" s="231" t="s">
        <v>83</v>
      </c>
      <c r="AV146" s="13" t="s">
        <v>81</v>
      </c>
      <c r="AW146" s="13" t="s">
        <v>35</v>
      </c>
      <c r="AX146" s="13" t="s">
        <v>73</v>
      </c>
      <c r="AY146" s="231" t="s">
        <v>117</v>
      </c>
    </row>
    <row r="147" spans="1:51" s="14" customFormat="1" ht="12">
      <c r="A147" s="14"/>
      <c r="B147" s="232"/>
      <c r="C147" s="233"/>
      <c r="D147" s="223" t="s">
        <v>127</v>
      </c>
      <c r="E147" s="234" t="s">
        <v>19</v>
      </c>
      <c r="F147" s="235" t="s">
        <v>553</v>
      </c>
      <c r="G147" s="233"/>
      <c r="H147" s="236">
        <v>90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127</v>
      </c>
      <c r="AU147" s="242" t="s">
        <v>83</v>
      </c>
      <c r="AV147" s="14" t="s">
        <v>83</v>
      </c>
      <c r="AW147" s="14" t="s">
        <v>35</v>
      </c>
      <c r="AX147" s="14" t="s">
        <v>81</v>
      </c>
      <c r="AY147" s="242" t="s">
        <v>117</v>
      </c>
    </row>
    <row r="148" spans="1:65" s="2" customFormat="1" ht="24.15" customHeight="1">
      <c r="A148" s="39"/>
      <c r="B148" s="40"/>
      <c r="C148" s="203" t="s">
        <v>307</v>
      </c>
      <c r="D148" s="203" t="s">
        <v>118</v>
      </c>
      <c r="E148" s="204" t="s">
        <v>559</v>
      </c>
      <c r="F148" s="205" t="s">
        <v>560</v>
      </c>
      <c r="G148" s="206" t="s">
        <v>561</v>
      </c>
      <c r="H148" s="207">
        <v>1</v>
      </c>
      <c r="I148" s="208"/>
      <c r="J148" s="209">
        <f>ROUND(I148*H148,2)</f>
        <v>0</v>
      </c>
      <c r="K148" s="205" t="s">
        <v>122</v>
      </c>
      <c r="L148" s="45"/>
      <c r="M148" s="210" t="s">
        <v>19</v>
      </c>
      <c r="N148" s="211" t="s">
        <v>44</v>
      </c>
      <c r="O148" s="85"/>
      <c r="P148" s="212">
        <f>O148*H148</f>
        <v>0</v>
      </c>
      <c r="Q148" s="212">
        <v>0.021352</v>
      </c>
      <c r="R148" s="212">
        <f>Q148*H148</f>
        <v>0.021352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123</v>
      </c>
      <c r="AT148" s="214" t="s">
        <v>118</v>
      </c>
      <c r="AU148" s="214" t="s">
        <v>83</v>
      </c>
      <c r="AY148" s="18" t="s">
        <v>117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81</v>
      </c>
      <c r="BK148" s="215">
        <f>ROUND(I148*H148,2)</f>
        <v>0</v>
      </c>
      <c r="BL148" s="18" t="s">
        <v>123</v>
      </c>
      <c r="BM148" s="214" t="s">
        <v>562</v>
      </c>
    </row>
    <row r="149" spans="1:47" s="2" customFormat="1" ht="12">
      <c r="A149" s="39"/>
      <c r="B149" s="40"/>
      <c r="C149" s="41"/>
      <c r="D149" s="216" t="s">
        <v>125</v>
      </c>
      <c r="E149" s="41"/>
      <c r="F149" s="217" t="s">
        <v>563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125</v>
      </c>
      <c r="AU149" s="18" t="s">
        <v>83</v>
      </c>
    </row>
    <row r="150" spans="1:51" s="13" customFormat="1" ht="12">
      <c r="A150" s="13"/>
      <c r="B150" s="221"/>
      <c r="C150" s="222"/>
      <c r="D150" s="223" t="s">
        <v>127</v>
      </c>
      <c r="E150" s="224" t="s">
        <v>19</v>
      </c>
      <c r="F150" s="225" t="s">
        <v>564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127</v>
      </c>
      <c r="AU150" s="231" t="s">
        <v>83</v>
      </c>
      <c r="AV150" s="13" t="s">
        <v>81</v>
      </c>
      <c r="AW150" s="13" t="s">
        <v>35</v>
      </c>
      <c r="AX150" s="13" t="s">
        <v>73</v>
      </c>
      <c r="AY150" s="231" t="s">
        <v>117</v>
      </c>
    </row>
    <row r="151" spans="1:51" s="14" customFormat="1" ht="12">
      <c r="A151" s="14"/>
      <c r="B151" s="232"/>
      <c r="C151" s="233"/>
      <c r="D151" s="223" t="s">
        <v>127</v>
      </c>
      <c r="E151" s="234" t="s">
        <v>19</v>
      </c>
      <c r="F151" s="235" t="s">
        <v>81</v>
      </c>
      <c r="G151" s="233"/>
      <c r="H151" s="236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2" t="s">
        <v>127</v>
      </c>
      <c r="AU151" s="242" t="s">
        <v>83</v>
      </c>
      <c r="AV151" s="14" t="s">
        <v>83</v>
      </c>
      <c r="AW151" s="14" t="s">
        <v>35</v>
      </c>
      <c r="AX151" s="14" t="s">
        <v>81</v>
      </c>
      <c r="AY151" s="242" t="s">
        <v>117</v>
      </c>
    </row>
    <row r="152" spans="1:63" s="12" customFormat="1" ht="22.8" customHeight="1">
      <c r="A152" s="12"/>
      <c r="B152" s="189"/>
      <c r="C152" s="190"/>
      <c r="D152" s="191" t="s">
        <v>72</v>
      </c>
      <c r="E152" s="254" t="s">
        <v>565</v>
      </c>
      <c r="F152" s="254" t="s">
        <v>566</v>
      </c>
      <c r="G152" s="190"/>
      <c r="H152" s="190"/>
      <c r="I152" s="193"/>
      <c r="J152" s="255">
        <f>BK152</f>
        <v>0</v>
      </c>
      <c r="K152" s="190"/>
      <c r="L152" s="195"/>
      <c r="M152" s="196"/>
      <c r="N152" s="197"/>
      <c r="O152" s="197"/>
      <c r="P152" s="198">
        <f>SUM(P153:P163)</f>
        <v>0</v>
      </c>
      <c r="Q152" s="197"/>
      <c r="R152" s="198">
        <f>SUM(R153:R163)</f>
        <v>0</v>
      </c>
      <c r="S152" s="197"/>
      <c r="T152" s="199">
        <f>SUM(T153:T163)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0" t="s">
        <v>123</v>
      </c>
      <c r="AT152" s="201" t="s">
        <v>72</v>
      </c>
      <c r="AU152" s="201" t="s">
        <v>81</v>
      </c>
      <c r="AY152" s="200" t="s">
        <v>117</v>
      </c>
      <c r="BK152" s="202">
        <f>SUM(BK153:BK163)</f>
        <v>0</v>
      </c>
    </row>
    <row r="153" spans="1:65" s="2" customFormat="1" ht="24.15" customHeight="1">
      <c r="A153" s="39"/>
      <c r="B153" s="40"/>
      <c r="C153" s="203" t="s">
        <v>8</v>
      </c>
      <c r="D153" s="203" t="s">
        <v>118</v>
      </c>
      <c r="E153" s="204" t="s">
        <v>567</v>
      </c>
      <c r="F153" s="205" t="s">
        <v>568</v>
      </c>
      <c r="G153" s="206" t="s">
        <v>561</v>
      </c>
      <c r="H153" s="207">
        <v>1</v>
      </c>
      <c r="I153" s="208"/>
      <c r="J153" s="209">
        <f>ROUND(I153*H153,2)</f>
        <v>0</v>
      </c>
      <c r="K153" s="205" t="s">
        <v>19</v>
      </c>
      <c r="L153" s="45"/>
      <c r="M153" s="210" t="s">
        <v>19</v>
      </c>
      <c r="N153" s="211" t="s">
        <v>44</v>
      </c>
      <c r="O153" s="85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4" t="s">
        <v>468</v>
      </c>
      <c r="AT153" s="214" t="s">
        <v>118</v>
      </c>
      <c r="AU153" s="214" t="s">
        <v>83</v>
      </c>
      <c r="AY153" s="18" t="s">
        <v>117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8" t="s">
        <v>81</v>
      </c>
      <c r="BK153" s="215">
        <f>ROUND(I153*H153,2)</f>
        <v>0</v>
      </c>
      <c r="BL153" s="18" t="s">
        <v>468</v>
      </c>
      <c r="BM153" s="214" t="s">
        <v>569</v>
      </c>
    </row>
    <row r="154" spans="1:65" s="2" customFormat="1" ht="24.15" customHeight="1">
      <c r="A154" s="39"/>
      <c r="B154" s="40"/>
      <c r="C154" s="203" t="s">
        <v>321</v>
      </c>
      <c r="D154" s="203" t="s">
        <v>118</v>
      </c>
      <c r="E154" s="204" t="s">
        <v>570</v>
      </c>
      <c r="F154" s="205" t="s">
        <v>571</v>
      </c>
      <c r="G154" s="206" t="s">
        <v>561</v>
      </c>
      <c r="H154" s="207">
        <v>1</v>
      </c>
      <c r="I154" s="208"/>
      <c r="J154" s="209">
        <f>ROUND(I154*H154,2)</f>
        <v>0</v>
      </c>
      <c r="K154" s="205" t="s">
        <v>19</v>
      </c>
      <c r="L154" s="45"/>
      <c r="M154" s="210" t="s">
        <v>19</v>
      </c>
      <c r="N154" s="211" t="s">
        <v>44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468</v>
      </c>
      <c r="AT154" s="214" t="s">
        <v>118</v>
      </c>
      <c r="AU154" s="214" t="s">
        <v>83</v>
      </c>
      <c r="AY154" s="18" t="s">
        <v>117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81</v>
      </c>
      <c r="BK154" s="215">
        <f>ROUND(I154*H154,2)</f>
        <v>0</v>
      </c>
      <c r="BL154" s="18" t="s">
        <v>468</v>
      </c>
      <c r="BM154" s="214" t="s">
        <v>572</v>
      </c>
    </row>
    <row r="155" spans="1:51" s="13" customFormat="1" ht="12">
      <c r="A155" s="13"/>
      <c r="B155" s="221"/>
      <c r="C155" s="222"/>
      <c r="D155" s="223" t="s">
        <v>127</v>
      </c>
      <c r="E155" s="224" t="s">
        <v>19</v>
      </c>
      <c r="F155" s="225" t="s">
        <v>573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127</v>
      </c>
      <c r="AU155" s="231" t="s">
        <v>83</v>
      </c>
      <c r="AV155" s="13" t="s">
        <v>81</v>
      </c>
      <c r="AW155" s="13" t="s">
        <v>35</v>
      </c>
      <c r="AX155" s="13" t="s">
        <v>73</v>
      </c>
      <c r="AY155" s="231" t="s">
        <v>117</v>
      </c>
    </row>
    <row r="156" spans="1:51" s="13" customFormat="1" ht="12">
      <c r="A156" s="13"/>
      <c r="B156" s="221"/>
      <c r="C156" s="222"/>
      <c r="D156" s="223" t="s">
        <v>127</v>
      </c>
      <c r="E156" s="224" t="s">
        <v>19</v>
      </c>
      <c r="F156" s="225" t="s">
        <v>574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127</v>
      </c>
      <c r="AU156" s="231" t="s">
        <v>83</v>
      </c>
      <c r="AV156" s="13" t="s">
        <v>81</v>
      </c>
      <c r="AW156" s="13" t="s">
        <v>35</v>
      </c>
      <c r="AX156" s="13" t="s">
        <v>73</v>
      </c>
      <c r="AY156" s="231" t="s">
        <v>117</v>
      </c>
    </row>
    <row r="157" spans="1:51" s="13" customFormat="1" ht="12">
      <c r="A157" s="13"/>
      <c r="B157" s="221"/>
      <c r="C157" s="222"/>
      <c r="D157" s="223" t="s">
        <v>127</v>
      </c>
      <c r="E157" s="224" t="s">
        <v>19</v>
      </c>
      <c r="F157" s="225" t="s">
        <v>575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127</v>
      </c>
      <c r="AU157" s="231" t="s">
        <v>83</v>
      </c>
      <c r="AV157" s="13" t="s">
        <v>81</v>
      </c>
      <c r="AW157" s="13" t="s">
        <v>35</v>
      </c>
      <c r="AX157" s="13" t="s">
        <v>73</v>
      </c>
      <c r="AY157" s="231" t="s">
        <v>117</v>
      </c>
    </row>
    <row r="158" spans="1:51" s="14" customFormat="1" ht="12">
      <c r="A158" s="14"/>
      <c r="B158" s="232"/>
      <c r="C158" s="233"/>
      <c r="D158" s="223" t="s">
        <v>127</v>
      </c>
      <c r="E158" s="234" t="s">
        <v>19</v>
      </c>
      <c r="F158" s="235" t="s">
        <v>81</v>
      </c>
      <c r="G158" s="233"/>
      <c r="H158" s="236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127</v>
      </c>
      <c r="AU158" s="242" t="s">
        <v>83</v>
      </c>
      <c r="AV158" s="14" t="s">
        <v>83</v>
      </c>
      <c r="AW158" s="14" t="s">
        <v>35</v>
      </c>
      <c r="AX158" s="14" t="s">
        <v>81</v>
      </c>
      <c r="AY158" s="242" t="s">
        <v>117</v>
      </c>
    </row>
    <row r="159" spans="1:65" s="2" customFormat="1" ht="16.5" customHeight="1">
      <c r="A159" s="39"/>
      <c r="B159" s="40"/>
      <c r="C159" s="203" t="s">
        <v>330</v>
      </c>
      <c r="D159" s="203" t="s">
        <v>118</v>
      </c>
      <c r="E159" s="204" t="s">
        <v>576</v>
      </c>
      <c r="F159" s="205" t="s">
        <v>577</v>
      </c>
      <c r="G159" s="206" t="s">
        <v>467</v>
      </c>
      <c r="H159" s="207">
        <v>1</v>
      </c>
      <c r="I159" s="208"/>
      <c r="J159" s="209">
        <f>ROUND(I159*H159,2)</f>
        <v>0</v>
      </c>
      <c r="K159" s="205" t="s">
        <v>19</v>
      </c>
      <c r="L159" s="45"/>
      <c r="M159" s="210" t="s">
        <v>19</v>
      </c>
      <c r="N159" s="211" t="s">
        <v>44</v>
      </c>
      <c r="O159" s="85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4" t="s">
        <v>468</v>
      </c>
      <c r="AT159" s="214" t="s">
        <v>118</v>
      </c>
      <c r="AU159" s="214" t="s">
        <v>83</v>
      </c>
      <c r="AY159" s="18" t="s">
        <v>117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81</v>
      </c>
      <c r="BK159" s="215">
        <f>ROUND(I159*H159,2)</f>
        <v>0</v>
      </c>
      <c r="BL159" s="18" t="s">
        <v>468</v>
      </c>
      <c r="BM159" s="214" t="s">
        <v>578</v>
      </c>
    </row>
    <row r="160" spans="1:51" s="13" customFormat="1" ht="12">
      <c r="A160" s="13"/>
      <c r="B160" s="221"/>
      <c r="C160" s="222"/>
      <c r="D160" s="223" t="s">
        <v>127</v>
      </c>
      <c r="E160" s="224" t="s">
        <v>19</v>
      </c>
      <c r="F160" s="225" t="s">
        <v>579</v>
      </c>
      <c r="G160" s="222"/>
      <c r="H160" s="224" t="s">
        <v>19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127</v>
      </c>
      <c r="AU160" s="231" t="s">
        <v>83</v>
      </c>
      <c r="AV160" s="13" t="s">
        <v>81</v>
      </c>
      <c r="AW160" s="13" t="s">
        <v>35</v>
      </c>
      <c r="AX160" s="13" t="s">
        <v>73</v>
      </c>
      <c r="AY160" s="231" t="s">
        <v>117</v>
      </c>
    </row>
    <row r="161" spans="1:51" s="13" customFormat="1" ht="12">
      <c r="A161" s="13"/>
      <c r="B161" s="221"/>
      <c r="C161" s="222"/>
      <c r="D161" s="223" t="s">
        <v>127</v>
      </c>
      <c r="E161" s="224" t="s">
        <v>19</v>
      </c>
      <c r="F161" s="225" t="s">
        <v>580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127</v>
      </c>
      <c r="AU161" s="231" t="s">
        <v>83</v>
      </c>
      <c r="AV161" s="13" t="s">
        <v>81</v>
      </c>
      <c r="AW161" s="13" t="s">
        <v>35</v>
      </c>
      <c r="AX161" s="13" t="s">
        <v>73</v>
      </c>
      <c r="AY161" s="231" t="s">
        <v>117</v>
      </c>
    </row>
    <row r="162" spans="1:51" s="13" customFormat="1" ht="12">
      <c r="A162" s="13"/>
      <c r="B162" s="221"/>
      <c r="C162" s="222"/>
      <c r="D162" s="223" t="s">
        <v>127</v>
      </c>
      <c r="E162" s="224" t="s">
        <v>19</v>
      </c>
      <c r="F162" s="225" t="s">
        <v>581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127</v>
      </c>
      <c r="AU162" s="231" t="s">
        <v>83</v>
      </c>
      <c r="AV162" s="13" t="s">
        <v>81</v>
      </c>
      <c r="AW162" s="13" t="s">
        <v>35</v>
      </c>
      <c r="AX162" s="13" t="s">
        <v>73</v>
      </c>
      <c r="AY162" s="231" t="s">
        <v>117</v>
      </c>
    </row>
    <row r="163" spans="1:51" s="14" customFormat="1" ht="12">
      <c r="A163" s="14"/>
      <c r="B163" s="232"/>
      <c r="C163" s="233"/>
      <c r="D163" s="223" t="s">
        <v>127</v>
      </c>
      <c r="E163" s="234" t="s">
        <v>19</v>
      </c>
      <c r="F163" s="235" t="s">
        <v>81</v>
      </c>
      <c r="G163" s="233"/>
      <c r="H163" s="236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127</v>
      </c>
      <c r="AU163" s="242" t="s">
        <v>83</v>
      </c>
      <c r="AV163" s="14" t="s">
        <v>83</v>
      </c>
      <c r="AW163" s="14" t="s">
        <v>35</v>
      </c>
      <c r="AX163" s="14" t="s">
        <v>81</v>
      </c>
      <c r="AY163" s="242" t="s">
        <v>117</v>
      </c>
    </row>
    <row r="164" spans="1:63" s="12" customFormat="1" ht="22.8" customHeight="1">
      <c r="A164" s="12"/>
      <c r="B164" s="189"/>
      <c r="C164" s="190"/>
      <c r="D164" s="191" t="s">
        <v>72</v>
      </c>
      <c r="E164" s="254" t="s">
        <v>582</v>
      </c>
      <c r="F164" s="254" t="s">
        <v>583</v>
      </c>
      <c r="G164" s="190"/>
      <c r="H164" s="190"/>
      <c r="I164" s="193"/>
      <c r="J164" s="255">
        <f>BK164</f>
        <v>0</v>
      </c>
      <c r="K164" s="190"/>
      <c r="L164" s="195"/>
      <c r="M164" s="196"/>
      <c r="N164" s="197"/>
      <c r="O164" s="197"/>
      <c r="P164" s="198">
        <f>SUM(P165:P167)</f>
        <v>0</v>
      </c>
      <c r="Q164" s="197"/>
      <c r="R164" s="198">
        <f>SUM(R165:R167)</f>
        <v>0</v>
      </c>
      <c r="S164" s="197"/>
      <c r="T164" s="199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0" t="s">
        <v>123</v>
      </c>
      <c r="AT164" s="201" t="s">
        <v>72</v>
      </c>
      <c r="AU164" s="201" t="s">
        <v>81</v>
      </c>
      <c r="AY164" s="200" t="s">
        <v>117</v>
      </c>
      <c r="BK164" s="202">
        <f>SUM(BK165:BK167)</f>
        <v>0</v>
      </c>
    </row>
    <row r="165" spans="1:65" s="2" customFormat="1" ht="16.5" customHeight="1">
      <c r="A165" s="39"/>
      <c r="B165" s="40"/>
      <c r="C165" s="203" t="s">
        <v>336</v>
      </c>
      <c r="D165" s="203" t="s">
        <v>118</v>
      </c>
      <c r="E165" s="204" t="s">
        <v>584</v>
      </c>
      <c r="F165" s="205" t="s">
        <v>585</v>
      </c>
      <c r="G165" s="206" t="s">
        <v>467</v>
      </c>
      <c r="H165" s="207">
        <v>1</v>
      </c>
      <c r="I165" s="208"/>
      <c r="J165" s="209">
        <f>ROUND(I165*H165,2)</f>
        <v>0</v>
      </c>
      <c r="K165" s="205" t="s">
        <v>19</v>
      </c>
      <c r="L165" s="45"/>
      <c r="M165" s="210" t="s">
        <v>19</v>
      </c>
      <c r="N165" s="211" t="s">
        <v>44</v>
      </c>
      <c r="O165" s="85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4" t="s">
        <v>586</v>
      </c>
      <c r="AT165" s="214" t="s">
        <v>118</v>
      </c>
      <c r="AU165" s="214" t="s">
        <v>83</v>
      </c>
      <c r="AY165" s="18" t="s">
        <v>117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81</v>
      </c>
      <c r="BK165" s="215">
        <f>ROUND(I165*H165,2)</f>
        <v>0</v>
      </c>
      <c r="BL165" s="18" t="s">
        <v>586</v>
      </c>
      <c r="BM165" s="214" t="s">
        <v>587</v>
      </c>
    </row>
    <row r="166" spans="1:51" s="13" customFormat="1" ht="12">
      <c r="A166" s="13"/>
      <c r="B166" s="221"/>
      <c r="C166" s="222"/>
      <c r="D166" s="223" t="s">
        <v>127</v>
      </c>
      <c r="E166" s="224" t="s">
        <v>19</v>
      </c>
      <c r="F166" s="225" t="s">
        <v>588</v>
      </c>
      <c r="G166" s="222"/>
      <c r="H166" s="224" t="s">
        <v>19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127</v>
      </c>
      <c r="AU166" s="231" t="s">
        <v>83</v>
      </c>
      <c r="AV166" s="13" t="s">
        <v>81</v>
      </c>
      <c r="AW166" s="13" t="s">
        <v>35</v>
      </c>
      <c r="AX166" s="13" t="s">
        <v>73</v>
      </c>
      <c r="AY166" s="231" t="s">
        <v>117</v>
      </c>
    </row>
    <row r="167" spans="1:51" s="14" customFormat="1" ht="12">
      <c r="A167" s="14"/>
      <c r="B167" s="232"/>
      <c r="C167" s="233"/>
      <c r="D167" s="223" t="s">
        <v>127</v>
      </c>
      <c r="E167" s="234" t="s">
        <v>19</v>
      </c>
      <c r="F167" s="235" t="s">
        <v>81</v>
      </c>
      <c r="G167" s="233"/>
      <c r="H167" s="236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2" t="s">
        <v>127</v>
      </c>
      <c r="AU167" s="242" t="s">
        <v>83</v>
      </c>
      <c r="AV167" s="14" t="s">
        <v>83</v>
      </c>
      <c r="AW167" s="14" t="s">
        <v>35</v>
      </c>
      <c r="AX167" s="14" t="s">
        <v>81</v>
      </c>
      <c r="AY167" s="242" t="s">
        <v>117</v>
      </c>
    </row>
    <row r="168" spans="1:63" s="12" customFormat="1" ht="22.8" customHeight="1">
      <c r="A168" s="12"/>
      <c r="B168" s="189"/>
      <c r="C168" s="190"/>
      <c r="D168" s="191" t="s">
        <v>72</v>
      </c>
      <c r="E168" s="254" t="s">
        <v>589</v>
      </c>
      <c r="F168" s="254" t="s">
        <v>590</v>
      </c>
      <c r="G168" s="190"/>
      <c r="H168" s="190"/>
      <c r="I168" s="193"/>
      <c r="J168" s="255">
        <f>BK168</f>
        <v>0</v>
      </c>
      <c r="K168" s="190"/>
      <c r="L168" s="195"/>
      <c r="M168" s="196"/>
      <c r="N168" s="197"/>
      <c r="O168" s="197"/>
      <c r="P168" s="198">
        <f>SUM(P169:P191)</f>
        <v>0</v>
      </c>
      <c r="Q168" s="197"/>
      <c r="R168" s="198">
        <f>SUM(R169:R191)</f>
        <v>0</v>
      </c>
      <c r="S168" s="197"/>
      <c r="T168" s="199">
        <f>SUM(T169:T191)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123</v>
      </c>
      <c r="AT168" s="201" t="s">
        <v>72</v>
      </c>
      <c r="AU168" s="201" t="s">
        <v>81</v>
      </c>
      <c r="AY168" s="200" t="s">
        <v>117</v>
      </c>
      <c r="BK168" s="202">
        <f>SUM(BK169:BK191)</f>
        <v>0</v>
      </c>
    </row>
    <row r="169" spans="1:65" s="2" customFormat="1" ht="24.15" customHeight="1">
      <c r="A169" s="39"/>
      <c r="B169" s="40"/>
      <c r="C169" s="203" t="s">
        <v>591</v>
      </c>
      <c r="D169" s="203" t="s">
        <v>118</v>
      </c>
      <c r="E169" s="204" t="s">
        <v>592</v>
      </c>
      <c r="F169" s="205" t="s">
        <v>593</v>
      </c>
      <c r="G169" s="206" t="s">
        <v>467</v>
      </c>
      <c r="H169" s="207">
        <v>1</v>
      </c>
      <c r="I169" s="208"/>
      <c r="J169" s="209">
        <f>ROUND(I169*H169,2)</f>
        <v>0</v>
      </c>
      <c r="K169" s="205" t="s">
        <v>19</v>
      </c>
      <c r="L169" s="45"/>
      <c r="M169" s="210" t="s">
        <v>19</v>
      </c>
      <c r="N169" s="211" t="s">
        <v>44</v>
      </c>
      <c r="O169" s="85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4" t="s">
        <v>586</v>
      </c>
      <c r="AT169" s="214" t="s">
        <v>118</v>
      </c>
      <c r="AU169" s="214" t="s">
        <v>83</v>
      </c>
      <c r="AY169" s="18" t="s">
        <v>117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8" t="s">
        <v>81</v>
      </c>
      <c r="BK169" s="215">
        <f>ROUND(I169*H169,2)</f>
        <v>0</v>
      </c>
      <c r="BL169" s="18" t="s">
        <v>586</v>
      </c>
      <c r="BM169" s="214" t="s">
        <v>594</v>
      </c>
    </row>
    <row r="170" spans="1:51" s="13" customFormat="1" ht="12">
      <c r="A170" s="13"/>
      <c r="B170" s="221"/>
      <c r="C170" s="222"/>
      <c r="D170" s="223" t="s">
        <v>127</v>
      </c>
      <c r="E170" s="224" t="s">
        <v>19</v>
      </c>
      <c r="F170" s="225" t="s">
        <v>595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127</v>
      </c>
      <c r="AU170" s="231" t="s">
        <v>83</v>
      </c>
      <c r="AV170" s="13" t="s">
        <v>81</v>
      </c>
      <c r="AW170" s="13" t="s">
        <v>35</v>
      </c>
      <c r="AX170" s="13" t="s">
        <v>73</v>
      </c>
      <c r="AY170" s="231" t="s">
        <v>117</v>
      </c>
    </row>
    <row r="171" spans="1:51" s="14" customFormat="1" ht="12">
      <c r="A171" s="14"/>
      <c r="B171" s="232"/>
      <c r="C171" s="233"/>
      <c r="D171" s="223" t="s">
        <v>127</v>
      </c>
      <c r="E171" s="234" t="s">
        <v>19</v>
      </c>
      <c r="F171" s="235" t="s">
        <v>81</v>
      </c>
      <c r="G171" s="233"/>
      <c r="H171" s="236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127</v>
      </c>
      <c r="AU171" s="242" t="s">
        <v>83</v>
      </c>
      <c r="AV171" s="14" t="s">
        <v>83</v>
      </c>
      <c r="AW171" s="14" t="s">
        <v>35</v>
      </c>
      <c r="AX171" s="14" t="s">
        <v>81</v>
      </c>
      <c r="AY171" s="242" t="s">
        <v>117</v>
      </c>
    </row>
    <row r="172" spans="1:65" s="2" customFormat="1" ht="21.75" customHeight="1">
      <c r="A172" s="39"/>
      <c r="B172" s="40"/>
      <c r="C172" s="203" t="s">
        <v>596</v>
      </c>
      <c r="D172" s="203" t="s">
        <v>118</v>
      </c>
      <c r="E172" s="204" t="s">
        <v>597</v>
      </c>
      <c r="F172" s="205" t="s">
        <v>598</v>
      </c>
      <c r="G172" s="206" t="s">
        <v>467</v>
      </c>
      <c r="H172" s="207">
        <v>1</v>
      </c>
      <c r="I172" s="208"/>
      <c r="J172" s="209">
        <f>ROUND(I172*H172,2)</f>
        <v>0</v>
      </c>
      <c r="K172" s="205" t="s">
        <v>19</v>
      </c>
      <c r="L172" s="45"/>
      <c r="M172" s="210" t="s">
        <v>19</v>
      </c>
      <c r="N172" s="211" t="s">
        <v>44</v>
      </c>
      <c r="O172" s="85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4" t="s">
        <v>586</v>
      </c>
      <c r="AT172" s="214" t="s">
        <v>118</v>
      </c>
      <c r="AU172" s="214" t="s">
        <v>83</v>
      </c>
      <c r="AY172" s="18" t="s">
        <v>117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8" t="s">
        <v>81</v>
      </c>
      <c r="BK172" s="215">
        <f>ROUND(I172*H172,2)</f>
        <v>0</v>
      </c>
      <c r="BL172" s="18" t="s">
        <v>586</v>
      </c>
      <c r="BM172" s="214" t="s">
        <v>599</v>
      </c>
    </row>
    <row r="173" spans="1:51" s="13" customFormat="1" ht="12">
      <c r="A173" s="13"/>
      <c r="B173" s="221"/>
      <c r="C173" s="222"/>
      <c r="D173" s="223" t="s">
        <v>127</v>
      </c>
      <c r="E173" s="224" t="s">
        <v>19</v>
      </c>
      <c r="F173" s="225" t="s">
        <v>600</v>
      </c>
      <c r="G173" s="222"/>
      <c r="H173" s="224" t="s">
        <v>19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127</v>
      </c>
      <c r="AU173" s="231" t="s">
        <v>83</v>
      </c>
      <c r="AV173" s="13" t="s">
        <v>81</v>
      </c>
      <c r="AW173" s="13" t="s">
        <v>35</v>
      </c>
      <c r="AX173" s="13" t="s">
        <v>73</v>
      </c>
      <c r="AY173" s="231" t="s">
        <v>117</v>
      </c>
    </row>
    <row r="174" spans="1:51" s="13" customFormat="1" ht="12">
      <c r="A174" s="13"/>
      <c r="B174" s="221"/>
      <c r="C174" s="222"/>
      <c r="D174" s="223" t="s">
        <v>127</v>
      </c>
      <c r="E174" s="224" t="s">
        <v>19</v>
      </c>
      <c r="F174" s="225" t="s">
        <v>601</v>
      </c>
      <c r="G174" s="222"/>
      <c r="H174" s="224" t="s">
        <v>19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127</v>
      </c>
      <c r="AU174" s="231" t="s">
        <v>83</v>
      </c>
      <c r="AV174" s="13" t="s">
        <v>81</v>
      </c>
      <c r="AW174" s="13" t="s">
        <v>35</v>
      </c>
      <c r="AX174" s="13" t="s">
        <v>73</v>
      </c>
      <c r="AY174" s="231" t="s">
        <v>117</v>
      </c>
    </row>
    <row r="175" spans="1:51" s="14" customFormat="1" ht="12">
      <c r="A175" s="14"/>
      <c r="B175" s="232"/>
      <c r="C175" s="233"/>
      <c r="D175" s="223" t="s">
        <v>127</v>
      </c>
      <c r="E175" s="234" t="s">
        <v>19</v>
      </c>
      <c r="F175" s="235" t="s">
        <v>81</v>
      </c>
      <c r="G175" s="233"/>
      <c r="H175" s="236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127</v>
      </c>
      <c r="AU175" s="242" t="s">
        <v>83</v>
      </c>
      <c r="AV175" s="14" t="s">
        <v>83</v>
      </c>
      <c r="AW175" s="14" t="s">
        <v>35</v>
      </c>
      <c r="AX175" s="14" t="s">
        <v>81</v>
      </c>
      <c r="AY175" s="242" t="s">
        <v>117</v>
      </c>
    </row>
    <row r="176" spans="1:65" s="2" customFormat="1" ht="24.15" customHeight="1">
      <c r="A176" s="39"/>
      <c r="B176" s="40"/>
      <c r="C176" s="203" t="s">
        <v>7</v>
      </c>
      <c r="D176" s="203" t="s">
        <v>118</v>
      </c>
      <c r="E176" s="204" t="s">
        <v>602</v>
      </c>
      <c r="F176" s="205" t="s">
        <v>603</v>
      </c>
      <c r="G176" s="206" t="s">
        <v>467</v>
      </c>
      <c r="H176" s="207">
        <v>1</v>
      </c>
      <c r="I176" s="208"/>
      <c r="J176" s="209">
        <f>ROUND(I176*H176,2)</f>
        <v>0</v>
      </c>
      <c r="K176" s="205" t="s">
        <v>19</v>
      </c>
      <c r="L176" s="45"/>
      <c r="M176" s="210" t="s">
        <v>19</v>
      </c>
      <c r="N176" s="211" t="s">
        <v>44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586</v>
      </c>
      <c r="AT176" s="214" t="s">
        <v>118</v>
      </c>
      <c r="AU176" s="214" t="s">
        <v>83</v>
      </c>
      <c r="AY176" s="18" t="s">
        <v>117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81</v>
      </c>
      <c r="BK176" s="215">
        <f>ROUND(I176*H176,2)</f>
        <v>0</v>
      </c>
      <c r="BL176" s="18" t="s">
        <v>586</v>
      </c>
      <c r="BM176" s="214" t="s">
        <v>604</v>
      </c>
    </row>
    <row r="177" spans="1:65" s="2" customFormat="1" ht="21.75" customHeight="1">
      <c r="A177" s="39"/>
      <c r="B177" s="40"/>
      <c r="C177" s="203" t="s">
        <v>349</v>
      </c>
      <c r="D177" s="203" t="s">
        <v>118</v>
      </c>
      <c r="E177" s="204" t="s">
        <v>605</v>
      </c>
      <c r="F177" s="205" t="s">
        <v>606</v>
      </c>
      <c r="G177" s="206" t="s">
        <v>467</v>
      </c>
      <c r="H177" s="207">
        <v>1</v>
      </c>
      <c r="I177" s="208"/>
      <c r="J177" s="209">
        <f>ROUND(I177*H177,2)</f>
        <v>0</v>
      </c>
      <c r="K177" s="205" t="s">
        <v>19</v>
      </c>
      <c r="L177" s="45"/>
      <c r="M177" s="210" t="s">
        <v>19</v>
      </c>
      <c r="N177" s="211" t="s">
        <v>44</v>
      </c>
      <c r="O177" s="85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4" t="s">
        <v>586</v>
      </c>
      <c r="AT177" s="214" t="s">
        <v>118</v>
      </c>
      <c r="AU177" s="214" t="s">
        <v>83</v>
      </c>
      <c r="AY177" s="18" t="s">
        <v>117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8" t="s">
        <v>81</v>
      </c>
      <c r="BK177" s="215">
        <f>ROUND(I177*H177,2)</f>
        <v>0</v>
      </c>
      <c r="BL177" s="18" t="s">
        <v>586</v>
      </c>
      <c r="BM177" s="214" t="s">
        <v>607</v>
      </c>
    </row>
    <row r="178" spans="1:51" s="13" customFormat="1" ht="12">
      <c r="A178" s="13"/>
      <c r="B178" s="221"/>
      <c r="C178" s="222"/>
      <c r="D178" s="223" t="s">
        <v>127</v>
      </c>
      <c r="E178" s="224" t="s">
        <v>19</v>
      </c>
      <c r="F178" s="225" t="s">
        <v>608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127</v>
      </c>
      <c r="AU178" s="231" t="s">
        <v>83</v>
      </c>
      <c r="AV178" s="13" t="s">
        <v>81</v>
      </c>
      <c r="AW178" s="13" t="s">
        <v>35</v>
      </c>
      <c r="AX178" s="13" t="s">
        <v>73</v>
      </c>
      <c r="AY178" s="231" t="s">
        <v>117</v>
      </c>
    </row>
    <row r="179" spans="1:51" s="14" customFormat="1" ht="12">
      <c r="A179" s="14"/>
      <c r="B179" s="232"/>
      <c r="C179" s="233"/>
      <c r="D179" s="223" t="s">
        <v>127</v>
      </c>
      <c r="E179" s="234" t="s">
        <v>19</v>
      </c>
      <c r="F179" s="235" t="s">
        <v>81</v>
      </c>
      <c r="G179" s="233"/>
      <c r="H179" s="236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2" t="s">
        <v>127</v>
      </c>
      <c r="AU179" s="242" t="s">
        <v>83</v>
      </c>
      <c r="AV179" s="14" t="s">
        <v>83</v>
      </c>
      <c r="AW179" s="14" t="s">
        <v>35</v>
      </c>
      <c r="AX179" s="14" t="s">
        <v>81</v>
      </c>
      <c r="AY179" s="242" t="s">
        <v>117</v>
      </c>
    </row>
    <row r="180" spans="1:65" s="2" customFormat="1" ht="16.5" customHeight="1">
      <c r="A180" s="39"/>
      <c r="B180" s="40"/>
      <c r="C180" s="203" t="s">
        <v>355</v>
      </c>
      <c r="D180" s="203" t="s">
        <v>118</v>
      </c>
      <c r="E180" s="204" t="s">
        <v>609</v>
      </c>
      <c r="F180" s="205" t="s">
        <v>610</v>
      </c>
      <c r="G180" s="206" t="s">
        <v>467</v>
      </c>
      <c r="H180" s="207">
        <v>1</v>
      </c>
      <c r="I180" s="208"/>
      <c r="J180" s="209">
        <f>ROUND(I180*H180,2)</f>
        <v>0</v>
      </c>
      <c r="K180" s="205" t="s">
        <v>19</v>
      </c>
      <c r="L180" s="45"/>
      <c r="M180" s="210" t="s">
        <v>19</v>
      </c>
      <c r="N180" s="211" t="s">
        <v>44</v>
      </c>
      <c r="O180" s="85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4" t="s">
        <v>586</v>
      </c>
      <c r="AT180" s="214" t="s">
        <v>118</v>
      </c>
      <c r="AU180" s="214" t="s">
        <v>83</v>
      </c>
      <c r="AY180" s="18" t="s">
        <v>117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81</v>
      </c>
      <c r="BK180" s="215">
        <f>ROUND(I180*H180,2)</f>
        <v>0</v>
      </c>
      <c r="BL180" s="18" t="s">
        <v>586</v>
      </c>
      <c r="BM180" s="214" t="s">
        <v>611</v>
      </c>
    </row>
    <row r="181" spans="1:51" s="13" customFormat="1" ht="12">
      <c r="A181" s="13"/>
      <c r="B181" s="221"/>
      <c r="C181" s="222"/>
      <c r="D181" s="223" t="s">
        <v>127</v>
      </c>
      <c r="E181" s="224" t="s">
        <v>19</v>
      </c>
      <c r="F181" s="225" t="s">
        <v>612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127</v>
      </c>
      <c r="AU181" s="231" t="s">
        <v>83</v>
      </c>
      <c r="AV181" s="13" t="s">
        <v>81</v>
      </c>
      <c r="AW181" s="13" t="s">
        <v>35</v>
      </c>
      <c r="AX181" s="13" t="s">
        <v>73</v>
      </c>
      <c r="AY181" s="231" t="s">
        <v>117</v>
      </c>
    </row>
    <row r="182" spans="1:51" s="13" customFormat="1" ht="12">
      <c r="A182" s="13"/>
      <c r="B182" s="221"/>
      <c r="C182" s="222"/>
      <c r="D182" s="223" t="s">
        <v>127</v>
      </c>
      <c r="E182" s="224" t="s">
        <v>19</v>
      </c>
      <c r="F182" s="225" t="s">
        <v>613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127</v>
      </c>
      <c r="AU182" s="231" t="s">
        <v>83</v>
      </c>
      <c r="AV182" s="13" t="s">
        <v>81</v>
      </c>
      <c r="AW182" s="13" t="s">
        <v>35</v>
      </c>
      <c r="AX182" s="13" t="s">
        <v>73</v>
      </c>
      <c r="AY182" s="231" t="s">
        <v>117</v>
      </c>
    </row>
    <row r="183" spans="1:51" s="14" customFormat="1" ht="12">
      <c r="A183" s="14"/>
      <c r="B183" s="232"/>
      <c r="C183" s="233"/>
      <c r="D183" s="223" t="s">
        <v>127</v>
      </c>
      <c r="E183" s="234" t="s">
        <v>19</v>
      </c>
      <c r="F183" s="235" t="s">
        <v>81</v>
      </c>
      <c r="G183" s="233"/>
      <c r="H183" s="236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2" t="s">
        <v>127</v>
      </c>
      <c r="AU183" s="242" t="s">
        <v>83</v>
      </c>
      <c r="AV183" s="14" t="s">
        <v>83</v>
      </c>
      <c r="AW183" s="14" t="s">
        <v>35</v>
      </c>
      <c r="AX183" s="14" t="s">
        <v>81</v>
      </c>
      <c r="AY183" s="242" t="s">
        <v>117</v>
      </c>
    </row>
    <row r="184" spans="1:65" s="2" customFormat="1" ht="24.15" customHeight="1">
      <c r="A184" s="39"/>
      <c r="B184" s="40"/>
      <c r="C184" s="203" t="s">
        <v>614</v>
      </c>
      <c r="D184" s="203" t="s">
        <v>118</v>
      </c>
      <c r="E184" s="204" t="s">
        <v>615</v>
      </c>
      <c r="F184" s="205" t="s">
        <v>616</v>
      </c>
      <c r="G184" s="206" t="s">
        <v>467</v>
      </c>
      <c r="H184" s="207">
        <v>1</v>
      </c>
      <c r="I184" s="208"/>
      <c r="J184" s="209">
        <f>ROUND(I184*H184,2)</f>
        <v>0</v>
      </c>
      <c r="K184" s="205" t="s">
        <v>19</v>
      </c>
      <c r="L184" s="45"/>
      <c r="M184" s="210" t="s">
        <v>19</v>
      </c>
      <c r="N184" s="211" t="s">
        <v>44</v>
      </c>
      <c r="O184" s="85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4" t="s">
        <v>123</v>
      </c>
      <c r="AT184" s="214" t="s">
        <v>118</v>
      </c>
      <c r="AU184" s="214" t="s">
        <v>83</v>
      </c>
      <c r="AY184" s="18" t="s">
        <v>117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8" t="s">
        <v>81</v>
      </c>
      <c r="BK184" s="215">
        <f>ROUND(I184*H184,2)</f>
        <v>0</v>
      </c>
      <c r="BL184" s="18" t="s">
        <v>123</v>
      </c>
      <c r="BM184" s="214" t="s">
        <v>617</v>
      </c>
    </row>
    <row r="185" spans="1:51" s="13" customFormat="1" ht="12">
      <c r="A185" s="13"/>
      <c r="B185" s="221"/>
      <c r="C185" s="222"/>
      <c r="D185" s="223" t="s">
        <v>127</v>
      </c>
      <c r="E185" s="224" t="s">
        <v>19</v>
      </c>
      <c r="F185" s="225" t="s">
        <v>618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127</v>
      </c>
      <c r="AU185" s="231" t="s">
        <v>83</v>
      </c>
      <c r="AV185" s="13" t="s">
        <v>81</v>
      </c>
      <c r="AW185" s="13" t="s">
        <v>35</v>
      </c>
      <c r="AX185" s="13" t="s">
        <v>73</v>
      </c>
      <c r="AY185" s="231" t="s">
        <v>117</v>
      </c>
    </row>
    <row r="186" spans="1:51" s="13" customFormat="1" ht="12">
      <c r="A186" s="13"/>
      <c r="B186" s="221"/>
      <c r="C186" s="222"/>
      <c r="D186" s="223" t="s">
        <v>127</v>
      </c>
      <c r="E186" s="224" t="s">
        <v>19</v>
      </c>
      <c r="F186" s="225" t="s">
        <v>619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127</v>
      </c>
      <c r="AU186" s="231" t="s">
        <v>83</v>
      </c>
      <c r="AV186" s="13" t="s">
        <v>81</v>
      </c>
      <c r="AW186" s="13" t="s">
        <v>35</v>
      </c>
      <c r="AX186" s="13" t="s">
        <v>73</v>
      </c>
      <c r="AY186" s="231" t="s">
        <v>117</v>
      </c>
    </row>
    <row r="187" spans="1:51" s="14" customFormat="1" ht="12">
      <c r="A187" s="14"/>
      <c r="B187" s="232"/>
      <c r="C187" s="233"/>
      <c r="D187" s="223" t="s">
        <v>127</v>
      </c>
      <c r="E187" s="234" t="s">
        <v>19</v>
      </c>
      <c r="F187" s="235" t="s">
        <v>81</v>
      </c>
      <c r="G187" s="233"/>
      <c r="H187" s="236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2" t="s">
        <v>127</v>
      </c>
      <c r="AU187" s="242" t="s">
        <v>83</v>
      </c>
      <c r="AV187" s="14" t="s">
        <v>83</v>
      </c>
      <c r="AW187" s="14" t="s">
        <v>35</v>
      </c>
      <c r="AX187" s="14" t="s">
        <v>81</v>
      </c>
      <c r="AY187" s="242" t="s">
        <v>117</v>
      </c>
    </row>
    <row r="188" spans="1:65" s="2" customFormat="1" ht="16.5" customHeight="1">
      <c r="A188" s="39"/>
      <c r="B188" s="40"/>
      <c r="C188" s="203" t="s">
        <v>620</v>
      </c>
      <c r="D188" s="203" t="s">
        <v>118</v>
      </c>
      <c r="E188" s="204" t="s">
        <v>621</v>
      </c>
      <c r="F188" s="205" t="s">
        <v>622</v>
      </c>
      <c r="G188" s="206" t="s">
        <v>467</v>
      </c>
      <c r="H188" s="207">
        <v>1</v>
      </c>
      <c r="I188" s="208"/>
      <c r="J188" s="209">
        <f>ROUND(I188*H188,2)</f>
        <v>0</v>
      </c>
      <c r="K188" s="205" t="s">
        <v>19</v>
      </c>
      <c r="L188" s="45"/>
      <c r="M188" s="210" t="s">
        <v>19</v>
      </c>
      <c r="N188" s="211" t="s">
        <v>44</v>
      </c>
      <c r="O188" s="85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4" t="s">
        <v>586</v>
      </c>
      <c r="AT188" s="214" t="s">
        <v>118</v>
      </c>
      <c r="AU188" s="214" t="s">
        <v>83</v>
      </c>
      <c r="AY188" s="18" t="s">
        <v>117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8" t="s">
        <v>81</v>
      </c>
      <c r="BK188" s="215">
        <f>ROUND(I188*H188,2)</f>
        <v>0</v>
      </c>
      <c r="BL188" s="18" t="s">
        <v>586</v>
      </c>
      <c r="BM188" s="214" t="s">
        <v>623</v>
      </c>
    </row>
    <row r="189" spans="1:51" s="13" customFormat="1" ht="12">
      <c r="A189" s="13"/>
      <c r="B189" s="221"/>
      <c r="C189" s="222"/>
      <c r="D189" s="223" t="s">
        <v>127</v>
      </c>
      <c r="E189" s="224" t="s">
        <v>19</v>
      </c>
      <c r="F189" s="225" t="s">
        <v>624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127</v>
      </c>
      <c r="AU189" s="231" t="s">
        <v>83</v>
      </c>
      <c r="AV189" s="13" t="s">
        <v>81</v>
      </c>
      <c r="AW189" s="13" t="s">
        <v>35</v>
      </c>
      <c r="AX189" s="13" t="s">
        <v>73</v>
      </c>
      <c r="AY189" s="231" t="s">
        <v>117</v>
      </c>
    </row>
    <row r="190" spans="1:51" s="13" customFormat="1" ht="12">
      <c r="A190" s="13"/>
      <c r="B190" s="221"/>
      <c r="C190" s="222"/>
      <c r="D190" s="223" t="s">
        <v>127</v>
      </c>
      <c r="E190" s="224" t="s">
        <v>19</v>
      </c>
      <c r="F190" s="225" t="s">
        <v>625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127</v>
      </c>
      <c r="AU190" s="231" t="s">
        <v>83</v>
      </c>
      <c r="AV190" s="13" t="s">
        <v>81</v>
      </c>
      <c r="AW190" s="13" t="s">
        <v>35</v>
      </c>
      <c r="AX190" s="13" t="s">
        <v>73</v>
      </c>
      <c r="AY190" s="231" t="s">
        <v>117</v>
      </c>
    </row>
    <row r="191" spans="1:51" s="14" customFormat="1" ht="12">
      <c r="A191" s="14"/>
      <c r="B191" s="232"/>
      <c r="C191" s="233"/>
      <c r="D191" s="223" t="s">
        <v>127</v>
      </c>
      <c r="E191" s="234" t="s">
        <v>19</v>
      </c>
      <c r="F191" s="235" t="s">
        <v>81</v>
      </c>
      <c r="G191" s="233"/>
      <c r="H191" s="236">
        <v>1</v>
      </c>
      <c r="I191" s="237"/>
      <c r="J191" s="233"/>
      <c r="K191" s="233"/>
      <c r="L191" s="238"/>
      <c r="M191" s="281"/>
      <c r="N191" s="282"/>
      <c r="O191" s="282"/>
      <c r="P191" s="282"/>
      <c r="Q191" s="282"/>
      <c r="R191" s="282"/>
      <c r="S191" s="282"/>
      <c r="T191" s="28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2" t="s">
        <v>127</v>
      </c>
      <c r="AU191" s="242" t="s">
        <v>83</v>
      </c>
      <c r="AV191" s="14" t="s">
        <v>83</v>
      </c>
      <c r="AW191" s="14" t="s">
        <v>35</v>
      </c>
      <c r="AX191" s="14" t="s">
        <v>81</v>
      </c>
      <c r="AY191" s="242" t="s">
        <v>117</v>
      </c>
    </row>
    <row r="192" spans="1:31" s="2" customFormat="1" ht="6.95" customHeight="1">
      <c r="A192" s="39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85:K19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457971112"/>
    <hyperlink ref="F95" r:id="rId2" display="https://podminky.urs.cz/item/CS_URS_2023_01/584121112R"/>
    <hyperlink ref="F100" r:id="rId3" display="https://podminky.urs.cz/item/CS_URS_2023_01/113151111"/>
    <hyperlink ref="F109" r:id="rId4" display="https://podminky.urs.cz/item/CS_URS_2023_01/998226011"/>
    <hyperlink ref="F131" r:id="rId5" display="https://podminky.urs.cz/item/CS_URS_2023_01/181151321"/>
    <hyperlink ref="F135" r:id="rId6" display="https://podminky.urs.cz/item/CS_URS_2023_01/181411131"/>
    <hyperlink ref="F141" r:id="rId7" display="https://podminky.urs.cz/item/CS_URS_2023_01/184813212"/>
    <hyperlink ref="F145" r:id="rId8" display="https://podminky.urs.cz/item/CS_URS_2023_01/184813252"/>
    <hyperlink ref="F149" r:id="rId9" display="https://podminky.urs.cz/item/CS_URS_2023_01/1848182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Kunc</dc:creator>
  <cp:keywords/>
  <dc:description/>
  <cp:lastModifiedBy>Ing. Petr Kunc</cp:lastModifiedBy>
  <dcterms:created xsi:type="dcterms:W3CDTF">2023-07-11T08:25:01Z</dcterms:created>
  <dcterms:modified xsi:type="dcterms:W3CDTF">2023-07-11T08:25:06Z</dcterms:modified>
  <cp:category/>
  <cp:version/>
  <cp:contentType/>
  <cp:contentStatus/>
</cp:coreProperties>
</file>