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kumentyVZzavody\Z2\PCE\122210027_Bohumilečský odstraneni nanosu\"/>
    </mc:Choice>
  </mc:AlternateContent>
  <bookViews>
    <workbookView xWindow="0" yWindow="0" windowWidth="29205" windowHeight="13485" activeTab="1"/>
  </bookViews>
  <sheets>
    <sheet name="Rekapitulace stavby" sheetId="1" r:id="rId1"/>
    <sheet name="SO 01 - Odstranění nánosů" sheetId="2" r:id="rId2"/>
    <sheet name="VON - Vedlejší a ostatní ..." sheetId="3" r:id="rId3"/>
    <sheet name="Pokyny pro vyplnění" sheetId="4" r:id="rId4"/>
  </sheets>
  <definedNames>
    <definedName name="_xlnm._FilterDatabase" localSheetId="1" hidden="1">'SO 01 - Odstranění nánosů'!$C$83:$K$298</definedName>
    <definedName name="_xlnm._FilterDatabase" localSheetId="2" hidden="1">'VON - Vedlejší a ostatní ...'!$C$83:$K$161</definedName>
    <definedName name="_xlnm.Print_Titles" localSheetId="0">'Rekapitulace stavby'!$52:$52</definedName>
    <definedName name="_xlnm.Print_Titles" localSheetId="1">'SO 01 - Odstranění nánosů'!$83:$83</definedName>
    <definedName name="_xlnm.Print_Titles" localSheetId="2">'VON - Vedlejší a ostatní ...'!$83:$83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01 - Odstranění nánosů'!$C$4:$J$39,'SO 01 - Odstranění nánosů'!$C$45:$J$65,'SO 01 - Odstranění nánosů'!$C$71:$K$298</definedName>
    <definedName name="_xlnm.Print_Area" localSheetId="2">'VON - Vedlejší a ostatní ...'!$C$4:$J$39,'VON - Vedlejší a ostatní ...'!$C$45:$J$65,'VON - Vedlejší a ostatní ...'!$C$71:$K$161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59" i="3"/>
  <c r="BH159" i="3"/>
  <c r="BF159" i="3"/>
  <c r="BE159" i="3"/>
  <c r="T159" i="3"/>
  <c r="R159" i="3"/>
  <c r="P159" i="3"/>
  <c r="BI155" i="3"/>
  <c r="BH155" i="3"/>
  <c r="BF155" i="3"/>
  <c r="BE155" i="3"/>
  <c r="T155" i="3"/>
  <c r="R155" i="3"/>
  <c r="P155" i="3"/>
  <c r="BI153" i="3"/>
  <c r="BH153" i="3"/>
  <c r="BF153" i="3"/>
  <c r="BE153" i="3"/>
  <c r="T153" i="3"/>
  <c r="R153" i="3"/>
  <c r="P153" i="3"/>
  <c r="BI151" i="3"/>
  <c r="BH151" i="3"/>
  <c r="BF151" i="3"/>
  <c r="BE151" i="3"/>
  <c r="T151" i="3"/>
  <c r="R151" i="3"/>
  <c r="P151" i="3"/>
  <c r="BI149" i="3"/>
  <c r="BH149" i="3"/>
  <c r="BF149" i="3"/>
  <c r="BE149" i="3"/>
  <c r="T149" i="3"/>
  <c r="R149" i="3"/>
  <c r="P149" i="3"/>
  <c r="BI147" i="3"/>
  <c r="BH147" i="3"/>
  <c r="BF147" i="3"/>
  <c r="BE147" i="3"/>
  <c r="T147" i="3"/>
  <c r="R147" i="3"/>
  <c r="P147" i="3"/>
  <c r="BI145" i="3"/>
  <c r="BH145" i="3"/>
  <c r="BF145" i="3"/>
  <c r="BE145" i="3"/>
  <c r="T145" i="3"/>
  <c r="R145" i="3"/>
  <c r="P145" i="3"/>
  <c r="BI143" i="3"/>
  <c r="BH143" i="3"/>
  <c r="BF143" i="3"/>
  <c r="BE143" i="3"/>
  <c r="T143" i="3"/>
  <c r="R143" i="3"/>
  <c r="P143" i="3"/>
  <c r="BI138" i="3"/>
  <c r="BH138" i="3"/>
  <c r="BF138" i="3"/>
  <c r="BE138" i="3"/>
  <c r="T138" i="3"/>
  <c r="R138" i="3"/>
  <c r="P138" i="3"/>
  <c r="BI134" i="3"/>
  <c r="BH134" i="3"/>
  <c r="BF134" i="3"/>
  <c r="BE134" i="3"/>
  <c r="T134" i="3"/>
  <c r="R134" i="3"/>
  <c r="P134" i="3"/>
  <c r="BI132" i="3"/>
  <c r="BH132" i="3"/>
  <c r="BF132" i="3"/>
  <c r="BE132" i="3"/>
  <c r="T132" i="3"/>
  <c r="R132" i="3"/>
  <c r="P132" i="3"/>
  <c r="BI129" i="3"/>
  <c r="BH129" i="3"/>
  <c r="BF129" i="3"/>
  <c r="BE129" i="3"/>
  <c r="T129" i="3"/>
  <c r="R129" i="3"/>
  <c r="P129" i="3"/>
  <c r="BI125" i="3"/>
  <c r="BH125" i="3"/>
  <c r="BF125" i="3"/>
  <c r="BE125" i="3"/>
  <c r="T125" i="3"/>
  <c r="R125" i="3"/>
  <c r="P125" i="3"/>
  <c r="BI120" i="3"/>
  <c r="BH120" i="3"/>
  <c r="BF120" i="3"/>
  <c r="BE120" i="3"/>
  <c r="T120" i="3"/>
  <c r="R120" i="3"/>
  <c r="P120" i="3"/>
  <c r="BI118" i="3"/>
  <c r="BH118" i="3"/>
  <c r="BF118" i="3"/>
  <c r="BE118" i="3"/>
  <c r="T118" i="3"/>
  <c r="R118" i="3"/>
  <c r="P118" i="3"/>
  <c r="BI116" i="3"/>
  <c r="BH116" i="3"/>
  <c r="BF116" i="3"/>
  <c r="BE116" i="3"/>
  <c r="T116" i="3"/>
  <c r="R116" i="3"/>
  <c r="P116" i="3"/>
  <c r="BI110" i="3"/>
  <c r="BH110" i="3"/>
  <c r="BF110" i="3"/>
  <c r="BE110" i="3"/>
  <c r="T110" i="3"/>
  <c r="R110" i="3"/>
  <c r="P110" i="3"/>
  <c r="BI106" i="3"/>
  <c r="BH106" i="3"/>
  <c r="BF106" i="3"/>
  <c r="BE106" i="3"/>
  <c r="T106" i="3"/>
  <c r="R106" i="3"/>
  <c r="P106" i="3"/>
  <c r="BI102" i="3"/>
  <c r="BH102" i="3"/>
  <c r="BF102" i="3"/>
  <c r="BE102" i="3"/>
  <c r="T102" i="3"/>
  <c r="R102" i="3"/>
  <c r="P102" i="3"/>
  <c r="BI87" i="3"/>
  <c r="BH87" i="3"/>
  <c r="BF87" i="3"/>
  <c r="BE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/>
  <c r="J17" i="3"/>
  <c r="J12" i="3"/>
  <c r="J78" i="3"/>
  <c r="E7" i="3"/>
  <c r="E74" i="3" s="1"/>
  <c r="J37" i="2"/>
  <c r="J36" i="2"/>
  <c r="AY55" i="1"/>
  <c r="J35" i="2"/>
  <c r="AX55" i="1"/>
  <c r="BI296" i="2"/>
  <c r="BH296" i="2"/>
  <c r="BF296" i="2"/>
  <c r="BE296" i="2"/>
  <c r="T296" i="2"/>
  <c r="T295" i="2"/>
  <c r="R296" i="2"/>
  <c r="R295" i="2"/>
  <c r="P296" i="2"/>
  <c r="P295" i="2"/>
  <c r="BI290" i="2"/>
  <c r="BH290" i="2"/>
  <c r="BF290" i="2"/>
  <c r="BE290" i="2"/>
  <c r="T290" i="2"/>
  <c r="T289" i="2"/>
  <c r="R290" i="2"/>
  <c r="R289" i="2"/>
  <c r="P290" i="2"/>
  <c r="P289" i="2"/>
  <c r="BI280" i="2"/>
  <c r="BH280" i="2"/>
  <c r="BF280" i="2"/>
  <c r="BE280" i="2"/>
  <c r="T280" i="2"/>
  <c r="T279" i="2"/>
  <c r="R280" i="2"/>
  <c r="R279" i="2"/>
  <c r="P280" i="2"/>
  <c r="P279" i="2"/>
  <c r="BI275" i="2"/>
  <c r="BH275" i="2"/>
  <c r="BF275" i="2"/>
  <c r="BE275" i="2"/>
  <c r="T275" i="2"/>
  <c r="R275" i="2"/>
  <c r="P275" i="2"/>
  <c r="BI265" i="2"/>
  <c r="BH265" i="2"/>
  <c r="BF265" i="2"/>
  <c r="BE265" i="2"/>
  <c r="T265" i="2"/>
  <c r="R265" i="2"/>
  <c r="P265" i="2"/>
  <c r="BI258" i="2"/>
  <c r="BH258" i="2"/>
  <c r="BF258" i="2"/>
  <c r="BE258" i="2"/>
  <c r="T258" i="2"/>
  <c r="R258" i="2"/>
  <c r="P258" i="2"/>
  <c r="BI246" i="2"/>
  <c r="BH246" i="2"/>
  <c r="BF246" i="2"/>
  <c r="BE246" i="2"/>
  <c r="T246" i="2"/>
  <c r="R246" i="2"/>
  <c r="P246" i="2"/>
  <c r="BI237" i="2"/>
  <c r="BH237" i="2"/>
  <c r="BF237" i="2"/>
  <c r="BE237" i="2"/>
  <c r="T237" i="2"/>
  <c r="R237" i="2"/>
  <c r="P237" i="2"/>
  <c r="BI228" i="2"/>
  <c r="BH228" i="2"/>
  <c r="BF228" i="2"/>
  <c r="BE228" i="2"/>
  <c r="T228" i="2"/>
  <c r="R228" i="2"/>
  <c r="P228" i="2"/>
  <c r="BI223" i="2"/>
  <c r="BH223" i="2"/>
  <c r="BF223" i="2"/>
  <c r="BE223" i="2"/>
  <c r="T223" i="2"/>
  <c r="R223" i="2"/>
  <c r="P223" i="2"/>
  <c r="BI214" i="2"/>
  <c r="BH214" i="2"/>
  <c r="BF214" i="2"/>
  <c r="BE214" i="2"/>
  <c r="T214" i="2"/>
  <c r="R214" i="2"/>
  <c r="P214" i="2"/>
  <c r="BI209" i="2"/>
  <c r="BH209" i="2"/>
  <c r="BF209" i="2"/>
  <c r="BE209" i="2"/>
  <c r="T209" i="2"/>
  <c r="R209" i="2"/>
  <c r="P209" i="2"/>
  <c r="BI200" i="2"/>
  <c r="BH200" i="2"/>
  <c r="BF200" i="2"/>
  <c r="BE200" i="2"/>
  <c r="T200" i="2"/>
  <c r="R200" i="2"/>
  <c r="P200" i="2"/>
  <c r="BI183" i="2"/>
  <c r="BH183" i="2"/>
  <c r="BF183" i="2"/>
  <c r="BE183" i="2"/>
  <c r="T183" i="2"/>
  <c r="R183" i="2"/>
  <c r="P183" i="2"/>
  <c r="BI166" i="2"/>
  <c r="BH166" i="2"/>
  <c r="BF166" i="2"/>
  <c r="BE166" i="2"/>
  <c r="T166" i="2"/>
  <c r="R166" i="2"/>
  <c r="P166" i="2"/>
  <c r="BI161" i="2"/>
  <c r="BH161" i="2"/>
  <c r="BF161" i="2"/>
  <c r="BE161" i="2"/>
  <c r="T161" i="2"/>
  <c r="R161" i="2"/>
  <c r="P161" i="2"/>
  <c r="BI156" i="2"/>
  <c r="BH156" i="2"/>
  <c r="BF156" i="2"/>
  <c r="BE156" i="2"/>
  <c r="T156" i="2"/>
  <c r="R156" i="2"/>
  <c r="P156" i="2"/>
  <c r="BI151" i="2"/>
  <c r="BH151" i="2"/>
  <c r="BF151" i="2"/>
  <c r="BE151" i="2"/>
  <c r="T151" i="2"/>
  <c r="R151" i="2"/>
  <c r="P151" i="2"/>
  <c r="BI142" i="2"/>
  <c r="BH142" i="2"/>
  <c r="BF142" i="2"/>
  <c r="BE142" i="2"/>
  <c r="T142" i="2"/>
  <c r="R142" i="2"/>
  <c r="P142" i="2"/>
  <c r="BI137" i="2"/>
  <c r="BH137" i="2"/>
  <c r="BF137" i="2"/>
  <c r="BE137" i="2"/>
  <c r="T137" i="2"/>
  <c r="R137" i="2"/>
  <c r="P137" i="2"/>
  <c r="BI128" i="2"/>
  <c r="BH128" i="2"/>
  <c r="BF128" i="2"/>
  <c r="BE128" i="2"/>
  <c r="T128" i="2"/>
  <c r="R128" i="2"/>
  <c r="P128" i="2"/>
  <c r="BI119" i="2"/>
  <c r="BH119" i="2"/>
  <c r="BF119" i="2"/>
  <c r="BE119" i="2"/>
  <c r="T119" i="2"/>
  <c r="R119" i="2"/>
  <c r="P119" i="2"/>
  <c r="BI110" i="2"/>
  <c r="BH110" i="2"/>
  <c r="BF110" i="2"/>
  <c r="BE110" i="2"/>
  <c r="T110" i="2"/>
  <c r="R110" i="2"/>
  <c r="P110" i="2"/>
  <c r="BI105" i="2"/>
  <c r="BH105" i="2"/>
  <c r="BF105" i="2"/>
  <c r="BE105" i="2"/>
  <c r="T105" i="2"/>
  <c r="R105" i="2"/>
  <c r="P105" i="2"/>
  <c r="BI96" i="2"/>
  <c r="BH96" i="2"/>
  <c r="BF96" i="2"/>
  <c r="BE96" i="2"/>
  <c r="T96" i="2"/>
  <c r="R96" i="2"/>
  <c r="P96" i="2"/>
  <c r="BI87" i="2"/>
  <c r="BH87" i="2"/>
  <c r="BF87" i="2"/>
  <c r="BE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/>
  <c r="J17" i="2"/>
  <c r="J12" i="2"/>
  <c r="J78" i="2" s="1"/>
  <c r="E7" i="2"/>
  <c r="E74" i="2"/>
  <c r="L50" i="1"/>
  <c r="AM50" i="1"/>
  <c r="AM49" i="1"/>
  <c r="L49" i="1"/>
  <c r="AM47" i="1"/>
  <c r="L47" i="1"/>
  <c r="L45" i="1"/>
  <c r="L44" i="1"/>
  <c r="J223" i="2"/>
  <c r="BK166" i="2"/>
  <c r="BK128" i="2"/>
  <c r="J87" i="2"/>
  <c r="J145" i="3"/>
  <c r="J153" i="3"/>
  <c r="BK145" i="3"/>
  <c r="BK290" i="2"/>
  <c r="J209" i="2"/>
  <c r="J161" i="2"/>
  <c r="BK119" i="2"/>
  <c r="BK296" i="2"/>
  <c r="J87" i="3"/>
  <c r="J118" i="3"/>
  <c r="BK155" i="3"/>
  <c r="J159" i="3"/>
  <c r="J132" i="3"/>
  <c r="J280" i="2"/>
  <c r="J214" i="2"/>
  <c r="J151" i="2"/>
  <c r="BK87" i="2"/>
  <c r="BK132" i="3"/>
  <c r="J138" i="3"/>
  <c r="BK110" i="3"/>
  <c r="J237" i="2"/>
  <c r="J200" i="2"/>
  <c r="BK137" i="2"/>
  <c r="BK96" i="2"/>
  <c r="BK246" i="2"/>
  <c r="J143" i="3"/>
  <c r="BK118" i="3"/>
  <c r="J228" i="2"/>
  <c r="J166" i="2"/>
  <c r="J137" i="2"/>
  <c r="J96" i="2"/>
  <c r="AS54" i="1"/>
  <c r="BK129" i="3"/>
  <c r="J125" i="3"/>
  <c r="BK125" i="3"/>
  <c r="BK223" i="2"/>
  <c r="BK161" i="2"/>
  <c r="BK110" i="2"/>
  <c r="J275" i="2"/>
  <c r="BK106" i="3"/>
  <c r="BK87" i="3"/>
  <c r="J116" i="3"/>
  <c r="J296" i="2"/>
  <c r="BK209" i="2"/>
  <c r="BK151" i="2"/>
  <c r="BK105" i="2"/>
  <c r="BK265" i="2"/>
  <c r="J120" i="3"/>
  <c r="J129" i="3"/>
  <c r="BK153" i="3"/>
  <c r="BK237" i="2"/>
  <c r="BK183" i="2"/>
  <c r="J156" i="2"/>
  <c r="J110" i="2"/>
  <c r="J265" i="2"/>
  <c r="BK149" i="3"/>
  <c r="J149" i="3"/>
  <c r="J155" i="3"/>
  <c r="BK102" i="3"/>
  <c r="J151" i="3"/>
  <c r="J246" i="2"/>
  <c r="J183" i="2"/>
  <c r="J128" i="2"/>
  <c r="J105" i="2"/>
  <c r="BK258" i="2"/>
  <c r="BK151" i="3"/>
  <c r="J134" i="3"/>
  <c r="J258" i="2"/>
  <c r="BK156" i="2"/>
  <c r="J119" i="2"/>
  <c r="BK275" i="2"/>
  <c r="J110" i="3"/>
  <c r="J106" i="3"/>
  <c r="BK138" i="3"/>
  <c r="BK214" i="2"/>
  <c r="BK142" i="2"/>
  <c r="BK280" i="2"/>
  <c r="BK116" i="3"/>
  <c r="BK134" i="3"/>
  <c r="BK143" i="3"/>
  <c r="J147" i="3"/>
  <c r="J102" i="3"/>
  <c r="BK228" i="2"/>
  <c r="BK200" i="2"/>
  <c r="J142" i="2"/>
  <c r="J290" i="2"/>
  <c r="BK159" i="3"/>
  <c r="BK120" i="3"/>
  <c r="BK147" i="3"/>
  <c r="P86" i="2" l="1"/>
  <c r="P85" i="2"/>
  <c r="P84" i="2"/>
  <c r="AU55" i="1"/>
  <c r="BK86" i="3"/>
  <c r="BK115" i="3"/>
  <c r="J115" i="3"/>
  <c r="J62" i="3"/>
  <c r="R115" i="3"/>
  <c r="P124" i="3"/>
  <c r="P131" i="3"/>
  <c r="BK86" i="2"/>
  <c r="J86" i="2" s="1"/>
  <c r="J61" i="2" s="1"/>
  <c r="R86" i="3"/>
  <c r="P115" i="3"/>
  <c r="BK131" i="3"/>
  <c r="J131" i="3"/>
  <c r="J64" i="3"/>
  <c r="T86" i="2"/>
  <c r="T85" i="2" s="1"/>
  <c r="T84" i="2" s="1"/>
  <c r="T86" i="3"/>
  <c r="BK124" i="3"/>
  <c r="J124" i="3" s="1"/>
  <c r="J63" i="3" s="1"/>
  <c r="T124" i="3"/>
  <c r="R131" i="3"/>
  <c r="R86" i="2"/>
  <c r="R85" i="2"/>
  <c r="R84" i="2"/>
  <c r="P86" i="3"/>
  <c r="P85" i="3" s="1"/>
  <c r="P84" i="3" s="1"/>
  <c r="AU56" i="1" s="1"/>
  <c r="T115" i="3"/>
  <c r="R124" i="3"/>
  <c r="T131" i="3"/>
  <c r="BK279" i="2"/>
  <c r="J279" i="2"/>
  <c r="J62" i="2" s="1"/>
  <c r="BK289" i="2"/>
  <c r="J289" i="2"/>
  <c r="J63" i="2"/>
  <c r="BK295" i="2"/>
  <c r="J295" i="2"/>
  <c r="J64" i="2"/>
  <c r="J52" i="3"/>
  <c r="F55" i="3"/>
  <c r="BG134" i="3"/>
  <c r="BG145" i="3"/>
  <c r="BG149" i="3"/>
  <c r="E48" i="3"/>
  <c r="BG106" i="3"/>
  <c r="BG110" i="3"/>
  <c r="BG116" i="3"/>
  <c r="BG129" i="3"/>
  <c r="BG143" i="3"/>
  <c r="BG151" i="3"/>
  <c r="BG87" i="3"/>
  <c r="BG102" i="3"/>
  <c r="BG120" i="3"/>
  <c r="BG125" i="3"/>
  <c r="BG132" i="3"/>
  <c r="BG138" i="3"/>
  <c r="BG147" i="3"/>
  <c r="BG118" i="3"/>
  <c r="BG153" i="3"/>
  <c r="BG155" i="3"/>
  <c r="BG159" i="3"/>
  <c r="BG258" i="2"/>
  <c r="BG265" i="2"/>
  <c r="E48" i="2"/>
  <c r="J52" i="2"/>
  <c r="F55" i="2"/>
  <c r="BG87" i="2"/>
  <c r="BG96" i="2"/>
  <c r="BG105" i="2"/>
  <c r="BG110" i="2"/>
  <c r="BG119" i="2"/>
  <c r="BG128" i="2"/>
  <c r="BG137" i="2"/>
  <c r="BG142" i="2"/>
  <c r="BG151" i="2"/>
  <c r="BG156" i="2"/>
  <c r="BG161" i="2"/>
  <c r="BG166" i="2"/>
  <c r="BG183" i="2"/>
  <c r="BG200" i="2"/>
  <c r="BG209" i="2"/>
  <c r="BG214" i="2"/>
  <c r="BG223" i="2"/>
  <c r="BG228" i="2"/>
  <c r="BG237" i="2"/>
  <c r="BG246" i="2"/>
  <c r="BG275" i="2"/>
  <c r="BG280" i="2"/>
  <c r="BG290" i="2"/>
  <c r="BG296" i="2"/>
  <c r="F37" i="3"/>
  <c r="BD56" i="1" s="1"/>
  <c r="J34" i="2"/>
  <c r="AW55" i="1"/>
  <c r="F34" i="2"/>
  <c r="BA55" i="1" s="1"/>
  <c r="F36" i="3"/>
  <c r="BC56" i="1"/>
  <c r="J34" i="3"/>
  <c r="AW56" i="1" s="1"/>
  <c r="F33" i="2"/>
  <c r="AZ55" i="1"/>
  <c r="F33" i="3"/>
  <c r="AZ56" i="1" s="1"/>
  <c r="F36" i="2"/>
  <c r="BC55" i="1"/>
  <c r="J33" i="2"/>
  <c r="AV55" i="1" s="1"/>
  <c r="F34" i="3"/>
  <c r="BA56" i="1"/>
  <c r="F37" i="2"/>
  <c r="BD55" i="1" s="1"/>
  <c r="J33" i="3"/>
  <c r="AV56" i="1"/>
  <c r="R85" i="3" l="1"/>
  <c r="R84" i="3"/>
  <c r="BK85" i="3"/>
  <c r="J85" i="3"/>
  <c r="J60" i="3" s="1"/>
  <c r="T85" i="3"/>
  <c r="T84" i="3"/>
  <c r="J86" i="3"/>
  <c r="J61" i="3" s="1"/>
  <c r="BK85" i="2"/>
  <c r="BK84" i="2"/>
  <c r="J84" i="2"/>
  <c r="J59" i="2" s="1"/>
  <c r="AU54" i="1"/>
  <c r="BA54" i="1"/>
  <c r="W30" i="1"/>
  <c r="BD54" i="1"/>
  <c r="W33" i="1"/>
  <c r="BC54" i="1"/>
  <c r="W32" i="1"/>
  <c r="AT56" i="1"/>
  <c r="F35" i="2"/>
  <c r="BB55" i="1" s="1"/>
  <c r="AZ54" i="1"/>
  <c r="W29" i="1" s="1"/>
  <c r="F35" i="3"/>
  <c r="BB56" i="1"/>
  <c r="AT55" i="1"/>
  <c r="J85" i="2" l="1"/>
  <c r="J60" i="2" s="1"/>
  <c r="BK84" i="3"/>
  <c r="J84" i="3"/>
  <c r="J30" i="3" s="1"/>
  <c r="AG56" i="1" s="1"/>
  <c r="J30" i="2"/>
  <c r="J39" i="2"/>
  <c r="AY54" i="1"/>
  <c r="BB54" i="1"/>
  <c r="W31" i="1"/>
  <c r="AV54" i="1"/>
  <c r="AK29" i="1" s="1"/>
  <c r="AW54" i="1"/>
  <c r="AK30" i="1"/>
  <c r="J59" i="3" l="1"/>
  <c r="AG55" i="1"/>
  <c r="AN55" i="1"/>
  <c r="J39" i="3"/>
  <c r="AN56" i="1"/>
  <c r="AT54" i="1"/>
  <c r="AX54" i="1"/>
  <c r="AG54" i="1" l="1"/>
  <c r="AK26" i="1" s="1"/>
  <c r="AK35" i="1" s="1"/>
  <c r="AN54" i="1" l="1"/>
</calcChain>
</file>

<file path=xl/sharedStrings.xml><?xml version="1.0" encoding="utf-8"?>
<sst xmlns="http://schemas.openxmlformats.org/spreadsheetml/2006/main" count="3443" uniqueCount="649">
  <si>
    <t>Export Komplet</t>
  </si>
  <si>
    <t>VZ</t>
  </si>
  <si>
    <t>2.0</t>
  </si>
  <si>
    <t>ZAMOK</t>
  </si>
  <si>
    <t>False</t>
  </si>
  <si>
    <t>{e01ad383-9dff-45db-809e-b37d34702212}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</si>
  <si>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</si>
  <si>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</si>
  <si>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</si>
  <si>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</si>
  <si>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</si>
  <si>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</si>
  <si>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</si>
  <si>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</si>
  <si>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3638CU2022-II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</si>
  <si>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</si>
  <si>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</si>
  <si>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Bohumilečský potok, Bohumileč, odstranění nánosů, ř. km 2,100 - 3,400</t>
  </si>
  <si>
    <t>KSO:</t>
  </si>
  <si>
    <t>833 21</t>
  </si>
  <si>
    <t>CC-CZ:</t>
  </si>
  <si>
    <t>215</t>
  </si>
  <si>
    <t>Místo:</t>
  </si>
  <si>
    <t>Bohumileč</t>
  </si>
  <si>
    <t>Datum:</t>
  </si>
  <si>
    <t>5. 10. 2022</t>
  </si>
  <si>
    <t>Zadavatel:</t>
  </si>
  <si>
    <t>IČ:</t>
  </si>
  <si>
    <t/>
  </si>
  <si>
    <t>Povodí Labe, státní podnik</t>
  </si>
  <si>
    <t>DIČ:</t>
  </si>
  <si>
    <t>Uchazeč:</t>
  </si>
  <si>
    <t>Vyplň údaj</t>
  </si>
  <si>
    <t>Projektant:</t>
  </si>
  <si>
    <t>Povodí Labe, státní podnik, OIČ, Hradec Králové</t>
  </si>
  <si>
    <t>True</t>
  </si>
  <si>
    <t>Zpracovatel:</t>
  </si>
  <si>
    <t>Ing. Eva Morkesová</t>
  </si>
  <si>
    <t>Poznámka:</t>
  </si>
  <si>
    <t>Soupis prací je sestaven s využitím Cenové soustavy ÚRS 2022/II.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</si>
  <si>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</si>
  <si>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</si>
  <si>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</si>
  <si>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</si>
  <si>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</si>
  <si>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</si>
  <si>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</si>
  <si>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</si>
  <si>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</si>
  <si>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</si>
  <si>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</si>
  <si>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</si>
  <si>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</si>
  <si>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</si>
  <si>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</si>
  <si>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</si>
  <si>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</si>
  <si>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</si>
  <si>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</si>
  <si>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</si>
  <si>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</si>
  <si>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</si>
  <si>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</si>
  <si>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</si>
  <si>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</si>
  <si>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</si>
  <si>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</si>
  <si>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</si>
  <si>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</si>
  <si>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</si>
  <si>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</si>
  <si>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</si>
  <si>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</si>
  <si>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</si>
  <si>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</si>
  <si>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</si>
  <si>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</si>
  <si>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</si>
  <si>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</si>
  <si>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</si>
  <si>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Odstranění nánosů</t>
  </si>
  <si>
    <t>STA</t>
  </si>
  <si>
    <t>1</t>
  </si>
  <si>
    <t>{160cd7de-2603-43ef-8904-899b1edd6d37}</t>
  </si>
  <si>
    <t>2</t>
  </si>
  <si>
    <t>VON</t>
  </si>
  <si>
    <t>Vedlejší a ostatní náklady</t>
  </si>
  <si>
    <t>{e97e624b-2b97-4056-a5dd-9299128e3d01}</t>
  </si>
  <si>
    <t>KRYCÍ LIST SOUPISU PRACÍ</t>
  </si>
  <si>
    <t>Objekt:</t>
  </si>
  <si>
    <t>SO 01 - Odstranění nánosů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</si>
  <si>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</si>
  <si>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</si>
  <si>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</si>
  <si>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</si>
  <si>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</si>
  <si>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</si>
  <si>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</si>
  <si>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</si>
  <si>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</si>
  <si>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</si>
  <si>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</si>
  <si>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</si>
  <si>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</si>
  <si>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</si>
  <si>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</si>
  <si>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</si>
  <si>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</si>
  <si>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</si>
  <si>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</si>
  <si>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</si>
  <si>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</si>
  <si>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</si>
  <si>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</si>
  <si>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</si>
  <si>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</si>
  <si>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</si>
  <si>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</si>
  <si>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111103203</t>
  </si>
  <si>
    <t>Kosení ve vegetačním období travního porostu hustého</t>
  </si>
  <si>
    <t>ha</t>
  </si>
  <si>
    <t>CS ÚRS 2022 02</t>
  </si>
  <si>
    <t>4</t>
  </si>
  <si>
    <t>-446826186</t>
  </si>
  <si>
    <t>PP</t>
  </si>
  <si>
    <t>Kosení travin a vodních rostlin ve vegetačním období travního porostu hustého</t>
  </si>
  <si>
    <t>Online PSC</t>
  </si>
  <si>
    <t>https://podminky.urs.cz/item/CS_URS_2022_02/111103203</t>
  </si>
  <si>
    <t>VV</t>
  </si>
  <si>
    <t>udržovaný svah koryta včetně 0,5 m za břehovou hranou, výkaz, viz příloha D.1, D.2, D.3</t>
  </si>
  <si>
    <t>LB</t>
  </si>
  <si>
    <t>1779,0/10000</t>
  </si>
  <si>
    <t>PB</t>
  </si>
  <si>
    <t>2020,6/10000</t>
  </si>
  <si>
    <t>Součet</t>
  </si>
  <si>
    <t>111103213</t>
  </si>
  <si>
    <t>Kosení ve vegetačním období divokého porostu hustého</t>
  </si>
  <si>
    <t>517332739</t>
  </si>
  <si>
    <t>Kosení travin a vodních rostlin ve vegetačním období divokého porostu hustého</t>
  </si>
  <si>
    <t>https://podminky.urs.cz/item/CS_URS_2022_02/111103213</t>
  </si>
  <si>
    <t>svah koryta, případně včetně 0,5 m za břehovou hranou, výkaz, viz příloha D.1, D.2, D.3</t>
  </si>
  <si>
    <t>1988,90/10000</t>
  </si>
  <si>
    <t>2008,30/10000</t>
  </si>
  <si>
    <t>3</t>
  </si>
  <si>
    <t>111103222</t>
  </si>
  <si>
    <t>Kosení ve vegetačním období vodního rostlinstva na břehu středně hustého</t>
  </si>
  <si>
    <t>-2104078735</t>
  </si>
  <si>
    <t>Kosení travin a vodních rostlin ve vegetačním období vodního rostlinstva na břehu středně hustého</t>
  </si>
  <si>
    <t>https://podminky.urs.cz/item/CS_URS_2022_02/111103222</t>
  </si>
  <si>
    <t>v korytě, výkaz, viz příloha D.1, D.2, D.3</t>
  </si>
  <si>
    <t>576,50/10000</t>
  </si>
  <si>
    <t>111111104</t>
  </si>
  <si>
    <t>Odstranění rákosu ručně</t>
  </si>
  <si>
    <t>m2</t>
  </si>
  <si>
    <t>-893270845</t>
  </si>
  <si>
    <t>Odstranění travin a rákosu ručně rákosu pro jakoukoliv plochu</t>
  </si>
  <si>
    <t>https://podminky.urs.cz/item/CS_URS_2022_02/111111104</t>
  </si>
  <si>
    <t>1147,30</t>
  </si>
  <si>
    <t>1222,60</t>
  </si>
  <si>
    <t>5</t>
  </si>
  <si>
    <t>111203201</t>
  </si>
  <si>
    <t>Odstranění křovin a stromů s ponecháním kořenů z plochy do 1000 m2</t>
  </si>
  <si>
    <t>-559366402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</si>
  <si>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</si>
  <si>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</si>
  <si>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svah koryta, případně za břehovou hranou, výkaz, viz příloha D.1, D.2, D.3</t>
  </si>
  <si>
    <t>174,50</t>
  </si>
  <si>
    <t>142,0</t>
  </si>
  <si>
    <t>6</t>
  </si>
  <si>
    <t>112155311</t>
  </si>
  <si>
    <t>Štěpkování keřového porostu středně hustého s naložením</t>
  </si>
  <si>
    <t>1466292189</t>
  </si>
  <si>
    <t>Štěpkování s naložením na dopravní prostředek a odvozem do 20 km keřového porostu středně hustého</t>
  </si>
  <si>
    <t>https://podminky.urs.cz/item/CS_URS_2022_02/112155311</t>
  </si>
  <si>
    <t>viz odstranění křovin, viz příloha D.1, D.2</t>
  </si>
  <si>
    <t>7</t>
  </si>
  <si>
    <t>129353101</t>
  </si>
  <si>
    <t>Čištění otevřených koryt vodotečí šíře dna do 5 m hl do 2,5 m v hornině třídy těžitelnosti II skupiny 4 strojně</t>
  </si>
  <si>
    <t>m3</t>
  </si>
  <si>
    <t>-690601700</t>
  </si>
  <si>
    <t>Čištění otevřených koryt vodotečí strojně s přehozením rozpojeného nánosu do 3 m nebo s naložením na dopravní prostředek při šířce původního dna do 5 m a hloubce koryta do 2,5 m v hornině třídy těžitelnosti II skupiny 4</t>
  </si>
  <si>
    <t>https://podminky.urs.cz/item/CS_URS_2022_02/129353101</t>
  </si>
  <si>
    <t>nánosy v korytě a v patě svahu na opevnění, výkaz, viz příloha D.1, D.2, D.3</t>
  </si>
  <si>
    <t>173,0</t>
  </si>
  <si>
    <t>8</t>
  </si>
  <si>
    <t>129001101</t>
  </si>
  <si>
    <t>Příplatek za ztížení odkopávky nebo prokopávky v blízkosti inženýrských sítí</t>
  </si>
  <si>
    <t>908970380</t>
  </si>
  <si>
    <t>Příplatek k cenám vykopávek za ztížení vykopávky v blízkosti podzemního vedení nebo výbušnin v horninách jakékoliv třídy</t>
  </si>
  <si>
    <t>https://podminky.urs.cz/item/CS_URS_2022_02/129001101</t>
  </si>
  <si>
    <t>ztížené vykopávky, viz příloha D.1, D.2, D.3</t>
  </si>
  <si>
    <t>v mostním profilu, výkaz</t>
  </si>
  <si>
    <t>17,36</t>
  </si>
  <si>
    <t>v blízkosti inženýrských sítí</t>
  </si>
  <si>
    <t>6*2,0+6*1,0</t>
  </si>
  <si>
    <t>9</t>
  </si>
  <si>
    <t>162251121</t>
  </si>
  <si>
    <t>Vodorovné přemístění do 20 m výkopku/sypaniny z horniny třídy těžitelnosti II skupiny 4 a 5</t>
  </si>
  <si>
    <t>114634997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</si>
  <si>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</si>
  <si>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https://podminky.urs.cz/item/CS_URS_2022_02/162251121</t>
  </si>
  <si>
    <t>vhodný místní materiál do násypu pod opevnění, výkaz, viz příloha D.1, D.2, D.3</t>
  </si>
  <si>
    <t>22,86</t>
  </si>
  <si>
    <t>10</t>
  </si>
  <si>
    <t>167151112</t>
  </si>
  <si>
    <t>Nakládání výkopku z hornin třídy těžitelnosti II skupiny 4 a 5 přes 100 m3</t>
  </si>
  <si>
    <t>-519508148</t>
  </si>
  <si>
    <t>Nakládání, skládání a překládání neulehlého výkopku nebo sypaniny strojně nakládání, množství přes 100 m3, z hornin třídy těžitelnosti II, skupiny 4 a 5</t>
  </si>
  <si>
    <t>https://podminky.urs.cz/item/CS_URS_2022_02/167151112</t>
  </si>
  <si>
    <t>vysáknutý materiál z nánosů pro odvoz (odpočet materiál použitého do zásypu), viz příloha B.</t>
  </si>
  <si>
    <t>173,0-22,86</t>
  </si>
  <si>
    <t>11</t>
  </si>
  <si>
    <t>171151131</t>
  </si>
  <si>
    <t>Uložení sypaniny z hornin nesoudržných a soudržných střídavě do násypů zhutněných strojně</t>
  </si>
  <si>
    <t>-656438307</t>
  </si>
  <si>
    <t>Uložení sypanin do násypů strojně s rozprostřením sypaniny ve vrstvách a s hrubým urovnáním zhutněných z hornin nesoudržných a soudržných střídavě ukládaných</t>
  </si>
  <si>
    <t>https://podminky.urs.cz/item/CS_URS_2022_02/171151131</t>
  </si>
  <si>
    <t>doplnění materiálu pod opevnění z vhodného místního materiálu, výkaz, viz příloha D.1, D.2, D.3</t>
  </si>
  <si>
    <t>12</t>
  </si>
  <si>
    <t>181111111</t>
  </si>
  <si>
    <t>Plošná úprava terénu do 500 m2 zemina skupiny 1 až 4 nerovnosti přes 50 do 100 mm v rovinně a svahu do 1:5</t>
  </si>
  <si>
    <t>1158291912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</si>
  <si>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</si>
  <si>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https://podminky.urs.cz/item/CS_URS_2022_02/181111111</t>
  </si>
  <si>
    <t>viz příloha B., D.1, D.2</t>
  </si>
  <si>
    <t>manipulační plochy a zatravněné přístupy</t>
  </si>
  <si>
    <t>260,0*3,5</t>
  </si>
  <si>
    <t>15,0*3,0</t>
  </si>
  <si>
    <t>30,0*3,0</t>
  </si>
  <si>
    <t>90,0*3,5</t>
  </si>
  <si>
    <t>25,0*3,0</t>
  </si>
  <si>
    <t>80,0*3,5</t>
  </si>
  <si>
    <t>310,0*3,5</t>
  </si>
  <si>
    <t>zařízení staveniště</t>
  </si>
  <si>
    <t>100,0</t>
  </si>
  <si>
    <t>13</t>
  </si>
  <si>
    <t>181411121</t>
  </si>
  <si>
    <t>Založení lučního trávníku výsevem pl do 1000 m2 v rovině a ve svahu do 1:5</t>
  </si>
  <si>
    <t>1091183710</t>
  </si>
  <si>
    <t>Založení trávníku na půdě předem připravené plochy do 1000 m2 výsevem včetně utažení lučního v rovině nebo na svahu do 1:5</t>
  </si>
  <si>
    <t>https://podminky.urs.cz/item/CS_URS_2022_02/181411121</t>
  </si>
  <si>
    <t>14</t>
  </si>
  <si>
    <t>181411122</t>
  </si>
  <si>
    <t>Založení lučního trávníku výsevem pl do 1000 m2 ve svahu přes 1:5 do 1:2</t>
  </si>
  <si>
    <t>-979907234</t>
  </si>
  <si>
    <t>Založení trávníku na půdě předem připravené plochy do 1000 m2 výsevem včetně utažení lučního na svahu přes 1:5 do 1:2</t>
  </si>
  <si>
    <t>https://podminky.urs.cz/item/CS_URS_2022_02/181411122</t>
  </si>
  <si>
    <t>viz příloha B., D.1, D.2, výkaz</t>
  </si>
  <si>
    <t>svahy koryta - doplnění travnatých ploch (předpoklad 10 % z plochy pokosených svahů)</t>
  </si>
  <si>
    <t>779,70</t>
  </si>
  <si>
    <t>svahy koryta v místě doplnění násypu</t>
  </si>
  <si>
    <t>186,60</t>
  </si>
  <si>
    <t>M</t>
  </si>
  <si>
    <t>00572470</t>
  </si>
  <si>
    <t>osivo směs travní univerzál</t>
  </si>
  <si>
    <t>kg</t>
  </si>
  <si>
    <t>1828389069</t>
  </si>
  <si>
    <t>viz pol. založení trávníku v rovině a ve svahu</t>
  </si>
  <si>
    <t>2990,0+966,30</t>
  </si>
  <si>
    <t>3956,3*0,03 'Přepočtené koeficientem množství</t>
  </si>
  <si>
    <t>16</t>
  </si>
  <si>
    <t>182251101</t>
  </si>
  <si>
    <t>Svahování násypů strojně</t>
  </si>
  <si>
    <t>1029402590</t>
  </si>
  <si>
    <t>Svahování trvalých svahů do projektovaných profilů strojně s potřebným přemístěním výkopku při svahování násypů v jakékoliv hornině</t>
  </si>
  <si>
    <t>https://podminky.urs.cz/item/CS_URS_2022_02/182251101</t>
  </si>
  <si>
    <t>viz příloha D.1, D.2, D.3</t>
  </si>
  <si>
    <t>v místě násypu, výkaz</t>
  </si>
  <si>
    <t>pod opravovaným stávajícím opevněním v korytě, pomístní opravy (10 % z celkové délky zájmového úseku)</t>
  </si>
  <si>
    <t>1322,0*(1,0+1,0+1,0)*0,10</t>
  </si>
  <si>
    <t>17</t>
  </si>
  <si>
    <t>183551113</t>
  </si>
  <si>
    <t>Úprava půdy první orbou hl do 0,3 m ploch do 5 ha sklonu do 5°</t>
  </si>
  <si>
    <t>764849102</t>
  </si>
  <si>
    <t>Úprava zemědělské půdy - orba první hl. do 0,30 m, na ploše jednotlivě do 5 ha, o sklonu do 5°</t>
  </si>
  <si>
    <t>https://podminky.urs.cz/item/CS_URS_2022_02/183551113</t>
  </si>
  <si>
    <t>manipulační plocha, viz příloha D.2</t>
  </si>
  <si>
    <t>380,0*4,0/10000</t>
  </si>
  <si>
    <t>18</t>
  </si>
  <si>
    <t>185803105</t>
  </si>
  <si>
    <t>Shrabání pokoseného travního porostu s odvozem do 20 km</t>
  </si>
  <si>
    <t>1153327131</t>
  </si>
  <si>
    <t>Shrabání pokoseného porostu a organických naplavenin s odvozem do 20 km travního porostu</t>
  </si>
  <si>
    <t>https://podminky.urs.cz/item/CS_URS_2022_02/185803105</t>
  </si>
  <si>
    <t>viz pol. kosení, udržovaný svah koryta včetně 0,5 m za břehovou hranou, výkaz</t>
  </si>
  <si>
    <t>19</t>
  </si>
  <si>
    <t>185803106</t>
  </si>
  <si>
    <t>Shrabání pokoseného divokého porostu s odvozem do 20 km</t>
  </si>
  <si>
    <t>205802400</t>
  </si>
  <si>
    <t>Shrabání pokoseného porostu a organických naplavenin s odvozem do 20 km divokého porostu</t>
  </si>
  <si>
    <t>https://podminky.urs.cz/item/CS_URS_2022_02/185803106</t>
  </si>
  <si>
    <t>viz pol. kosení divokého porostu, výkaz</t>
  </si>
  <si>
    <t>20</t>
  </si>
  <si>
    <t>185803107</t>
  </si>
  <si>
    <t>Shrabání pokoseného vodního rostlinstva z břehu i z vody s odvozem do 20 km</t>
  </si>
  <si>
    <t>-450643008</t>
  </si>
  <si>
    <t>Shrabání pokoseného porostu a organických naplavenin s odvozem do 20 km vodního rostlinstva z břehu i z vody</t>
  </si>
  <si>
    <t>https://podminky.urs.cz/item/CS_URS_2022_02/185803107</t>
  </si>
  <si>
    <t>viz pol. kosení</t>
  </si>
  <si>
    <t>vodní porost v korytě, výkaz</t>
  </si>
  <si>
    <t>rákosí v korytě, výkaz</t>
  </si>
  <si>
    <t>1147,30/10000</t>
  </si>
  <si>
    <t>1222,60/10000</t>
  </si>
  <si>
    <t>171201231R0</t>
  </si>
  <si>
    <t>Likvidace zemního materiálu z nánosů</t>
  </si>
  <si>
    <t>-1412020105</t>
  </si>
  <si>
    <t>Likvidace materiálu z nánosů, včetně dopravy, uložení a případného poplatku za uložení dle platné legislativy</t>
  </si>
  <si>
    <t>materiál z nánosů (odpočet materiálu pro zásyp) , viz příloha B.,</t>
  </si>
  <si>
    <t>Zhotovitel může uvažovat jak uložení na skládku tak i jiný způsob uložení nánosů dle svých možností, zvyklostí, technického a technologického vybavení</t>
  </si>
  <si>
    <t>a po dohodě s majiteli pozemků - vždy se souvisejícími zemními pracemi, např. sejmutí a rozprostření ornice, uložení nánosů, rozmetání nánosů</t>
  </si>
  <si>
    <t>rozmetadly, vytřídění nevhodných příměsí (kamení, odpad, větve apod.), orba, vláčení, atd..</t>
  </si>
  <si>
    <t>22</t>
  </si>
  <si>
    <t>171201231R20</t>
  </si>
  <si>
    <t>Likvidace biologického materiálu</t>
  </si>
  <si>
    <t>t</t>
  </si>
  <si>
    <t>1777272453</t>
  </si>
  <si>
    <t>Likvidace biologického materiálu včetně uložení a případného poplatku za uložení dle platné legislativy</t>
  </si>
  <si>
    <t>výkaz , viz příloha B.</t>
  </si>
  <si>
    <t xml:space="preserve">travní porost, </t>
  </si>
  <si>
    <t>0,380*7,0</t>
  </si>
  <si>
    <t>divoký porost</t>
  </si>
  <si>
    <t>0,400*7,0</t>
  </si>
  <si>
    <t>vodní porost a rákosí</t>
  </si>
  <si>
    <t>0,295*7,0</t>
  </si>
  <si>
    <t>23</t>
  </si>
  <si>
    <t>171201231R10</t>
  </si>
  <si>
    <t>Prodej dřevní hmoty</t>
  </si>
  <si>
    <t>-1536033516</t>
  </si>
  <si>
    <t>štěpka, výkaz, viz příloha B.</t>
  </si>
  <si>
    <t>-(316,50*0,02)</t>
  </si>
  <si>
    <t>Vodorovné konstrukce</t>
  </si>
  <si>
    <t>24</t>
  </si>
  <si>
    <t>465921111</t>
  </si>
  <si>
    <t>Oprava dlažeb z betonových desek do 90 kg na sucho s vyplněním spár do 20 m2 tl do 100 mm</t>
  </si>
  <si>
    <t>-1788855244</t>
  </si>
  <si>
    <t>Oprava dlažeb z betonových desek a tvárnic na sucho, o ploše opravovaných míst do 20 m2 jednotlivě hmotnosti jednotlivých desek nebo tvárnic do 90 kg s vyplněním spár těženým kamenivem, drnem nebo ornicí s osetím, tl. desek do 100 mm</t>
  </si>
  <si>
    <t>https://podminky.urs.cz/item/CS_URS_2022_02/465921111</t>
  </si>
  <si>
    <t>obnova stávajícího opevnění v korytě, viz příloha D.1, D.2, D.3</t>
  </si>
  <si>
    <t>v místě násypu</t>
  </si>
  <si>
    <t>93,0*(1,0+1,0+1,0)</t>
  </si>
  <si>
    <t>pomístní oprava (10 % z celkové délky zájmového úseku)</t>
  </si>
  <si>
    <t>(1322,0-93,0)*(1,0+1,0+1,0)*0,10</t>
  </si>
  <si>
    <t>Ostatní konstrukce a práce, bourání</t>
  </si>
  <si>
    <t>25</t>
  </si>
  <si>
    <t>938122111</t>
  </si>
  <si>
    <t>Ošetření řezných ploch dřevin na mostech D do 10 cm herbicidy</t>
  </si>
  <si>
    <t>kus</t>
  </si>
  <si>
    <t>-513435399</t>
  </si>
  <si>
    <t>Ošetření řezných ploch porostů na mostech herbicidy průměru do 10 cm</t>
  </si>
  <si>
    <t>https://podminky.urs.cz/item/CS_URS_2022_02/938122111</t>
  </si>
  <si>
    <t>viz odstranění křovin, odborný odhad</t>
  </si>
  <si>
    <t>490,0</t>
  </si>
  <si>
    <t>998</t>
  </si>
  <si>
    <t>Přesun hmot</t>
  </si>
  <si>
    <t>26</t>
  </si>
  <si>
    <t>998332011</t>
  </si>
  <si>
    <t>Přesun hmot pro úpravy vodních toků a kanály</t>
  </si>
  <si>
    <t>1605269833</t>
  </si>
  <si>
    <t>Přesun hmot pro úpravy vodních toků a kanály, hráze rybníků apod. dopravní vzdálenost do 500 m</t>
  </si>
  <si>
    <t>https://podminky.urs.cz/item/CS_URS_2022_02/998332011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</si>
  <si>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</si>
  <si>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</si>
  <si>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</si>
  <si>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</si>
  <si>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</si>
  <si>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</si>
  <si>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</si>
  <si>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</si>
  <si>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</si>
  <si>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</si>
  <si>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</si>
  <si>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</si>
  <si>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</si>
  <si>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1024</t>
  </si>
  <si>
    <t>-1272471975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</si>
  <si>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</si>
  <si>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</si>
  <si>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</si>
  <si>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</si>
  <si>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</si>
  <si>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</si>
  <si>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</si>
  <si>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</si>
  <si>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</si>
  <si>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</si>
  <si>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</si>
  <si>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</si>
  <si>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01117</t>
  </si>
  <si>
    <t>Zajištění zřízení provizorní panelové plochy</t>
  </si>
  <si>
    <t>-1814549238</t>
  </si>
  <si>
    <t>ochrana inženýrských sítí na přístupech z provozního materiálu zhotovitele, zpevnění silničními panely včetně podsypu a geotextilie</t>
  </si>
  <si>
    <t>0112</t>
  </si>
  <si>
    <t>Zajištění obnovy asfaltové komunikace</t>
  </si>
  <si>
    <t>2036502464</t>
  </si>
  <si>
    <t>Zajištění obnovy stávající příjezdové asfaltové komunikace</t>
  </si>
  <si>
    <t>obnova stávající příjezdové komunikace při jejím případném porušení</t>
  </si>
  <si>
    <t>01131</t>
  </si>
  <si>
    <t>Zajištění obnovy nezpevněné komunikace</t>
  </si>
  <si>
    <t>246446792</t>
  </si>
  <si>
    <t>Zajištění obnovy stávající nezpevněné komunikace</t>
  </si>
  <si>
    <t>obnova stávající nezpevněné komunikace při jejím případném porušení</t>
  </si>
  <si>
    <t>předpokládaná plocha využívané nezpevněné komunikace 360 m2</t>
  </si>
  <si>
    <t>02</t>
  </si>
  <si>
    <t>Projektová dokumentace - ostatní náklady</t>
  </si>
  <si>
    <t>0210</t>
  </si>
  <si>
    <t>Vypracování Plánu opatření pro případ havárie</t>
  </si>
  <si>
    <t>8192</t>
  </si>
  <si>
    <t>-1483895297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</si>
  <si>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</si>
  <si>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</si>
  <si>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</si>
  <si>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-1195982980</t>
  </si>
  <si>
    <t>023</t>
  </si>
  <si>
    <t>Vypracování projektu skutečného provedení díla</t>
  </si>
  <si>
    <t>1387835463</t>
  </si>
  <si>
    <t>"3 paré + 1 x CD, viz příloha B."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</si>
  <si>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</si>
  <si>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</si>
  <si>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</si>
  <si>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</si>
  <si>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</si>
  <si>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</si>
  <si>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"zaměření stavby zpracované ve 2 paré + 1 x CD"</t>
  </si>
  <si>
    <t>035</t>
  </si>
  <si>
    <t>Zajištění veškerých geodetických prací souvisejících s realizací díla</t>
  </si>
  <si>
    <t>-1939734288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</si>
  <si>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</si>
  <si>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</si>
  <si>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</si>
  <si>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</si>
  <si>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</si>
  <si>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091</t>
  </si>
  <si>
    <t>Finanční kompenzace za agrotechnické úpravy (zaorání rozprostřené zeminy a chemické ošetření proti plevelu)</t>
  </si>
  <si>
    <t>356170869</t>
  </si>
  <si>
    <t>zemědělské pozemky pro manipulační plochu</t>
  </si>
  <si>
    <t>09211</t>
  </si>
  <si>
    <t>Odstranění překážek v majetku cizích osob a jejich zpětné navrácení</t>
  </si>
  <si>
    <t>1284158408</t>
  </si>
  <si>
    <t>Odstranění překážek v majetku cizích osob a jejich zpětné navrácení (např. palivové dřevo, oplocení, kůlna, skleník, kompost atd.)</t>
  </si>
  <si>
    <t>ohradníky dl. cca 300 m - rozebrání, přesun a zřízení na provizorním místě</t>
  </si>
  <si>
    <t>navrácení ohradníků na původní místo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</si>
  <si>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</si>
  <si>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</si>
  <si>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</si>
  <si>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094</t>
  </si>
  <si>
    <t>Zajištění vytyčení veškerých podzemních zařízení</t>
  </si>
  <si>
    <t>-505395578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</si>
  <si>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</si>
  <si>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</si>
  <si>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</si>
  <si>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1743806527</t>
  </si>
  <si>
    <t>0990</t>
  </si>
  <si>
    <t>Zajištění povolení ke kácení a zajištění dokladů o předání dřevní hmoty vzniklé smýcením porostů k dalšímu využití</t>
  </si>
  <si>
    <t>34914323</t>
  </si>
  <si>
    <t>0992</t>
  </si>
  <si>
    <t>Zajištění průzkumu staveniště zaměřeného na výskyt zvláště chráněných živočichů a rostlin a jejich odborného transferu</t>
  </si>
  <si>
    <t>-1738529340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</si>
  <si>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</si>
  <si>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</si>
  <si>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1915355725</t>
  </si>
  <si>
    <t>09968</t>
  </si>
  <si>
    <t>Čištění vozovek splachováním vodou povrchu podkladu nebo krytu živičného, betonového nebo dlážděného</t>
  </si>
  <si>
    <t>-162749407</t>
  </si>
  <si>
    <t>čištění během stavby vodou z mobilních zdrojů</t>
  </si>
  <si>
    <t>099911</t>
  </si>
  <si>
    <t>Zajištění vedení průběžné evidence odpadů</t>
  </si>
  <si>
    <t>-487133706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</si>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</sst>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29001101" TargetMode="External"/><Relationship Id="rId13" Type="http://schemas.openxmlformats.org/officeDocument/2006/relationships/hyperlink" Target="https://podminky.urs.cz/item/CS_URS_2022_02/181411121" TargetMode="External"/><Relationship Id="rId18" Type="http://schemas.openxmlformats.org/officeDocument/2006/relationships/hyperlink" Target="https://podminky.urs.cz/item/CS_URS_2022_02/185803106" TargetMode="External"/><Relationship Id="rId3" Type="http://schemas.openxmlformats.org/officeDocument/2006/relationships/hyperlink" Target="https://podminky.urs.cz/item/CS_URS_2022_02/111103222" TargetMode="External"/><Relationship Id="rId21" Type="http://schemas.openxmlformats.org/officeDocument/2006/relationships/hyperlink" Target="https://podminky.urs.cz/item/CS_URS_2022_02/938122111" TargetMode="External"/><Relationship Id="rId7" Type="http://schemas.openxmlformats.org/officeDocument/2006/relationships/hyperlink" Target="https://podminky.urs.cz/item/CS_URS_2022_02/129353101" TargetMode="External"/><Relationship Id="rId12" Type="http://schemas.openxmlformats.org/officeDocument/2006/relationships/hyperlink" Target="https://podminky.urs.cz/item/CS_URS_2022_02/181111111" TargetMode="External"/><Relationship Id="rId17" Type="http://schemas.openxmlformats.org/officeDocument/2006/relationships/hyperlink" Target="https://podminky.urs.cz/item/CS_URS_2022_02/185803105" TargetMode="External"/><Relationship Id="rId2" Type="http://schemas.openxmlformats.org/officeDocument/2006/relationships/hyperlink" Target="https://podminky.urs.cz/item/CS_URS_2022_02/111103213" TargetMode="External"/><Relationship Id="rId16" Type="http://schemas.openxmlformats.org/officeDocument/2006/relationships/hyperlink" Target="https://podminky.urs.cz/item/CS_URS_2022_02/183551113" TargetMode="External"/><Relationship Id="rId20" Type="http://schemas.openxmlformats.org/officeDocument/2006/relationships/hyperlink" Target="https://podminky.urs.cz/item/CS_URS_2022_02/465921111" TargetMode="External"/><Relationship Id="rId1" Type="http://schemas.openxmlformats.org/officeDocument/2006/relationships/hyperlink" Target="https://podminky.urs.cz/item/CS_URS_2022_02/111103203" TargetMode="External"/><Relationship Id="rId6" Type="http://schemas.openxmlformats.org/officeDocument/2006/relationships/hyperlink" Target="https://podminky.urs.cz/item/CS_URS_2022_02/112155311" TargetMode="External"/><Relationship Id="rId11" Type="http://schemas.openxmlformats.org/officeDocument/2006/relationships/hyperlink" Target="https://podminky.urs.cz/item/CS_URS_2022_02/171151131" TargetMode="External"/><Relationship Id="rId5" Type="http://schemas.openxmlformats.org/officeDocument/2006/relationships/hyperlink" Target="https://podminky.urs.cz/item/CS_URS_2022_02/111203201" TargetMode="External"/><Relationship Id="rId15" Type="http://schemas.openxmlformats.org/officeDocument/2006/relationships/hyperlink" Target="https://podminky.urs.cz/item/CS_URS_2022_02/182251101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2/167151112" TargetMode="External"/><Relationship Id="rId19" Type="http://schemas.openxmlformats.org/officeDocument/2006/relationships/hyperlink" Target="https://podminky.urs.cz/item/CS_URS_2022_02/185803107" TargetMode="External"/><Relationship Id="rId4" Type="http://schemas.openxmlformats.org/officeDocument/2006/relationships/hyperlink" Target="https://podminky.urs.cz/item/CS_URS_2022_02/111111104" TargetMode="External"/><Relationship Id="rId9" Type="http://schemas.openxmlformats.org/officeDocument/2006/relationships/hyperlink" Target="https://podminky.urs.cz/item/CS_URS_2022_02/162251121" TargetMode="External"/><Relationship Id="rId14" Type="http://schemas.openxmlformats.org/officeDocument/2006/relationships/hyperlink" Target="https://podminky.urs.cz/item/CS_URS_2022_02/181411122" TargetMode="External"/><Relationship Id="rId22" Type="http://schemas.openxmlformats.org/officeDocument/2006/relationships/hyperlink" Target="https://podminky.urs.cz/item/CS_URS_2022_02/9983320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37" workbookViewId="0">
      <selection activeCell="K6" sqref="K6:AO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6" t="s">
        <v>14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3"/>
      <c r="AQ5" s="23"/>
      <c r="AR5" s="21"/>
      <c r="BE5" s="35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8" t="s">
        <v>17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3"/>
      <c r="AQ6" s="23"/>
      <c r="AR6" s="21"/>
      <c r="BE6" s="35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54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5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54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5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5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4"/>
      <c r="BS12" s="18" t="s">
        <v>6</v>
      </c>
    </row>
    <row r="13" spans="1:74" s="1" customFormat="1" ht="12" customHeight="1">
      <c r="B13" s="22"/>
      <c r="C13" s="23"/>
      <c r="D13" s="30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32</v>
      </c>
      <c r="AO13" s="23"/>
      <c r="AP13" s="23"/>
      <c r="AQ13" s="23"/>
      <c r="AR13" s="21"/>
      <c r="BE13" s="354"/>
      <c r="BS13" s="18" t="s">
        <v>6</v>
      </c>
    </row>
    <row r="14" spans="1:74" ht="12.75">
      <c r="B14" s="22"/>
      <c r="C14" s="23"/>
      <c r="D14" s="23"/>
      <c r="E14" s="359" t="s">
        <v>32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0" t="s">
        <v>30</v>
      </c>
      <c r="AL14" s="23"/>
      <c r="AM14" s="23"/>
      <c r="AN14" s="32" t="s">
        <v>32</v>
      </c>
      <c r="AO14" s="23"/>
      <c r="AP14" s="23"/>
      <c r="AQ14" s="23"/>
      <c r="AR14" s="21"/>
      <c r="BE14" s="35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4"/>
      <c r="BS15" s="18" t="s">
        <v>4</v>
      </c>
    </row>
    <row r="16" spans="1:74" s="1" customFormat="1" ht="12" customHeight="1">
      <c r="B16" s="22"/>
      <c r="C16" s="23"/>
      <c r="D16" s="30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5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54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4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5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54"/>
      <c r="BS20" s="18" t="s">
        <v>35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4"/>
    </row>
    <row r="22" spans="1:71" s="1" customFormat="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4"/>
    </row>
    <row r="23" spans="1:71" s="1" customFormat="1" ht="47.25" customHeight="1">
      <c r="B23" s="22"/>
      <c r="C23" s="23"/>
      <c r="D23" s="23"/>
      <c r="E23" s="361" t="s">
        <v>39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23"/>
      <c r="AP23" s="23"/>
      <c r="AQ23" s="23"/>
      <c r="AR23" s="21"/>
      <c r="BE23" s="35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54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2">
        <f>ROUND(AG54,2)</f>
        <v>0</v>
      </c>
      <c r="AL26" s="363"/>
      <c r="AM26" s="363"/>
      <c r="AN26" s="363"/>
      <c r="AO26" s="363"/>
      <c r="AP26" s="37"/>
      <c r="AQ26" s="37"/>
      <c r="AR26" s="40"/>
      <c r="BE26" s="35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4" t="s">
        <v>41</v>
      </c>
      <c r="M28" s="364"/>
      <c r="N28" s="364"/>
      <c r="O28" s="364"/>
      <c r="P28" s="364"/>
      <c r="Q28" s="37"/>
      <c r="R28" s="37"/>
      <c r="S28" s="37"/>
      <c r="T28" s="37"/>
      <c r="U28" s="37"/>
      <c r="V28" s="37"/>
      <c r="W28" s="364" t="s">
        <v>42</v>
      </c>
      <c r="X28" s="364"/>
      <c r="Y28" s="364"/>
      <c r="Z28" s="364"/>
      <c r="AA28" s="364"/>
      <c r="AB28" s="364"/>
      <c r="AC28" s="364"/>
      <c r="AD28" s="364"/>
      <c r="AE28" s="364"/>
      <c r="AF28" s="37"/>
      <c r="AG28" s="37"/>
      <c r="AH28" s="37"/>
      <c r="AI28" s="37"/>
      <c r="AJ28" s="37"/>
      <c r="AK28" s="364" t="s">
        <v>43</v>
      </c>
      <c r="AL28" s="364"/>
      <c r="AM28" s="364"/>
      <c r="AN28" s="364"/>
      <c r="AO28" s="364"/>
      <c r="AP28" s="37"/>
      <c r="AQ28" s="37"/>
      <c r="AR28" s="40"/>
      <c r="BE28" s="354"/>
    </row>
    <row r="29" spans="1:71" s="3" customFormat="1" ht="14.45" hidden="1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48">
        <v>0.21</v>
      </c>
      <c r="M29" s="347"/>
      <c r="N29" s="347"/>
      <c r="O29" s="347"/>
      <c r="P29" s="347"/>
      <c r="Q29" s="42"/>
      <c r="R29" s="42"/>
      <c r="S29" s="42"/>
      <c r="T29" s="42"/>
      <c r="U29" s="42"/>
      <c r="V29" s="42"/>
      <c r="W29" s="346">
        <f>ROUND(AZ54, 2)</f>
        <v>0</v>
      </c>
      <c r="X29" s="347"/>
      <c r="Y29" s="347"/>
      <c r="Z29" s="347"/>
      <c r="AA29" s="347"/>
      <c r="AB29" s="347"/>
      <c r="AC29" s="347"/>
      <c r="AD29" s="347"/>
      <c r="AE29" s="347"/>
      <c r="AF29" s="42"/>
      <c r="AG29" s="42"/>
      <c r="AH29" s="42"/>
      <c r="AI29" s="42"/>
      <c r="AJ29" s="42"/>
      <c r="AK29" s="346">
        <f>ROUND(AV54, 2)</f>
        <v>0</v>
      </c>
      <c r="AL29" s="347"/>
      <c r="AM29" s="347"/>
      <c r="AN29" s="347"/>
      <c r="AO29" s="347"/>
      <c r="AP29" s="42"/>
      <c r="AQ29" s="42"/>
      <c r="AR29" s="43"/>
      <c r="BE29" s="355"/>
    </row>
    <row r="30" spans="1:71" s="3" customFormat="1" ht="14.45" hidden="1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48">
        <v>0.15</v>
      </c>
      <c r="M30" s="347"/>
      <c r="N30" s="347"/>
      <c r="O30" s="347"/>
      <c r="P30" s="347"/>
      <c r="Q30" s="42"/>
      <c r="R30" s="42"/>
      <c r="S30" s="42"/>
      <c r="T30" s="42"/>
      <c r="U30" s="42"/>
      <c r="V30" s="42"/>
      <c r="W30" s="346">
        <f>ROUND(BA54, 2)</f>
        <v>0</v>
      </c>
      <c r="X30" s="347"/>
      <c r="Y30" s="347"/>
      <c r="Z30" s="347"/>
      <c r="AA30" s="347"/>
      <c r="AB30" s="347"/>
      <c r="AC30" s="347"/>
      <c r="AD30" s="347"/>
      <c r="AE30" s="347"/>
      <c r="AF30" s="42"/>
      <c r="AG30" s="42"/>
      <c r="AH30" s="42"/>
      <c r="AI30" s="42"/>
      <c r="AJ30" s="42"/>
      <c r="AK30" s="346">
        <f>ROUND(AW54, 2)</f>
        <v>0</v>
      </c>
      <c r="AL30" s="347"/>
      <c r="AM30" s="347"/>
      <c r="AN30" s="347"/>
      <c r="AO30" s="347"/>
      <c r="AP30" s="42"/>
      <c r="AQ30" s="42"/>
      <c r="AR30" s="43"/>
      <c r="BE30" s="355"/>
    </row>
    <row r="31" spans="1:71" s="3" customFormat="1" ht="14.45" customHeight="1">
      <c r="B31" s="41"/>
      <c r="C31" s="42"/>
      <c r="D31" s="44" t="s">
        <v>44</v>
      </c>
      <c r="E31" s="42"/>
      <c r="F31" s="30" t="s">
        <v>47</v>
      </c>
      <c r="G31" s="42"/>
      <c r="H31" s="42"/>
      <c r="I31" s="42"/>
      <c r="J31" s="42"/>
      <c r="K31" s="42"/>
      <c r="L31" s="348">
        <v>0.21</v>
      </c>
      <c r="M31" s="347"/>
      <c r="N31" s="347"/>
      <c r="O31" s="347"/>
      <c r="P31" s="347"/>
      <c r="Q31" s="42"/>
      <c r="R31" s="42"/>
      <c r="S31" s="42"/>
      <c r="T31" s="42"/>
      <c r="U31" s="42"/>
      <c r="V31" s="42"/>
      <c r="W31" s="346">
        <f>ROUND(BB54, 2)</f>
        <v>0</v>
      </c>
      <c r="X31" s="347"/>
      <c r="Y31" s="347"/>
      <c r="Z31" s="347"/>
      <c r="AA31" s="347"/>
      <c r="AB31" s="347"/>
      <c r="AC31" s="347"/>
      <c r="AD31" s="347"/>
      <c r="AE31" s="347"/>
      <c r="AF31" s="42"/>
      <c r="AG31" s="42"/>
      <c r="AH31" s="42"/>
      <c r="AI31" s="42"/>
      <c r="AJ31" s="42"/>
      <c r="AK31" s="346">
        <v>0</v>
      </c>
      <c r="AL31" s="347"/>
      <c r="AM31" s="347"/>
      <c r="AN31" s="347"/>
      <c r="AO31" s="347"/>
      <c r="AP31" s="42"/>
      <c r="AQ31" s="42"/>
      <c r="AR31" s="43"/>
      <c r="BE31" s="355"/>
    </row>
    <row r="32" spans="1:71" s="3" customFormat="1" ht="14.45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48">
        <v>0.15</v>
      </c>
      <c r="M32" s="347"/>
      <c r="N32" s="347"/>
      <c r="O32" s="347"/>
      <c r="P32" s="347"/>
      <c r="Q32" s="42"/>
      <c r="R32" s="42"/>
      <c r="S32" s="42"/>
      <c r="T32" s="42"/>
      <c r="U32" s="42"/>
      <c r="V32" s="42"/>
      <c r="W32" s="346">
        <f>ROUND(BC54, 2)</f>
        <v>0</v>
      </c>
      <c r="X32" s="347"/>
      <c r="Y32" s="347"/>
      <c r="Z32" s="347"/>
      <c r="AA32" s="347"/>
      <c r="AB32" s="347"/>
      <c r="AC32" s="347"/>
      <c r="AD32" s="347"/>
      <c r="AE32" s="347"/>
      <c r="AF32" s="42"/>
      <c r="AG32" s="42"/>
      <c r="AH32" s="42"/>
      <c r="AI32" s="42"/>
      <c r="AJ32" s="42"/>
      <c r="AK32" s="346">
        <v>0</v>
      </c>
      <c r="AL32" s="347"/>
      <c r="AM32" s="347"/>
      <c r="AN32" s="347"/>
      <c r="AO32" s="347"/>
      <c r="AP32" s="42"/>
      <c r="AQ32" s="42"/>
      <c r="AR32" s="43"/>
      <c r="BE32" s="355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48">
        <v>0</v>
      </c>
      <c r="M33" s="347"/>
      <c r="N33" s="347"/>
      <c r="O33" s="347"/>
      <c r="P33" s="347"/>
      <c r="Q33" s="42"/>
      <c r="R33" s="42"/>
      <c r="S33" s="42"/>
      <c r="T33" s="42"/>
      <c r="U33" s="42"/>
      <c r="V33" s="42"/>
      <c r="W33" s="346">
        <f>ROUND(BD54, 2)</f>
        <v>0</v>
      </c>
      <c r="X33" s="347"/>
      <c r="Y33" s="347"/>
      <c r="Z33" s="347"/>
      <c r="AA33" s="347"/>
      <c r="AB33" s="347"/>
      <c r="AC33" s="347"/>
      <c r="AD33" s="347"/>
      <c r="AE33" s="347"/>
      <c r="AF33" s="42"/>
      <c r="AG33" s="42"/>
      <c r="AH33" s="42"/>
      <c r="AI33" s="42"/>
      <c r="AJ33" s="42"/>
      <c r="AK33" s="346">
        <v>0</v>
      </c>
      <c r="AL33" s="347"/>
      <c r="AM33" s="347"/>
      <c r="AN33" s="347"/>
      <c r="AO33" s="347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49" t="s">
        <v>52</v>
      </c>
      <c r="Y35" s="350"/>
      <c r="Z35" s="350"/>
      <c r="AA35" s="350"/>
      <c r="AB35" s="350"/>
      <c r="AC35" s="47"/>
      <c r="AD35" s="47"/>
      <c r="AE35" s="47"/>
      <c r="AF35" s="47"/>
      <c r="AG35" s="47"/>
      <c r="AH35" s="47"/>
      <c r="AI35" s="47"/>
      <c r="AJ35" s="47"/>
      <c r="AK35" s="351">
        <f>SUM(AK26:AK33)</f>
        <v>0</v>
      </c>
      <c r="AL35" s="350"/>
      <c r="AM35" s="350"/>
      <c r="AN35" s="350"/>
      <c r="AO35" s="352"/>
      <c r="AP35" s="45"/>
      <c r="AQ35" s="45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0"/>
      <c r="BE37" s="35"/>
    </row>
    <row r="41" spans="1:57" s="2" customFormat="1" ht="6.95" customHeight="1">
      <c r="A41" s="35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0"/>
      <c r="BE41" s="35"/>
    </row>
    <row r="42" spans="1:57" s="2" customFormat="1" ht="24.95" customHeight="1">
      <c r="A42" s="35"/>
      <c r="B42" s="36"/>
      <c r="C42" s="24" t="s">
        <v>53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3638CU2022-II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5" t="str">
        <f>K6</f>
        <v>Bohumilečský potok, Bohumileč, odstranění nánosů, ř. km 2,100 - 3,400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8"/>
      <c r="AQ45" s="58"/>
      <c r="AR45" s="59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22</v>
      </c>
      <c r="D47" s="37"/>
      <c r="E47" s="37"/>
      <c r="F47" s="37"/>
      <c r="G47" s="37"/>
      <c r="H47" s="37"/>
      <c r="I47" s="37"/>
      <c r="J47" s="37"/>
      <c r="K47" s="37"/>
      <c r="L47" s="60" t="str">
        <f>IF(K8="","",K8)</f>
        <v>Bohumileč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24</v>
      </c>
      <c r="AJ47" s="37"/>
      <c r="AK47" s="37"/>
      <c r="AL47" s="37"/>
      <c r="AM47" s="337" t="str">
        <f>IF(AN8= "","",AN8)</f>
        <v>5. 10. 2022</v>
      </c>
      <c r="AN47" s="337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26</v>
      </c>
      <c r="D49" s="37"/>
      <c r="E49" s="37"/>
      <c r="F49" s="37"/>
      <c r="G49" s="37"/>
      <c r="H49" s="37"/>
      <c r="I49" s="37"/>
      <c r="J49" s="37"/>
      <c r="K49" s="37"/>
      <c r="L49" s="54" t="str">
        <f>IF(E11= "","",E11)</f>
        <v>Povodí Labe, státní podnik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33</v>
      </c>
      <c r="AJ49" s="37"/>
      <c r="AK49" s="37"/>
      <c r="AL49" s="37"/>
      <c r="AM49" s="338" t="str">
        <f>IF(E17="","",E17)</f>
        <v>Povodí Labe, státní podnik, OIČ, Hradec Králové</v>
      </c>
      <c r="AN49" s="339"/>
      <c r="AO49" s="339"/>
      <c r="AP49" s="339"/>
      <c r="AQ49" s="37"/>
      <c r="AR49" s="40"/>
      <c r="AS49" s="340" t="s">
        <v>54</v>
      </c>
      <c r="AT49" s="34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5"/>
    </row>
    <row r="50" spans="1:91" s="2" customFormat="1" ht="15.2" customHeight="1">
      <c r="A50" s="35"/>
      <c r="B50" s="36"/>
      <c r="C50" s="30" t="s">
        <v>31</v>
      </c>
      <c r="D50" s="37"/>
      <c r="E50" s="37"/>
      <c r="F50" s="37"/>
      <c r="G50" s="37"/>
      <c r="H50" s="37"/>
      <c r="I50" s="37"/>
      <c r="J50" s="37"/>
      <c r="K50" s="37"/>
      <c r="L50" s="54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38" t="str">
        <f>IF(E20="","",E20)</f>
        <v>Ing. Eva Morkesová</v>
      </c>
      <c r="AN50" s="339"/>
      <c r="AO50" s="339"/>
      <c r="AP50" s="339"/>
      <c r="AQ50" s="37"/>
      <c r="AR50" s="40"/>
      <c r="AS50" s="342"/>
      <c r="AT50" s="34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4"/>
      <c r="AT51" s="34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5"/>
    </row>
    <row r="52" spans="1:91" s="2" customFormat="1" ht="29.25" customHeight="1">
      <c r="A52" s="35"/>
      <c r="B52" s="36"/>
      <c r="C52" s="331" t="s">
        <v>55</v>
      </c>
      <c r="D52" s="332"/>
      <c r="E52" s="332"/>
      <c r="F52" s="332"/>
      <c r="G52" s="332"/>
      <c r="H52" s="68"/>
      <c r="I52" s="333" t="s">
        <v>56</v>
      </c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4" t="s">
        <v>57</v>
      </c>
      <c r="AH52" s="332"/>
      <c r="AI52" s="332"/>
      <c r="AJ52" s="332"/>
      <c r="AK52" s="332"/>
      <c r="AL52" s="332"/>
      <c r="AM52" s="332"/>
      <c r="AN52" s="333" t="s">
        <v>58</v>
      </c>
      <c r="AO52" s="332"/>
      <c r="AP52" s="332"/>
      <c r="AQ52" s="69" t="s">
        <v>59</v>
      </c>
      <c r="AR52" s="40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5"/>
    </row>
    <row r="54" spans="1:91" s="6" customFormat="1" ht="32.450000000000003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29">
        <f>ROUND(SUM(AG55:AG56),2)</f>
        <v>0</v>
      </c>
      <c r="AH54" s="329"/>
      <c r="AI54" s="329"/>
      <c r="AJ54" s="329"/>
      <c r="AK54" s="329"/>
      <c r="AL54" s="329"/>
      <c r="AM54" s="329"/>
      <c r="AN54" s="330">
        <f>SUM(AG54,AT54)</f>
        <v>0</v>
      </c>
      <c r="AO54" s="330"/>
      <c r="AP54" s="330"/>
      <c r="AQ54" s="80" t="s">
        <v>28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16.5" customHeight="1">
      <c r="A55" s="88" t="s">
        <v>78</v>
      </c>
      <c r="B55" s="89"/>
      <c r="C55" s="90"/>
      <c r="D55" s="328" t="s">
        <v>79</v>
      </c>
      <c r="E55" s="328"/>
      <c r="F55" s="328"/>
      <c r="G55" s="328"/>
      <c r="H55" s="328"/>
      <c r="I55" s="91"/>
      <c r="J55" s="328" t="s">
        <v>80</v>
      </c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6">
        <f>'SO 01 - Odstranění nánosů'!J30</f>
        <v>0</v>
      </c>
      <c r="AH55" s="327"/>
      <c r="AI55" s="327"/>
      <c r="AJ55" s="327"/>
      <c r="AK55" s="327"/>
      <c r="AL55" s="327"/>
      <c r="AM55" s="327"/>
      <c r="AN55" s="326">
        <f>SUM(AG55,AT55)</f>
        <v>0</v>
      </c>
      <c r="AO55" s="327"/>
      <c r="AP55" s="327"/>
      <c r="AQ55" s="92" t="s">
        <v>81</v>
      </c>
      <c r="AR55" s="93"/>
      <c r="AS55" s="94">
        <v>0</v>
      </c>
      <c r="AT55" s="95">
        <f>ROUND(SUM(AV55:AW55),2)</f>
        <v>0</v>
      </c>
      <c r="AU55" s="96">
        <f>'SO 01 - Odstranění nánosů'!P84</f>
        <v>0</v>
      </c>
      <c r="AV55" s="95">
        <f>'SO 01 - Odstranění nánosů'!J33</f>
        <v>0</v>
      </c>
      <c r="AW55" s="95">
        <f>'SO 01 - Odstranění nánosů'!J34</f>
        <v>0</v>
      </c>
      <c r="AX55" s="95">
        <f>'SO 01 - Odstranění nánosů'!J35</f>
        <v>0</v>
      </c>
      <c r="AY55" s="95">
        <f>'SO 01 - Odstranění nánosů'!J36</f>
        <v>0</v>
      </c>
      <c r="AZ55" s="95">
        <f>'SO 01 - Odstranění nánosů'!F33</f>
        <v>0</v>
      </c>
      <c r="BA55" s="95">
        <f>'SO 01 - Odstranění nánosů'!F34</f>
        <v>0</v>
      </c>
      <c r="BB55" s="95">
        <f>'SO 01 - Odstranění nánosů'!F35</f>
        <v>0</v>
      </c>
      <c r="BC55" s="95">
        <f>'SO 01 - Odstranění nánosů'!F36</f>
        <v>0</v>
      </c>
      <c r="BD55" s="97">
        <f>'SO 01 - Odstranění nánosů'!F37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19</v>
      </c>
      <c r="CM55" s="98" t="s">
        <v>84</v>
      </c>
    </row>
    <row r="56" spans="1:91" s="7" customFormat="1" ht="16.5" customHeight="1">
      <c r="A56" s="88" t="s">
        <v>78</v>
      </c>
      <c r="B56" s="89"/>
      <c r="C56" s="90"/>
      <c r="D56" s="328" t="s">
        <v>85</v>
      </c>
      <c r="E56" s="328"/>
      <c r="F56" s="328"/>
      <c r="G56" s="328"/>
      <c r="H56" s="328"/>
      <c r="I56" s="91"/>
      <c r="J56" s="328" t="s">
        <v>86</v>
      </c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6">
        <f>'VON - Vedlejší a ostatní ...'!J30</f>
        <v>0</v>
      </c>
      <c r="AH56" s="327"/>
      <c r="AI56" s="327"/>
      <c r="AJ56" s="327"/>
      <c r="AK56" s="327"/>
      <c r="AL56" s="327"/>
      <c r="AM56" s="327"/>
      <c r="AN56" s="326">
        <f>SUM(AG56,AT56)</f>
        <v>0</v>
      </c>
      <c r="AO56" s="327"/>
      <c r="AP56" s="327"/>
      <c r="AQ56" s="92" t="s">
        <v>85</v>
      </c>
      <c r="AR56" s="93"/>
      <c r="AS56" s="99">
        <v>0</v>
      </c>
      <c r="AT56" s="100">
        <f>ROUND(SUM(AV56:AW56),2)</f>
        <v>0</v>
      </c>
      <c r="AU56" s="101">
        <f>'VON - Vedlejší a ostatní ...'!P84</f>
        <v>0</v>
      </c>
      <c r="AV56" s="100">
        <f>'VON - Vedlejší a ostatní ...'!J33</f>
        <v>0</v>
      </c>
      <c r="AW56" s="100">
        <f>'VON - Vedlejší a ostatní ...'!J34</f>
        <v>0</v>
      </c>
      <c r="AX56" s="100">
        <f>'VON - Vedlejší a ostatní ...'!J35</f>
        <v>0</v>
      </c>
      <c r="AY56" s="100">
        <f>'VON - Vedlejší a ostatní ...'!J36</f>
        <v>0</v>
      </c>
      <c r="AZ56" s="100">
        <f>'VON - Vedlejší a ostatní ...'!F33</f>
        <v>0</v>
      </c>
      <c r="BA56" s="100">
        <f>'VON - Vedlejší a ostatní ...'!F34</f>
        <v>0</v>
      </c>
      <c r="BB56" s="100">
        <f>'VON - Vedlejší a ostatní ...'!F35</f>
        <v>0</v>
      </c>
      <c r="BC56" s="100">
        <f>'VON - Vedlejší a ostatní ...'!F36</f>
        <v>0</v>
      </c>
      <c r="BD56" s="102">
        <f>'VON - Vedlejší a ostatní ...'!F37</f>
        <v>0</v>
      </c>
      <c r="BT56" s="98" t="s">
        <v>82</v>
      </c>
      <c r="BV56" s="98" t="s">
        <v>76</v>
      </c>
      <c r="BW56" s="98" t="s">
        <v>87</v>
      </c>
      <c r="BX56" s="98" t="s">
        <v>5</v>
      </c>
      <c r="CL56" s="98" t="s">
        <v>28</v>
      </c>
      <c r="CM56" s="98" t="s">
        <v>84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Z4u/wqvkTW7RlL5owG5anWceKfJhAqL3UHq2Q6CbW3lQWy5hfRyOXy+g0UNAyQgLZ2wL9GAUGcHG1sRDySsKCw==" saltValue="/PPAVksuRirdmWn3TYtalV6hyJX7Bkfld2v63Hp7gWBB9UC+4izhEp2AQwoxb0/kzZM5D4A8q39VC6B0SGH9zA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SO 01 - Odstranění nánosů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9"/>
  <sheetViews>
    <sheetView showGridLines="0" tabSelected="1" topLeftCell="A122" workbookViewId="0">
      <selection activeCell="F132" sqref="F1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84</v>
      </c>
    </row>
    <row r="4" spans="1:46" s="1" customFormat="1" ht="24.95" customHeight="1">
      <c r="B4" s="21"/>
      <c r="D4" s="105" t="s">
        <v>88</v>
      </c>
      <c r="L4" s="21"/>
      <c r="M4" s="106" t="s">
        <v>10</v>
      </c>
      <c r="AT4" s="18" t="s">
        <v>35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8" t="str">
        <f>'Rekapitulace stavby'!K6</f>
        <v>Bohumilečský potok, Bohumileč, odstranění nánosů, ř. km 2,100 - 3,400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7" t="s">
        <v>89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90</v>
      </c>
      <c r="F9" s="371"/>
      <c r="G9" s="371"/>
      <c r="H9" s="371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5. 10. 2022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34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37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38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1"/>
      <c r="B27" s="112"/>
      <c r="C27" s="111"/>
      <c r="D27" s="111"/>
      <c r="E27" s="374" t="s">
        <v>39</v>
      </c>
      <c r="F27" s="374"/>
      <c r="G27" s="374"/>
      <c r="H27" s="374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40</v>
      </c>
      <c r="E30" s="35"/>
      <c r="F30" s="35"/>
      <c r="G30" s="35"/>
      <c r="H30" s="35"/>
      <c r="I30" s="35"/>
      <c r="J30" s="116">
        <f>ROUND(J84,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42</v>
      </c>
      <c r="G32" s="35"/>
      <c r="H32" s="35"/>
      <c r="I32" s="117" t="s">
        <v>41</v>
      </c>
      <c r="J32" s="117" t="s">
        <v>43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18" t="s">
        <v>44</v>
      </c>
      <c r="E33" s="107" t="s">
        <v>45</v>
      </c>
      <c r="F33" s="119">
        <f>ROUND((SUM(BE84:BE298)),  2)</f>
        <v>0</v>
      </c>
      <c r="G33" s="35"/>
      <c r="H33" s="35"/>
      <c r="I33" s="120">
        <v>0.21</v>
      </c>
      <c r="J33" s="119">
        <f>ROUND(((SUM(BE84:BE298))*I33),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7" t="s">
        <v>46</v>
      </c>
      <c r="F34" s="119">
        <f>ROUND((SUM(BF84:BF298)),  2)</f>
        <v>0</v>
      </c>
      <c r="G34" s="35"/>
      <c r="H34" s="35"/>
      <c r="I34" s="120">
        <v>0.15</v>
      </c>
      <c r="J34" s="119">
        <f>ROUND(((SUM(BF84:BF298))*I34),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07" t="s">
        <v>44</v>
      </c>
      <c r="E35" s="107" t="s">
        <v>47</v>
      </c>
      <c r="F35" s="119">
        <f>ROUND((SUM(BG84:BG298)),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48</v>
      </c>
      <c r="F36" s="119">
        <f>ROUND((SUM(BH84:BH298)),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49</v>
      </c>
      <c r="F37" s="119">
        <f>ROUND((SUM(BI84:BI298)),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6" t="str">
        <f>E7</f>
        <v>Bohumilečský potok, Bohumileč, odstranění nánosů, ř. km 2,100 - 3,400</v>
      </c>
      <c r="F48" s="367"/>
      <c r="G48" s="367"/>
      <c r="H48" s="367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SO 01 - Odstranění nánosů</v>
      </c>
      <c r="F50" s="365"/>
      <c r="G50" s="365"/>
      <c r="H50" s="365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Bohumileč</v>
      </c>
      <c r="G52" s="37"/>
      <c r="H52" s="37"/>
      <c r="I52" s="30" t="s">
        <v>24</v>
      </c>
      <c r="J52" s="61" t="str">
        <f>IF(J12="","",J12)</f>
        <v>5. 10. 2022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26</v>
      </c>
      <c r="D54" s="37"/>
      <c r="E54" s="37"/>
      <c r="F54" s="28" t="str">
        <f>E15</f>
        <v>Povodí Labe, státní podnik</v>
      </c>
      <c r="G54" s="37"/>
      <c r="H54" s="37"/>
      <c r="I54" s="30" t="s">
        <v>33</v>
      </c>
      <c r="J54" s="33" t="str">
        <f>E21</f>
        <v>Povodí Labe, státní podnik, OIČ, Hradec Králové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92</v>
      </c>
      <c r="D57" s="133"/>
      <c r="E57" s="133"/>
      <c r="F57" s="133"/>
      <c r="G57" s="133"/>
      <c r="H57" s="133"/>
      <c r="I57" s="133"/>
      <c r="J57" s="134" t="s">
        <v>93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72</v>
      </c>
      <c r="D59" s="37"/>
      <c r="E59" s="37"/>
      <c r="F59" s="37"/>
      <c r="G59" s="37"/>
      <c r="H59" s="37"/>
      <c r="I59" s="37"/>
      <c r="J59" s="79">
        <f>J84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5" customHeight="1">
      <c r="B60" s="136"/>
      <c r="C60" s="137"/>
      <c r="D60" s="138" t="s">
        <v>95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97</v>
      </c>
      <c r="E62" s="145"/>
      <c r="F62" s="145"/>
      <c r="G62" s="145"/>
      <c r="H62" s="145"/>
      <c r="I62" s="145"/>
      <c r="J62" s="146">
        <f>J279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98</v>
      </c>
      <c r="E63" s="145"/>
      <c r="F63" s="145"/>
      <c r="G63" s="145"/>
      <c r="H63" s="145"/>
      <c r="I63" s="145"/>
      <c r="J63" s="146">
        <f>J289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99</v>
      </c>
      <c r="E64" s="145"/>
      <c r="F64" s="145"/>
      <c r="G64" s="145"/>
      <c r="H64" s="145"/>
      <c r="I64" s="145"/>
      <c r="J64" s="146">
        <f>J295</f>
        <v>0</v>
      </c>
      <c r="K64" s="143"/>
      <c r="L64" s="147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100</v>
      </c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66" t="str">
        <f>E7</f>
        <v>Bohumilečský potok, Bohumileč, odstranění nánosů, ř. km 2,100 - 3,400</v>
      </c>
      <c r="F74" s="367"/>
      <c r="G74" s="367"/>
      <c r="H74" s="36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89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35" t="str">
        <f>E9</f>
        <v>SO 01 - Odstranění nánosů</v>
      </c>
      <c r="F76" s="365"/>
      <c r="G76" s="365"/>
      <c r="H76" s="365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22</v>
      </c>
      <c r="D78" s="37"/>
      <c r="E78" s="37"/>
      <c r="F78" s="28" t="str">
        <f>F12</f>
        <v>Bohumileč</v>
      </c>
      <c r="G78" s="37"/>
      <c r="H78" s="37"/>
      <c r="I78" s="30" t="s">
        <v>24</v>
      </c>
      <c r="J78" s="61" t="str">
        <f>IF(J12="","",J12)</f>
        <v>5. 10. 2022</v>
      </c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26</v>
      </c>
      <c r="D80" s="37"/>
      <c r="E80" s="37"/>
      <c r="F80" s="28" t="str">
        <f>E15</f>
        <v>Povodí Labe, státní podnik</v>
      </c>
      <c r="G80" s="37"/>
      <c r="H80" s="37"/>
      <c r="I80" s="30" t="s">
        <v>33</v>
      </c>
      <c r="J80" s="33" t="str">
        <f>E21</f>
        <v>Povodí Labe, státní podnik, OIČ, Hradec Králové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31</v>
      </c>
      <c r="D81" s="37"/>
      <c r="E81" s="37"/>
      <c r="F81" s="28" t="str">
        <f>IF(E18="","",E18)</f>
        <v>Vyplň údaj</v>
      </c>
      <c r="G81" s="37"/>
      <c r="H81" s="37"/>
      <c r="I81" s="30" t="s">
        <v>36</v>
      </c>
      <c r="J81" s="33" t="str">
        <f>E24</f>
        <v>Ing. Eva Morkesová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8"/>
      <c r="B83" s="149"/>
      <c r="C83" s="150" t="s">
        <v>101</v>
      </c>
      <c r="D83" s="151" t="s">
        <v>59</v>
      </c>
      <c r="E83" s="151" t="s">
        <v>55</v>
      </c>
      <c r="F83" s="151" t="s">
        <v>56</v>
      </c>
      <c r="G83" s="151" t="s">
        <v>102</v>
      </c>
      <c r="H83" s="151" t="s">
        <v>103</v>
      </c>
      <c r="I83" s="151" t="s">
        <v>104</v>
      </c>
      <c r="J83" s="151" t="s">
        <v>93</v>
      </c>
      <c r="K83" s="152" t="s">
        <v>105</v>
      </c>
      <c r="L83" s="153"/>
      <c r="M83" s="70" t="s">
        <v>28</v>
      </c>
      <c r="N83" s="71" t="s">
        <v>44</v>
      </c>
      <c r="O83" s="71" t="s">
        <v>106</v>
      </c>
      <c r="P83" s="71" t="s">
        <v>107</v>
      </c>
      <c r="Q83" s="71" t="s">
        <v>108</v>
      </c>
      <c r="R83" s="71" t="s">
        <v>109</v>
      </c>
      <c r="S83" s="71" t="s">
        <v>110</v>
      </c>
      <c r="T83" s="72" t="s">
        <v>111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5"/>
      <c r="B84" s="36"/>
      <c r="C84" s="77" t="s">
        <v>112</v>
      </c>
      <c r="D84" s="37"/>
      <c r="E84" s="37"/>
      <c r="F84" s="37"/>
      <c r="G84" s="37"/>
      <c r="H84" s="37"/>
      <c r="I84" s="37"/>
      <c r="J84" s="154">
        <f>BK84</f>
        <v>0</v>
      </c>
      <c r="K84" s="37"/>
      <c r="L84" s="40"/>
      <c r="M84" s="73"/>
      <c r="N84" s="155"/>
      <c r="O84" s="74"/>
      <c r="P84" s="156">
        <f>P85</f>
        <v>0</v>
      </c>
      <c r="Q84" s="74"/>
      <c r="R84" s="156">
        <f>R85</f>
        <v>17.425233000000002</v>
      </c>
      <c r="S84" s="74"/>
      <c r="T84" s="157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73</v>
      </c>
      <c r="AU84" s="18" t="s">
        <v>94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73</v>
      </c>
      <c r="E85" s="162" t="s">
        <v>113</v>
      </c>
      <c r="F85" s="162" t="s">
        <v>114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P86+P279+P289+P295</f>
        <v>0</v>
      </c>
      <c r="Q85" s="167"/>
      <c r="R85" s="168">
        <f>R86+R279+R289+R295</f>
        <v>17.425233000000002</v>
      </c>
      <c r="S85" s="167"/>
      <c r="T85" s="169">
        <f>T86+T279+T289+T295</f>
        <v>0</v>
      </c>
      <c r="AR85" s="170" t="s">
        <v>82</v>
      </c>
      <c r="AT85" s="171" t="s">
        <v>73</v>
      </c>
      <c r="AU85" s="171" t="s">
        <v>74</v>
      </c>
      <c r="AY85" s="170" t="s">
        <v>115</v>
      </c>
      <c r="BK85" s="172">
        <f>BK86+BK279+BK289+BK295</f>
        <v>0</v>
      </c>
    </row>
    <row r="86" spans="1:65" s="12" customFormat="1" ht="22.9" customHeight="1">
      <c r="B86" s="159"/>
      <c r="C86" s="160"/>
      <c r="D86" s="161" t="s">
        <v>73</v>
      </c>
      <c r="E86" s="173" t="s">
        <v>82</v>
      </c>
      <c r="F86" s="173" t="s">
        <v>116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SUM(P87:P278)</f>
        <v>0</v>
      </c>
      <c r="Q86" s="167"/>
      <c r="R86" s="168">
        <f>SUM(R87:R278)</f>
        <v>0.11868899999999999</v>
      </c>
      <c r="S86" s="167"/>
      <c r="T86" s="169">
        <f>SUM(T87:T278)</f>
        <v>0</v>
      </c>
      <c r="AR86" s="170" t="s">
        <v>82</v>
      </c>
      <c r="AT86" s="171" t="s">
        <v>73</v>
      </c>
      <c r="AU86" s="171" t="s">
        <v>82</v>
      </c>
      <c r="AY86" s="170" t="s">
        <v>115</v>
      </c>
      <c r="BK86" s="172">
        <f>SUM(BK87:BK278)</f>
        <v>0</v>
      </c>
    </row>
    <row r="87" spans="1:65" s="2" customFormat="1" ht="16.5" customHeight="1">
      <c r="A87" s="35"/>
      <c r="B87" s="36"/>
      <c r="C87" s="175" t="s">
        <v>82</v>
      </c>
      <c r="D87" s="175" t="s">
        <v>117</v>
      </c>
      <c r="E87" s="176" t="s">
        <v>118</v>
      </c>
      <c r="F87" s="177" t="s">
        <v>119</v>
      </c>
      <c r="G87" s="178" t="s">
        <v>120</v>
      </c>
      <c r="H87" s="179">
        <v>0.38</v>
      </c>
      <c r="I87" s="180"/>
      <c r="J87" s="181">
        <f>ROUND(I87*H87,2)</f>
        <v>0</v>
      </c>
      <c r="K87" s="177" t="s">
        <v>121</v>
      </c>
      <c r="L87" s="40"/>
      <c r="M87" s="182" t="s">
        <v>28</v>
      </c>
      <c r="N87" s="183" t="s">
        <v>47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6" t="s">
        <v>122</v>
      </c>
      <c r="AT87" s="186" t="s">
        <v>117</v>
      </c>
      <c r="AU87" s="186" t="s">
        <v>84</v>
      </c>
      <c r="AY87" s="18" t="s">
        <v>115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8" t="s">
        <v>122</v>
      </c>
      <c r="BK87" s="187">
        <f>ROUND(I87*H87,2)</f>
        <v>0</v>
      </c>
      <c r="BL87" s="18" t="s">
        <v>122</v>
      </c>
      <c r="BM87" s="186" t="s">
        <v>123</v>
      </c>
    </row>
    <row r="88" spans="1:65" s="2" customFormat="1">
      <c r="A88" s="35"/>
      <c r="B88" s="36"/>
      <c r="C88" s="37"/>
      <c r="D88" s="188" t="s">
        <v>124</v>
      </c>
      <c r="E88" s="37"/>
      <c r="F88" s="189" t="s">
        <v>125</v>
      </c>
      <c r="G88" s="37"/>
      <c r="H88" s="37"/>
      <c r="I88" s="190"/>
      <c r="J88" s="37"/>
      <c r="K88" s="37"/>
      <c r="L88" s="40"/>
      <c r="M88" s="191"/>
      <c r="N88" s="192"/>
      <c r="O88" s="66"/>
      <c r="P88" s="66"/>
      <c r="Q88" s="66"/>
      <c r="R88" s="66"/>
      <c r="S88" s="66"/>
      <c r="T88" s="67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124</v>
      </c>
      <c r="AU88" s="18" t="s">
        <v>84</v>
      </c>
    </row>
    <row r="89" spans="1:65" s="2" customFormat="1">
      <c r="A89" s="35"/>
      <c r="B89" s="36"/>
      <c r="C89" s="37"/>
      <c r="D89" s="193" t="s">
        <v>126</v>
      </c>
      <c r="E89" s="37"/>
      <c r="F89" s="194" t="s">
        <v>127</v>
      </c>
      <c r="G89" s="37"/>
      <c r="H89" s="37"/>
      <c r="I89" s="190"/>
      <c r="J89" s="37"/>
      <c r="K89" s="37"/>
      <c r="L89" s="40"/>
      <c r="M89" s="191"/>
      <c r="N89" s="192"/>
      <c r="O89" s="66"/>
      <c r="P89" s="66"/>
      <c r="Q89" s="66"/>
      <c r="R89" s="66"/>
      <c r="S89" s="66"/>
      <c r="T89" s="67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126</v>
      </c>
      <c r="AU89" s="18" t="s">
        <v>84</v>
      </c>
    </row>
    <row r="90" spans="1:65" s="13" customFormat="1">
      <c r="B90" s="195"/>
      <c r="C90" s="196"/>
      <c r="D90" s="188" t="s">
        <v>128</v>
      </c>
      <c r="E90" s="197" t="s">
        <v>28</v>
      </c>
      <c r="F90" s="198" t="s">
        <v>129</v>
      </c>
      <c r="G90" s="196"/>
      <c r="H90" s="197" t="s">
        <v>28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128</v>
      </c>
      <c r="AU90" s="204" t="s">
        <v>84</v>
      </c>
      <c r="AV90" s="13" t="s">
        <v>82</v>
      </c>
      <c r="AW90" s="13" t="s">
        <v>35</v>
      </c>
      <c r="AX90" s="13" t="s">
        <v>74</v>
      </c>
      <c r="AY90" s="204" t="s">
        <v>115</v>
      </c>
    </row>
    <row r="91" spans="1:65" s="13" customFormat="1">
      <c r="B91" s="195"/>
      <c r="C91" s="196"/>
      <c r="D91" s="188" t="s">
        <v>128</v>
      </c>
      <c r="E91" s="197" t="s">
        <v>28</v>
      </c>
      <c r="F91" s="198" t="s">
        <v>130</v>
      </c>
      <c r="G91" s="196"/>
      <c r="H91" s="197" t="s">
        <v>28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128</v>
      </c>
      <c r="AU91" s="204" t="s">
        <v>84</v>
      </c>
      <c r="AV91" s="13" t="s">
        <v>82</v>
      </c>
      <c r="AW91" s="13" t="s">
        <v>35</v>
      </c>
      <c r="AX91" s="13" t="s">
        <v>74</v>
      </c>
      <c r="AY91" s="204" t="s">
        <v>115</v>
      </c>
    </row>
    <row r="92" spans="1:65" s="14" customFormat="1">
      <c r="B92" s="205"/>
      <c r="C92" s="206"/>
      <c r="D92" s="188" t="s">
        <v>128</v>
      </c>
      <c r="E92" s="207" t="s">
        <v>28</v>
      </c>
      <c r="F92" s="208" t="s">
        <v>131</v>
      </c>
      <c r="G92" s="206"/>
      <c r="H92" s="209">
        <v>0.17799999999999999</v>
      </c>
      <c r="I92" s="210"/>
      <c r="J92" s="206"/>
      <c r="K92" s="206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128</v>
      </c>
      <c r="AU92" s="215" t="s">
        <v>84</v>
      </c>
      <c r="AV92" s="14" t="s">
        <v>84</v>
      </c>
      <c r="AW92" s="14" t="s">
        <v>35</v>
      </c>
      <c r="AX92" s="14" t="s">
        <v>74</v>
      </c>
      <c r="AY92" s="215" t="s">
        <v>115</v>
      </c>
    </row>
    <row r="93" spans="1:65" s="13" customFormat="1">
      <c r="B93" s="195"/>
      <c r="C93" s="196"/>
      <c r="D93" s="188" t="s">
        <v>128</v>
      </c>
      <c r="E93" s="197" t="s">
        <v>28</v>
      </c>
      <c r="F93" s="198" t="s">
        <v>132</v>
      </c>
      <c r="G93" s="196"/>
      <c r="H93" s="197" t="s">
        <v>28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128</v>
      </c>
      <c r="AU93" s="204" t="s">
        <v>84</v>
      </c>
      <c r="AV93" s="13" t="s">
        <v>82</v>
      </c>
      <c r="AW93" s="13" t="s">
        <v>35</v>
      </c>
      <c r="AX93" s="13" t="s">
        <v>74</v>
      </c>
      <c r="AY93" s="204" t="s">
        <v>115</v>
      </c>
    </row>
    <row r="94" spans="1:65" s="14" customFormat="1">
      <c r="B94" s="205"/>
      <c r="C94" s="206"/>
      <c r="D94" s="188" t="s">
        <v>128</v>
      </c>
      <c r="E94" s="207" t="s">
        <v>28</v>
      </c>
      <c r="F94" s="208" t="s">
        <v>133</v>
      </c>
      <c r="G94" s="206"/>
      <c r="H94" s="209">
        <v>0.20200000000000001</v>
      </c>
      <c r="I94" s="210"/>
      <c r="J94" s="206"/>
      <c r="K94" s="206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128</v>
      </c>
      <c r="AU94" s="215" t="s">
        <v>84</v>
      </c>
      <c r="AV94" s="14" t="s">
        <v>84</v>
      </c>
      <c r="AW94" s="14" t="s">
        <v>35</v>
      </c>
      <c r="AX94" s="14" t="s">
        <v>74</v>
      </c>
      <c r="AY94" s="215" t="s">
        <v>115</v>
      </c>
    </row>
    <row r="95" spans="1:65" s="15" customFormat="1">
      <c r="B95" s="216"/>
      <c r="C95" s="217"/>
      <c r="D95" s="188" t="s">
        <v>128</v>
      </c>
      <c r="E95" s="218" t="s">
        <v>28</v>
      </c>
      <c r="F95" s="219" t="s">
        <v>134</v>
      </c>
      <c r="G95" s="217"/>
      <c r="H95" s="220">
        <v>0.38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128</v>
      </c>
      <c r="AU95" s="226" t="s">
        <v>84</v>
      </c>
      <c r="AV95" s="15" t="s">
        <v>122</v>
      </c>
      <c r="AW95" s="15" t="s">
        <v>35</v>
      </c>
      <c r="AX95" s="15" t="s">
        <v>82</v>
      </c>
      <c r="AY95" s="226" t="s">
        <v>115</v>
      </c>
    </row>
    <row r="96" spans="1:65" s="2" customFormat="1" ht="16.5" customHeight="1">
      <c r="A96" s="35"/>
      <c r="B96" s="36"/>
      <c r="C96" s="175" t="s">
        <v>84</v>
      </c>
      <c r="D96" s="175" t="s">
        <v>117</v>
      </c>
      <c r="E96" s="176" t="s">
        <v>135</v>
      </c>
      <c r="F96" s="177" t="s">
        <v>136</v>
      </c>
      <c r="G96" s="178" t="s">
        <v>120</v>
      </c>
      <c r="H96" s="179">
        <v>0.4</v>
      </c>
      <c r="I96" s="180"/>
      <c r="J96" s="181">
        <f>ROUND(I96*H96,2)</f>
        <v>0</v>
      </c>
      <c r="K96" s="177" t="s">
        <v>121</v>
      </c>
      <c r="L96" s="40"/>
      <c r="M96" s="182" t="s">
        <v>28</v>
      </c>
      <c r="N96" s="183" t="s">
        <v>47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6" t="s">
        <v>122</v>
      </c>
      <c r="AT96" s="186" t="s">
        <v>117</v>
      </c>
      <c r="AU96" s="186" t="s">
        <v>84</v>
      </c>
      <c r="AY96" s="18" t="s">
        <v>115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8" t="s">
        <v>122</v>
      </c>
      <c r="BK96" s="187">
        <f>ROUND(I96*H96,2)</f>
        <v>0</v>
      </c>
      <c r="BL96" s="18" t="s">
        <v>122</v>
      </c>
      <c r="BM96" s="186" t="s">
        <v>137</v>
      </c>
    </row>
    <row r="97" spans="1:65" s="2" customFormat="1">
      <c r="A97" s="35"/>
      <c r="B97" s="36"/>
      <c r="C97" s="37"/>
      <c r="D97" s="188" t="s">
        <v>124</v>
      </c>
      <c r="E97" s="37"/>
      <c r="F97" s="189" t="s">
        <v>138</v>
      </c>
      <c r="G97" s="37"/>
      <c r="H97" s="37"/>
      <c r="I97" s="190"/>
      <c r="J97" s="37"/>
      <c r="K97" s="37"/>
      <c r="L97" s="40"/>
      <c r="M97" s="191"/>
      <c r="N97" s="192"/>
      <c r="O97" s="66"/>
      <c r="P97" s="66"/>
      <c r="Q97" s="66"/>
      <c r="R97" s="66"/>
      <c r="S97" s="66"/>
      <c r="T97" s="67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124</v>
      </c>
      <c r="AU97" s="18" t="s">
        <v>84</v>
      </c>
    </row>
    <row r="98" spans="1:65" s="2" customFormat="1">
      <c r="A98" s="35"/>
      <c r="B98" s="36"/>
      <c r="C98" s="37"/>
      <c r="D98" s="193" t="s">
        <v>126</v>
      </c>
      <c r="E98" s="37"/>
      <c r="F98" s="194" t="s">
        <v>139</v>
      </c>
      <c r="G98" s="37"/>
      <c r="H98" s="37"/>
      <c r="I98" s="190"/>
      <c r="J98" s="37"/>
      <c r="K98" s="37"/>
      <c r="L98" s="40"/>
      <c r="M98" s="191"/>
      <c r="N98" s="192"/>
      <c r="O98" s="66"/>
      <c r="P98" s="66"/>
      <c r="Q98" s="66"/>
      <c r="R98" s="66"/>
      <c r="S98" s="66"/>
      <c r="T98" s="6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126</v>
      </c>
      <c r="AU98" s="18" t="s">
        <v>84</v>
      </c>
    </row>
    <row r="99" spans="1:65" s="13" customFormat="1">
      <c r="B99" s="195"/>
      <c r="C99" s="196"/>
      <c r="D99" s="188" t="s">
        <v>128</v>
      </c>
      <c r="E99" s="197" t="s">
        <v>28</v>
      </c>
      <c r="F99" s="198" t="s">
        <v>140</v>
      </c>
      <c r="G99" s="196"/>
      <c r="H99" s="197" t="s">
        <v>28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128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115</v>
      </c>
    </row>
    <row r="100" spans="1:65" s="13" customFormat="1">
      <c r="B100" s="195"/>
      <c r="C100" s="196"/>
      <c r="D100" s="188" t="s">
        <v>128</v>
      </c>
      <c r="E100" s="197" t="s">
        <v>28</v>
      </c>
      <c r="F100" s="198" t="s">
        <v>130</v>
      </c>
      <c r="G100" s="196"/>
      <c r="H100" s="197" t="s">
        <v>28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128</v>
      </c>
      <c r="AU100" s="204" t="s">
        <v>84</v>
      </c>
      <c r="AV100" s="13" t="s">
        <v>82</v>
      </c>
      <c r="AW100" s="13" t="s">
        <v>35</v>
      </c>
      <c r="AX100" s="13" t="s">
        <v>74</v>
      </c>
      <c r="AY100" s="204" t="s">
        <v>115</v>
      </c>
    </row>
    <row r="101" spans="1:65" s="14" customFormat="1">
      <c r="B101" s="205"/>
      <c r="C101" s="206"/>
      <c r="D101" s="188" t="s">
        <v>128</v>
      </c>
      <c r="E101" s="207" t="s">
        <v>28</v>
      </c>
      <c r="F101" s="208" t="s">
        <v>141</v>
      </c>
      <c r="G101" s="206"/>
      <c r="H101" s="209">
        <v>0.19900000000000001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128</v>
      </c>
      <c r="AU101" s="215" t="s">
        <v>84</v>
      </c>
      <c r="AV101" s="14" t="s">
        <v>84</v>
      </c>
      <c r="AW101" s="14" t="s">
        <v>35</v>
      </c>
      <c r="AX101" s="14" t="s">
        <v>74</v>
      </c>
      <c r="AY101" s="215" t="s">
        <v>115</v>
      </c>
    </row>
    <row r="102" spans="1:65" s="13" customFormat="1">
      <c r="B102" s="195"/>
      <c r="C102" s="196"/>
      <c r="D102" s="188" t="s">
        <v>128</v>
      </c>
      <c r="E102" s="197" t="s">
        <v>28</v>
      </c>
      <c r="F102" s="198" t="s">
        <v>132</v>
      </c>
      <c r="G102" s="196"/>
      <c r="H102" s="197" t="s">
        <v>28</v>
      </c>
      <c r="I102" s="199"/>
      <c r="J102" s="196"/>
      <c r="K102" s="196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128</v>
      </c>
      <c r="AU102" s="204" t="s">
        <v>84</v>
      </c>
      <c r="AV102" s="13" t="s">
        <v>82</v>
      </c>
      <c r="AW102" s="13" t="s">
        <v>35</v>
      </c>
      <c r="AX102" s="13" t="s">
        <v>74</v>
      </c>
      <c r="AY102" s="204" t="s">
        <v>115</v>
      </c>
    </row>
    <row r="103" spans="1:65" s="14" customFormat="1">
      <c r="B103" s="205"/>
      <c r="C103" s="206"/>
      <c r="D103" s="188" t="s">
        <v>128</v>
      </c>
      <c r="E103" s="207" t="s">
        <v>28</v>
      </c>
      <c r="F103" s="208" t="s">
        <v>142</v>
      </c>
      <c r="G103" s="206"/>
      <c r="H103" s="209">
        <v>0.20100000000000001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128</v>
      </c>
      <c r="AU103" s="215" t="s">
        <v>84</v>
      </c>
      <c r="AV103" s="14" t="s">
        <v>84</v>
      </c>
      <c r="AW103" s="14" t="s">
        <v>35</v>
      </c>
      <c r="AX103" s="14" t="s">
        <v>74</v>
      </c>
      <c r="AY103" s="215" t="s">
        <v>115</v>
      </c>
    </row>
    <row r="104" spans="1:65" s="15" customFormat="1">
      <c r="B104" s="216"/>
      <c r="C104" s="217"/>
      <c r="D104" s="188" t="s">
        <v>128</v>
      </c>
      <c r="E104" s="218" t="s">
        <v>28</v>
      </c>
      <c r="F104" s="219" t="s">
        <v>134</v>
      </c>
      <c r="G104" s="217"/>
      <c r="H104" s="220">
        <v>0.4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128</v>
      </c>
      <c r="AU104" s="226" t="s">
        <v>84</v>
      </c>
      <c r="AV104" s="15" t="s">
        <v>122</v>
      </c>
      <c r="AW104" s="15" t="s">
        <v>35</v>
      </c>
      <c r="AX104" s="15" t="s">
        <v>82</v>
      </c>
      <c r="AY104" s="226" t="s">
        <v>115</v>
      </c>
    </row>
    <row r="105" spans="1:65" s="2" customFormat="1" ht="16.5" customHeight="1">
      <c r="A105" s="35"/>
      <c r="B105" s="36"/>
      <c r="C105" s="175" t="s">
        <v>143</v>
      </c>
      <c r="D105" s="175" t="s">
        <v>117</v>
      </c>
      <c r="E105" s="176" t="s">
        <v>144</v>
      </c>
      <c r="F105" s="177" t="s">
        <v>145</v>
      </c>
      <c r="G105" s="178" t="s">
        <v>120</v>
      </c>
      <c r="H105" s="179">
        <v>5.8000000000000003E-2</v>
      </c>
      <c r="I105" s="180"/>
      <c r="J105" s="181">
        <f>ROUND(I105*H105,2)</f>
        <v>0</v>
      </c>
      <c r="K105" s="177" t="s">
        <v>121</v>
      </c>
      <c r="L105" s="40"/>
      <c r="M105" s="182" t="s">
        <v>28</v>
      </c>
      <c r="N105" s="183" t="s">
        <v>47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6" t="s">
        <v>122</v>
      </c>
      <c r="AT105" s="186" t="s">
        <v>117</v>
      </c>
      <c r="AU105" s="186" t="s">
        <v>84</v>
      </c>
      <c r="AY105" s="18" t="s">
        <v>115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" t="s">
        <v>122</v>
      </c>
      <c r="BK105" s="187">
        <f>ROUND(I105*H105,2)</f>
        <v>0</v>
      </c>
      <c r="BL105" s="18" t="s">
        <v>122</v>
      </c>
      <c r="BM105" s="186" t="s">
        <v>146</v>
      </c>
    </row>
    <row r="106" spans="1:65" s="2" customFormat="1">
      <c r="A106" s="35"/>
      <c r="B106" s="36"/>
      <c r="C106" s="37"/>
      <c r="D106" s="188" t="s">
        <v>124</v>
      </c>
      <c r="E106" s="37"/>
      <c r="F106" s="189" t="s">
        <v>147</v>
      </c>
      <c r="G106" s="37"/>
      <c r="H106" s="37"/>
      <c r="I106" s="190"/>
      <c r="J106" s="37"/>
      <c r="K106" s="37"/>
      <c r="L106" s="40"/>
      <c r="M106" s="191"/>
      <c r="N106" s="192"/>
      <c r="O106" s="66"/>
      <c r="P106" s="66"/>
      <c r="Q106" s="66"/>
      <c r="R106" s="66"/>
      <c r="S106" s="66"/>
      <c r="T106" s="6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124</v>
      </c>
      <c r="AU106" s="18" t="s">
        <v>84</v>
      </c>
    </row>
    <row r="107" spans="1:65" s="2" customFormat="1">
      <c r="A107" s="35"/>
      <c r="B107" s="36"/>
      <c r="C107" s="37"/>
      <c r="D107" s="193" t="s">
        <v>126</v>
      </c>
      <c r="E107" s="37"/>
      <c r="F107" s="194" t="s">
        <v>148</v>
      </c>
      <c r="G107" s="37"/>
      <c r="H107" s="37"/>
      <c r="I107" s="190"/>
      <c r="J107" s="37"/>
      <c r="K107" s="37"/>
      <c r="L107" s="40"/>
      <c r="M107" s="191"/>
      <c r="N107" s="192"/>
      <c r="O107" s="66"/>
      <c r="P107" s="66"/>
      <c r="Q107" s="66"/>
      <c r="R107" s="66"/>
      <c r="S107" s="66"/>
      <c r="T107" s="6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126</v>
      </c>
      <c r="AU107" s="18" t="s">
        <v>84</v>
      </c>
    </row>
    <row r="108" spans="1:65" s="13" customFormat="1">
      <c r="B108" s="195"/>
      <c r="C108" s="196"/>
      <c r="D108" s="188" t="s">
        <v>128</v>
      </c>
      <c r="E108" s="197" t="s">
        <v>28</v>
      </c>
      <c r="F108" s="198" t="s">
        <v>149</v>
      </c>
      <c r="G108" s="196"/>
      <c r="H108" s="197" t="s">
        <v>28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128</v>
      </c>
      <c r="AU108" s="204" t="s">
        <v>84</v>
      </c>
      <c r="AV108" s="13" t="s">
        <v>82</v>
      </c>
      <c r="AW108" s="13" t="s">
        <v>35</v>
      </c>
      <c r="AX108" s="13" t="s">
        <v>74</v>
      </c>
      <c r="AY108" s="204" t="s">
        <v>115</v>
      </c>
    </row>
    <row r="109" spans="1:65" s="14" customFormat="1">
      <c r="B109" s="205"/>
      <c r="C109" s="206"/>
      <c r="D109" s="188" t="s">
        <v>128</v>
      </c>
      <c r="E109" s="207" t="s">
        <v>28</v>
      </c>
      <c r="F109" s="208" t="s">
        <v>150</v>
      </c>
      <c r="G109" s="206"/>
      <c r="H109" s="209">
        <v>5.8000000000000003E-2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128</v>
      </c>
      <c r="AU109" s="215" t="s">
        <v>84</v>
      </c>
      <c r="AV109" s="14" t="s">
        <v>84</v>
      </c>
      <c r="AW109" s="14" t="s">
        <v>35</v>
      </c>
      <c r="AX109" s="14" t="s">
        <v>82</v>
      </c>
      <c r="AY109" s="215" t="s">
        <v>115</v>
      </c>
    </row>
    <row r="110" spans="1:65" s="2" customFormat="1" ht="16.5" customHeight="1">
      <c r="A110" s="35"/>
      <c r="B110" s="36"/>
      <c r="C110" s="175" t="s">
        <v>122</v>
      </c>
      <c r="D110" s="175" t="s">
        <v>117</v>
      </c>
      <c r="E110" s="176" t="s">
        <v>151</v>
      </c>
      <c r="F110" s="177" t="s">
        <v>152</v>
      </c>
      <c r="G110" s="178" t="s">
        <v>153</v>
      </c>
      <c r="H110" s="179">
        <v>2369.9</v>
      </c>
      <c r="I110" s="180"/>
      <c r="J110" s="181">
        <f>ROUND(I110*H110,2)</f>
        <v>0</v>
      </c>
      <c r="K110" s="177" t="s">
        <v>121</v>
      </c>
      <c r="L110" s="40"/>
      <c r="M110" s="182" t="s">
        <v>28</v>
      </c>
      <c r="N110" s="183" t="s">
        <v>47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6" t="s">
        <v>122</v>
      </c>
      <c r="AT110" s="186" t="s">
        <v>117</v>
      </c>
      <c r="AU110" s="186" t="s">
        <v>84</v>
      </c>
      <c r="AY110" s="18" t="s">
        <v>115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122</v>
      </c>
      <c r="BK110" s="187">
        <f>ROUND(I110*H110,2)</f>
        <v>0</v>
      </c>
      <c r="BL110" s="18" t="s">
        <v>122</v>
      </c>
      <c r="BM110" s="186" t="s">
        <v>154</v>
      </c>
    </row>
    <row r="111" spans="1:65" s="2" customFormat="1">
      <c r="A111" s="35"/>
      <c r="B111" s="36"/>
      <c r="C111" s="37"/>
      <c r="D111" s="188" t="s">
        <v>124</v>
      </c>
      <c r="E111" s="37"/>
      <c r="F111" s="189" t="s">
        <v>155</v>
      </c>
      <c r="G111" s="37"/>
      <c r="H111" s="37"/>
      <c r="I111" s="190"/>
      <c r="J111" s="37"/>
      <c r="K111" s="37"/>
      <c r="L111" s="40"/>
      <c r="M111" s="191"/>
      <c r="N111" s="192"/>
      <c r="O111" s="66"/>
      <c r="P111" s="66"/>
      <c r="Q111" s="66"/>
      <c r="R111" s="66"/>
      <c r="S111" s="66"/>
      <c r="T111" s="67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124</v>
      </c>
      <c r="AU111" s="18" t="s">
        <v>84</v>
      </c>
    </row>
    <row r="112" spans="1:65" s="2" customFormat="1">
      <c r="A112" s="35"/>
      <c r="B112" s="36"/>
      <c r="C112" s="37"/>
      <c r="D112" s="193" t="s">
        <v>126</v>
      </c>
      <c r="E112" s="37"/>
      <c r="F112" s="194" t="s">
        <v>156</v>
      </c>
      <c r="G112" s="37"/>
      <c r="H112" s="37"/>
      <c r="I112" s="190"/>
      <c r="J112" s="37"/>
      <c r="K112" s="37"/>
      <c r="L112" s="40"/>
      <c r="M112" s="191"/>
      <c r="N112" s="192"/>
      <c r="O112" s="66"/>
      <c r="P112" s="66"/>
      <c r="Q112" s="66"/>
      <c r="R112" s="66"/>
      <c r="S112" s="66"/>
      <c r="T112" s="67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126</v>
      </c>
      <c r="AU112" s="18" t="s">
        <v>84</v>
      </c>
    </row>
    <row r="113" spans="1:65" s="13" customFormat="1">
      <c r="B113" s="195"/>
      <c r="C113" s="196"/>
      <c r="D113" s="188" t="s">
        <v>128</v>
      </c>
      <c r="E113" s="197" t="s">
        <v>28</v>
      </c>
      <c r="F113" s="198" t="s">
        <v>149</v>
      </c>
      <c r="G113" s="196"/>
      <c r="H113" s="197" t="s">
        <v>28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128</v>
      </c>
      <c r="AU113" s="204" t="s">
        <v>84</v>
      </c>
      <c r="AV113" s="13" t="s">
        <v>82</v>
      </c>
      <c r="AW113" s="13" t="s">
        <v>35</v>
      </c>
      <c r="AX113" s="13" t="s">
        <v>74</v>
      </c>
      <c r="AY113" s="204" t="s">
        <v>115</v>
      </c>
    </row>
    <row r="114" spans="1:65" s="13" customFormat="1">
      <c r="B114" s="195"/>
      <c r="C114" s="196"/>
      <c r="D114" s="188" t="s">
        <v>128</v>
      </c>
      <c r="E114" s="197" t="s">
        <v>28</v>
      </c>
      <c r="F114" s="198" t="s">
        <v>130</v>
      </c>
      <c r="G114" s="196"/>
      <c r="H114" s="197" t="s">
        <v>28</v>
      </c>
      <c r="I114" s="199"/>
      <c r="J114" s="196"/>
      <c r="K114" s="196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128</v>
      </c>
      <c r="AU114" s="204" t="s">
        <v>84</v>
      </c>
      <c r="AV114" s="13" t="s">
        <v>82</v>
      </c>
      <c r="AW114" s="13" t="s">
        <v>35</v>
      </c>
      <c r="AX114" s="13" t="s">
        <v>74</v>
      </c>
      <c r="AY114" s="204" t="s">
        <v>115</v>
      </c>
    </row>
    <row r="115" spans="1:65" s="14" customFormat="1">
      <c r="B115" s="205"/>
      <c r="C115" s="206"/>
      <c r="D115" s="188" t="s">
        <v>128</v>
      </c>
      <c r="E115" s="207" t="s">
        <v>28</v>
      </c>
      <c r="F115" s="208" t="s">
        <v>157</v>
      </c>
      <c r="G115" s="206"/>
      <c r="H115" s="209">
        <v>1147.3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128</v>
      </c>
      <c r="AU115" s="215" t="s">
        <v>84</v>
      </c>
      <c r="AV115" s="14" t="s">
        <v>84</v>
      </c>
      <c r="AW115" s="14" t="s">
        <v>35</v>
      </c>
      <c r="AX115" s="14" t="s">
        <v>74</v>
      </c>
      <c r="AY115" s="215" t="s">
        <v>115</v>
      </c>
    </row>
    <row r="116" spans="1:65" s="13" customFormat="1">
      <c r="B116" s="195"/>
      <c r="C116" s="196"/>
      <c r="D116" s="188" t="s">
        <v>128</v>
      </c>
      <c r="E116" s="197" t="s">
        <v>28</v>
      </c>
      <c r="F116" s="198" t="s">
        <v>132</v>
      </c>
      <c r="G116" s="196"/>
      <c r="H116" s="197" t="s">
        <v>28</v>
      </c>
      <c r="I116" s="199"/>
      <c r="J116" s="196"/>
      <c r="K116" s="196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128</v>
      </c>
      <c r="AU116" s="204" t="s">
        <v>84</v>
      </c>
      <c r="AV116" s="13" t="s">
        <v>82</v>
      </c>
      <c r="AW116" s="13" t="s">
        <v>35</v>
      </c>
      <c r="AX116" s="13" t="s">
        <v>74</v>
      </c>
      <c r="AY116" s="204" t="s">
        <v>115</v>
      </c>
    </row>
    <row r="117" spans="1:65" s="14" customFormat="1">
      <c r="B117" s="205"/>
      <c r="C117" s="206"/>
      <c r="D117" s="188" t="s">
        <v>128</v>
      </c>
      <c r="E117" s="207" t="s">
        <v>28</v>
      </c>
      <c r="F117" s="208" t="s">
        <v>158</v>
      </c>
      <c r="G117" s="206"/>
      <c r="H117" s="209">
        <v>1222.5999999999999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128</v>
      </c>
      <c r="AU117" s="215" t="s">
        <v>84</v>
      </c>
      <c r="AV117" s="14" t="s">
        <v>84</v>
      </c>
      <c r="AW117" s="14" t="s">
        <v>35</v>
      </c>
      <c r="AX117" s="14" t="s">
        <v>74</v>
      </c>
      <c r="AY117" s="215" t="s">
        <v>115</v>
      </c>
    </row>
    <row r="118" spans="1:65" s="15" customFormat="1">
      <c r="B118" s="216"/>
      <c r="C118" s="217"/>
      <c r="D118" s="188" t="s">
        <v>128</v>
      </c>
      <c r="E118" s="218" t="s">
        <v>28</v>
      </c>
      <c r="F118" s="219" t="s">
        <v>134</v>
      </c>
      <c r="G118" s="217"/>
      <c r="H118" s="220">
        <v>2369.9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128</v>
      </c>
      <c r="AU118" s="226" t="s">
        <v>84</v>
      </c>
      <c r="AV118" s="15" t="s">
        <v>122</v>
      </c>
      <c r="AW118" s="15" t="s">
        <v>35</v>
      </c>
      <c r="AX118" s="15" t="s">
        <v>82</v>
      </c>
      <c r="AY118" s="226" t="s">
        <v>115</v>
      </c>
    </row>
    <row r="119" spans="1:65" s="2" customFormat="1" ht="16.5" customHeight="1">
      <c r="A119" s="35"/>
      <c r="B119" s="36"/>
      <c r="C119" s="175" t="s">
        <v>159</v>
      </c>
      <c r="D119" s="175" t="s">
        <v>117</v>
      </c>
      <c r="E119" s="176" t="s">
        <v>160</v>
      </c>
      <c r="F119" s="177" t="s">
        <v>161</v>
      </c>
      <c r="G119" s="178" t="s">
        <v>153</v>
      </c>
      <c r="H119" s="179">
        <v>316.5</v>
      </c>
      <c r="I119" s="180"/>
      <c r="J119" s="181">
        <f>ROUND(I119*H119,2)</f>
        <v>0</v>
      </c>
      <c r="K119" s="177" t="s">
        <v>121</v>
      </c>
      <c r="L119" s="40"/>
      <c r="M119" s="182" t="s">
        <v>28</v>
      </c>
      <c r="N119" s="183" t="s">
        <v>47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6" t="s">
        <v>122</v>
      </c>
      <c r="AT119" s="186" t="s">
        <v>117</v>
      </c>
      <c r="AU119" s="186" t="s">
        <v>84</v>
      </c>
      <c r="AY119" s="18" t="s">
        <v>115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8" t="s">
        <v>122</v>
      </c>
      <c r="BK119" s="187">
        <f>ROUND(I119*H119,2)</f>
        <v>0</v>
      </c>
      <c r="BL119" s="18" t="s">
        <v>122</v>
      </c>
      <c r="BM119" s="186" t="s">
        <v>162</v>
      </c>
    </row>
    <row r="120" spans="1:65" s="2" customFormat="1" ht="19.5">
      <c r="A120" s="35"/>
      <c r="B120" s="36"/>
      <c r="C120" s="37"/>
      <c r="D120" s="188" t="s">
        <v>124</v>
      </c>
      <c r="E120" s="37"/>
      <c r="F120" s="189" t="s">
        <v>163</v>
      </c>
      <c r="G120" s="37"/>
      <c r="H120" s="37"/>
      <c r="I120" s="190"/>
      <c r="J120" s="37"/>
      <c r="K120" s="37"/>
      <c r="L120" s="40"/>
      <c r="M120" s="191"/>
      <c r="N120" s="192"/>
      <c r="O120" s="66"/>
      <c r="P120" s="66"/>
      <c r="Q120" s="66"/>
      <c r="R120" s="66"/>
      <c r="S120" s="66"/>
      <c r="T120" s="6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124</v>
      </c>
      <c r="AU120" s="18" t="s">
        <v>84</v>
      </c>
    </row>
    <row r="121" spans="1:65" s="2" customFormat="1">
      <c r="A121" s="35"/>
      <c r="B121" s="36"/>
      <c r="C121" s="37"/>
      <c r="D121" s="193" t="s">
        <v>126</v>
      </c>
      <c r="E121" s="37"/>
      <c r="F121" s="194" t="s">
        <v>164</v>
      </c>
      <c r="G121" s="37"/>
      <c r="H121" s="37"/>
      <c r="I121" s="190"/>
      <c r="J121" s="37"/>
      <c r="K121" s="37"/>
      <c r="L121" s="40"/>
      <c r="M121" s="191"/>
      <c r="N121" s="192"/>
      <c r="O121" s="66"/>
      <c r="P121" s="66"/>
      <c r="Q121" s="66"/>
      <c r="R121" s="66"/>
      <c r="S121" s="66"/>
      <c r="T121" s="6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126</v>
      </c>
      <c r="AU121" s="18" t="s">
        <v>84</v>
      </c>
    </row>
    <row r="122" spans="1:65" s="13" customFormat="1">
      <c r="B122" s="195"/>
      <c r="C122" s="196"/>
      <c r="D122" s="188" t="s">
        <v>128</v>
      </c>
      <c r="E122" s="197" t="s">
        <v>28</v>
      </c>
      <c r="F122" s="198" t="s">
        <v>165</v>
      </c>
      <c r="G122" s="196"/>
      <c r="H122" s="197" t="s">
        <v>28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128</v>
      </c>
      <c r="AU122" s="204" t="s">
        <v>84</v>
      </c>
      <c r="AV122" s="13" t="s">
        <v>82</v>
      </c>
      <c r="AW122" s="13" t="s">
        <v>35</v>
      </c>
      <c r="AX122" s="13" t="s">
        <v>74</v>
      </c>
      <c r="AY122" s="204" t="s">
        <v>115</v>
      </c>
    </row>
    <row r="123" spans="1:65" s="13" customFormat="1">
      <c r="B123" s="195"/>
      <c r="C123" s="196"/>
      <c r="D123" s="188" t="s">
        <v>128</v>
      </c>
      <c r="E123" s="197" t="s">
        <v>28</v>
      </c>
      <c r="F123" s="198" t="s">
        <v>130</v>
      </c>
      <c r="G123" s="196"/>
      <c r="H123" s="197" t="s">
        <v>28</v>
      </c>
      <c r="I123" s="199"/>
      <c r="J123" s="196"/>
      <c r="K123" s="196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128</v>
      </c>
      <c r="AU123" s="204" t="s">
        <v>84</v>
      </c>
      <c r="AV123" s="13" t="s">
        <v>82</v>
      </c>
      <c r="AW123" s="13" t="s">
        <v>35</v>
      </c>
      <c r="AX123" s="13" t="s">
        <v>74</v>
      </c>
      <c r="AY123" s="204" t="s">
        <v>115</v>
      </c>
    </row>
    <row r="124" spans="1:65" s="14" customFormat="1">
      <c r="B124" s="205"/>
      <c r="C124" s="206"/>
      <c r="D124" s="188" t="s">
        <v>128</v>
      </c>
      <c r="E124" s="207" t="s">
        <v>28</v>
      </c>
      <c r="F124" s="208" t="s">
        <v>166</v>
      </c>
      <c r="G124" s="206"/>
      <c r="H124" s="209">
        <v>174.5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128</v>
      </c>
      <c r="AU124" s="215" t="s">
        <v>84</v>
      </c>
      <c r="AV124" s="14" t="s">
        <v>84</v>
      </c>
      <c r="AW124" s="14" t="s">
        <v>35</v>
      </c>
      <c r="AX124" s="14" t="s">
        <v>74</v>
      </c>
      <c r="AY124" s="215" t="s">
        <v>115</v>
      </c>
    </row>
    <row r="125" spans="1:65" s="13" customFormat="1">
      <c r="B125" s="195"/>
      <c r="C125" s="196"/>
      <c r="D125" s="188" t="s">
        <v>128</v>
      </c>
      <c r="E125" s="197" t="s">
        <v>28</v>
      </c>
      <c r="F125" s="198" t="s">
        <v>132</v>
      </c>
      <c r="G125" s="196"/>
      <c r="H125" s="197" t="s">
        <v>28</v>
      </c>
      <c r="I125" s="199"/>
      <c r="J125" s="196"/>
      <c r="K125" s="196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128</v>
      </c>
      <c r="AU125" s="204" t="s">
        <v>84</v>
      </c>
      <c r="AV125" s="13" t="s">
        <v>82</v>
      </c>
      <c r="AW125" s="13" t="s">
        <v>35</v>
      </c>
      <c r="AX125" s="13" t="s">
        <v>74</v>
      </c>
      <c r="AY125" s="204" t="s">
        <v>115</v>
      </c>
    </row>
    <row r="126" spans="1:65" s="14" customFormat="1">
      <c r="B126" s="205"/>
      <c r="C126" s="206"/>
      <c r="D126" s="188" t="s">
        <v>128</v>
      </c>
      <c r="E126" s="207" t="s">
        <v>28</v>
      </c>
      <c r="F126" s="208" t="s">
        <v>167</v>
      </c>
      <c r="G126" s="206"/>
      <c r="H126" s="209">
        <v>142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128</v>
      </c>
      <c r="AU126" s="215" t="s">
        <v>84</v>
      </c>
      <c r="AV126" s="14" t="s">
        <v>84</v>
      </c>
      <c r="AW126" s="14" t="s">
        <v>35</v>
      </c>
      <c r="AX126" s="14" t="s">
        <v>74</v>
      </c>
      <c r="AY126" s="215" t="s">
        <v>115</v>
      </c>
    </row>
    <row r="127" spans="1:65" s="15" customFormat="1">
      <c r="B127" s="216"/>
      <c r="C127" s="217"/>
      <c r="D127" s="188" t="s">
        <v>128</v>
      </c>
      <c r="E127" s="218" t="s">
        <v>28</v>
      </c>
      <c r="F127" s="219" t="s">
        <v>134</v>
      </c>
      <c r="G127" s="217"/>
      <c r="H127" s="220">
        <v>316.5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128</v>
      </c>
      <c r="AU127" s="226" t="s">
        <v>84</v>
      </c>
      <c r="AV127" s="15" t="s">
        <v>122</v>
      </c>
      <c r="AW127" s="15" t="s">
        <v>35</v>
      </c>
      <c r="AX127" s="15" t="s">
        <v>82</v>
      </c>
      <c r="AY127" s="226" t="s">
        <v>115</v>
      </c>
    </row>
    <row r="128" spans="1:65" s="2" customFormat="1" ht="16.5" customHeight="1">
      <c r="A128" s="35"/>
      <c r="B128" s="36"/>
      <c r="C128" s="175" t="s">
        <v>168</v>
      </c>
      <c r="D128" s="175" t="s">
        <v>117</v>
      </c>
      <c r="E128" s="176" t="s">
        <v>169</v>
      </c>
      <c r="F128" s="177" t="s">
        <v>170</v>
      </c>
      <c r="G128" s="178" t="s">
        <v>153</v>
      </c>
      <c r="H128" s="179">
        <v>316.5</v>
      </c>
      <c r="I128" s="180"/>
      <c r="J128" s="181">
        <f>ROUND(I128*H128,2)</f>
        <v>0</v>
      </c>
      <c r="K128" s="177" t="s">
        <v>121</v>
      </c>
      <c r="L128" s="40"/>
      <c r="M128" s="182" t="s">
        <v>28</v>
      </c>
      <c r="N128" s="183" t="s">
        <v>47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6" t="s">
        <v>122</v>
      </c>
      <c r="AT128" s="186" t="s">
        <v>117</v>
      </c>
      <c r="AU128" s="186" t="s">
        <v>84</v>
      </c>
      <c r="AY128" s="18" t="s">
        <v>115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8" t="s">
        <v>122</v>
      </c>
      <c r="BK128" s="187">
        <f>ROUND(I128*H128,2)</f>
        <v>0</v>
      </c>
      <c r="BL128" s="18" t="s">
        <v>122</v>
      </c>
      <c r="BM128" s="186" t="s">
        <v>171</v>
      </c>
    </row>
    <row r="129" spans="1:65" s="2" customFormat="1">
      <c r="A129" s="35"/>
      <c r="B129" s="36"/>
      <c r="C129" s="37"/>
      <c r="D129" s="188" t="s">
        <v>124</v>
      </c>
      <c r="E129" s="37"/>
      <c r="F129" s="189" t="s">
        <v>172</v>
      </c>
      <c r="G129" s="37"/>
      <c r="H129" s="37"/>
      <c r="I129" s="190"/>
      <c r="J129" s="37"/>
      <c r="K129" s="37"/>
      <c r="L129" s="40"/>
      <c r="M129" s="191"/>
      <c r="N129" s="192"/>
      <c r="O129" s="66"/>
      <c r="P129" s="66"/>
      <c r="Q129" s="66"/>
      <c r="R129" s="66"/>
      <c r="S129" s="66"/>
      <c r="T129" s="67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124</v>
      </c>
      <c r="AU129" s="18" t="s">
        <v>84</v>
      </c>
    </row>
    <row r="130" spans="1:65" s="2" customFormat="1">
      <c r="A130" s="35"/>
      <c r="B130" s="36"/>
      <c r="C130" s="37"/>
      <c r="D130" s="193" t="s">
        <v>126</v>
      </c>
      <c r="E130" s="37"/>
      <c r="F130" s="194" t="s">
        <v>173</v>
      </c>
      <c r="G130" s="37"/>
      <c r="H130" s="37"/>
      <c r="I130" s="190"/>
      <c r="J130" s="37"/>
      <c r="K130" s="37"/>
      <c r="L130" s="40"/>
      <c r="M130" s="191"/>
      <c r="N130" s="192"/>
      <c r="O130" s="66"/>
      <c r="P130" s="66"/>
      <c r="Q130" s="66"/>
      <c r="R130" s="66"/>
      <c r="S130" s="66"/>
      <c r="T130" s="6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126</v>
      </c>
      <c r="AU130" s="18" t="s">
        <v>84</v>
      </c>
    </row>
    <row r="131" spans="1:65" s="13" customFormat="1">
      <c r="B131" s="195"/>
      <c r="C131" s="196"/>
      <c r="D131" s="188" t="s">
        <v>128</v>
      </c>
      <c r="E131" s="197" t="s">
        <v>28</v>
      </c>
      <c r="F131" s="198" t="s">
        <v>174</v>
      </c>
      <c r="G131" s="196"/>
      <c r="H131" s="197" t="s">
        <v>28</v>
      </c>
      <c r="I131" s="199"/>
      <c r="J131" s="196"/>
      <c r="K131" s="196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128</v>
      </c>
      <c r="AU131" s="204" t="s">
        <v>84</v>
      </c>
      <c r="AV131" s="13" t="s">
        <v>82</v>
      </c>
      <c r="AW131" s="13" t="s">
        <v>35</v>
      </c>
      <c r="AX131" s="13" t="s">
        <v>74</v>
      </c>
      <c r="AY131" s="204" t="s">
        <v>115</v>
      </c>
    </row>
    <row r="132" spans="1:65" s="13" customFormat="1">
      <c r="B132" s="195"/>
      <c r="C132" s="196"/>
      <c r="D132" s="188" t="s">
        <v>128</v>
      </c>
      <c r="E132" s="197" t="s">
        <v>28</v>
      </c>
      <c r="F132" s="198" t="s">
        <v>130</v>
      </c>
      <c r="G132" s="196"/>
      <c r="H132" s="197" t="s">
        <v>28</v>
      </c>
      <c r="I132" s="199"/>
      <c r="J132" s="196"/>
      <c r="K132" s="196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128</v>
      </c>
      <c r="AU132" s="204" t="s">
        <v>84</v>
      </c>
      <c r="AV132" s="13" t="s">
        <v>82</v>
      </c>
      <c r="AW132" s="13" t="s">
        <v>35</v>
      </c>
      <c r="AX132" s="13" t="s">
        <v>74</v>
      </c>
      <c r="AY132" s="204" t="s">
        <v>115</v>
      </c>
    </row>
    <row r="133" spans="1:65" s="14" customFormat="1">
      <c r="B133" s="205"/>
      <c r="C133" s="206"/>
      <c r="D133" s="188" t="s">
        <v>128</v>
      </c>
      <c r="E133" s="207" t="s">
        <v>28</v>
      </c>
      <c r="F133" s="208" t="s">
        <v>166</v>
      </c>
      <c r="G133" s="206"/>
      <c r="H133" s="209">
        <v>174.5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128</v>
      </c>
      <c r="AU133" s="215" t="s">
        <v>84</v>
      </c>
      <c r="AV133" s="14" t="s">
        <v>84</v>
      </c>
      <c r="AW133" s="14" t="s">
        <v>35</v>
      </c>
      <c r="AX133" s="14" t="s">
        <v>74</v>
      </c>
      <c r="AY133" s="215" t="s">
        <v>115</v>
      </c>
    </row>
    <row r="134" spans="1:65" s="13" customFormat="1">
      <c r="B134" s="195"/>
      <c r="C134" s="196"/>
      <c r="D134" s="188" t="s">
        <v>128</v>
      </c>
      <c r="E134" s="197" t="s">
        <v>28</v>
      </c>
      <c r="F134" s="198" t="s">
        <v>132</v>
      </c>
      <c r="G134" s="196"/>
      <c r="H134" s="197" t="s">
        <v>28</v>
      </c>
      <c r="I134" s="199"/>
      <c r="J134" s="196"/>
      <c r="K134" s="196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128</v>
      </c>
      <c r="AU134" s="204" t="s">
        <v>84</v>
      </c>
      <c r="AV134" s="13" t="s">
        <v>82</v>
      </c>
      <c r="AW134" s="13" t="s">
        <v>35</v>
      </c>
      <c r="AX134" s="13" t="s">
        <v>74</v>
      </c>
      <c r="AY134" s="204" t="s">
        <v>115</v>
      </c>
    </row>
    <row r="135" spans="1:65" s="14" customFormat="1">
      <c r="B135" s="205"/>
      <c r="C135" s="206"/>
      <c r="D135" s="188" t="s">
        <v>128</v>
      </c>
      <c r="E135" s="207" t="s">
        <v>28</v>
      </c>
      <c r="F135" s="208" t="s">
        <v>167</v>
      </c>
      <c r="G135" s="206"/>
      <c r="H135" s="209">
        <v>142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128</v>
      </c>
      <c r="AU135" s="215" t="s">
        <v>84</v>
      </c>
      <c r="AV135" s="14" t="s">
        <v>84</v>
      </c>
      <c r="AW135" s="14" t="s">
        <v>35</v>
      </c>
      <c r="AX135" s="14" t="s">
        <v>74</v>
      </c>
      <c r="AY135" s="215" t="s">
        <v>115</v>
      </c>
    </row>
    <row r="136" spans="1:65" s="15" customFormat="1">
      <c r="B136" s="216"/>
      <c r="C136" s="217"/>
      <c r="D136" s="188" t="s">
        <v>128</v>
      </c>
      <c r="E136" s="218" t="s">
        <v>28</v>
      </c>
      <c r="F136" s="219" t="s">
        <v>134</v>
      </c>
      <c r="G136" s="217"/>
      <c r="H136" s="220">
        <v>316.5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128</v>
      </c>
      <c r="AU136" s="226" t="s">
        <v>84</v>
      </c>
      <c r="AV136" s="15" t="s">
        <v>122</v>
      </c>
      <c r="AW136" s="15" t="s">
        <v>35</v>
      </c>
      <c r="AX136" s="15" t="s">
        <v>82</v>
      </c>
      <c r="AY136" s="226" t="s">
        <v>115</v>
      </c>
    </row>
    <row r="137" spans="1:65" s="2" customFormat="1" ht="21.75" customHeight="1">
      <c r="A137" s="35"/>
      <c r="B137" s="36"/>
      <c r="C137" s="175" t="s">
        <v>175</v>
      </c>
      <c r="D137" s="175" t="s">
        <v>117</v>
      </c>
      <c r="E137" s="176" t="s">
        <v>176</v>
      </c>
      <c r="F137" s="177" t="s">
        <v>177</v>
      </c>
      <c r="G137" s="178" t="s">
        <v>178</v>
      </c>
      <c r="H137" s="179">
        <v>173</v>
      </c>
      <c r="I137" s="180"/>
      <c r="J137" s="181">
        <f>ROUND(I137*H137,2)</f>
        <v>0</v>
      </c>
      <c r="K137" s="177" t="s">
        <v>121</v>
      </c>
      <c r="L137" s="40"/>
      <c r="M137" s="182" t="s">
        <v>28</v>
      </c>
      <c r="N137" s="183" t="s">
        <v>47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6" t="s">
        <v>122</v>
      </c>
      <c r="AT137" s="186" t="s">
        <v>117</v>
      </c>
      <c r="AU137" s="186" t="s">
        <v>84</v>
      </c>
      <c r="AY137" s="18" t="s">
        <v>115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8" t="s">
        <v>122</v>
      </c>
      <c r="BK137" s="187">
        <f>ROUND(I137*H137,2)</f>
        <v>0</v>
      </c>
      <c r="BL137" s="18" t="s">
        <v>122</v>
      </c>
      <c r="BM137" s="186" t="s">
        <v>179</v>
      </c>
    </row>
    <row r="138" spans="1:65" s="2" customFormat="1" ht="19.5">
      <c r="A138" s="35"/>
      <c r="B138" s="36"/>
      <c r="C138" s="37"/>
      <c r="D138" s="188" t="s">
        <v>124</v>
      </c>
      <c r="E138" s="37"/>
      <c r="F138" s="189" t="s">
        <v>180</v>
      </c>
      <c r="G138" s="37"/>
      <c r="H138" s="37"/>
      <c r="I138" s="190"/>
      <c r="J138" s="37"/>
      <c r="K138" s="37"/>
      <c r="L138" s="40"/>
      <c r="M138" s="191"/>
      <c r="N138" s="192"/>
      <c r="O138" s="66"/>
      <c r="P138" s="66"/>
      <c r="Q138" s="66"/>
      <c r="R138" s="66"/>
      <c r="S138" s="66"/>
      <c r="T138" s="6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124</v>
      </c>
      <c r="AU138" s="18" t="s">
        <v>84</v>
      </c>
    </row>
    <row r="139" spans="1:65" s="2" customFormat="1">
      <c r="A139" s="35"/>
      <c r="B139" s="36"/>
      <c r="C139" s="37"/>
      <c r="D139" s="193" t="s">
        <v>126</v>
      </c>
      <c r="E139" s="37"/>
      <c r="F139" s="194" t="s">
        <v>181</v>
      </c>
      <c r="G139" s="37"/>
      <c r="H139" s="37"/>
      <c r="I139" s="190"/>
      <c r="J139" s="37"/>
      <c r="K139" s="37"/>
      <c r="L139" s="40"/>
      <c r="M139" s="191"/>
      <c r="N139" s="192"/>
      <c r="O139" s="66"/>
      <c r="P139" s="66"/>
      <c r="Q139" s="66"/>
      <c r="R139" s="66"/>
      <c r="S139" s="66"/>
      <c r="T139" s="6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126</v>
      </c>
      <c r="AU139" s="18" t="s">
        <v>84</v>
      </c>
    </row>
    <row r="140" spans="1:65" s="13" customFormat="1">
      <c r="B140" s="195"/>
      <c r="C140" s="196"/>
      <c r="D140" s="188" t="s">
        <v>128</v>
      </c>
      <c r="E140" s="197" t="s">
        <v>28</v>
      </c>
      <c r="F140" s="198" t="s">
        <v>182</v>
      </c>
      <c r="G140" s="196"/>
      <c r="H140" s="197" t="s">
        <v>28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128</v>
      </c>
      <c r="AU140" s="204" t="s">
        <v>84</v>
      </c>
      <c r="AV140" s="13" t="s">
        <v>82</v>
      </c>
      <c r="AW140" s="13" t="s">
        <v>35</v>
      </c>
      <c r="AX140" s="13" t="s">
        <v>74</v>
      </c>
      <c r="AY140" s="204" t="s">
        <v>115</v>
      </c>
    </row>
    <row r="141" spans="1:65" s="14" customFormat="1">
      <c r="B141" s="205"/>
      <c r="C141" s="206"/>
      <c r="D141" s="188" t="s">
        <v>128</v>
      </c>
      <c r="E141" s="207" t="s">
        <v>28</v>
      </c>
      <c r="F141" s="208" t="s">
        <v>183</v>
      </c>
      <c r="G141" s="206"/>
      <c r="H141" s="209">
        <v>173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128</v>
      </c>
      <c r="AU141" s="215" t="s">
        <v>84</v>
      </c>
      <c r="AV141" s="14" t="s">
        <v>84</v>
      </c>
      <c r="AW141" s="14" t="s">
        <v>35</v>
      </c>
      <c r="AX141" s="14" t="s">
        <v>82</v>
      </c>
      <c r="AY141" s="215" t="s">
        <v>115</v>
      </c>
    </row>
    <row r="142" spans="1:65" s="2" customFormat="1" ht="16.5" customHeight="1">
      <c r="A142" s="35"/>
      <c r="B142" s="36"/>
      <c r="C142" s="175" t="s">
        <v>184</v>
      </c>
      <c r="D142" s="175" t="s">
        <v>117</v>
      </c>
      <c r="E142" s="176" t="s">
        <v>185</v>
      </c>
      <c r="F142" s="177" t="s">
        <v>186</v>
      </c>
      <c r="G142" s="178" t="s">
        <v>178</v>
      </c>
      <c r="H142" s="179">
        <v>35.36</v>
      </c>
      <c r="I142" s="180"/>
      <c r="J142" s="181">
        <f>ROUND(I142*H142,2)</f>
        <v>0</v>
      </c>
      <c r="K142" s="177" t="s">
        <v>121</v>
      </c>
      <c r="L142" s="40"/>
      <c r="M142" s="182" t="s">
        <v>28</v>
      </c>
      <c r="N142" s="183" t="s">
        <v>47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6" t="s">
        <v>122</v>
      </c>
      <c r="AT142" s="186" t="s">
        <v>117</v>
      </c>
      <c r="AU142" s="186" t="s">
        <v>84</v>
      </c>
      <c r="AY142" s="18" t="s">
        <v>115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8" t="s">
        <v>122</v>
      </c>
      <c r="BK142" s="187">
        <f>ROUND(I142*H142,2)</f>
        <v>0</v>
      </c>
      <c r="BL142" s="18" t="s">
        <v>122</v>
      </c>
      <c r="BM142" s="186" t="s">
        <v>187</v>
      </c>
    </row>
    <row r="143" spans="1:65" s="2" customFormat="1">
      <c r="A143" s="35"/>
      <c r="B143" s="36"/>
      <c r="C143" s="37"/>
      <c r="D143" s="188" t="s">
        <v>124</v>
      </c>
      <c r="E143" s="37"/>
      <c r="F143" s="189" t="s">
        <v>188</v>
      </c>
      <c r="G143" s="37"/>
      <c r="H143" s="37"/>
      <c r="I143" s="190"/>
      <c r="J143" s="37"/>
      <c r="K143" s="37"/>
      <c r="L143" s="40"/>
      <c r="M143" s="191"/>
      <c r="N143" s="192"/>
      <c r="O143" s="66"/>
      <c r="P143" s="66"/>
      <c r="Q143" s="66"/>
      <c r="R143" s="66"/>
      <c r="S143" s="66"/>
      <c r="T143" s="6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124</v>
      </c>
      <c r="AU143" s="18" t="s">
        <v>84</v>
      </c>
    </row>
    <row r="144" spans="1:65" s="2" customFormat="1">
      <c r="A144" s="35"/>
      <c r="B144" s="36"/>
      <c r="C144" s="37"/>
      <c r="D144" s="193" t="s">
        <v>126</v>
      </c>
      <c r="E144" s="37"/>
      <c r="F144" s="194" t="s">
        <v>189</v>
      </c>
      <c r="G144" s="37"/>
      <c r="H144" s="37"/>
      <c r="I144" s="190"/>
      <c r="J144" s="37"/>
      <c r="K144" s="37"/>
      <c r="L144" s="40"/>
      <c r="M144" s="191"/>
      <c r="N144" s="192"/>
      <c r="O144" s="66"/>
      <c r="P144" s="66"/>
      <c r="Q144" s="66"/>
      <c r="R144" s="66"/>
      <c r="S144" s="66"/>
      <c r="T144" s="67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126</v>
      </c>
      <c r="AU144" s="18" t="s">
        <v>84</v>
      </c>
    </row>
    <row r="145" spans="1:65" s="13" customFormat="1">
      <c r="B145" s="195"/>
      <c r="C145" s="196"/>
      <c r="D145" s="188" t="s">
        <v>128</v>
      </c>
      <c r="E145" s="197" t="s">
        <v>28</v>
      </c>
      <c r="F145" s="198" t="s">
        <v>190</v>
      </c>
      <c r="G145" s="196"/>
      <c r="H145" s="197" t="s">
        <v>28</v>
      </c>
      <c r="I145" s="199"/>
      <c r="J145" s="196"/>
      <c r="K145" s="196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128</v>
      </c>
      <c r="AU145" s="204" t="s">
        <v>84</v>
      </c>
      <c r="AV145" s="13" t="s">
        <v>82</v>
      </c>
      <c r="AW145" s="13" t="s">
        <v>35</v>
      </c>
      <c r="AX145" s="13" t="s">
        <v>74</v>
      </c>
      <c r="AY145" s="204" t="s">
        <v>115</v>
      </c>
    </row>
    <row r="146" spans="1:65" s="13" customFormat="1">
      <c r="B146" s="195"/>
      <c r="C146" s="196"/>
      <c r="D146" s="188" t="s">
        <v>128</v>
      </c>
      <c r="E146" s="197" t="s">
        <v>28</v>
      </c>
      <c r="F146" s="198" t="s">
        <v>191</v>
      </c>
      <c r="G146" s="196"/>
      <c r="H146" s="197" t="s">
        <v>28</v>
      </c>
      <c r="I146" s="199"/>
      <c r="J146" s="196"/>
      <c r="K146" s="196"/>
      <c r="L146" s="200"/>
      <c r="M146" s="201"/>
      <c r="N146" s="202"/>
      <c r="O146" s="202"/>
      <c r="P146" s="202"/>
      <c r="Q146" s="202"/>
      <c r="R146" s="202"/>
      <c r="S146" s="202"/>
      <c r="T146" s="203"/>
      <c r="AT146" s="204" t="s">
        <v>128</v>
      </c>
      <c r="AU146" s="204" t="s">
        <v>84</v>
      </c>
      <c r="AV146" s="13" t="s">
        <v>82</v>
      </c>
      <c r="AW146" s="13" t="s">
        <v>35</v>
      </c>
      <c r="AX146" s="13" t="s">
        <v>74</v>
      </c>
      <c r="AY146" s="204" t="s">
        <v>115</v>
      </c>
    </row>
    <row r="147" spans="1:65" s="14" customFormat="1">
      <c r="B147" s="205"/>
      <c r="C147" s="206"/>
      <c r="D147" s="188" t="s">
        <v>128</v>
      </c>
      <c r="E147" s="207" t="s">
        <v>28</v>
      </c>
      <c r="F147" s="208" t="s">
        <v>192</v>
      </c>
      <c r="G147" s="206"/>
      <c r="H147" s="209">
        <v>17.36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128</v>
      </c>
      <c r="AU147" s="215" t="s">
        <v>84</v>
      </c>
      <c r="AV147" s="14" t="s">
        <v>84</v>
      </c>
      <c r="AW147" s="14" t="s">
        <v>35</v>
      </c>
      <c r="AX147" s="14" t="s">
        <v>74</v>
      </c>
      <c r="AY147" s="215" t="s">
        <v>115</v>
      </c>
    </row>
    <row r="148" spans="1:65" s="13" customFormat="1">
      <c r="B148" s="195"/>
      <c r="C148" s="196"/>
      <c r="D148" s="188" t="s">
        <v>128</v>
      </c>
      <c r="E148" s="197" t="s">
        <v>28</v>
      </c>
      <c r="F148" s="198" t="s">
        <v>193</v>
      </c>
      <c r="G148" s="196"/>
      <c r="H148" s="197" t="s">
        <v>28</v>
      </c>
      <c r="I148" s="199"/>
      <c r="J148" s="196"/>
      <c r="K148" s="196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128</v>
      </c>
      <c r="AU148" s="204" t="s">
        <v>84</v>
      </c>
      <c r="AV148" s="13" t="s">
        <v>82</v>
      </c>
      <c r="AW148" s="13" t="s">
        <v>35</v>
      </c>
      <c r="AX148" s="13" t="s">
        <v>74</v>
      </c>
      <c r="AY148" s="204" t="s">
        <v>115</v>
      </c>
    </row>
    <row r="149" spans="1:65" s="14" customFormat="1">
      <c r="B149" s="205"/>
      <c r="C149" s="206"/>
      <c r="D149" s="188" t="s">
        <v>128</v>
      </c>
      <c r="E149" s="207" t="s">
        <v>28</v>
      </c>
      <c r="F149" s="208" t="s">
        <v>194</v>
      </c>
      <c r="G149" s="206"/>
      <c r="H149" s="209">
        <v>18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128</v>
      </c>
      <c r="AU149" s="215" t="s">
        <v>84</v>
      </c>
      <c r="AV149" s="14" t="s">
        <v>84</v>
      </c>
      <c r="AW149" s="14" t="s">
        <v>35</v>
      </c>
      <c r="AX149" s="14" t="s">
        <v>74</v>
      </c>
      <c r="AY149" s="215" t="s">
        <v>115</v>
      </c>
    </row>
    <row r="150" spans="1:65" s="15" customFormat="1">
      <c r="B150" s="216"/>
      <c r="C150" s="217"/>
      <c r="D150" s="188" t="s">
        <v>128</v>
      </c>
      <c r="E150" s="218" t="s">
        <v>28</v>
      </c>
      <c r="F150" s="219" t="s">
        <v>134</v>
      </c>
      <c r="G150" s="217"/>
      <c r="H150" s="220">
        <v>35.36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128</v>
      </c>
      <c r="AU150" s="226" t="s">
        <v>84</v>
      </c>
      <c r="AV150" s="15" t="s">
        <v>122</v>
      </c>
      <c r="AW150" s="15" t="s">
        <v>35</v>
      </c>
      <c r="AX150" s="15" t="s">
        <v>82</v>
      </c>
      <c r="AY150" s="226" t="s">
        <v>115</v>
      </c>
    </row>
    <row r="151" spans="1:65" s="2" customFormat="1" ht="16.5" customHeight="1">
      <c r="A151" s="35"/>
      <c r="B151" s="36"/>
      <c r="C151" s="175" t="s">
        <v>195</v>
      </c>
      <c r="D151" s="175" t="s">
        <v>117</v>
      </c>
      <c r="E151" s="176" t="s">
        <v>196</v>
      </c>
      <c r="F151" s="177" t="s">
        <v>197</v>
      </c>
      <c r="G151" s="178" t="s">
        <v>178</v>
      </c>
      <c r="H151" s="179">
        <v>22.86</v>
      </c>
      <c r="I151" s="180"/>
      <c r="J151" s="181">
        <f>ROUND(I151*H151,2)</f>
        <v>0</v>
      </c>
      <c r="K151" s="177" t="s">
        <v>121</v>
      </c>
      <c r="L151" s="40"/>
      <c r="M151" s="182" t="s">
        <v>28</v>
      </c>
      <c r="N151" s="183" t="s">
        <v>47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6" t="s">
        <v>122</v>
      </c>
      <c r="AT151" s="186" t="s">
        <v>117</v>
      </c>
      <c r="AU151" s="186" t="s">
        <v>84</v>
      </c>
      <c r="AY151" s="18" t="s">
        <v>115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8" t="s">
        <v>122</v>
      </c>
      <c r="BK151" s="187">
        <f>ROUND(I151*H151,2)</f>
        <v>0</v>
      </c>
      <c r="BL151" s="18" t="s">
        <v>122</v>
      </c>
      <c r="BM151" s="186" t="s">
        <v>198</v>
      </c>
    </row>
    <row r="152" spans="1:65" s="2" customFormat="1" ht="19.5">
      <c r="A152" s="35"/>
      <c r="B152" s="36"/>
      <c r="C152" s="37"/>
      <c r="D152" s="188" t="s">
        <v>124</v>
      </c>
      <c r="E152" s="37"/>
      <c r="F152" s="189" t="s">
        <v>199</v>
      </c>
      <c r="G152" s="37"/>
      <c r="H152" s="37"/>
      <c r="I152" s="190"/>
      <c r="J152" s="37"/>
      <c r="K152" s="37"/>
      <c r="L152" s="40"/>
      <c r="M152" s="191"/>
      <c r="N152" s="192"/>
      <c r="O152" s="66"/>
      <c r="P152" s="66"/>
      <c r="Q152" s="66"/>
      <c r="R152" s="66"/>
      <c r="S152" s="66"/>
      <c r="T152" s="6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124</v>
      </c>
      <c r="AU152" s="18" t="s">
        <v>84</v>
      </c>
    </row>
    <row r="153" spans="1:65" s="2" customFormat="1">
      <c r="A153" s="35"/>
      <c r="B153" s="36"/>
      <c r="C153" s="37"/>
      <c r="D153" s="193" t="s">
        <v>126</v>
      </c>
      <c r="E153" s="37"/>
      <c r="F153" s="194" t="s">
        <v>200</v>
      </c>
      <c r="G153" s="37"/>
      <c r="H153" s="37"/>
      <c r="I153" s="190"/>
      <c r="J153" s="37"/>
      <c r="K153" s="37"/>
      <c r="L153" s="40"/>
      <c r="M153" s="191"/>
      <c r="N153" s="192"/>
      <c r="O153" s="66"/>
      <c r="P153" s="66"/>
      <c r="Q153" s="66"/>
      <c r="R153" s="66"/>
      <c r="S153" s="66"/>
      <c r="T153" s="67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126</v>
      </c>
      <c r="AU153" s="18" t="s">
        <v>84</v>
      </c>
    </row>
    <row r="154" spans="1:65" s="13" customFormat="1">
      <c r="B154" s="195"/>
      <c r="C154" s="196"/>
      <c r="D154" s="188" t="s">
        <v>128</v>
      </c>
      <c r="E154" s="197" t="s">
        <v>28</v>
      </c>
      <c r="F154" s="198" t="s">
        <v>201</v>
      </c>
      <c r="G154" s="196"/>
      <c r="H154" s="197" t="s">
        <v>28</v>
      </c>
      <c r="I154" s="199"/>
      <c r="J154" s="196"/>
      <c r="K154" s="196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128</v>
      </c>
      <c r="AU154" s="204" t="s">
        <v>84</v>
      </c>
      <c r="AV154" s="13" t="s">
        <v>82</v>
      </c>
      <c r="AW154" s="13" t="s">
        <v>35</v>
      </c>
      <c r="AX154" s="13" t="s">
        <v>74</v>
      </c>
      <c r="AY154" s="204" t="s">
        <v>115</v>
      </c>
    </row>
    <row r="155" spans="1:65" s="14" customFormat="1">
      <c r="B155" s="205"/>
      <c r="C155" s="206"/>
      <c r="D155" s="188" t="s">
        <v>128</v>
      </c>
      <c r="E155" s="207" t="s">
        <v>28</v>
      </c>
      <c r="F155" s="208" t="s">
        <v>202</v>
      </c>
      <c r="G155" s="206"/>
      <c r="H155" s="209">
        <v>22.86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128</v>
      </c>
      <c r="AU155" s="215" t="s">
        <v>84</v>
      </c>
      <c r="AV155" s="14" t="s">
        <v>84</v>
      </c>
      <c r="AW155" s="14" t="s">
        <v>35</v>
      </c>
      <c r="AX155" s="14" t="s">
        <v>82</v>
      </c>
      <c r="AY155" s="215" t="s">
        <v>115</v>
      </c>
    </row>
    <row r="156" spans="1:65" s="2" customFormat="1" ht="16.5" customHeight="1">
      <c r="A156" s="35"/>
      <c r="B156" s="36"/>
      <c r="C156" s="175" t="s">
        <v>203</v>
      </c>
      <c r="D156" s="175" t="s">
        <v>117</v>
      </c>
      <c r="E156" s="176" t="s">
        <v>204</v>
      </c>
      <c r="F156" s="177" t="s">
        <v>205</v>
      </c>
      <c r="G156" s="178" t="s">
        <v>178</v>
      </c>
      <c r="H156" s="179">
        <v>150.13999999999999</v>
      </c>
      <c r="I156" s="180"/>
      <c r="J156" s="181">
        <f>ROUND(I156*H156,2)</f>
        <v>0</v>
      </c>
      <c r="K156" s="177" t="s">
        <v>121</v>
      </c>
      <c r="L156" s="40"/>
      <c r="M156" s="182" t="s">
        <v>28</v>
      </c>
      <c r="N156" s="183" t="s">
        <v>47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6" t="s">
        <v>122</v>
      </c>
      <c r="AT156" s="186" t="s">
        <v>117</v>
      </c>
      <c r="AU156" s="186" t="s">
        <v>84</v>
      </c>
      <c r="AY156" s="18" t="s">
        <v>115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8" t="s">
        <v>122</v>
      </c>
      <c r="BK156" s="187">
        <f>ROUND(I156*H156,2)</f>
        <v>0</v>
      </c>
      <c r="BL156" s="18" t="s">
        <v>122</v>
      </c>
      <c r="BM156" s="186" t="s">
        <v>206</v>
      </c>
    </row>
    <row r="157" spans="1:65" s="2" customFormat="1" ht="19.5">
      <c r="A157" s="35"/>
      <c r="B157" s="36"/>
      <c r="C157" s="37"/>
      <c r="D157" s="188" t="s">
        <v>124</v>
      </c>
      <c r="E157" s="37"/>
      <c r="F157" s="189" t="s">
        <v>207</v>
      </c>
      <c r="G157" s="37"/>
      <c r="H157" s="37"/>
      <c r="I157" s="190"/>
      <c r="J157" s="37"/>
      <c r="K157" s="37"/>
      <c r="L157" s="40"/>
      <c r="M157" s="191"/>
      <c r="N157" s="192"/>
      <c r="O157" s="66"/>
      <c r="P157" s="66"/>
      <c r="Q157" s="66"/>
      <c r="R157" s="66"/>
      <c r="S157" s="66"/>
      <c r="T157" s="6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124</v>
      </c>
      <c r="AU157" s="18" t="s">
        <v>84</v>
      </c>
    </row>
    <row r="158" spans="1:65" s="2" customFormat="1">
      <c r="A158" s="35"/>
      <c r="B158" s="36"/>
      <c r="C158" s="37"/>
      <c r="D158" s="193" t="s">
        <v>126</v>
      </c>
      <c r="E158" s="37"/>
      <c r="F158" s="194" t="s">
        <v>208</v>
      </c>
      <c r="G158" s="37"/>
      <c r="H158" s="37"/>
      <c r="I158" s="190"/>
      <c r="J158" s="37"/>
      <c r="K158" s="37"/>
      <c r="L158" s="40"/>
      <c r="M158" s="191"/>
      <c r="N158" s="192"/>
      <c r="O158" s="66"/>
      <c r="P158" s="66"/>
      <c r="Q158" s="66"/>
      <c r="R158" s="66"/>
      <c r="S158" s="66"/>
      <c r="T158" s="6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126</v>
      </c>
      <c r="AU158" s="18" t="s">
        <v>84</v>
      </c>
    </row>
    <row r="159" spans="1:65" s="13" customFormat="1">
      <c r="B159" s="195"/>
      <c r="C159" s="196"/>
      <c r="D159" s="188" t="s">
        <v>128</v>
      </c>
      <c r="E159" s="197" t="s">
        <v>28</v>
      </c>
      <c r="F159" s="198" t="s">
        <v>209</v>
      </c>
      <c r="G159" s="196"/>
      <c r="H159" s="197" t="s">
        <v>28</v>
      </c>
      <c r="I159" s="199"/>
      <c r="J159" s="196"/>
      <c r="K159" s="196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128</v>
      </c>
      <c r="AU159" s="204" t="s">
        <v>84</v>
      </c>
      <c r="AV159" s="13" t="s">
        <v>82</v>
      </c>
      <c r="AW159" s="13" t="s">
        <v>35</v>
      </c>
      <c r="AX159" s="13" t="s">
        <v>74</v>
      </c>
      <c r="AY159" s="204" t="s">
        <v>115</v>
      </c>
    </row>
    <row r="160" spans="1:65" s="14" customFormat="1">
      <c r="B160" s="205"/>
      <c r="C160" s="206"/>
      <c r="D160" s="188" t="s">
        <v>128</v>
      </c>
      <c r="E160" s="207" t="s">
        <v>28</v>
      </c>
      <c r="F160" s="208" t="s">
        <v>210</v>
      </c>
      <c r="G160" s="206"/>
      <c r="H160" s="209">
        <v>150.13999999999999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128</v>
      </c>
      <c r="AU160" s="215" t="s">
        <v>84</v>
      </c>
      <c r="AV160" s="14" t="s">
        <v>84</v>
      </c>
      <c r="AW160" s="14" t="s">
        <v>35</v>
      </c>
      <c r="AX160" s="14" t="s">
        <v>82</v>
      </c>
      <c r="AY160" s="215" t="s">
        <v>115</v>
      </c>
    </row>
    <row r="161" spans="1:65" s="2" customFormat="1" ht="16.5" customHeight="1">
      <c r="A161" s="35"/>
      <c r="B161" s="36"/>
      <c r="C161" s="175" t="s">
        <v>211</v>
      </c>
      <c r="D161" s="175" t="s">
        <v>117</v>
      </c>
      <c r="E161" s="176" t="s">
        <v>212</v>
      </c>
      <c r="F161" s="177" t="s">
        <v>213</v>
      </c>
      <c r="G161" s="178" t="s">
        <v>178</v>
      </c>
      <c r="H161" s="179">
        <v>22.86</v>
      </c>
      <c r="I161" s="180"/>
      <c r="J161" s="181">
        <f>ROUND(I161*H161,2)</f>
        <v>0</v>
      </c>
      <c r="K161" s="177" t="s">
        <v>121</v>
      </c>
      <c r="L161" s="40"/>
      <c r="M161" s="182" t="s">
        <v>28</v>
      </c>
      <c r="N161" s="183" t="s">
        <v>47</v>
      </c>
      <c r="O161" s="66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6" t="s">
        <v>122</v>
      </c>
      <c r="AT161" s="186" t="s">
        <v>117</v>
      </c>
      <c r="AU161" s="186" t="s">
        <v>84</v>
      </c>
      <c r="AY161" s="18" t="s">
        <v>115</v>
      </c>
      <c r="BE161" s="187">
        <f>IF(N161="základní",J161,0)</f>
        <v>0</v>
      </c>
      <c r="BF161" s="187">
        <f>IF(N161="snížená",J161,0)</f>
        <v>0</v>
      </c>
      <c r="BG161" s="187">
        <f>IF(N161="zákl. přenesená",J161,0)</f>
        <v>0</v>
      </c>
      <c r="BH161" s="187">
        <f>IF(N161="sníž. přenesená",J161,0)</f>
        <v>0</v>
      </c>
      <c r="BI161" s="187">
        <f>IF(N161="nulová",J161,0)</f>
        <v>0</v>
      </c>
      <c r="BJ161" s="18" t="s">
        <v>122</v>
      </c>
      <c r="BK161" s="187">
        <f>ROUND(I161*H161,2)</f>
        <v>0</v>
      </c>
      <c r="BL161" s="18" t="s">
        <v>122</v>
      </c>
      <c r="BM161" s="186" t="s">
        <v>214</v>
      </c>
    </row>
    <row r="162" spans="1:65" s="2" customFormat="1" ht="19.5">
      <c r="A162" s="35"/>
      <c r="B162" s="36"/>
      <c r="C162" s="37"/>
      <c r="D162" s="188" t="s">
        <v>124</v>
      </c>
      <c r="E162" s="37"/>
      <c r="F162" s="189" t="s">
        <v>215</v>
      </c>
      <c r="G162" s="37"/>
      <c r="H162" s="37"/>
      <c r="I162" s="190"/>
      <c r="J162" s="37"/>
      <c r="K162" s="37"/>
      <c r="L162" s="40"/>
      <c r="M162" s="191"/>
      <c r="N162" s="192"/>
      <c r="O162" s="66"/>
      <c r="P162" s="66"/>
      <c r="Q162" s="66"/>
      <c r="R162" s="66"/>
      <c r="S162" s="66"/>
      <c r="T162" s="6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124</v>
      </c>
      <c r="AU162" s="18" t="s">
        <v>84</v>
      </c>
    </row>
    <row r="163" spans="1:65" s="2" customFormat="1">
      <c r="A163" s="35"/>
      <c r="B163" s="36"/>
      <c r="C163" s="37"/>
      <c r="D163" s="193" t="s">
        <v>126</v>
      </c>
      <c r="E163" s="37"/>
      <c r="F163" s="194" t="s">
        <v>216</v>
      </c>
      <c r="G163" s="37"/>
      <c r="H163" s="37"/>
      <c r="I163" s="190"/>
      <c r="J163" s="37"/>
      <c r="K163" s="37"/>
      <c r="L163" s="40"/>
      <c r="M163" s="191"/>
      <c r="N163" s="192"/>
      <c r="O163" s="66"/>
      <c r="P163" s="66"/>
      <c r="Q163" s="66"/>
      <c r="R163" s="66"/>
      <c r="S163" s="66"/>
      <c r="T163" s="67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126</v>
      </c>
      <c r="AU163" s="18" t="s">
        <v>84</v>
      </c>
    </row>
    <row r="164" spans="1:65" s="13" customFormat="1">
      <c r="B164" s="195"/>
      <c r="C164" s="196"/>
      <c r="D164" s="188" t="s">
        <v>128</v>
      </c>
      <c r="E164" s="197" t="s">
        <v>28</v>
      </c>
      <c r="F164" s="198" t="s">
        <v>217</v>
      </c>
      <c r="G164" s="196"/>
      <c r="H164" s="197" t="s">
        <v>28</v>
      </c>
      <c r="I164" s="199"/>
      <c r="J164" s="196"/>
      <c r="K164" s="196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128</v>
      </c>
      <c r="AU164" s="204" t="s">
        <v>84</v>
      </c>
      <c r="AV164" s="13" t="s">
        <v>82</v>
      </c>
      <c r="AW164" s="13" t="s">
        <v>35</v>
      </c>
      <c r="AX164" s="13" t="s">
        <v>74</v>
      </c>
      <c r="AY164" s="204" t="s">
        <v>115</v>
      </c>
    </row>
    <row r="165" spans="1:65" s="14" customFormat="1">
      <c r="B165" s="205"/>
      <c r="C165" s="206"/>
      <c r="D165" s="188" t="s">
        <v>128</v>
      </c>
      <c r="E165" s="207" t="s">
        <v>28</v>
      </c>
      <c r="F165" s="208" t="s">
        <v>202</v>
      </c>
      <c r="G165" s="206"/>
      <c r="H165" s="209">
        <v>22.86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128</v>
      </c>
      <c r="AU165" s="215" t="s">
        <v>84</v>
      </c>
      <c r="AV165" s="14" t="s">
        <v>84</v>
      </c>
      <c r="AW165" s="14" t="s">
        <v>35</v>
      </c>
      <c r="AX165" s="14" t="s">
        <v>82</v>
      </c>
      <c r="AY165" s="215" t="s">
        <v>115</v>
      </c>
    </row>
    <row r="166" spans="1:65" s="2" customFormat="1" ht="24.2" customHeight="1">
      <c r="A166" s="35"/>
      <c r="B166" s="36"/>
      <c r="C166" s="175" t="s">
        <v>218</v>
      </c>
      <c r="D166" s="175" t="s">
        <v>117</v>
      </c>
      <c r="E166" s="176" t="s">
        <v>219</v>
      </c>
      <c r="F166" s="177" t="s">
        <v>220</v>
      </c>
      <c r="G166" s="178" t="s">
        <v>153</v>
      </c>
      <c r="H166" s="179">
        <v>2990</v>
      </c>
      <c r="I166" s="180"/>
      <c r="J166" s="181">
        <f>ROUND(I166*H166,2)</f>
        <v>0</v>
      </c>
      <c r="K166" s="177" t="s">
        <v>121</v>
      </c>
      <c r="L166" s="40"/>
      <c r="M166" s="182" t="s">
        <v>28</v>
      </c>
      <c r="N166" s="183" t="s">
        <v>47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6" t="s">
        <v>122</v>
      </c>
      <c r="AT166" s="186" t="s">
        <v>117</v>
      </c>
      <c r="AU166" s="186" t="s">
        <v>84</v>
      </c>
      <c r="AY166" s="18" t="s">
        <v>115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8" t="s">
        <v>122</v>
      </c>
      <c r="BK166" s="187">
        <f>ROUND(I166*H166,2)</f>
        <v>0</v>
      </c>
      <c r="BL166" s="18" t="s">
        <v>122</v>
      </c>
      <c r="BM166" s="186" t="s">
        <v>221</v>
      </c>
    </row>
    <row r="167" spans="1:65" s="2" customFormat="1" ht="19.5">
      <c r="A167" s="35"/>
      <c r="B167" s="36"/>
      <c r="C167" s="37"/>
      <c r="D167" s="188" t="s">
        <v>124</v>
      </c>
      <c r="E167" s="37"/>
      <c r="F167" s="189" t="s">
        <v>222</v>
      </c>
      <c r="G167" s="37"/>
      <c r="H167" s="37"/>
      <c r="I167" s="190"/>
      <c r="J167" s="37"/>
      <c r="K167" s="37"/>
      <c r="L167" s="40"/>
      <c r="M167" s="191"/>
      <c r="N167" s="192"/>
      <c r="O167" s="66"/>
      <c r="P167" s="66"/>
      <c r="Q167" s="66"/>
      <c r="R167" s="66"/>
      <c r="S167" s="66"/>
      <c r="T167" s="6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124</v>
      </c>
      <c r="AU167" s="18" t="s">
        <v>84</v>
      </c>
    </row>
    <row r="168" spans="1:65" s="2" customFormat="1">
      <c r="A168" s="35"/>
      <c r="B168" s="36"/>
      <c r="C168" s="37"/>
      <c r="D168" s="193" t="s">
        <v>126</v>
      </c>
      <c r="E168" s="37"/>
      <c r="F168" s="194" t="s">
        <v>223</v>
      </c>
      <c r="G168" s="37"/>
      <c r="H168" s="37"/>
      <c r="I168" s="190"/>
      <c r="J168" s="37"/>
      <c r="K168" s="37"/>
      <c r="L168" s="40"/>
      <c r="M168" s="191"/>
      <c r="N168" s="192"/>
      <c r="O168" s="66"/>
      <c r="P168" s="66"/>
      <c r="Q168" s="66"/>
      <c r="R168" s="66"/>
      <c r="S168" s="66"/>
      <c r="T168" s="67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126</v>
      </c>
      <c r="AU168" s="18" t="s">
        <v>84</v>
      </c>
    </row>
    <row r="169" spans="1:65" s="13" customFormat="1">
      <c r="B169" s="195"/>
      <c r="C169" s="196"/>
      <c r="D169" s="188" t="s">
        <v>128</v>
      </c>
      <c r="E169" s="197" t="s">
        <v>28</v>
      </c>
      <c r="F169" s="198" t="s">
        <v>224</v>
      </c>
      <c r="G169" s="196"/>
      <c r="H169" s="197" t="s">
        <v>28</v>
      </c>
      <c r="I169" s="199"/>
      <c r="J169" s="196"/>
      <c r="K169" s="196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128</v>
      </c>
      <c r="AU169" s="204" t="s">
        <v>84</v>
      </c>
      <c r="AV169" s="13" t="s">
        <v>82</v>
      </c>
      <c r="AW169" s="13" t="s">
        <v>35</v>
      </c>
      <c r="AX169" s="13" t="s">
        <v>74</v>
      </c>
      <c r="AY169" s="204" t="s">
        <v>115</v>
      </c>
    </row>
    <row r="170" spans="1:65" s="13" customFormat="1">
      <c r="B170" s="195"/>
      <c r="C170" s="196"/>
      <c r="D170" s="188" t="s">
        <v>128</v>
      </c>
      <c r="E170" s="197" t="s">
        <v>28</v>
      </c>
      <c r="F170" s="198" t="s">
        <v>225</v>
      </c>
      <c r="G170" s="196"/>
      <c r="H170" s="197" t="s">
        <v>28</v>
      </c>
      <c r="I170" s="199"/>
      <c r="J170" s="196"/>
      <c r="K170" s="196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128</v>
      </c>
      <c r="AU170" s="204" t="s">
        <v>84</v>
      </c>
      <c r="AV170" s="13" t="s">
        <v>82</v>
      </c>
      <c r="AW170" s="13" t="s">
        <v>35</v>
      </c>
      <c r="AX170" s="13" t="s">
        <v>74</v>
      </c>
      <c r="AY170" s="204" t="s">
        <v>115</v>
      </c>
    </row>
    <row r="171" spans="1:65" s="14" customFormat="1">
      <c r="B171" s="205"/>
      <c r="C171" s="206"/>
      <c r="D171" s="188" t="s">
        <v>128</v>
      </c>
      <c r="E171" s="207" t="s">
        <v>28</v>
      </c>
      <c r="F171" s="208" t="s">
        <v>226</v>
      </c>
      <c r="G171" s="206"/>
      <c r="H171" s="209">
        <v>910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128</v>
      </c>
      <c r="AU171" s="215" t="s">
        <v>84</v>
      </c>
      <c r="AV171" s="14" t="s">
        <v>84</v>
      </c>
      <c r="AW171" s="14" t="s">
        <v>35</v>
      </c>
      <c r="AX171" s="14" t="s">
        <v>74</v>
      </c>
      <c r="AY171" s="215" t="s">
        <v>115</v>
      </c>
    </row>
    <row r="172" spans="1:65" s="14" customFormat="1">
      <c r="B172" s="205"/>
      <c r="C172" s="206"/>
      <c r="D172" s="188" t="s">
        <v>128</v>
      </c>
      <c r="E172" s="207" t="s">
        <v>28</v>
      </c>
      <c r="F172" s="208" t="s">
        <v>227</v>
      </c>
      <c r="G172" s="206"/>
      <c r="H172" s="209">
        <v>45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128</v>
      </c>
      <c r="AU172" s="215" t="s">
        <v>84</v>
      </c>
      <c r="AV172" s="14" t="s">
        <v>84</v>
      </c>
      <c r="AW172" s="14" t="s">
        <v>35</v>
      </c>
      <c r="AX172" s="14" t="s">
        <v>74</v>
      </c>
      <c r="AY172" s="215" t="s">
        <v>115</v>
      </c>
    </row>
    <row r="173" spans="1:65" s="14" customFormat="1">
      <c r="B173" s="205"/>
      <c r="C173" s="206"/>
      <c r="D173" s="188" t="s">
        <v>128</v>
      </c>
      <c r="E173" s="207" t="s">
        <v>28</v>
      </c>
      <c r="F173" s="208" t="s">
        <v>227</v>
      </c>
      <c r="G173" s="206"/>
      <c r="H173" s="209">
        <v>45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128</v>
      </c>
      <c r="AU173" s="215" t="s">
        <v>84</v>
      </c>
      <c r="AV173" s="14" t="s">
        <v>84</v>
      </c>
      <c r="AW173" s="14" t="s">
        <v>35</v>
      </c>
      <c r="AX173" s="14" t="s">
        <v>74</v>
      </c>
      <c r="AY173" s="215" t="s">
        <v>115</v>
      </c>
    </row>
    <row r="174" spans="1:65" s="14" customFormat="1">
      <c r="B174" s="205"/>
      <c r="C174" s="206"/>
      <c r="D174" s="188" t="s">
        <v>128</v>
      </c>
      <c r="E174" s="207" t="s">
        <v>28</v>
      </c>
      <c r="F174" s="208" t="s">
        <v>228</v>
      </c>
      <c r="G174" s="206"/>
      <c r="H174" s="209">
        <v>90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128</v>
      </c>
      <c r="AU174" s="215" t="s">
        <v>84</v>
      </c>
      <c r="AV174" s="14" t="s">
        <v>84</v>
      </c>
      <c r="AW174" s="14" t="s">
        <v>35</v>
      </c>
      <c r="AX174" s="14" t="s">
        <v>74</v>
      </c>
      <c r="AY174" s="215" t="s">
        <v>115</v>
      </c>
    </row>
    <row r="175" spans="1:65" s="14" customFormat="1">
      <c r="B175" s="205"/>
      <c r="C175" s="206"/>
      <c r="D175" s="188" t="s">
        <v>128</v>
      </c>
      <c r="E175" s="207" t="s">
        <v>28</v>
      </c>
      <c r="F175" s="208" t="s">
        <v>229</v>
      </c>
      <c r="G175" s="206"/>
      <c r="H175" s="209">
        <v>315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128</v>
      </c>
      <c r="AU175" s="215" t="s">
        <v>84</v>
      </c>
      <c r="AV175" s="14" t="s">
        <v>84</v>
      </c>
      <c r="AW175" s="14" t="s">
        <v>35</v>
      </c>
      <c r="AX175" s="14" t="s">
        <v>74</v>
      </c>
      <c r="AY175" s="215" t="s">
        <v>115</v>
      </c>
    </row>
    <row r="176" spans="1:65" s="14" customFormat="1">
      <c r="B176" s="205"/>
      <c r="C176" s="206"/>
      <c r="D176" s="188" t="s">
        <v>128</v>
      </c>
      <c r="E176" s="207" t="s">
        <v>28</v>
      </c>
      <c r="F176" s="208" t="s">
        <v>230</v>
      </c>
      <c r="G176" s="206"/>
      <c r="H176" s="209">
        <v>75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128</v>
      </c>
      <c r="AU176" s="215" t="s">
        <v>84</v>
      </c>
      <c r="AV176" s="14" t="s">
        <v>84</v>
      </c>
      <c r="AW176" s="14" t="s">
        <v>35</v>
      </c>
      <c r="AX176" s="14" t="s">
        <v>74</v>
      </c>
      <c r="AY176" s="215" t="s">
        <v>115</v>
      </c>
    </row>
    <row r="177" spans="1:65" s="14" customFormat="1">
      <c r="B177" s="205"/>
      <c r="C177" s="206"/>
      <c r="D177" s="188" t="s">
        <v>128</v>
      </c>
      <c r="E177" s="207" t="s">
        <v>28</v>
      </c>
      <c r="F177" s="208" t="s">
        <v>227</v>
      </c>
      <c r="G177" s="206"/>
      <c r="H177" s="209">
        <v>45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128</v>
      </c>
      <c r="AU177" s="215" t="s">
        <v>84</v>
      </c>
      <c r="AV177" s="14" t="s">
        <v>84</v>
      </c>
      <c r="AW177" s="14" t="s">
        <v>35</v>
      </c>
      <c r="AX177" s="14" t="s">
        <v>74</v>
      </c>
      <c r="AY177" s="215" t="s">
        <v>115</v>
      </c>
    </row>
    <row r="178" spans="1:65" s="14" customFormat="1">
      <c r="B178" s="205"/>
      <c r="C178" s="206"/>
      <c r="D178" s="188" t="s">
        <v>128</v>
      </c>
      <c r="E178" s="207" t="s">
        <v>28</v>
      </c>
      <c r="F178" s="208" t="s">
        <v>231</v>
      </c>
      <c r="G178" s="206"/>
      <c r="H178" s="209">
        <v>280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128</v>
      </c>
      <c r="AU178" s="215" t="s">
        <v>84</v>
      </c>
      <c r="AV178" s="14" t="s">
        <v>84</v>
      </c>
      <c r="AW178" s="14" t="s">
        <v>35</v>
      </c>
      <c r="AX178" s="14" t="s">
        <v>74</v>
      </c>
      <c r="AY178" s="215" t="s">
        <v>115</v>
      </c>
    </row>
    <row r="179" spans="1:65" s="14" customFormat="1">
      <c r="B179" s="205"/>
      <c r="C179" s="206"/>
      <c r="D179" s="188" t="s">
        <v>128</v>
      </c>
      <c r="E179" s="207" t="s">
        <v>28</v>
      </c>
      <c r="F179" s="208" t="s">
        <v>232</v>
      </c>
      <c r="G179" s="206"/>
      <c r="H179" s="209">
        <v>1085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128</v>
      </c>
      <c r="AU179" s="215" t="s">
        <v>84</v>
      </c>
      <c r="AV179" s="14" t="s">
        <v>84</v>
      </c>
      <c r="AW179" s="14" t="s">
        <v>35</v>
      </c>
      <c r="AX179" s="14" t="s">
        <v>74</v>
      </c>
      <c r="AY179" s="215" t="s">
        <v>115</v>
      </c>
    </row>
    <row r="180" spans="1:65" s="13" customFormat="1">
      <c r="B180" s="195"/>
      <c r="C180" s="196"/>
      <c r="D180" s="188" t="s">
        <v>128</v>
      </c>
      <c r="E180" s="197" t="s">
        <v>28</v>
      </c>
      <c r="F180" s="198" t="s">
        <v>233</v>
      </c>
      <c r="G180" s="196"/>
      <c r="H180" s="197" t="s">
        <v>28</v>
      </c>
      <c r="I180" s="199"/>
      <c r="J180" s="196"/>
      <c r="K180" s="196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128</v>
      </c>
      <c r="AU180" s="204" t="s">
        <v>84</v>
      </c>
      <c r="AV180" s="13" t="s">
        <v>82</v>
      </c>
      <c r="AW180" s="13" t="s">
        <v>35</v>
      </c>
      <c r="AX180" s="13" t="s">
        <v>74</v>
      </c>
      <c r="AY180" s="204" t="s">
        <v>115</v>
      </c>
    </row>
    <row r="181" spans="1:65" s="14" customFormat="1">
      <c r="B181" s="205"/>
      <c r="C181" s="206"/>
      <c r="D181" s="188" t="s">
        <v>128</v>
      </c>
      <c r="E181" s="207" t="s">
        <v>28</v>
      </c>
      <c r="F181" s="208" t="s">
        <v>234</v>
      </c>
      <c r="G181" s="206"/>
      <c r="H181" s="209">
        <v>100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128</v>
      </c>
      <c r="AU181" s="215" t="s">
        <v>84</v>
      </c>
      <c r="AV181" s="14" t="s">
        <v>84</v>
      </c>
      <c r="AW181" s="14" t="s">
        <v>35</v>
      </c>
      <c r="AX181" s="14" t="s">
        <v>74</v>
      </c>
      <c r="AY181" s="215" t="s">
        <v>115</v>
      </c>
    </row>
    <row r="182" spans="1:65" s="15" customFormat="1">
      <c r="B182" s="216"/>
      <c r="C182" s="217"/>
      <c r="D182" s="188" t="s">
        <v>128</v>
      </c>
      <c r="E182" s="218" t="s">
        <v>28</v>
      </c>
      <c r="F182" s="219" t="s">
        <v>134</v>
      </c>
      <c r="G182" s="217"/>
      <c r="H182" s="220">
        <v>2990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128</v>
      </c>
      <c r="AU182" s="226" t="s">
        <v>84</v>
      </c>
      <c r="AV182" s="15" t="s">
        <v>122</v>
      </c>
      <c r="AW182" s="15" t="s">
        <v>35</v>
      </c>
      <c r="AX182" s="15" t="s">
        <v>82</v>
      </c>
      <c r="AY182" s="226" t="s">
        <v>115</v>
      </c>
    </row>
    <row r="183" spans="1:65" s="2" customFormat="1" ht="16.5" customHeight="1">
      <c r="A183" s="35"/>
      <c r="B183" s="36"/>
      <c r="C183" s="175" t="s">
        <v>235</v>
      </c>
      <c r="D183" s="175" t="s">
        <v>117</v>
      </c>
      <c r="E183" s="176" t="s">
        <v>236</v>
      </c>
      <c r="F183" s="177" t="s">
        <v>237</v>
      </c>
      <c r="G183" s="178" t="s">
        <v>153</v>
      </c>
      <c r="H183" s="179">
        <v>2990</v>
      </c>
      <c r="I183" s="180"/>
      <c r="J183" s="181">
        <f>ROUND(I183*H183,2)</f>
        <v>0</v>
      </c>
      <c r="K183" s="177" t="s">
        <v>121</v>
      </c>
      <c r="L183" s="40"/>
      <c r="M183" s="182" t="s">
        <v>28</v>
      </c>
      <c r="N183" s="183" t="s">
        <v>47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6" t="s">
        <v>122</v>
      </c>
      <c r="AT183" s="186" t="s">
        <v>117</v>
      </c>
      <c r="AU183" s="186" t="s">
        <v>84</v>
      </c>
      <c r="AY183" s="18" t="s">
        <v>115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8" t="s">
        <v>122</v>
      </c>
      <c r="BK183" s="187">
        <f>ROUND(I183*H183,2)</f>
        <v>0</v>
      </c>
      <c r="BL183" s="18" t="s">
        <v>122</v>
      </c>
      <c r="BM183" s="186" t="s">
        <v>238</v>
      </c>
    </row>
    <row r="184" spans="1:65" s="2" customFormat="1">
      <c r="A184" s="35"/>
      <c r="B184" s="36"/>
      <c r="C184" s="37"/>
      <c r="D184" s="188" t="s">
        <v>124</v>
      </c>
      <c r="E184" s="37"/>
      <c r="F184" s="189" t="s">
        <v>239</v>
      </c>
      <c r="G184" s="37"/>
      <c r="H184" s="37"/>
      <c r="I184" s="190"/>
      <c r="J184" s="37"/>
      <c r="K184" s="37"/>
      <c r="L184" s="40"/>
      <c r="M184" s="191"/>
      <c r="N184" s="192"/>
      <c r="O184" s="66"/>
      <c r="P184" s="66"/>
      <c r="Q184" s="66"/>
      <c r="R184" s="66"/>
      <c r="S184" s="66"/>
      <c r="T184" s="67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124</v>
      </c>
      <c r="AU184" s="18" t="s">
        <v>84</v>
      </c>
    </row>
    <row r="185" spans="1:65" s="2" customFormat="1">
      <c r="A185" s="35"/>
      <c r="B185" s="36"/>
      <c r="C185" s="37"/>
      <c r="D185" s="193" t="s">
        <v>126</v>
      </c>
      <c r="E185" s="37"/>
      <c r="F185" s="194" t="s">
        <v>240</v>
      </c>
      <c r="G185" s="37"/>
      <c r="H185" s="37"/>
      <c r="I185" s="190"/>
      <c r="J185" s="37"/>
      <c r="K185" s="37"/>
      <c r="L185" s="40"/>
      <c r="M185" s="191"/>
      <c r="N185" s="192"/>
      <c r="O185" s="66"/>
      <c r="P185" s="66"/>
      <c r="Q185" s="66"/>
      <c r="R185" s="66"/>
      <c r="S185" s="66"/>
      <c r="T185" s="6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126</v>
      </c>
      <c r="AU185" s="18" t="s">
        <v>84</v>
      </c>
    </row>
    <row r="186" spans="1:65" s="13" customFormat="1">
      <c r="B186" s="195"/>
      <c r="C186" s="196"/>
      <c r="D186" s="188" t="s">
        <v>128</v>
      </c>
      <c r="E186" s="197" t="s">
        <v>28</v>
      </c>
      <c r="F186" s="198" t="s">
        <v>224</v>
      </c>
      <c r="G186" s="196"/>
      <c r="H186" s="197" t="s">
        <v>28</v>
      </c>
      <c r="I186" s="199"/>
      <c r="J186" s="196"/>
      <c r="K186" s="196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128</v>
      </c>
      <c r="AU186" s="204" t="s">
        <v>84</v>
      </c>
      <c r="AV186" s="13" t="s">
        <v>82</v>
      </c>
      <c r="AW186" s="13" t="s">
        <v>35</v>
      </c>
      <c r="AX186" s="13" t="s">
        <v>74</v>
      </c>
      <c r="AY186" s="204" t="s">
        <v>115</v>
      </c>
    </row>
    <row r="187" spans="1:65" s="13" customFormat="1">
      <c r="B187" s="195"/>
      <c r="C187" s="196"/>
      <c r="D187" s="188" t="s">
        <v>128</v>
      </c>
      <c r="E187" s="197" t="s">
        <v>28</v>
      </c>
      <c r="F187" s="198" t="s">
        <v>225</v>
      </c>
      <c r="G187" s="196"/>
      <c r="H187" s="197" t="s">
        <v>28</v>
      </c>
      <c r="I187" s="199"/>
      <c r="J187" s="196"/>
      <c r="K187" s="196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128</v>
      </c>
      <c r="AU187" s="204" t="s">
        <v>84</v>
      </c>
      <c r="AV187" s="13" t="s">
        <v>82</v>
      </c>
      <c r="AW187" s="13" t="s">
        <v>35</v>
      </c>
      <c r="AX187" s="13" t="s">
        <v>74</v>
      </c>
      <c r="AY187" s="204" t="s">
        <v>115</v>
      </c>
    </row>
    <row r="188" spans="1:65" s="14" customFormat="1">
      <c r="B188" s="205"/>
      <c r="C188" s="206"/>
      <c r="D188" s="188" t="s">
        <v>128</v>
      </c>
      <c r="E188" s="207" t="s">
        <v>28</v>
      </c>
      <c r="F188" s="208" t="s">
        <v>226</v>
      </c>
      <c r="G188" s="206"/>
      <c r="H188" s="209">
        <v>910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128</v>
      </c>
      <c r="AU188" s="215" t="s">
        <v>84</v>
      </c>
      <c r="AV188" s="14" t="s">
        <v>84</v>
      </c>
      <c r="AW188" s="14" t="s">
        <v>35</v>
      </c>
      <c r="AX188" s="14" t="s">
        <v>74</v>
      </c>
      <c r="AY188" s="215" t="s">
        <v>115</v>
      </c>
    </row>
    <row r="189" spans="1:65" s="14" customFormat="1">
      <c r="B189" s="205"/>
      <c r="C189" s="206"/>
      <c r="D189" s="188" t="s">
        <v>128</v>
      </c>
      <c r="E189" s="207" t="s">
        <v>28</v>
      </c>
      <c r="F189" s="208" t="s">
        <v>227</v>
      </c>
      <c r="G189" s="206"/>
      <c r="H189" s="209">
        <v>45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128</v>
      </c>
      <c r="AU189" s="215" t="s">
        <v>84</v>
      </c>
      <c r="AV189" s="14" t="s">
        <v>84</v>
      </c>
      <c r="AW189" s="14" t="s">
        <v>35</v>
      </c>
      <c r="AX189" s="14" t="s">
        <v>74</v>
      </c>
      <c r="AY189" s="215" t="s">
        <v>115</v>
      </c>
    </row>
    <row r="190" spans="1:65" s="14" customFormat="1">
      <c r="B190" s="205"/>
      <c r="C190" s="206"/>
      <c r="D190" s="188" t="s">
        <v>128</v>
      </c>
      <c r="E190" s="207" t="s">
        <v>28</v>
      </c>
      <c r="F190" s="208" t="s">
        <v>227</v>
      </c>
      <c r="G190" s="206"/>
      <c r="H190" s="209">
        <v>45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128</v>
      </c>
      <c r="AU190" s="215" t="s">
        <v>84</v>
      </c>
      <c r="AV190" s="14" t="s">
        <v>84</v>
      </c>
      <c r="AW190" s="14" t="s">
        <v>35</v>
      </c>
      <c r="AX190" s="14" t="s">
        <v>74</v>
      </c>
      <c r="AY190" s="215" t="s">
        <v>115</v>
      </c>
    </row>
    <row r="191" spans="1:65" s="14" customFormat="1">
      <c r="B191" s="205"/>
      <c r="C191" s="206"/>
      <c r="D191" s="188" t="s">
        <v>128</v>
      </c>
      <c r="E191" s="207" t="s">
        <v>28</v>
      </c>
      <c r="F191" s="208" t="s">
        <v>228</v>
      </c>
      <c r="G191" s="206"/>
      <c r="H191" s="209">
        <v>90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128</v>
      </c>
      <c r="AU191" s="215" t="s">
        <v>84</v>
      </c>
      <c r="AV191" s="14" t="s">
        <v>84</v>
      </c>
      <c r="AW191" s="14" t="s">
        <v>35</v>
      </c>
      <c r="AX191" s="14" t="s">
        <v>74</v>
      </c>
      <c r="AY191" s="215" t="s">
        <v>115</v>
      </c>
    </row>
    <row r="192" spans="1:65" s="14" customFormat="1">
      <c r="B192" s="205"/>
      <c r="C192" s="206"/>
      <c r="D192" s="188" t="s">
        <v>128</v>
      </c>
      <c r="E192" s="207" t="s">
        <v>28</v>
      </c>
      <c r="F192" s="208" t="s">
        <v>229</v>
      </c>
      <c r="G192" s="206"/>
      <c r="H192" s="209">
        <v>315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128</v>
      </c>
      <c r="AU192" s="215" t="s">
        <v>84</v>
      </c>
      <c r="AV192" s="14" t="s">
        <v>84</v>
      </c>
      <c r="AW192" s="14" t="s">
        <v>35</v>
      </c>
      <c r="AX192" s="14" t="s">
        <v>74</v>
      </c>
      <c r="AY192" s="215" t="s">
        <v>115</v>
      </c>
    </row>
    <row r="193" spans="1:65" s="14" customFormat="1">
      <c r="B193" s="205"/>
      <c r="C193" s="206"/>
      <c r="D193" s="188" t="s">
        <v>128</v>
      </c>
      <c r="E193" s="207" t="s">
        <v>28</v>
      </c>
      <c r="F193" s="208" t="s">
        <v>230</v>
      </c>
      <c r="G193" s="206"/>
      <c r="H193" s="209">
        <v>75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128</v>
      </c>
      <c r="AU193" s="215" t="s">
        <v>84</v>
      </c>
      <c r="AV193" s="14" t="s">
        <v>84</v>
      </c>
      <c r="AW193" s="14" t="s">
        <v>35</v>
      </c>
      <c r="AX193" s="14" t="s">
        <v>74</v>
      </c>
      <c r="AY193" s="215" t="s">
        <v>115</v>
      </c>
    </row>
    <row r="194" spans="1:65" s="14" customFormat="1">
      <c r="B194" s="205"/>
      <c r="C194" s="206"/>
      <c r="D194" s="188" t="s">
        <v>128</v>
      </c>
      <c r="E194" s="207" t="s">
        <v>28</v>
      </c>
      <c r="F194" s="208" t="s">
        <v>227</v>
      </c>
      <c r="G194" s="206"/>
      <c r="H194" s="209">
        <v>45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128</v>
      </c>
      <c r="AU194" s="215" t="s">
        <v>84</v>
      </c>
      <c r="AV194" s="14" t="s">
        <v>84</v>
      </c>
      <c r="AW194" s="14" t="s">
        <v>35</v>
      </c>
      <c r="AX194" s="14" t="s">
        <v>74</v>
      </c>
      <c r="AY194" s="215" t="s">
        <v>115</v>
      </c>
    </row>
    <row r="195" spans="1:65" s="14" customFormat="1">
      <c r="B195" s="205"/>
      <c r="C195" s="206"/>
      <c r="D195" s="188" t="s">
        <v>128</v>
      </c>
      <c r="E195" s="207" t="s">
        <v>28</v>
      </c>
      <c r="F195" s="208" t="s">
        <v>231</v>
      </c>
      <c r="G195" s="206"/>
      <c r="H195" s="209">
        <v>280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128</v>
      </c>
      <c r="AU195" s="215" t="s">
        <v>84</v>
      </c>
      <c r="AV195" s="14" t="s">
        <v>84</v>
      </c>
      <c r="AW195" s="14" t="s">
        <v>35</v>
      </c>
      <c r="AX195" s="14" t="s">
        <v>74</v>
      </c>
      <c r="AY195" s="215" t="s">
        <v>115</v>
      </c>
    </row>
    <row r="196" spans="1:65" s="14" customFormat="1">
      <c r="B196" s="205"/>
      <c r="C196" s="206"/>
      <c r="D196" s="188" t="s">
        <v>128</v>
      </c>
      <c r="E196" s="207" t="s">
        <v>28</v>
      </c>
      <c r="F196" s="208" t="s">
        <v>232</v>
      </c>
      <c r="G196" s="206"/>
      <c r="H196" s="209">
        <v>1085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128</v>
      </c>
      <c r="AU196" s="215" t="s">
        <v>84</v>
      </c>
      <c r="AV196" s="14" t="s">
        <v>84</v>
      </c>
      <c r="AW196" s="14" t="s">
        <v>35</v>
      </c>
      <c r="AX196" s="14" t="s">
        <v>74</v>
      </c>
      <c r="AY196" s="215" t="s">
        <v>115</v>
      </c>
    </row>
    <row r="197" spans="1:65" s="13" customFormat="1">
      <c r="B197" s="195"/>
      <c r="C197" s="196"/>
      <c r="D197" s="188" t="s">
        <v>128</v>
      </c>
      <c r="E197" s="197" t="s">
        <v>28</v>
      </c>
      <c r="F197" s="198" t="s">
        <v>233</v>
      </c>
      <c r="G197" s="196"/>
      <c r="H197" s="197" t="s">
        <v>28</v>
      </c>
      <c r="I197" s="199"/>
      <c r="J197" s="196"/>
      <c r="K197" s="196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128</v>
      </c>
      <c r="AU197" s="204" t="s">
        <v>84</v>
      </c>
      <c r="AV197" s="13" t="s">
        <v>82</v>
      </c>
      <c r="AW197" s="13" t="s">
        <v>35</v>
      </c>
      <c r="AX197" s="13" t="s">
        <v>74</v>
      </c>
      <c r="AY197" s="204" t="s">
        <v>115</v>
      </c>
    </row>
    <row r="198" spans="1:65" s="14" customFormat="1">
      <c r="B198" s="205"/>
      <c r="C198" s="206"/>
      <c r="D198" s="188" t="s">
        <v>128</v>
      </c>
      <c r="E198" s="207" t="s">
        <v>28</v>
      </c>
      <c r="F198" s="208" t="s">
        <v>234</v>
      </c>
      <c r="G198" s="206"/>
      <c r="H198" s="209">
        <v>100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128</v>
      </c>
      <c r="AU198" s="215" t="s">
        <v>84</v>
      </c>
      <c r="AV198" s="14" t="s">
        <v>84</v>
      </c>
      <c r="AW198" s="14" t="s">
        <v>35</v>
      </c>
      <c r="AX198" s="14" t="s">
        <v>74</v>
      </c>
      <c r="AY198" s="215" t="s">
        <v>115</v>
      </c>
    </row>
    <row r="199" spans="1:65" s="15" customFormat="1">
      <c r="B199" s="216"/>
      <c r="C199" s="217"/>
      <c r="D199" s="188" t="s">
        <v>128</v>
      </c>
      <c r="E199" s="218" t="s">
        <v>28</v>
      </c>
      <c r="F199" s="219" t="s">
        <v>134</v>
      </c>
      <c r="G199" s="217"/>
      <c r="H199" s="220">
        <v>2990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128</v>
      </c>
      <c r="AU199" s="226" t="s">
        <v>84</v>
      </c>
      <c r="AV199" s="15" t="s">
        <v>122</v>
      </c>
      <c r="AW199" s="15" t="s">
        <v>35</v>
      </c>
      <c r="AX199" s="15" t="s">
        <v>82</v>
      </c>
      <c r="AY199" s="226" t="s">
        <v>115</v>
      </c>
    </row>
    <row r="200" spans="1:65" s="2" customFormat="1" ht="16.5" customHeight="1">
      <c r="A200" s="35"/>
      <c r="B200" s="36"/>
      <c r="C200" s="175" t="s">
        <v>241</v>
      </c>
      <c r="D200" s="175" t="s">
        <v>117</v>
      </c>
      <c r="E200" s="176" t="s">
        <v>242</v>
      </c>
      <c r="F200" s="177" t="s">
        <v>243</v>
      </c>
      <c r="G200" s="178" t="s">
        <v>153</v>
      </c>
      <c r="H200" s="179">
        <v>966.3</v>
      </c>
      <c r="I200" s="180"/>
      <c r="J200" s="181">
        <f>ROUND(I200*H200,2)</f>
        <v>0</v>
      </c>
      <c r="K200" s="177" t="s">
        <v>121</v>
      </c>
      <c r="L200" s="40"/>
      <c r="M200" s="182" t="s">
        <v>28</v>
      </c>
      <c r="N200" s="183" t="s">
        <v>47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6" t="s">
        <v>122</v>
      </c>
      <c r="AT200" s="186" t="s">
        <v>117</v>
      </c>
      <c r="AU200" s="186" t="s">
        <v>84</v>
      </c>
      <c r="AY200" s="18" t="s">
        <v>115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8" t="s">
        <v>122</v>
      </c>
      <c r="BK200" s="187">
        <f>ROUND(I200*H200,2)</f>
        <v>0</v>
      </c>
      <c r="BL200" s="18" t="s">
        <v>122</v>
      </c>
      <c r="BM200" s="186" t="s">
        <v>244</v>
      </c>
    </row>
    <row r="201" spans="1:65" s="2" customFormat="1">
      <c r="A201" s="35"/>
      <c r="B201" s="36"/>
      <c r="C201" s="37"/>
      <c r="D201" s="188" t="s">
        <v>124</v>
      </c>
      <c r="E201" s="37"/>
      <c r="F201" s="189" t="s">
        <v>245</v>
      </c>
      <c r="G201" s="37"/>
      <c r="H201" s="37"/>
      <c r="I201" s="190"/>
      <c r="J201" s="37"/>
      <c r="K201" s="37"/>
      <c r="L201" s="40"/>
      <c r="M201" s="191"/>
      <c r="N201" s="192"/>
      <c r="O201" s="66"/>
      <c r="P201" s="66"/>
      <c r="Q201" s="66"/>
      <c r="R201" s="66"/>
      <c r="S201" s="66"/>
      <c r="T201" s="67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124</v>
      </c>
      <c r="AU201" s="18" t="s">
        <v>84</v>
      </c>
    </row>
    <row r="202" spans="1:65" s="2" customFormat="1">
      <c r="A202" s="35"/>
      <c r="B202" s="36"/>
      <c r="C202" s="37"/>
      <c r="D202" s="193" t="s">
        <v>126</v>
      </c>
      <c r="E202" s="37"/>
      <c r="F202" s="194" t="s">
        <v>246</v>
      </c>
      <c r="G202" s="37"/>
      <c r="H202" s="37"/>
      <c r="I202" s="190"/>
      <c r="J202" s="37"/>
      <c r="K202" s="37"/>
      <c r="L202" s="40"/>
      <c r="M202" s="191"/>
      <c r="N202" s="192"/>
      <c r="O202" s="66"/>
      <c r="P202" s="66"/>
      <c r="Q202" s="66"/>
      <c r="R202" s="66"/>
      <c r="S202" s="66"/>
      <c r="T202" s="67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126</v>
      </c>
      <c r="AU202" s="18" t="s">
        <v>84</v>
      </c>
    </row>
    <row r="203" spans="1:65" s="13" customFormat="1">
      <c r="B203" s="195"/>
      <c r="C203" s="196"/>
      <c r="D203" s="188" t="s">
        <v>128</v>
      </c>
      <c r="E203" s="197" t="s">
        <v>28</v>
      </c>
      <c r="F203" s="198" t="s">
        <v>247</v>
      </c>
      <c r="G203" s="196"/>
      <c r="H203" s="197" t="s">
        <v>28</v>
      </c>
      <c r="I203" s="199"/>
      <c r="J203" s="196"/>
      <c r="K203" s="196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128</v>
      </c>
      <c r="AU203" s="204" t="s">
        <v>84</v>
      </c>
      <c r="AV203" s="13" t="s">
        <v>82</v>
      </c>
      <c r="AW203" s="13" t="s">
        <v>35</v>
      </c>
      <c r="AX203" s="13" t="s">
        <v>74</v>
      </c>
      <c r="AY203" s="204" t="s">
        <v>115</v>
      </c>
    </row>
    <row r="204" spans="1:65" s="13" customFormat="1">
      <c r="B204" s="195"/>
      <c r="C204" s="196"/>
      <c r="D204" s="188" t="s">
        <v>128</v>
      </c>
      <c r="E204" s="197" t="s">
        <v>28</v>
      </c>
      <c r="F204" s="198" t="s">
        <v>248</v>
      </c>
      <c r="G204" s="196"/>
      <c r="H204" s="197" t="s">
        <v>28</v>
      </c>
      <c r="I204" s="199"/>
      <c r="J204" s="196"/>
      <c r="K204" s="196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128</v>
      </c>
      <c r="AU204" s="204" t="s">
        <v>84</v>
      </c>
      <c r="AV204" s="13" t="s">
        <v>82</v>
      </c>
      <c r="AW204" s="13" t="s">
        <v>35</v>
      </c>
      <c r="AX204" s="13" t="s">
        <v>74</v>
      </c>
      <c r="AY204" s="204" t="s">
        <v>115</v>
      </c>
    </row>
    <row r="205" spans="1:65" s="14" customFormat="1">
      <c r="B205" s="205"/>
      <c r="C205" s="206"/>
      <c r="D205" s="188" t="s">
        <v>128</v>
      </c>
      <c r="E205" s="207" t="s">
        <v>28</v>
      </c>
      <c r="F205" s="208" t="s">
        <v>249</v>
      </c>
      <c r="G205" s="206"/>
      <c r="H205" s="209">
        <v>779.7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128</v>
      </c>
      <c r="AU205" s="215" t="s">
        <v>84</v>
      </c>
      <c r="AV205" s="14" t="s">
        <v>84</v>
      </c>
      <c r="AW205" s="14" t="s">
        <v>35</v>
      </c>
      <c r="AX205" s="14" t="s">
        <v>74</v>
      </c>
      <c r="AY205" s="215" t="s">
        <v>115</v>
      </c>
    </row>
    <row r="206" spans="1:65" s="13" customFormat="1">
      <c r="B206" s="195"/>
      <c r="C206" s="196"/>
      <c r="D206" s="188" t="s">
        <v>128</v>
      </c>
      <c r="E206" s="197" t="s">
        <v>28</v>
      </c>
      <c r="F206" s="198" t="s">
        <v>250</v>
      </c>
      <c r="G206" s="196"/>
      <c r="H206" s="197" t="s">
        <v>28</v>
      </c>
      <c r="I206" s="199"/>
      <c r="J206" s="196"/>
      <c r="K206" s="196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128</v>
      </c>
      <c r="AU206" s="204" t="s">
        <v>84</v>
      </c>
      <c r="AV206" s="13" t="s">
        <v>82</v>
      </c>
      <c r="AW206" s="13" t="s">
        <v>35</v>
      </c>
      <c r="AX206" s="13" t="s">
        <v>74</v>
      </c>
      <c r="AY206" s="204" t="s">
        <v>115</v>
      </c>
    </row>
    <row r="207" spans="1:65" s="14" customFormat="1">
      <c r="B207" s="205"/>
      <c r="C207" s="206"/>
      <c r="D207" s="188" t="s">
        <v>128</v>
      </c>
      <c r="E207" s="207" t="s">
        <v>28</v>
      </c>
      <c r="F207" s="208" t="s">
        <v>251</v>
      </c>
      <c r="G207" s="206"/>
      <c r="H207" s="209">
        <v>186.6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128</v>
      </c>
      <c r="AU207" s="215" t="s">
        <v>84</v>
      </c>
      <c r="AV207" s="14" t="s">
        <v>84</v>
      </c>
      <c r="AW207" s="14" t="s">
        <v>35</v>
      </c>
      <c r="AX207" s="14" t="s">
        <v>74</v>
      </c>
      <c r="AY207" s="215" t="s">
        <v>115</v>
      </c>
    </row>
    <row r="208" spans="1:65" s="15" customFormat="1">
      <c r="B208" s="216"/>
      <c r="C208" s="217"/>
      <c r="D208" s="188" t="s">
        <v>128</v>
      </c>
      <c r="E208" s="218" t="s">
        <v>28</v>
      </c>
      <c r="F208" s="219" t="s">
        <v>134</v>
      </c>
      <c r="G208" s="217"/>
      <c r="H208" s="220">
        <v>966.3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128</v>
      </c>
      <c r="AU208" s="226" t="s">
        <v>84</v>
      </c>
      <c r="AV208" s="15" t="s">
        <v>122</v>
      </c>
      <c r="AW208" s="15" t="s">
        <v>35</v>
      </c>
      <c r="AX208" s="15" t="s">
        <v>82</v>
      </c>
      <c r="AY208" s="226" t="s">
        <v>115</v>
      </c>
    </row>
    <row r="209" spans="1:65" s="2" customFormat="1" ht="16.5" customHeight="1">
      <c r="A209" s="35"/>
      <c r="B209" s="36"/>
      <c r="C209" s="227" t="s">
        <v>8</v>
      </c>
      <c r="D209" s="227" t="s">
        <v>252</v>
      </c>
      <c r="E209" s="228" t="s">
        <v>253</v>
      </c>
      <c r="F209" s="229" t="s">
        <v>254</v>
      </c>
      <c r="G209" s="230" t="s">
        <v>255</v>
      </c>
      <c r="H209" s="231">
        <v>118.68899999999999</v>
      </c>
      <c r="I209" s="232"/>
      <c r="J209" s="233">
        <f>ROUND(I209*H209,2)</f>
        <v>0</v>
      </c>
      <c r="K209" s="229" t="s">
        <v>121</v>
      </c>
      <c r="L209" s="234"/>
      <c r="M209" s="235" t="s">
        <v>28</v>
      </c>
      <c r="N209" s="236" t="s">
        <v>47</v>
      </c>
      <c r="O209" s="66"/>
      <c r="P209" s="184">
        <f>O209*H209</f>
        <v>0</v>
      </c>
      <c r="Q209" s="184">
        <v>1E-3</v>
      </c>
      <c r="R209" s="184">
        <f>Q209*H209</f>
        <v>0.11868899999999999</v>
      </c>
      <c r="S209" s="184">
        <v>0</v>
      </c>
      <c r="T209" s="18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6" t="s">
        <v>184</v>
      </c>
      <c r="AT209" s="186" t="s">
        <v>252</v>
      </c>
      <c r="AU209" s="186" t="s">
        <v>84</v>
      </c>
      <c r="AY209" s="18" t="s">
        <v>115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8" t="s">
        <v>122</v>
      </c>
      <c r="BK209" s="187">
        <f>ROUND(I209*H209,2)</f>
        <v>0</v>
      </c>
      <c r="BL209" s="18" t="s">
        <v>122</v>
      </c>
      <c r="BM209" s="186" t="s">
        <v>256</v>
      </c>
    </row>
    <row r="210" spans="1:65" s="2" customFormat="1">
      <c r="A210" s="35"/>
      <c r="B210" s="36"/>
      <c r="C210" s="37"/>
      <c r="D210" s="188" t="s">
        <v>124</v>
      </c>
      <c r="E210" s="37"/>
      <c r="F210" s="189" t="s">
        <v>254</v>
      </c>
      <c r="G210" s="37"/>
      <c r="H210" s="37"/>
      <c r="I210" s="190"/>
      <c r="J210" s="37"/>
      <c r="K210" s="37"/>
      <c r="L210" s="40"/>
      <c r="M210" s="191"/>
      <c r="N210" s="192"/>
      <c r="O210" s="66"/>
      <c r="P210" s="66"/>
      <c r="Q210" s="66"/>
      <c r="R210" s="66"/>
      <c r="S210" s="66"/>
      <c r="T210" s="6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124</v>
      </c>
      <c r="AU210" s="18" t="s">
        <v>84</v>
      </c>
    </row>
    <row r="211" spans="1:65" s="13" customFormat="1">
      <c r="B211" s="195"/>
      <c r="C211" s="196"/>
      <c r="D211" s="188" t="s">
        <v>128</v>
      </c>
      <c r="E211" s="197" t="s">
        <v>28</v>
      </c>
      <c r="F211" s="198" t="s">
        <v>257</v>
      </c>
      <c r="G211" s="196"/>
      <c r="H211" s="197" t="s">
        <v>28</v>
      </c>
      <c r="I211" s="199"/>
      <c r="J211" s="196"/>
      <c r="K211" s="196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128</v>
      </c>
      <c r="AU211" s="204" t="s">
        <v>84</v>
      </c>
      <c r="AV211" s="13" t="s">
        <v>82</v>
      </c>
      <c r="AW211" s="13" t="s">
        <v>35</v>
      </c>
      <c r="AX211" s="13" t="s">
        <v>74</v>
      </c>
      <c r="AY211" s="204" t="s">
        <v>115</v>
      </c>
    </row>
    <row r="212" spans="1:65" s="14" customFormat="1">
      <c r="B212" s="205"/>
      <c r="C212" s="206"/>
      <c r="D212" s="188" t="s">
        <v>128</v>
      </c>
      <c r="E212" s="207" t="s">
        <v>28</v>
      </c>
      <c r="F212" s="208" t="s">
        <v>258</v>
      </c>
      <c r="G212" s="206"/>
      <c r="H212" s="209">
        <v>3956.3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128</v>
      </c>
      <c r="AU212" s="215" t="s">
        <v>84</v>
      </c>
      <c r="AV212" s="14" t="s">
        <v>84</v>
      </c>
      <c r="AW212" s="14" t="s">
        <v>35</v>
      </c>
      <c r="AX212" s="14" t="s">
        <v>82</v>
      </c>
      <c r="AY212" s="215" t="s">
        <v>115</v>
      </c>
    </row>
    <row r="213" spans="1:65" s="14" customFormat="1">
      <c r="B213" s="205"/>
      <c r="C213" s="206"/>
      <c r="D213" s="188" t="s">
        <v>128</v>
      </c>
      <c r="E213" s="206"/>
      <c r="F213" s="208" t="s">
        <v>259</v>
      </c>
      <c r="G213" s="206"/>
      <c r="H213" s="209">
        <v>118.68899999999999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128</v>
      </c>
      <c r="AU213" s="215" t="s">
        <v>84</v>
      </c>
      <c r="AV213" s="14" t="s">
        <v>84</v>
      </c>
      <c r="AW213" s="14" t="s">
        <v>4</v>
      </c>
      <c r="AX213" s="14" t="s">
        <v>82</v>
      </c>
      <c r="AY213" s="215" t="s">
        <v>115</v>
      </c>
    </row>
    <row r="214" spans="1:65" s="2" customFormat="1" ht="16.5" customHeight="1">
      <c r="A214" s="35"/>
      <c r="B214" s="36"/>
      <c r="C214" s="175" t="s">
        <v>260</v>
      </c>
      <c r="D214" s="175" t="s">
        <v>117</v>
      </c>
      <c r="E214" s="176" t="s">
        <v>261</v>
      </c>
      <c r="F214" s="177" t="s">
        <v>262</v>
      </c>
      <c r="G214" s="178" t="s">
        <v>153</v>
      </c>
      <c r="H214" s="179">
        <v>583.20000000000005</v>
      </c>
      <c r="I214" s="180"/>
      <c r="J214" s="181">
        <f>ROUND(I214*H214,2)</f>
        <v>0</v>
      </c>
      <c r="K214" s="177" t="s">
        <v>121</v>
      </c>
      <c r="L214" s="40"/>
      <c r="M214" s="182" t="s">
        <v>28</v>
      </c>
      <c r="N214" s="183" t="s">
        <v>47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6" t="s">
        <v>122</v>
      </c>
      <c r="AT214" s="186" t="s">
        <v>117</v>
      </c>
      <c r="AU214" s="186" t="s">
        <v>84</v>
      </c>
      <c r="AY214" s="18" t="s">
        <v>115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8" t="s">
        <v>122</v>
      </c>
      <c r="BK214" s="187">
        <f>ROUND(I214*H214,2)</f>
        <v>0</v>
      </c>
      <c r="BL214" s="18" t="s">
        <v>122</v>
      </c>
      <c r="BM214" s="186" t="s">
        <v>263</v>
      </c>
    </row>
    <row r="215" spans="1:65" s="2" customFormat="1" ht="19.5">
      <c r="A215" s="35"/>
      <c r="B215" s="36"/>
      <c r="C215" s="37"/>
      <c r="D215" s="188" t="s">
        <v>124</v>
      </c>
      <c r="E215" s="37"/>
      <c r="F215" s="189" t="s">
        <v>264</v>
      </c>
      <c r="G215" s="37"/>
      <c r="H215" s="37"/>
      <c r="I215" s="190"/>
      <c r="J215" s="37"/>
      <c r="K215" s="37"/>
      <c r="L215" s="40"/>
      <c r="M215" s="191"/>
      <c r="N215" s="192"/>
      <c r="O215" s="66"/>
      <c r="P215" s="66"/>
      <c r="Q215" s="66"/>
      <c r="R215" s="66"/>
      <c r="S215" s="66"/>
      <c r="T215" s="67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124</v>
      </c>
      <c r="AU215" s="18" t="s">
        <v>84</v>
      </c>
    </row>
    <row r="216" spans="1:65" s="2" customFormat="1">
      <c r="A216" s="35"/>
      <c r="B216" s="36"/>
      <c r="C216" s="37"/>
      <c r="D216" s="193" t="s">
        <v>126</v>
      </c>
      <c r="E216" s="37"/>
      <c r="F216" s="194" t="s">
        <v>265</v>
      </c>
      <c r="G216" s="37"/>
      <c r="H216" s="37"/>
      <c r="I216" s="190"/>
      <c r="J216" s="37"/>
      <c r="K216" s="37"/>
      <c r="L216" s="40"/>
      <c r="M216" s="191"/>
      <c r="N216" s="192"/>
      <c r="O216" s="66"/>
      <c r="P216" s="66"/>
      <c r="Q216" s="66"/>
      <c r="R216" s="66"/>
      <c r="S216" s="66"/>
      <c r="T216" s="67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126</v>
      </c>
      <c r="AU216" s="18" t="s">
        <v>84</v>
      </c>
    </row>
    <row r="217" spans="1:65" s="13" customFormat="1">
      <c r="B217" s="195"/>
      <c r="C217" s="196"/>
      <c r="D217" s="188" t="s">
        <v>128</v>
      </c>
      <c r="E217" s="197" t="s">
        <v>28</v>
      </c>
      <c r="F217" s="198" t="s">
        <v>266</v>
      </c>
      <c r="G217" s="196"/>
      <c r="H217" s="197" t="s">
        <v>28</v>
      </c>
      <c r="I217" s="199"/>
      <c r="J217" s="196"/>
      <c r="K217" s="196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128</v>
      </c>
      <c r="AU217" s="204" t="s">
        <v>84</v>
      </c>
      <c r="AV217" s="13" t="s">
        <v>82</v>
      </c>
      <c r="AW217" s="13" t="s">
        <v>35</v>
      </c>
      <c r="AX217" s="13" t="s">
        <v>74</v>
      </c>
      <c r="AY217" s="204" t="s">
        <v>115</v>
      </c>
    </row>
    <row r="218" spans="1:65" s="13" customFormat="1">
      <c r="B218" s="195"/>
      <c r="C218" s="196"/>
      <c r="D218" s="188" t="s">
        <v>128</v>
      </c>
      <c r="E218" s="197" t="s">
        <v>28</v>
      </c>
      <c r="F218" s="198" t="s">
        <v>267</v>
      </c>
      <c r="G218" s="196"/>
      <c r="H218" s="197" t="s">
        <v>28</v>
      </c>
      <c r="I218" s="199"/>
      <c r="J218" s="196"/>
      <c r="K218" s="196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128</v>
      </c>
      <c r="AU218" s="204" t="s">
        <v>84</v>
      </c>
      <c r="AV218" s="13" t="s">
        <v>82</v>
      </c>
      <c r="AW218" s="13" t="s">
        <v>35</v>
      </c>
      <c r="AX218" s="13" t="s">
        <v>74</v>
      </c>
      <c r="AY218" s="204" t="s">
        <v>115</v>
      </c>
    </row>
    <row r="219" spans="1:65" s="14" customFormat="1">
      <c r="B219" s="205"/>
      <c r="C219" s="206"/>
      <c r="D219" s="188" t="s">
        <v>128</v>
      </c>
      <c r="E219" s="207" t="s">
        <v>28</v>
      </c>
      <c r="F219" s="208" t="s">
        <v>251</v>
      </c>
      <c r="G219" s="206"/>
      <c r="H219" s="209">
        <v>186.6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128</v>
      </c>
      <c r="AU219" s="215" t="s">
        <v>84</v>
      </c>
      <c r="AV219" s="14" t="s">
        <v>84</v>
      </c>
      <c r="AW219" s="14" t="s">
        <v>35</v>
      </c>
      <c r="AX219" s="14" t="s">
        <v>74</v>
      </c>
      <c r="AY219" s="215" t="s">
        <v>115</v>
      </c>
    </row>
    <row r="220" spans="1:65" s="13" customFormat="1">
      <c r="B220" s="195"/>
      <c r="C220" s="196"/>
      <c r="D220" s="188" t="s">
        <v>128</v>
      </c>
      <c r="E220" s="197" t="s">
        <v>28</v>
      </c>
      <c r="F220" s="198" t="s">
        <v>268</v>
      </c>
      <c r="G220" s="196"/>
      <c r="H220" s="197" t="s">
        <v>28</v>
      </c>
      <c r="I220" s="199"/>
      <c r="J220" s="196"/>
      <c r="K220" s="196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128</v>
      </c>
      <c r="AU220" s="204" t="s">
        <v>84</v>
      </c>
      <c r="AV220" s="13" t="s">
        <v>82</v>
      </c>
      <c r="AW220" s="13" t="s">
        <v>35</v>
      </c>
      <c r="AX220" s="13" t="s">
        <v>74</v>
      </c>
      <c r="AY220" s="204" t="s">
        <v>115</v>
      </c>
    </row>
    <row r="221" spans="1:65" s="14" customFormat="1">
      <c r="B221" s="205"/>
      <c r="C221" s="206"/>
      <c r="D221" s="188" t="s">
        <v>128</v>
      </c>
      <c r="E221" s="207" t="s">
        <v>28</v>
      </c>
      <c r="F221" s="208" t="s">
        <v>269</v>
      </c>
      <c r="G221" s="206"/>
      <c r="H221" s="209">
        <v>396.6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128</v>
      </c>
      <c r="AU221" s="215" t="s">
        <v>84</v>
      </c>
      <c r="AV221" s="14" t="s">
        <v>84</v>
      </c>
      <c r="AW221" s="14" t="s">
        <v>35</v>
      </c>
      <c r="AX221" s="14" t="s">
        <v>74</v>
      </c>
      <c r="AY221" s="215" t="s">
        <v>115</v>
      </c>
    </row>
    <row r="222" spans="1:65" s="15" customFormat="1">
      <c r="B222" s="216"/>
      <c r="C222" s="217"/>
      <c r="D222" s="188" t="s">
        <v>128</v>
      </c>
      <c r="E222" s="218" t="s">
        <v>28</v>
      </c>
      <c r="F222" s="219" t="s">
        <v>134</v>
      </c>
      <c r="G222" s="217"/>
      <c r="H222" s="220">
        <v>583.20000000000005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128</v>
      </c>
      <c r="AU222" s="226" t="s">
        <v>84</v>
      </c>
      <c r="AV222" s="15" t="s">
        <v>122</v>
      </c>
      <c r="AW222" s="15" t="s">
        <v>35</v>
      </c>
      <c r="AX222" s="15" t="s">
        <v>82</v>
      </c>
      <c r="AY222" s="226" t="s">
        <v>115</v>
      </c>
    </row>
    <row r="223" spans="1:65" s="2" customFormat="1" ht="16.5" customHeight="1">
      <c r="A223" s="35"/>
      <c r="B223" s="36"/>
      <c r="C223" s="175" t="s">
        <v>270</v>
      </c>
      <c r="D223" s="175" t="s">
        <v>117</v>
      </c>
      <c r="E223" s="176" t="s">
        <v>271</v>
      </c>
      <c r="F223" s="177" t="s">
        <v>272</v>
      </c>
      <c r="G223" s="178" t="s">
        <v>120</v>
      </c>
      <c r="H223" s="179">
        <v>0.152</v>
      </c>
      <c r="I223" s="180"/>
      <c r="J223" s="181">
        <f>ROUND(I223*H223,2)</f>
        <v>0</v>
      </c>
      <c r="K223" s="177" t="s">
        <v>121</v>
      </c>
      <c r="L223" s="40"/>
      <c r="M223" s="182" t="s">
        <v>28</v>
      </c>
      <c r="N223" s="183" t="s">
        <v>47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6" t="s">
        <v>122</v>
      </c>
      <c r="AT223" s="186" t="s">
        <v>117</v>
      </c>
      <c r="AU223" s="186" t="s">
        <v>84</v>
      </c>
      <c r="AY223" s="18" t="s">
        <v>115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8" t="s">
        <v>122</v>
      </c>
      <c r="BK223" s="187">
        <f>ROUND(I223*H223,2)</f>
        <v>0</v>
      </c>
      <c r="BL223" s="18" t="s">
        <v>122</v>
      </c>
      <c r="BM223" s="186" t="s">
        <v>273</v>
      </c>
    </row>
    <row r="224" spans="1:65" s="2" customFormat="1">
      <c r="A224" s="35"/>
      <c r="B224" s="36"/>
      <c r="C224" s="37"/>
      <c r="D224" s="188" t="s">
        <v>124</v>
      </c>
      <c r="E224" s="37"/>
      <c r="F224" s="189" t="s">
        <v>274</v>
      </c>
      <c r="G224" s="37"/>
      <c r="H224" s="37"/>
      <c r="I224" s="190"/>
      <c r="J224" s="37"/>
      <c r="K224" s="37"/>
      <c r="L224" s="40"/>
      <c r="M224" s="191"/>
      <c r="N224" s="192"/>
      <c r="O224" s="66"/>
      <c r="P224" s="66"/>
      <c r="Q224" s="66"/>
      <c r="R224" s="66"/>
      <c r="S224" s="66"/>
      <c r="T224" s="67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124</v>
      </c>
      <c r="AU224" s="18" t="s">
        <v>84</v>
      </c>
    </row>
    <row r="225" spans="1:65" s="2" customFormat="1">
      <c r="A225" s="35"/>
      <c r="B225" s="36"/>
      <c r="C225" s="37"/>
      <c r="D225" s="193" t="s">
        <v>126</v>
      </c>
      <c r="E225" s="37"/>
      <c r="F225" s="194" t="s">
        <v>275</v>
      </c>
      <c r="G225" s="37"/>
      <c r="H225" s="37"/>
      <c r="I225" s="190"/>
      <c r="J225" s="37"/>
      <c r="K225" s="37"/>
      <c r="L225" s="40"/>
      <c r="M225" s="191"/>
      <c r="N225" s="192"/>
      <c r="O225" s="66"/>
      <c r="P225" s="66"/>
      <c r="Q225" s="66"/>
      <c r="R225" s="66"/>
      <c r="S225" s="66"/>
      <c r="T225" s="67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126</v>
      </c>
      <c r="AU225" s="18" t="s">
        <v>84</v>
      </c>
    </row>
    <row r="226" spans="1:65" s="13" customFormat="1">
      <c r="B226" s="195"/>
      <c r="C226" s="196"/>
      <c r="D226" s="188" t="s">
        <v>128</v>
      </c>
      <c r="E226" s="197" t="s">
        <v>28</v>
      </c>
      <c r="F226" s="198" t="s">
        <v>276</v>
      </c>
      <c r="G226" s="196"/>
      <c r="H226" s="197" t="s">
        <v>28</v>
      </c>
      <c r="I226" s="199"/>
      <c r="J226" s="196"/>
      <c r="K226" s="196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128</v>
      </c>
      <c r="AU226" s="204" t="s">
        <v>84</v>
      </c>
      <c r="AV226" s="13" t="s">
        <v>82</v>
      </c>
      <c r="AW226" s="13" t="s">
        <v>35</v>
      </c>
      <c r="AX226" s="13" t="s">
        <v>74</v>
      </c>
      <c r="AY226" s="204" t="s">
        <v>115</v>
      </c>
    </row>
    <row r="227" spans="1:65" s="14" customFormat="1">
      <c r="B227" s="205"/>
      <c r="C227" s="206"/>
      <c r="D227" s="188" t="s">
        <v>128</v>
      </c>
      <c r="E227" s="207" t="s">
        <v>28</v>
      </c>
      <c r="F227" s="208" t="s">
        <v>277</v>
      </c>
      <c r="G227" s="206"/>
      <c r="H227" s="209">
        <v>0.152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128</v>
      </c>
      <c r="AU227" s="215" t="s">
        <v>84</v>
      </c>
      <c r="AV227" s="14" t="s">
        <v>84</v>
      </c>
      <c r="AW227" s="14" t="s">
        <v>35</v>
      </c>
      <c r="AX227" s="14" t="s">
        <v>82</v>
      </c>
      <c r="AY227" s="215" t="s">
        <v>115</v>
      </c>
    </row>
    <row r="228" spans="1:65" s="2" customFormat="1" ht="16.5" customHeight="1">
      <c r="A228" s="35"/>
      <c r="B228" s="36"/>
      <c r="C228" s="175" t="s">
        <v>278</v>
      </c>
      <c r="D228" s="175" t="s">
        <v>117</v>
      </c>
      <c r="E228" s="176" t="s">
        <v>279</v>
      </c>
      <c r="F228" s="177" t="s">
        <v>280</v>
      </c>
      <c r="G228" s="178" t="s">
        <v>120</v>
      </c>
      <c r="H228" s="179">
        <v>0.38</v>
      </c>
      <c r="I228" s="180"/>
      <c r="J228" s="181">
        <f>ROUND(I228*H228,2)</f>
        <v>0</v>
      </c>
      <c r="K228" s="177" t="s">
        <v>121</v>
      </c>
      <c r="L228" s="40"/>
      <c r="M228" s="182" t="s">
        <v>28</v>
      </c>
      <c r="N228" s="183" t="s">
        <v>47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6" t="s">
        <v>122</v>
      </c>
      <c r="AT228" s="186" t="s">
        <v>117</v>
      </c>
      <c r="AU228" s="186" t="s">
        <v>84</v>
      </c>
      <c r="AY228" s="18" t="s">
        <v>115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8" t="s">
        <v>122</v>
      </c>
      <c r="BK228" s="187">
        <f>ROUND(I228*H228,2)</f>
        <v>0</v>
      </c>
      <c r="BL228" s="18" t="s">
        <v>122</v>
      </c>
      <c r="BM228" s="186" t="s">
        <v>281</v>
      </c>
    </row>
    <row r="229" spans="1:65" s="2" customFormat="1">
      <c r="A229" s="35"/>
      <c r="B229" s="36"/>
      <c r="C229" s="37"/>
      <c r="D229" s="188" t="s">
        <v>124</v>
      </c>
      <c r="E229" s="37"/>
      <c r="F229" s="189" t="s">
        <v>282</v>
      </c>
      <c r="G229" s="37"/>
      <c r="H229" s="37"/>
      <c r="I229" s="190"/>
      <c r="J229" s="37"/>
      <c r="K229" s="37"/>
      <c r="L229" s="40"/>
      <c r="M229" s="191"/>
      <c r="N229" s="192"/>
      <c r="O229" s="66"/>
      <c r="P229" s="66"/>
      <c r="Q229" s="66"/>
      <c r="R229" s="66"/>
      <c r="S229" s="66"/>
      <c r="T229" s="67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124</v>
      </c>
      <c r="AU229" s="18" t="s">
        <v>84</v>
      </c>
    </row>
    <row r="230" spans="1:65" s="2" customFormat="1">
      <c r="A230" s="35"/>
      <c r="B230" s="36"/>
      <c r="C230" s="37"/>
      <c r="D230" s="193" t="s">
        <v>126</v>
      </c>
      <c r="E230" s="37"/>
      <c r="F230" s="194" t="s">
        <v>283</v>
      </c>
      <c r="G230" s="37"/>
      <c r="H230" s="37"/>
      <c r="I230" s="190"/>
      <c r="J230" s="37"/>
      <c r="K230" s="37"/>
      <c r="L230" s="40"/>
      <c r="M230" s="191"/>
      <c r="N230" s="192"/>
      <c r="O230" s="66"/>
      <c r="P230" s="66"/>
      <c r="Q230" s="66"/>
      <c r="R230" s="66"/>
      <c r="S230" s="66"/>
      <c r="T230" s="67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126</v>
      </c>
      <c r="AU230" s="18" t="s">
        <v>84</v>
      </c>
    </row>
    <row r="231" spans="1:65" s="13" customFormat="1">
      <c r="B231" s="195"/>
      <c r="C231" s="196"/>
      <c r="D231" s="188" t="s">
        <v>128</v>
      </c>
      <c r="E231" s="197" t="s">
        <v>28</v>
      </c>
      <c r="F231" s="198" t="s">
        <v>284</v>
      </c>
      <c r="G231" s="196"/>
      <c r="H231" s="197" t="s">
        <v>28</v>
      </c>
      <c r="I231" s="199"/>
      <c r="J231" s="196"/>
      <c r="K231" s="196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128</v>
      </c>
      <c r="AU231" s="204" t="s">
        <v>84</v>
      </c>
      <c r="AV231" s="13" t="s">
        <v>82</v>
      </c>
      <c r="AW231" s="13" t="s">
        <v>35</v>
      </c>
      <c r="AX231" s="13" t="s">
        <v>74</v>
      </c>
      <c r="AY231" s="204" t="s">
        <v>115</v>
      </c>
    </row>
    <row r="232" spans="1:65" s="13" customFormat="1">
      <c r="B232" s="195"/>
      <c r="C232" s="196"/>
      <c r="D232" s="188" t="s">
        <v>128</v>
      </c>
      <c r="E232" s="197" t="s">
        <v>28</v>
      </c>
      <c r="F232" s="198" t="s">
        <v>130</v>
      </c>
      <c r="G232" s="196"/>
      <c r="H232" s="197" t="s">
        <v>28</v>
      </c>
      <c r="I232" s="199"/>
      <c r="J232" s="196"/>
      <c r="K232" s="196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128</v>
      </c>
      <c r="AU232" s="204" t="s">
        <v>84</v>
      </c>
      <c r="AV232" s="13" t="s">
        <v>82</v>
      </c>
      <c r="AW232" s="13" t="s">
        <v>35</v>
      </c>
      <c r="AX232" s="13" t="s">
        <v>74</v>
      </c>
      <c r="AY232" s="204" t="s">
        <v>115</v>
      </c>
    </row>
    <row r="233" spans="1:65" s="14" customFormat="1">
      <c r="B233" s="205"/>
      <c r="C233" s="206"/>
      <c r="D233" s="188" t="s">
        <v>128</v>
      </c>
      <c r="E233" s="207" t="s">
        <v>28</v>
      </c>
      <c r="F233" s="208" t="s">
        <v>131</v>
      </c>
      <c r="G233" s="206"/>
      <c r="H233" s="209">
        <v>0.17799999999999999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128</v>
      </c>
      <c r="AU233" s="215" t="s">
        <v>84</v>
      </c>
      <c r="AV233" s="14" t="s">
        <v>84</v>
      </c>
      <c r="AW233" s="14" t="s">
        <v>35</v>
      </c>
      <c r="AX233" s="14" t="s">
        <v>74</v>
      </c>
      <c r="AY233" s="215" t="s">
        <v>115</v>
      </c>
    </row>
    <row r="234" spans="1:65" s="13" customFormat="1">
      <c r="B234" s="195"/>
      <c r="C234" s="196"/>
      <c r="D234" s="188" t="s">
        <v>128</v>
      </c>
      <c r="E234" s="197" t="s">
        <v>28</v>
      </c>
      <c r="F234" s="198" t="s">
        <v>132</v>
      </c>
      <c r="G234" s="196"/>
      <c r="H234" s="197" t="s">
        <v>28</v>
      </c>
      <c r="I234" s="199"/>
      <c r="J234" s="196"/>
      <c r="K234" s="196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128</v>
      </c>
      <c r="AU234" s="204" t="s">
        <v>84</v>
      </c>
      <c r="AV234" s="13" t="s">
        <v>82</v>
      </c>
      <c r="AW234" s="13" t="s">
        <v>35</v>
      </c>
      <c r="AX234" s="13" t="s">
        <v>74</v>
      </c>
      <c r="AY234" s="204" t="s">
        <v>115</v>
      </c>
    </row>
    <row r="235" spans="1:65" s="14" customFormat="1">
      <c r="B235" s="205"/>
      <c r="C235" s="206"/>
      <c r="D235" s="188" t="s">
        <v>128</v>
      </c>
      <c r="E235" s="207" t="s">
        <v>28</v>
      </c>
      <c r="F235" s="208" t="s">
        <v>133</v>
      </c>
      <c r="G235" s="206"/>
      <c r="H235" s="209">
        <v>0.20200000000000001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128</v>
      </c>
      <c r="AU235" s="215" t="s">
        <v>84</v>
      </c>
      <c r="AV235" s="14" t="s">
        <v>84</v>
      </c>
      <c r="AW235" s="14" t="s">
        <v>35</v>
      </c>
      <c r="AX235" s="14" t="s">
        <v>74</v>
      </c>
      <c r="AY235" s="215" t="s">
        <v>115</v>
      </c>
    </row>
    <row r="236" spans="1:65" s="15" customFormat="1">
      <c r="B236" s="216"/>
      <c r="C236" s="217"/>
      <c r="D236" s="188" t="s">
        <v>128</v>
      </c>
      <c r="E236" s="218" t="s">
        <v>28</v>
      </c>
      <c r="F236" s="219" t="s">
        <v>134</v>
      </c>
      <c r="G236" s="217"/>
      <c r="H236" s="220">
        <v>0.38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128</v>
      </c>
      <c r="AU236" s="226" t="s">
        <v>84</v>
      </c>
      <c r="AV236" s="15" t="s">
        <v>122</v>
      </c>
      <c r="AW236" s="15" t="s">
        <v>35</v>
      </c>
      <c r="AX236" s="15" t="s">
        <v>82</v>
      </c>
      <c r="AY236" s="226" t="s">
        <v>115</v>
      </c>
    </row>
    <row r="237" spans="1:65" s="2" customFormat="1" ht="16.5" customHeight="1">
      <c r="A237" s="35"/>
      <c r="B237" s="36"/>
      <c r="C237" s="175" t="s">
        <v>285</v>
      </c>
      <c r="D237" s="175" t="s">
        <v>117</v>
      </c>
      <c r="E237" s="176" t="s">
        <v>286</v>
      </c>
      <c r="F237" s="177" t="s">
        <v>287</v>
      </c>
      <c r="G237" s="178" t="s">
        <v>120</v>
      </c>
      <c r="H237" s="179">
        <v>0.4</v>
      </c>
      <c r="I237" s="180"/>
      <c r="J237" s="181">
        <f>ROUND(I237*H237,2)</f>
        <v>0</v>
      </c>
      <c r="K237" s="177" t="s">
        <v>121</v>
      </c>
      <c r="L237" s="40"/>
      <c r="M237" s="182" t="s">
        <v>28</v>
      </c>
      <c r="N237" s="183" t="s">
        <v>47</v>
      </c>
      <c r="O237" s="66"/>
      <c r="P237" s="184">
        <f>O237*H237</f>
        <v>0</v>
      </c>
      <c r="Q237" s="184">
        <v>0</v>
      </c>
      <c r="R237" s="184">
        <f>Q237*H237</f>
        <v>0</v>
      </c>
      <c r="S237" s="184">
        <v>0</v>
      </c>
      <c r="T237" s="18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6" t="s">
        <v>122</v>
      </c>
      <c r="AT237" s="186" t="s">
        <v>117</v>
      </c>
      <c r="AU237" s="186" t="s">
        <v>84</v>
      </c>
      <c r="AY237" s="18" t="s">
        <v>115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8" t="s">
        <v>122</v>
      </c>
      <c r="BK237" s="187">
        <f>ROUND(I237*H237,2)</f>
        <v>0</v>
      </c>
      <c r="BL237" s="18" t="s">
        <v>122</v>
      </c>
      <c r="BM237" s="186" t="s">
        <v>288</v>
      </c>
    </row>
    <row r="238" spans="1:65" s="2" customFormat="1">
      <c r="A238" s="35"/>
      <c r="B238" s="36"/>
      <c r="C238" s="37"/>
      <c r="D238" s="188" t="s">
        <v>124</v>
      </c>
      <c r="E238" s="37"/>
      <c r="F238" s="189" t="s">
        <v>289</v>
      </c>
      <c r="G238" s="37"/>
      <c r="H238" s="37"/>
      <c r="I238" s="190"/>
      <c r="J238" s="37"/>
      <c r="K238" s="37"/>
      <c r="L238" s="40"/>
      <c r="M238" s="191"/>
      <c r="N238" s="192"/>
      <c r="O238" s="66"/>
      <c r="P238" s="66"/>
      <c r="Q238" s="66"/>
      <c r="R238" s="66"/>
      <c r="S238" s="66"/>
      <c r="T238" s="6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124</v>
      </c>
      <c r="AU238" s="18" t="s">
        <v>84</v>
      </c>
    </row>
    <row r="239" spans="1:65" s="2" customFormat="1">
      <c r="A239" s="35"/>
      <c r="B239" s="36"/>
      <c r="C239" s="37"/>
      <c r="D239" s="193" t="s">
        <v>126</v>
      </c>
      <c r="E239" s="37"/>
      <c r="F239" s="194" t="s">
        <v>290</v>
      </c>
      <c r="G239" s="37"/>
      <c r="H239" s="37"/>
      <c r="I239" s="190"/>
      <c r="J239" s="37"/>
      <c r="K239" s="37"/>
      <c r="L239" s="40"/>
      <c r="M239" s="191"/>
      <c r="N239" s="192"/>
      <c r="O239" s="66"/>
      <c r="P239" s="66"/>
      <c r="Q239" s="66"/>
      <c r="R239" s="66"/>
      <c r="S239" s="66"/>
      <c r="T239" s="67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126</v>
      </c>
      <c r="AU239" s="18" t="s">
        <v>84</v>
      </c>
    </row>
    <row r="240" spans="1:65" s="13" customFormat="1">
      <c r="B240" s="195"/>
      <c r="C240" s="196"/>
      <c r="D240" s="188" t="s">
        <v>128</v>
      </c>
      <c r="E240" s="197" t="s">
        <v>28</v>
      </c>
      <c r="F240" s="198" t="s">
        <v>291</v>
      </c>
      <c r="G240" s="196"/>
      <c r="H240" s="197" t="s">
        <v>28</v>
      </c>
      <c r="I240" s="199"/>
      <c r="J240" s="196"/>
      <c r="K240" s="196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128</v>
      </c>
      <c r="AU240" s="204" t="s">
        <v>84</v>
      </c>
      <c r="AV240" s="13" t="s">
        <v>82</v>
      </c>
      <c r="AW240" s="13" t="s">
        <v>35</v>
      </c>
      <c r="AX240" s="13" t="s">
        <v>74</v>
      </c>
      <c r="AY240" s="204" t="s">
        <v>115</v>
      </c>
    </row>
    <row r="241" spans="1:65" s="13" customFormat="1">
      <c r="B241" s="195"/>
      <c r="C241" s="196"/>
      <c r="D241" s="188" t="s">
        <v>128</v>
      </c>
      <c r="E241" s="197" t="s">
        <v>28</v>
      </c>
      <c r="F241" s="198" t="s">
        <v>130</v>
      </c>
      <c r="G241" s="196"/>
      <c r="H241" s="197" t="s">
        <v>28</v>
      </c>
      <c r="I241" s="199"/>
      <c r="J241" s="196"/>
      <c r="K241" s="196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128</v>
      </c>
      <c r="AU241" s="204" t="s">
        <v>84</v>
      </c>
      <c r="AV241" s="13" t="s">
        <v>82</v>
      </c>
      <c r="AW241" s="13" t="s">
        <v>35</v>
      </c>
      <c r="AX241" s="13" t="s">
        <v>74</v>
      </c>
      <c r="AY241" s="204" t="s">
        <v>115</v>
      </c>
    </row>
    <row r="242" spans="1:65" s="14" customFormat="1">
      <c r="B242" s="205"/>
      <c r="C242" s="206"/>
      <c r="D242" s="188" t="s">
        <v>128</v>
      </c>
      <c r="E242" s="207" t="s">
        <v>28</v>
      </c>
      <c r="F242" s="208" t="s">
        <v>141</v>
      </c>
      <c r="G242" s="206"/>
      <c r="H242" s="209">
        <v>0.19900000000000001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128</v>
      </c>
      <c r="AU242" s="215" t="s">
        <v>84</v>
      </c>
      <c r="AV242" s="14" t="s">
        <v>84</v>
      </c>
      <c r="AW242" s="14" t="s">
        <v>35</v>
      </c>
      <c r="AX242" s="14" t="s">
        <v>74</v>
      </c>
      <c r="AY242" s="215" t="s">
        <v>115</v>
      </c>
    </row>
    <row r="243" spans="1:65" s="13" customFormat="1">
      <c r="B243" s="195"/>
      <c r="C243" s="196"/>
      <c r="D243" s="188" t="s">
        <v>128</v>
      </c>
      <c r="E243" s="197" t="s">
        <v>28</v>
      </c>
      <c r="F243" s="198" t="s">
        <v>132</v>
      </c>
      <c r="G243" s="196"/>
      <c r="H243" s="197" t="s">
        <v>28</v>
      </c>
      <c r="I243" s="199"/>
      <c r="J243" s="196"/>
      <c r="K243" s="196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128</v>
      </c>
      <c r="AU243" s="204" t="s">
        <v>84</v>
      </c>
      <c r="AV243" s="13" t="s">
        <v>82</v>
      </c>
      <c r="AW243" s="13" t="s">
        <v>35</v>
      </c>
      <c r="AX243" s="13" t="s">
        <v>74</v>
      </c>
      <c r="AY243" s="204" t="s">
        <v>115</v>
      </c>
    </row>
    <row r="244" spans="1:65" s="14" customFormat="1">
      <c r="B244" s="205"/>
      <c r="C244" s="206"/>
      <c r="D244" s="188" t="s">
        <v>128</v>
      </c>
      <c r="E244" s="207" t="s">
        <v>28</v>
      </c>
      <c r="F244" s="208" t="s">
        <v>142</v>
      </c>
      <c r="G244" s="206"/>
      <c r="H244" s="209">
        <v>0.20100000000000001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128</v>
      </c>
      <c r="AU244" s="215" t="s">
        <v>84</v>
      </c>
      <c r="AV244" s="14" t="s">
        <v>84</v>
      </c>
      <c r="AW244" s="14" t="s">
        <v>35</v>
      </c>
      <c r="AX244" s="14" t="s">
        <v>74</v>
      </c>
      <c r="AY244" s="215" t="s">
        <v>115</v>
      </c>
    </row>
    <row r="245" spans="1:65" s="15" customFormat="1">
      <c r="B245" s="216"/>
      <c r="C245" s="217"/>
      <c r="D245" s="188" t="s">
        <v>128</v>
      </c>
      <c r="E245" s="218" t="s">
        <v>28</v>
      </c>
      <c r="F245" s="219" t="s">
        <v>134</v>
      </c>
      <c r="G245" s="217"/>
      <c r="H245" s="220">
        <v>0.4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128</v>
      </c>
      <c r="AU245" s="226" t="s">
        <v>84</v>
      </c>
      <c r="AV245" s="15" t="s">
        <v>122</v>
      </c>
      <c r="AW245" s="15" t="s">
        <v>35</v>
      </c>
      <c r="AX245" s="15" t="s">
        <v>82</v>
      </c>
      <c r="AY245" s="226" t="s">
        <v>115</v>
      </c>
    </row>
    <row r="246" spans="1:65" s="2" customFormat="1" ht="16.5" customHeight="1">
      <c r="A246" s="35"/>
      <c r="B246" s="36"/>
      <c r="C246" s="175" t="s">
        <v>292</v>
      </c>
      <c r="D246" s="175" t="s">
        <v>117</v>
      </c>
      <c r="E246" s="176" t="s">
        <v>293</v>
      </c>
      <c r="F246" s="177" t="s">
        <v>294</v>
      </c>
      <c r="G246" s="178" t="s">
        <v>120</v>
      </c>
      <c r="H246" s="179">
        <v>0.29499999999999998</v>
      </c>
      <c r="I246" s="180"/>
      <c r="J246" s="181">
        <f>ROUND(I246*H246,2)</f>
        <v>0</v>
      </c>
      <c r="K246" s="177" t="s">
        <v>121</v>
      </c>
      <c r="L246" s="40"/>
      <c r="M246" s="182" t="s">
        <v>28</v>
      </c>
      <c r="N246" s="183" t="s">
        <v>47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6" t="s">
        <v>122</v>
      </c>
      <c r="AT246" s="186" t="s">
        <v>117</v>
      </c>
      <c r="AU246" s="186" t="s">
        <v>84</v>
      </c>
      <c r="AY246" s="18" t="s">
        <v>115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8" t="s">
        <v>122</v>
      </c>
      <c r="BK246" s="187">
        <f>ROUND(I246*H246,2)</f>
        <v>0</v>
      </c>
      <c r="BL246" s="18" t="s">
        <v>122</v>
      </c>
      <c r="BM246" s="186" t="s">
        <v>295</v>
      </c>
    </row>
    <row r="247" spans="1:65" s="2" customFormat="1">
      <c r="A247" s="35"/>
      <c r="B247" s="36"/>
      <c r="C247" s="37"/>
      <c r="D247" s="188" t="s">
        <v>124</v>
      </c>
      <c r="E247" s="37"/>
      <c r="F247" s="189" t="s">
        <v>296</v>
      </c>
      <c r="G247" s="37"/>
      <c r="H247" s="37"/>
      <c r="I247" s="190"/>
      <c r="J247" s="37"/>
      <c r="K247" s="37"/>
      <c r="L247" s="40"/>
      <c r="M247" s="191"/>
      <c r="N247" s="192"/>
      <c r="O247" s="66"/>
      <c r="P247" s="66"/>
      <c r="Q247" s="66"/>
      <c r="R247" s="66"/>
      <c r="S247" s="66"/>
      <c r="T247" s="67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124</v>
      </c>
      <c r="AU247" s="18" t="s">
        <v>84</v>
      </c>
    </row>
    <row r="248" spans="1:65" s="2" customFormat="1">
      <c r="A248" s="35"/>
      <c r="B248" s="36"/>
      <c r="C248" s="37"/>
      <c r="D248" s="193" t="s">
        <v>126</v>
      </c>
      <c r="E248" s="37"/>
      <c r="F248" s="194" t="s">
        <v>297</v>
      </c>
      <c r="G248" s="37"/>
      <c r="H248" s="37"/>
      <c r="I248" s="190"/>
      <c r="J248" s="37"/>
      <c r="K248" s="37"/>
      <c r="L248" s="40"/>
      <c r="M248" s="191"/>
      <c r="N248" s="192"/>
      <c r="O248" s="66"/>
      <c r="P248" s="66"/>
      <c r="Q248" s="66"/>
      <c r="R248" s="66"/>
      <c r="S248" s="66"/>
      <c r="T248" s="67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126</v>
      </c>
      <c r="AU248" s="18" t="s">
        <v>84</v>
      </c>
    </row>
    <row r="249" spans="1:65" s="13" customFormat="1">
      <c r="B249" s="195"/>
      <c r="C249" s="196"/>
      <c r="D249" s="188" t="s">
        <v>128</v>
      </c>
      <c r="E249" s="197" t="s">
        <v>28</v>
      </c>
      <c r="F249" s="198" t="s">
        <v>298</v>
      </c>
      <c r="G249" s="196"/>
      <c r="H249" s="197" t="s">
        <v>28</v>
      </c>
      <c r="I249" s="199"/>
      <c r="J249" s="196"/>
      <c r="K249" s="196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128</v>
      </c>
      <c r="AU249" s="204" t="s">
        <v>84</v>
      </c>
      <c r="AV249" s="13" t="s">
        <v>82</v>
      </c>
      <c r="AW249" s="13" t="s">
        <v>35</v>
      </c>
      <c r="AX249" s="13" t="s">
        <v>74</v>
      </c>
      <c r="AY249" s="204" t="s">
        <v>115</v>
      </c>
    </row>
    <row r="250" spans="1:65" s="13" customFormat="1">
      <c r="B250" s="195"/>
      <c r="C250" s="196"/>
      <c r="D250" s="188" t="s">
        <v>128</v>
      </c>
      <c r="E250" s="197" t="s">
        <v>28</v>
      </c>
      <c r="F250" s="198" t="s">
        <v>299</v>
      </c>
      <c r="G250" s="196"/>
      <c r="H250" s="197" t="s">
        <v>28</v>
      </c>
      <c r="I250" s="199"/>
      <c r="J250" s="196"/>
      <c r="K250" s="196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128</v>
      </c>
      <c r="AU250" s="204" t="s">
        <v>84</v>
      </c>
      <c r="AV250" s="13" t="s">
        <v>82</v>
      </c>
      <c r="AW250" s="13" t="s">
        <v>35</v>
      </c>
      <c r="AX250" s="13" t="s">
        <v>74</v>
      </c>
      <c r="AY250" s="204" t="s">
        <v>115</v>
      </c>
    </row>
    <row r="251" spans="1:65" s="14" customFormat="1">
      <c r="B251" s="205"/>
      <c r="C251" s="206"/>
      <c r="D251" s="188" t="s">
        <v>128</v>
      </c>
      <c r="E251" s="207" t="s">
        <v>28</v>
      </c>
      <c r="F251" s="208" t="s">
        <v>150</v>
      </c>
      <c r="G251" s="206"/>
      <c r="H251" s="209">
        <v>5.8000000000000003E-2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128</v>
      </c>
      <c r="AU251" s="215" t="s">
        <v>84</v>
      </c>
      <c r="AV251" s="14" t="s">
        <v>84</v>
      </c>
      <c r="AW251" s="14" t="s">
        <v>35</v>
      </c>
      <c r="AX251" s="14" t="s">
        <v>74</v>
      </c>
      <c r="AY251" s="215" t="s">
        <v>115</v>
      </c>
    </row>
    <row r="252" spans="1:65" s="13" customFormat="1">
      <c r="B252" s="195"/>
      <c r="C252" s="196"/>
      <c r="D252" s="188" t="s">
        <v>128</v>
      </c>
      <c r="E252" s="197" t="s">
        <v>28</v>
      </c>
      <c r="F252" s="198" t="s">
        <v>300</v>
      </c>
      <c r="G252" s="196"/>
      <c r="H252" s="197" t="s">
        <v>28</v>
      </c>
      <c r="I252" s="199"/>
      <c r="J252" s="196"/>
      <c r="K252" s="196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128</v>
      </c>
      <c r="AU252" s="204" t="s">
        <v>84</v>
      </c>
      <c r="AV252" s="13" t="s">
        <v>82</v>
      </c>
      <c r="AW252" s="13" t="s">
        <v>35</v>
      </c>
      <c r="AX252" s="13" t="s">
        <v>74</v>
      </c>
      <c r="AY252" s="204" t="s">
        <v>115</v>
      </c>
    </row>
    <row r="253" spans="1:65" s="13" customFormat="1">
      <c r="B253" s="195"/>
      <c r="C253" s="196"/>
      <c r="D253" s="188" t="s">
        <v>128</v>
      </c>
      <c r="E253" s="197" t="s">
        <v>28</v>
      </c>
      <c r="F253" s="198" t="s">
        <v>130</v>
      </c>
      <c r="G253" s="196"/>
      <c r="H253" s="197" t="s">
        <v>28</v>
      </c>
      <c r="I253" s="199"/>
      <c r="J253" s="196"/>
      <c r="K253" s="196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128</v>
      </c>
      <c r="AU253" s="204" t="s">
        <v>84</v>
      </c>
      <c r="AV253" s="13" t="s">
        <v>82</v>
      </c>
      <c r="AW253" s="13" t="s">
        <v>35</v>
      </c>
      <c r="AX253" s="13" t="s">
        <v>74</v>
      </c>
      <c r="AY253" s="204" t="s">
        <v>115</v>
      </c>
    </row>
    <row r="254" spans="1:65" s="14" customFormat="1">
      <c r="B254" s="205"/>
      <c r="C254" s="206"/>
      <c r="D254" s="188" t="s">
        <v>128</v>
      </c>
      <c r="E254" s="207" t="s">
        <v>28</v>
      </c>
      <c r="F254" s="208" t="s">
        <v>301</v>
      </c>
      <c r="G254" s="206"/>
      <c r="H254" s="209">
        <v>0.115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128</v>
      </c>
      <c r="AU254" s="215" t="s">
        <v>84</v>
      </c>
      <c r="AV254" s="14" t="s">
        <v>84</v>
      </c>
      <c r="AW254" s="14" t="s">
        <v>35</v>
      </c>
      <c r="AX254" s="14" t="s">
        <v>74</v>
      </c>
      <c r="AY254" s="215" t="s">
        <v>115</v>
      </c>
    </row>
    <row r="255" spans="1:65" s="13" customFormat="1">
      <c r="B255" s="195"/>
      <c r="C255" s="196"/>
      <c r="D255" s="188" t="s">
        <v>128</v>
      </c>
      <c r="E255" s="197" t="s">
        <v>28</v>
      </c>
      <c r="F255" s="198" t="s">
        <v>132</v>
      </c>
      <c r="G255" s="196"/>
      <c r="H255" s="197" t="s">
        <v>28</v>
      </c>
      <c r="I255" s="199"/>
      <c r="J255" s="196"/>
      <c r="K255" s="196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128</v>
      </c>
      <c r="AU255" s="204" t="s">
        <v>84</v>
      </c>
      <c r="AV255" s="13" t="s">
        <v>82</v>
      </c>
      <c r="AW255" s="13" t="s">
        <v>35</v>
      </c>
      <c r="AX255" s="13" t="s">
        <v>74</v>
      </c>
      <c r="AY255" s="204" t="s">
        <v>115</v>
      </c>
    </row>
    <row r="256" spans="1:65" s="14" customFormat="1">
      <c r="B256" s="205"/>
      <c r="C256" s="206"/>
      <c r="D256" s="188" t="s">
        <v>128</v>
      </c>
      <c r="E256" s="207" t="s">
        <v>28</v>
      </c>
      <c r="F256" s="208" t="s">
        <v>302</v>
      </c>
      <c r="G256" s="206"/>
      <c r="H256" s="209">
        <v>0.122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128</v>
      </c>
      <c r="AU256" s="215" t="s">
        <v>84</v>
      </c>
      <c r="AV256" s="14" t="s">
        <v>84</v>
      </c>
      <c r="AW256" s="14" t="s">
        <v>35</v>
      </c>
      <c r="AX256" s="14" t="s">
        <v>74</v>
      </c>
      <c r="AY256" s="215" t="s">
        <v>115</v>
      </c>
    </row>
    <row r="257" spans="1:65" s="15" customFormat="1">
      <c r="B257" s="216"/>
      <c r="C257" s="217"/>
      <c r="D257" s="188" t="s">
        <v>128</v>
      </c>
      <c r="E257" s="218" t="s">
        <v>28</v>
      </c>
      <c r="F257" s="219" t="s">
        <v>134</v>
      </c>
      <c r="G257" s="217"/>
      <c r="H257" s="220">
        <v>0.29499999999999998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128</v>
      </c>
      <c r="AU257" s="226" t="s">
        <v>84</v>
      </c>
      <c r="AV257" s="15" t="s">
        <v>122</v>
      </c>
      <c r="AW257" s="15" t="s">
        <v>35</v>
      </c>
      <c r="AX257" s="15" t="s">
        <v>82</v>
      </c>
      <c r="AY257" s="226" t="s">
        <v>115</v>
      </c>
    </row>
    <row r="258" spans="1:65" s="2" customFormat="1" ht="16.5" customHeight="1">
      <c r="A258" s="35"/>
      <c r="B258" s="36"/>
      <c r="C258" s="175" t="s">
        <v>7</v>
      </c>
      <c r="D258" s="175" t="s">
        <v>117</v>
      </c>
      <c r="E258" s="176" t="s">
        <v>303</v>
      </c>
      <c r="F258" s="177" t="s">
        <v>304</v>
      </c>
      <c r="G258" s="178" t="s">
        <v>178</v>
      </c>
      <c r="H258" s="179">
        <v>150.13999999999999</v>
      </c>
      <c r="I258" s="180"/>
      <c r="J258" s="181">
        <f>ROUND(I258*H258,2)</f>
        <v>0</v>
      </c>
      <c r="K258" s="177" t="s">
        <v>28</v>
      </c>
      <c r="L258" s="40"/>
      <c r="M258" s="182" t="s">
        <v>28</v>
      </c>
      <c r="N258" s="183" t="s">
        <v>47</v>
      </c>
      <c r="O258" s="66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6" t="s">
        <v>122</v>
      </c>
      <c r="AT258" s="186" t="s">
        <v>117</v>
      </c>
      <c r="AU258" s="186" t="s">
        <v>84</v>
      </c>
      <c r="AY258" s="18" t="s">
        <v>115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8" t="s">
        <v>122</v>
      </c>
      <c r="BK258" s="187">
        <f>ROUND(I258*H258,2)</f>
        <v>0</v>
      </c>
      <c r="BL258" s="18" t="s">
        <v>122</v>
      </c>
      <c r="BM258" s="186" t="s">
        <v>305</v>
      </c>
    </row>
    <row r="259" spans="1:65" s="2" customFormat="1">
      <c r="A259" s="35"/>
      <c r="B259" s="36"/>
      <c r="C259" s="37"/>
      <c r="D259" s="188" t="s">
        <v>124</v>
      </c>
      <c r="E259" s="37"/>
      <c r="F259" s="189" t="s">
        <v>306</v>
      </c>
      <c r="G259" s="37"/>
      <c r="H259" s="37"/>
      <c r="I259" s="190"/>
      <c r="J259" s="37"/>
      <c r="K259" s="37"/>
      <c r="L259" s="40"/>
      <c r="M259" s="191"/>
      <c r="N259" s="192"/>
      <c r="O259" s="66"/>
      <c r="P259" s="66"/>
      <c r="Q259" s="66"/>
      <c r="R259" s="66"/>
      <c r="S259" s="66"/>
      <c r="T259" s="67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124</v>
      </c>
      <c r="AU259" s="18" t="s">
        <v>84</v>
      </c>
    </row>
    <row r="260" spans="1:65" s="13" customFormat="1">
      <c r="B260" s="195"/>
      <c r="C260" s="196"/>
      <c r="D260" s="188" t="s">
        <v>128</v>
      </c>
      <c r="E260" s="197" t="s">
        <v>28</v>
      </c>
      <c r="F260" s="198" t="s">
        <v>307</v>
      </c>
      <c r="G260" s="196"/>
      <c r="H260" s="197" t="s">
        <v>28</v>
      </c>
      <c r="I260" s="199"/>
      <c r="J260" s="196"/>
      <c r="K260" s="196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128</v>
      </c>
      <c r="AU260" s="204" t="s">
        <v>84</v>
      </c>
      <c r="AV260" s="13" t="s">
        <v>82</v>
      </c>
      <c r="AW260" s="13" t="s">
        <v>35</v>
      </c>
      <c r="AX260" s="13" t="s">
        <v>74</v>
      </c>
      <c r="AY260" s="204" t="s">
        <v>115</v>
      </c>
    </row>
    <row r="261" spans="1:65" s="13" customFormat="1" ht="22.5">
      <c r="B261" s="195"/>
      <c r="C261" s="196"/>
      <c r="D261" s="188" t="s">
        <v>128</v>
      </c>
      <c r="E261" s="197" t="s">
        <v>28</v>
      </c>
      <c r="F261" s="198" t="s">
        <v>308</v>
      </c>
      <c r="G261" s="196"/>
      <c r="H261" s="197" t="s">
        <v>28</v>
      </c>
      <c r="I261" s="199"/>
      <c r="J261" s="196"/>
      <c r="K261" s="196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128</v>
      </c>
      <c r="AU261" s="204" t="s">
        <v>84</v>
      </c>
      <c r="AV261" s="13" t="s">
        <v>82</v>
      </c>
      <c r="AW261" s="13" t="s">
        <v>35</v>
      </c>
      <c r="AX261" s="13" t="s">
        <v>74</v>
      </c>
      <c r="AY261" s="204" t="s">
        <v>115</v>
      </c>
    </row>
    <row r="262" spans="1:65" s="13" customFormat="1" ht="22.5">
      <c r="B262" s="195"/>
      <c r="C262" s="196"/>
      <c r="D262" s="188" t="s">
        <v>128</v>
      </c>
      <c r="E262" s="197" t="s">
        <v>28</v>
      </c>
      <c r="F262" s="198" t="s">
        <v>309</v>
      </c>
      <c r="G262" s="196"/>
      <c r="H262" s="197" t="s">
        <v>28</v>
      </c>
      <c r="I262" s="199"/>
      <c r="J262" s="196"/>
      <c r="K262" s="196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128</v>
      </c>
      <c r="AU262" s="204" t="s">
        <v>84</v>
      </c>
      <c r="AV262" s="13" t="s">
        <v>82</v>
      </c>
      <c r="AW262" s="13" t="s">
        <v>35</v>
      </c>
      <c r="AX262" s="13" t="s">
        <v>74</v>
      </c>
      <c r="AY262" s="204" t="s">
        <v>115</v>
      </c>
    </row>
    <row r="263" spans="1:65" s="13" customFormat="1">
      <c r="B263" s="195"/>
      <c r="C263" s="196"/>
      <c r="D263" s="188" t="s">
        <v>128</v>
      </c>
      <c r="E263" s="197" t="s">
        <v>28</v>
      </c>
      <c r="F263" s="198" t="s">
        <v>310</v>
      </c>
      <c r="G263" s="196"/>
      <c r="H263" s="197" t="s">
        <v>28</v>
      </c>
      <c r="I263" s="199"/>
      <c r="J263" s="196"/>
      <c r="K263" s="196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128</v>
      </c>
      <c r="AU263" s="204" t="s">
        <v>84</v>
      </c>
      <c r="AV263" s="13" t="s">
        <v>82</v>
      </c>
      <c r="AW263" s="13" t="s">
        <v>35</v>
      </c>
      <c r="AX263" s="13" t="s">
        <v>74</v>
      </c>
      <c r="AY263" s="204" t="s">
        <v>115</v>
      </c>
    </row>
    <row r="264" spans="1:65" s="14" customFormat="1">
      <c r="B264" s="205"/>
      <c r="C264" s="206"/>
      <c r="D264" s="188" t="s">
        <v>128</v>
      </c>
      <c r="E264" s="207" t="s">
        <v>28</v>
      </c>
      <c r="F264" s="208" t="s">
        <v>210</v>
      </c>
      <c r="G264" s="206"/>
      <c r="H264" s="209">
        <v>150.13999999999999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128</v>
      </c>
      <c r="AU264" s="215" t="s">
        <v>84</v>
      </c>
      <c r="AV264" s="14" t="s">
        <v>84</v>
      </c>
      <c r="AW264" s="14" t="s">
        <v>35</v>
      </c>
      <c r="AX264" s="14" t="s">
        <v>82</v>
      </c>
      <c r="AY264" s="215" t="s">
        <v>115</v>
      </c>
    </row>
    <row r="265" spans="1:65" s="2" customFormat="1" ht="16.5" customHeight="1">
      <c r="A265" s="35"/>
      <c r="B265" s="36"/>
      <c r="C265" s="175" t="s">
        <v>311</v>
      </c>
      <c r="D265" s="175" t="s">
        <v>117</v>
      </c>
      <c r="E265" s="176" t="s">
        <v>312</v>
      </c>
      <c r="F265" s="177" t="s">
        <v>313</v>
      </c>
      <c r="G265" s="178" t="s">
        <v>314</v>
      </c>
      <c r="H265" s="179">
        <v>7.5250000000000004</v>
      </c>
      <c r="I265" s="180"/>
      <c r="J265" s="181">
        <f>ROUND(I265*H265,2)</f>
        <v>0</v>
      </c>
      <c r="K265" s="177" t="s">
        <v>28</v>
      </c>
      <c r="L265" s="40"/>
      <c r="M265" s="182" t="s">
        <v>28</v>
      </c>
      <c r="N265" s="183" t="s">
        <v>47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6" t="s">
        <v>122</v>
      </c>
      <c r="AT265" s="186" t="s">
        <v>117</v>
      </c>
      <c r="AU265" s="186" t="s">
        <v>84</v>
      </c>
      <c r="AY265" s="18" t="s">
        <v>115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8" t="s">
        <v>122</v>
      </c>
      <c r="BK265" s="187">
        <f>ROUND(I265*H265,2)</f>
        <v>0</v>
      </c>
      <c r="BL265" s="18" t="s">
        <v>122</v>
      </c>
      <c r="BM265" s="186" t="s">
        <v>315</v>
      </c>
    </row>
    <row r="266" spans="1:65" s="2" customFormat="1">
      <c r="A266" s="35"/>
      <c r="B266" s="36"/>
      <c r="C266" s="37"/>
      <c r="D266" s="188" t="s">
        <v>124</v>
      </c>
      <c r="E266" s="37"/>
      <c r="F266" s="189" t="s">
        <v>316</v>
      </c>
      <c r="G266" s="37"/>
      <c r="H266" s="37"/>
      <c r="I266" s="190"/>
      <c r="J266" s="37"/>
      <c r="K266" s="37"/>
      <c r="L266" s="40"/>
      <c r="M266" s="191"/>
      <c r="N266" s="192"/>
      <c r="O266" s="66"/>
      <c r="P266" s="66"/>
      <c r="Q266" s="66"/>
      <c r="R266" s="66"/>
      <c r="S266" s="66"/>
      <c r="T266" s="67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124</v>
      </c>
      <c r="AU266" s="18" t="s">
        <v>84</v>
      </c>
    </row>
    <row r="267" spans="1:65" s="13" customFormat="1">
      <c r="B267" s="195"/>
      <c r="C267" s="196"/>
      <c r="D267" s="188" t="s">
        <v>128</v>
      </c>
      <c r="E267" s="197" t="s">
        <v>28</v>
      </c>
      <c r="F267" s="198" t="s">
        <v>317</v>
      </c>
      <c r="G267" s="196"/>
      <c r="H267" s="197" t="s">
        <v>28</v>
      </c>
      <c r="I267" s="199"/>
      <c r="J267" s="196"/>
      <c r="K267" s="196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128</v>
      </c>
      <c r="AU267" s="204" t="s">
        <v>84</v>
      </c>
      <c r="AV267" s="13" t="s">
        <v>82</v>
      </c>
      <c r="AW267" s="13" t="s">
        <v>35</v>
      </c>
      <c r="AX267" s="13" t="s">
        <v>74</v>
      </c>
      <c r="AY267" s="204" t="s">
        <v>115</v>
      </c>
    </row>
    <row r="268" spans="1:65" s="13" customFormat="1">
      <c r="B268" s="195"/>
      <c r="C268" s="196"/>
      <c r="D268" s="188" t="s">
        <v>128</v>
      </c>
      <c r="E268" s="197" t="s">
        <v>28</v>
      </c>
      <c r="F268" s="198" t="s">
        <v>318</v>
      </c>
      <c r="G268" s="196"/>
      <c r="H268" s="197" t="s">
        <v>28</v>
      </c>
      <c r="I268" s="199"/>
      <c r="J268" s="196"/>
      <c r="K268" s="196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128</v>
      </c>
      <c r="AU268" s="204" t="s">
        <v>84</v>
      </c>
      <c r="AV268" s="13" t="s">
        <v>82</v>
      </c>
      <c r="AW268" s="13" t="s">
        <v>35</v>
      </c>
      <c r="AX268" s="13" t="s">
        <v>74</v>
      </c>
      <c r="AY268" s="204" t="s">
        <v>115</v>
      </c>
    </row>
    <row r="269" spans="1:65" s="14" customFormat="1">
      <c r="B269" s="205"/>
      <c r="C269" s="206"/>
      <c r="D269" s="188" t="s">
        <v>128</v>
      </c>
      <c r="E269" s="207" t="s">
        <v>28</v>
      </c>
      <c r="F269" s="208" t="s">
        <v>319</v>
      </c>
      <c r="G269" s="206"/>
      <c r="H269" s="209">
        <v>2.66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128</v>
      </c>
      <c r="AU269" s="215" t="s">
        <v>84</v>
      </c>
      <c r="AV269" s="14" t="s">
        <v>84</v>
      </c>
      <c r="AW269" s="14" t="s">
        <v>35</v>
      </c>
      <c r="AX269" s="14" t="s">
        <v>74</v>
      </c>
      <c r="AY269" s="215" t="s">
        <v>115</v>
      </c>
    </row>
    <row r="270" spans="1:65" s="13" customFormat="1">
      <c r="B270" s="195"/>
      <c r="C270" s="196"/>
      <c r="D270" s="188" t="s">
        <v>128</v>
      </c>
      <c r="E270" s="197" t="s">
        <v>28</v>
      </c>
      <c r="F270" s="198" t="s">
        <v>320</v>
      </c>
      <c r="G270" s="196"/>
      <c r="H270" s="197" t="s">
        <v>28</v>
      </c>
      <c r="I270" s="199"/>
      <c r="J270" s="196"/>
      <c r="K270" s="196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128</v>
      </c>
      <c r="AU270" s="204" t="s">
        <v>84</v>
      </c>
      <c r="AV270" s="13" t="s">
        <v>82</v>
      </c>
      <c r="AW270" s="13" t="s">
        <v>35</v>
      </c>
      <c r="AX270" s="13" t="s">
        <v>74</v>
      </c>
      <c r="AY270" s="204" t="s">
        <v>115</v>
      </c>
    </row>
    <row r="271" spans="1:65" s="14" customFormat="1">
      <c r="B271" s="205"/>
      <c r="C271" s="206"/>
      <c r="D271" s="188" t="s">
        <v>128</v>
      </c>
      <c r="E271" s="207" t="s">
        <v>28</v>
      </c>
      <c r="F271" s="208" t="s">
        <v>321</v>
      </c>
      <c r="G271" s="206"/>
      <c r="H271" s="209">
        <v>2.8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128</v>
      </c>
      <c r="AU271" s="215" t="s">
        <v>84</v>
      </c>
      <c r="AV271" s="14" t="s">
        <v>84</v>
      </c>
      <c r="AW271" s="14" t="s">
        <v>35</v>
      </c>
      <c r="AX271" s="14" t="s">
        <v>74</v>
      </c>
      <c r="AY271" s="215" t="s">
        <v>115</v>
      </c>
    </row>
    <row r="272" spans="1:65" s="13" customFormat="1">
      <c r="B272" s="195"/>
      <c r="C272" s="196"/>
      <c r="D272" s="188" t="s">
        <v>128</v>
      </c>
      <c r="E272" s="197" t="s">
        <v>28</v>
      </c>
      <c r="F272" s="198" t="s">
        <v>322</v>
      </c>
      <c r="G272" s="196"/>
      <c r="H272" s="197" t="s">
        <v>28</v>
      </c>
      <c r="I272" s="199"/>
      <c r="J272" s="196"/>
      <c r="K272" s="196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128</v>
      </c>
      <c r="AU272" s="204" t="s">
        <v>84</v>
      </c>
      <c r="AV272" s="13" t="s">
        <v>82</v>
      </c>
      <c r="AW272" s="13" t="s">
        <v>35</v>
      </c>
      <c r="AX272" s="13" t="s">
        <v>74</v>
      </c>
      <c r="AY272" s="204" t="s">
        <v>115</v>
      </c>
    </row>
    <row r="273" spans="1:65" s="14" customFormat="1">
      <c r="B273" s="205"/>
      <c r="C273" s="206"/>
      <c r="D273" s="188" t="s">
        <v>128</v>
      </c>
      <c r="E273" s="207" t="s">
        <v>28</v>
      </c>
      <c r="F273" s="208" t="s">
        <v>323</v>
      </c>
      <c r="G273" s="206"/>
      <c r="H273" s="209">
        <v>2.0649999999999999</v>
      </c>
      <c r="I273" s="210"/>
      <c r="J273" s="206"/>
      <c r="K273" s="206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128</v>
      </c>
      <c r="AU273" s="215" t="s">
        <v>84</v>
      </c>
      <c r="AV273" s="14" t="s">
        <v>84</v>
      </c>
      <c r="AW273" s="14" t="s">
        <v>35</v>
      </c>
      <c r="AX273" s="14" t="s">
        <v>74</v>
      </c>
      <c r="AY273" s="215" t="s">
        <v>115</v>
      </c>
    </row>
    <row r="274" spans="1:65" s="15" customFormat="1">
      <c r="B274" s="216"/>
      <c r="C274" s="217"/>
      <c r="D274" s="188" t="s">
        <v>128</v>
      </c>
      <c r="E274" s="218" t="s">
        <v>28</v>
      </c>
      <c r="F274" s="219" t="s">
        <v>134</v>
      </c>
      <c r="G274" s="217"/>
      <c r="H274" s="220">
        <v>7.5250000000000004</v>
      </c>
      <c r="I274" s="221"/>
      <c r="J274" s="217"/>
      <c r="K274" s="217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128</v>
      </c>
      <c r="AU274" s="226" t="s">
        <v>84</v>
      </c>
      <c r="AV274" s="15" t="s">
        <v>122</v>
      </c>
      <c r="AW274" s="15" t="s">
        <v>35</v>
      </c>
      <c r="AX274" s="15" t="s">
        <v>82</v>
      </c>
      <c r="AY274" s="226" t="s">
        <v>115</v>
      </c>
    </row>
    <row r="275" spans="1:65" s="2" customFormat="1" ht="16.5" customHeight="1">
      <c r="A275" s="35"/>
      <c r="B275" s="36"/>
      <c r="C275" s="175" t="s">
        <v>324</v>
      </c>
      <c r="D275" s="175" t="s">
        <v>117</v>
      </c>
      <c r="E275" s="176" t="s">
        <v>325</v>
      </c>
      <c r="F275" s="177" t="s">
        <v>326</v>
      </c>
      <c r="G275" s="178" t="s">
        <v>178</v>
      </c>
      <c r="H275" s="179">
        <v>-6.33</v>
      </c>
      <c r="I275" s="180"/>
      <c r="J275" s="181">
        <f>ROUND(I275*H275,2)</f>
        <v>0</v>
      </c>
      <c r="K275" s="177" t="s">
        <v>28</v>
      </c>
      <c r="L275" s="40"/>
      <c r="M275" s="182" t="s">
        <v>28</v>
      </c>
      <c r="N275" s="183" t="s">
        <v>47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0</v>
      </c>
      <c r="T275" s="18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6" t="s">
        <v>122</v>
      </c>
      <c r="AT275" s="186" t="s">
        <v>117</v>
      </c>
      <c r="AU275" s="186" t="s">
        <v>84</v>
      </c>
      <c r="AY275" s="18" t="s">
        <v>115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8" t="s">
        <v>122</v>
      </c>
      <c r="BK275" s="187">
        <f>ROUND(I275*H275,2)</f>
        <v>0</v>
      </c>
      <c r="BL275" s="18" t="s">
        <v>122</v>
      </c>
      <c r="BM275" s="186" t="s">
        <v>327</v>
      </c>
    </row>
    <row r="276" spans="1:65" s="2" customFormat="1">
      <c r="A276" s="35"/>
      <c r="B276" s="36"/>
      <c r="C276" s="37"/>
      <c r="D276" s="188" t="s">
        <v>124</v>
      </c>
      <c r="E276" s="37"/>
      <c r="F276" s="189" t="s">
        <v>326</v>
      </c>
      <c r="G276" s="37"/>
      <c r="H276" s="37"/>
      <c r="I276" s="190"/>
      <c r="J276" s="37"/>
      <c r="K276" s="37"/>
      <c r="L276" s="40"/>
      <c r="M276" s="191"/>
      <c r="N276" s="192"/>
      <c r="O276" s="66"/>
      <c r="P276" s="66"/>
      <c r="Q276" s="66"/>
      <c r="R276" s="66"/>
      <c r="S276" s="66"/>
      <c r="T276" s="67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124</v>
      </c>
      <c r="AU276" s="18" t="s">
        <v>84</v>
      </c>
    </row>
    <row r="277" spans="1:65" s="13" customFormat="1">
      <c r="B277" s="195"/>
      <c r="C277" s="196"/>
      <c r="D277" s="188" t="s">
        <v>128</v>
      </c>
      <c r="E277" s="197" t="s">
        <v>28</v>
      </c>
      <c r="F277" s="198" t="s">
        <v>328</v>
      </c>
      <c r="G277" s="196"/>
      <c r="H277" s="197" t="s">
        <v>28</v>
      </c>
      <c r="I277" s="199"/>
      <c r="J277" s="196"/>
      <c r="K277" s="196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128</v>
      </c>
      <c r="AU277" s="204" t="s">
        <v>84</v>
      </c>
      <c r="AV277" s="13" t="s">
        <v>82</v>
      </c>
      <c r="AW277" s="13" t="s">
        <v>35</v>
      </c>
      <c r="AX277" s="13" t="s">
        <v>74</v>
      </c>
      <c r="AY277" s="204" t="s">
        <v>115</v>
      </c>
    </row>
    <row r="278" spans="1:65" s="14" customFormat="1">
      <c r="B278" s="205"/>
      <c r="C278" s="206"/>
      <c r="D278" s="188" t="s">
        <v>128</v>
      </c>
      <c r="E278" s="207" t="s">
        <v>28</v>
      </c>
      <c r="F278" s="208" t="s">
        <v>329</v>
      </c>
      <c r="G278" s="206"/>
      <c r="H278" s="209">
        <v>-6.33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128</v>
      </c>
      <c r="AU278" s="215" t="s">
        <v>84</v>
      </c>
      <c r="AV278" s="14" t="s">
        <v>84</v>
      </c>
      <c r="AW278" s="14" t="s">
        <v>35</v>
      </c>
      <c r="AX278" s="14" t="s">
        <v>82</v>
      </c>
      <c r="AY278" s="215" t="s">
        <v>115</v>
      </c>
    </row>
    <row r="279" spans="1:65" s="12" customFormat="1" ht="22.9" customHeight="1">
      <c r="B279" s="159"/>
      <c r="C279" s="160"/>
      <c r="D279" s="161" t="s">
        <v>73</v>
      </c>
      <c r="E279" s="173" t="s">
        <v>122</v>
      </c>
      <c r="F279" s="173" t="s">
        <v>330</v>
      </c>
      <c r="G279" s="160"/>
      <c r="H279" s="160"/>
      <c r="I279" s="163"/>
      <c r="J279" s="174">
        <f>BK279</f>
        <v>0</v>
      </c>
      <c r="K279" s="160"/>
      <c r="L279" s="165"/>
      <c r="M279" s="166"/>
      <c r="N279" s="167"/>
      <c r="O279" s="167"/>
      <c r="P279" s="168">
        <f>SUM(P280:P288)</f>
        <v>0</v>
      </c>
      <c r="Q279" s="167"/>
      <c r="R279" s="168">
        <f>SUM(R280:R288)</f>
        <v>17.306544000000002</v>
      </c>
      <c r="S279" s="167"/>
      <c r="T279" s="169">
        <f>SUM(T280:T288)</f>
        <v>0</v>
      </c>
      <c r="AR279" s="170" t="s">
        <v>82</v>
      </c>
      <c r="AT279" s="171" t="s">
        <v>73</v>
      </c>
      <c r="AU279" s="171" t="s">
        <v>82</v>
      </c>
      <c r="AY279" s="170" t="s">
        <v>115</v>
      </c>
      <c r="BK279" s="172">
        <f>SUM(BK280:BK288)</f>
        <v>0</v>
      </c>
    </row>
    <row r="280" spans="1:65" s="2" customFormat="1" ht="21.75" customHeight="1">
      <c r="A280" s="35"/>
      <c r="B280" s="36"/>
      <c r="C280" s="175" t="s">
        <v>331</v>
      </c>
      <c r="D280" s="175" t="s">
        <v>117</v>
      </c>
      <c r="E280" s="176" t="s">
        <v>332</v>
      </c>
      <c r="F280" s="177" t="s">
        <v>333</v>
      </c>
      <c r="G280" s="178" t="s">
        <v>153</v>
      </c>
      <c r="H280" s="179">
        <v>647.70000000000005</v>
      </c>
      <c r="I280" s="180"/>
      <c r="J280" s="181">
        <f>ROUND(I280*H280,2)</f>
        <v>0</v>
      </c>
      <c r="K280" s="177" t="s">
        <v>121</v>
      </c>
      <c r="L280" s="40"/>
      <c r="M280" s="182" t="s">
        <v>28</v>
      </c>
      <c r="N280" s="183" t="s">
        <v>47</v>
      </c>
      <c r="O280" s="66"/>
      <c r="P280" s="184">
        <f>O280*H280</f>
        <v>0</v>
      </c>
      <c r="Q280" s="184">
        <v>2.6720000000000001E-2</v>
      </c>
      <c r="R280" s="184">
        <f>Q280*H280</f>
        <v>17.306544000000002</v>
      </c>
      <c r="S280" s="184">
        <v>0</v>
      </c>
      <c r="T280" s="18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6" t="s">
        <v>122</v>
      </c>
      <c r="AT280" s="186" t="s">
        <v>117</v>
      </c>
      <c r="AU280" s="186" t="s">
        <v>84</v>
      </c>
      <c r="AY280" s="18" t="s">
        <v>115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8" t="s">
        <v>122</v>
      </c>
      <c r="BK280" s="187">
        <f>ROUND(I280*H280,2)</f>
        <v>0</v>
      </c>
      <c r="BL280" s="18" t="s">
        <v>122</v>
      </c>
      <c r="BM280" s="186" t="s">
        <v>334</v>
      </c>
    </row>
    <row r="281" spans="1:65" s="2" customFormat="1" ht="19.5">
      <c r="A281" s="35"/>
      <c r="B281" s="36"/>
      <c r="C281" s="37"/>
      <c r="D281" s="188" t="s">
        <v>124</v>
      </c>
      <c r="E281" s="37"/>
      <c r="F281" s="189" t="s">
        <v>335</v>
      </c>
      <c r="G281" s="37"/>
      <c r="H281" s="37"/>
      <c r="I281" s="190"/>
      <c r="J281" s="37"/>
      <c r="K281" s="37"/>
      <c r="L281" s="40"/>
      <c r="M281" s="191"/>
      <c r="N281" s="192"/>
      <c r="O281" s="66"/>
      <c r="P281" s="66"/>
      <c r="Q281" s="66"/>
      <c r="R281" s="66"/>
      <c r="S281" s="66"/>
      <c r="T281" s="67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124</v>
      </c>
      <c r="AU281" s="18" t="s">
        <v>84</v>
      </c>
    </row>
    <row r="282" spans="1:65" s="2" customFormat="1">
      <c r="A282" s="35"/>
      <c r="B282" s="36"/>
      <c r="C282" s="37"/>
      <c r="D282" s="193" t="s">
        <v>126</v>
      </c>
      <c r="E282" s="37"/>
      <c r="F282" s="194" t="s">
        <v>336</v>
      </c>
      <c r="G282" s="37"/>
      <c r="H282" s="37"/>
      <c r="I282" s="190"/>
      <c r="J282" s="37"/>
      <c r="K282" s="37"/>
      <c r="L282" s="40"/>
      <c r="M282" s="191"/>
      <c r="N282" s="192"/>
      <c r="O282" s="66"/>
      <c r="P282" s="66"/>
      <c r="Q282" s="66"/>
      <c r="R282" s="66"/>
      <c r="S282" s="66"/>
      <c r="T282" s="67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126</v>
      </c>
      <c r="AU282" s="18" t="s">
        <v>84</v>
      </c>
    </row>
    <row r="283" spans="1:65" s="13" customFormat="1">
      <c r="B283" s="195"/>
      <c r="C283" s="196"/>
      <c r="D283" s="188" t="s">
        <v>128</v>
      </c>
      <c r="E283" s="197" t="s">
        <v>28</v>
      </c>
      <c r="F283" s="198" t="s">
        <v>337</v>
      </c>
      <c r="G283" s="196"/>
      <c r="H283" s="197" t="s">
        <v>28</v>
      </c>
      <c r="I283" s="199"/>
      <c r="J283" s="196"/>
      <c r="K283" s="196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128</v>
      </c>
      <c r="AU283" s="204" t="s">
        <v>84</v>
      </c>
      <c r="AV283" s="13" t="s">
        <v>82</v>
      </c>
      <c r="AW283" s="13" t="s">
        <v>35</v>
      </c>
      <c r="AX283" s="13" t="s">
        <v>74</v>
      </c>
      <c r="AY283" s="204" t="s">
        <v>115</v>
      </c>
    </row>
    <row r="284" spans="1:65" s="13" customFormat="1">
      <c r="B284" s="195"/>
      <c r="C284" s="196"/>
      <c r="D284" s="188" t="s">
        <v>128</v>
      </c>
      <c r="E284" s="197" t="s">
        <v>28</v>
      </c>
      <c r="F284" s="198" t="s">
        <v>338</v>
      </c>
      <c r="G284" s="196"/>
      <c r="H284" s="197" t="s">
        <v>28</v>
      </c>
      <c r="I284" s="199"/>
      <c r="J284" s="196"/>
      <c r="K284" s="196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128</v>
      </c>
      <c r="AU284" s="204" t="s">
        <v>84</v>
      </c>
      <c r="AV284" s="13" t="s">
        <v>82</v>
      </c>
      <c r="AW284" s="13" t="s">
        <v>35</v>
      </c>
      <c r="AX284" s="13" t="s">
        <v>74</v>
      </c>
      <c r="AY284" s="204" t="s">
        <v>115</v>
      </c>
    </row>
    <row r="285" spans="1:65" s="14" customFormat="1">
      <c r="B285" s="205"/>
      <c r="C285" s="206"/>
      <c r="D285" s="188" t="s">
        <v>128</v>
      </c>
      <c r="E285" s="207" t="s">
        <v>28</v>
      </c>
      <c r="F285" s="208" t="s">
        <v>339</v>
      </c>
      <c r="G285" s="206"/>
      <c r="H285" s="209">
        <v>279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128</v>
      </c>
      <c r="AU285" s="215" t="s">
        <v>84</v>
      </c>
      <c r="AV285" s="14" t="s">
        <v>84</v>
      </c>
      <c r="AW285" s="14" t="s">
        <v>35</v>
      </c>
      <c r="AX285" s="14" t="s">
        <v>74</v>
      </c>
      <c r="AY285" s="215" t="s">
        <v>115</v>
      </c>
    </row>
    <row r="286" spans="1:65" s="13" customFormat="1">
      <c r="B286" s="195"/>
      <c r="C286" s="196"/>
      <c r="D286" s="188" t="s">
        <v>128</v>
      </c>
      <c r="E286" s="197" t="s">
        <v>28</v>
      </c>
      <c r="F286" s="198" t="s">
        <v>340</v>
      </c>
      <c r="G286" s="196"/>
      <c r="H286" s="197" t="s">
        <v>28</v>
      </c>
      <c r="I286" s="199"/>
      <c r="J286" s="196"/>
      <c r="K286" s="196"/>
      <c r="L286" s="200"/>
      <c r="M286" s="201"/>
      <c r="N286" s="202"/>
      <c r="O286" s="202"/>
      <c r="P286" s="202"/>
      <c r="Q286" s="202"/>
      <c r="R286" s="202"/>
      <c r="S286" s="202"/>
      <c r="T286" s="203"/>
      <c r="AT286" s="204" t="s">
        <v>128</v>
      </c>
      <c r="AU286" s="204" t="s">
        <v>84</v>
      </c>
      <c r="AV286" s="13" t="s">
        <v>82</v>
      </c>
      <c r="AW286" s="13" t="s">
        <v>35</v>
      </c>
      <c r="AX286" s="13" t="s">
        <v>74</v>
      </c>
      <c r="AY286" s="204" t="s">
        <v>115</v>
      </c>
    </row>
    <row r="287" spans="1:65" s="14" customFormat="1">
      <c r="B287" s="205"/>
      <c r="C287" s="206"/>
      <c r="D287" s="188" t="s">
        <v>128</v>
      </c>
      <c r="E287" s="207" t="s">
        <v>28</v>
      </c>
      <c r="F287" s="208" t="s">
        <v>341</v>
      </c>
      <c r="G287" s="206"/>
      <c r="H287" s="209">
        <v>368.7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128</v>
      </c>
      <c r="AU287" s="215" t="s">
        <v>84</v>
      </c>
      <c r="AV287" s="14" t="s">
        <v>84</v>
      </c>
      <c r="AW287" s="14" t="s">
        <v>35</v>
      </c>
      <c r="AX287" s="14" t="s">
        <v>74</v>
      </c>
      <c r="AY287" s="215" t="s">
        <v>115</v>
      </c>
    </row>
    <row r="288" spans="1:65" s="15" customFormat="1">
      <c r="B288" s="216"/>
      <c r="C288" s="217"/>
      <c r="D288" s="188" t="s">
        <v>128</v>
      </c>
      <c r="E288" s="218" t="s">
        <v>28</v>
      </c>
      <c r="F288" s="219" t="s">
        <v>134</v>
      </c>
      <c r="G288" s="217"/>
      <c r="H288" s="220">
        <v>647.70000000000005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128</v>
      </c>
      <c r="AU288" s="226" t="s">
        <v>84</v>
      </c>
      <c r="AV288" s="15" t="s">
        <v>122</v>
      </c>
      <c r="AW288" s="15" t="s">
        <v>35</v>
      </c>
      <c r="AX288" s="15" t="s">
        <v>82</v>
      </c>
      <c r="AY288" s="226" t="s">
        <v>115</v>
      </c>
    </row>
    <row r="289" spans="1:65" s="12" customFormat="1" ht="22.9" customHeight="1">
      <c r="B289" s="159"/>
      <c r="C289" s="160"/>
      <c r="D289" s="161" t="s">
        <v>73</v>
      </c>
      <c r="E289" s="173" t="s">
        <v>195</v>
      </c>
      <c r="F289" s="173" t="s">
        <v>342</v>
      </c>
      <c r="G289" s="160"/>
      <c r="H289" s="160"/>
      <c r="I289" s="163"/>
      <c r="J289" s="174">
        <f>BK289</f>
        <v>0</v>
      </c>
      <c r="K289" s="160"/>
      <c r="L289" s="165"/>
      <c r="M289" s="166"/>
      <c r="N289" s="167"/>
      <c r="O289" s="167"/>
      <c r="P289" s="168">
        <f>SUM(P290:P294)</f>
        <v>0</v>
      </c>
      <c r="Q289" s="167"/>
      <c r="R289" s="168">
        <f>SUM(R290:R294)</f>
        <v>0</v>
      </c>
      <c r="S289" s="167"/>
      <c r="T289" s="169">
        <f>SUM(T290:T294)</f>
        <v>0</v>
      </c>
      <c r="AR289" s="170" t="s">
        <v>82</v>
      </c>
      <c r="AT289" s="171" t="s">
        <v>73</v>
      </c>
      <c r="AU289" s="171" t="s">
        <v>82</v>
      </c>
      <c r="AY289" s="170" t="s">
        <v>115</v>
      </c>
      <c r="BK289" s="172">
        <f>SUM(BK290:BK294)</f>
        <v>0</v>
      </c>
    </row>
    <row r="290" spans="1:65" s="2" customFormat="1" ht="16.5" customHeight="1">
      <c r="A290" s="35"/>
      <c r="B290" s="36"/>
      <c r="C290" s="175" t="s">
        <v>343</v>
      </c>
      <c r="D290" s="175" t="s">
        <v>117</v>
      </c>
      <c r="E290" s="176" t="s">
        <v>344</v>
      </c>
      <c r="F290" s="177" t="s">
        <v>345</v>
      </c>
      <c r="G290" s="178" t="s">
        <v>346</v>
      </c>
      <c r="H290" s="179">
        <v>490</v>
      </c>
      <c r="I290" s="180"/>
      <c r="J290" s="181">
        <f>ROUND(I290*H290,2)</f>
        <v>0</v>
      </c>
      <c r="K290" s="177" t="s">
        <v>121</v>
      </c>
      <c r="L290" s="40"/>
      <c r="M290" s="182" t="s">
        <v>28</v>
      </c>
      <c r="N290" s="183" t="s">
        <v>47</v>
      </c>
      <c r="O290" s="66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6" t="s">
        <v>122</v>
      </c>
      <c r="AT290" s="186" t="s">
        <v>117</v>
      </c>
      <c r="AU290" s="186" t="s">
        <v>84</v>
      </c>
      <c r="AY290" s="18" t="s">
        <v>115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8" t="s">
        <v>122</v>
      </c>
      <c r="BK290" s="187">
        <f>ROUND(I290*H290,2)</f>
        <v>0</v>
      </c>
      <c r="BL290" s="18" t="s">
        <v>122</v>
      </c>
      <c r="BM290" s="186" t="s">
        <v>347</v>
      </c>
    </row>
    <row r="291" spans="1:65" s="2" customFormat="1">
      <c r="A291" s="35"/>
      <c r="B291" s="36"/>
      <c r="C291" s="37"/>
      <c r="D291" s="188" t="s">
        <v>124</v>
      </c>
      <c r="E291" s="37"/>
      <c r="F291" s="189" t="s">
        <v>348</v>
      </c>
      <c r="G291" s="37"/>
      <c r="H291" s="37"/>
      <c r="I291" s="190"/>
      <c r="J291" s="37"/>
      <c r="K291" s="37"/>
      <c r="L291" s="40"/>
      <c r="M291" s="191"/>
      <c r="N291" s="192"/>
      <c r="O291" s="66"/>
      <c r="P291" s="66"/>
      <c r="Q291" s="66"/>
      <c r="R291" s="66"/>
      <c r="S291" s="66"/>
      <c r="T291" s="67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124</v>
      </c>
      <c r="AU291" s="18" t="s">
        <v>84</v>
      </c>
    </row>
    <row r="292" spans="1:65" s="2" customFormat="1">
      <c r="A292" s="35"/>
      <c r="B292" s="36"/>
      <c r="C292" s="37"/>
      <c r="D292" s="193" t="s">
        <v>126</v>
      </c>
      <c r="E292" s="37"/>
      <c r="F292" s="194" t="s">
        <v>349</v>
      </c>
      <c r="G292" s="37"/>
      <c r="H292" s="37"/>
      <c r="I292" s="190"/>
      <c r="J292" s="37"/>
      <c r="K292" s="37"/>
      <c r="L292" s="40"/>
      <c r="M292" s="191"/>
      <c r="N292" s="192"/>
      <c r="O292" s="66"/>
      <c r="P292" s="66"/>
      <c r="Q292" s="66"/>
      <c r="R292" s="66"/>
      <c r="S292" s="66"/>
      <c r="T292" s="67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126</v>
      </c>
      <c r="AU292" s="18" t="s">
        <v>84</v>
      </c>
    </row>
    <row r="293" spans="1:65" s="13" customFormat="1">
      <c r="B293" s="195"/>
      <c r="C293" s="196"/>
      <c r="D293" s="188" t="s">
        <v>128</v>
      </c>
      <c r="E293" s="197" t="s">
        <v>28</v>
      </c>
      <c r="F293" s="198" t="s">
        <v>350</v>
      </c>
      <c r="G293" s="196"/>
      <c r="H293" s="197" t="s">
        <v>28</v>
      </c>
      <c r="I293" s="199"/>
      <c r="J293" s="196"/>
      <c r="K293" s="196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128</v>
      </c>
      <c r="AU293" s="204" t="s">
        <v>84</v>
      </c>
      <c r="AV293" s="13" t="s">
        <v>82</v>
      </c>
      <c r="AW293" s="13" t="s">
        <v>35</v>
      </c>
      <c r="AX293" s="13" t="s">
        <v>74</v>
      </c>
      <c r="AY293" s="204" t="s">
        <v>115</v>
      </c>
    </row>
    <row r="294" spans="1:65" s="14" customFormat="1">
      <c r="B294" s="205"/>
      <c r="C294" s="206"/>
      <c r="D294" s="188" t="s">
        <v>128</v>
      </c>
      <c r="E294" s="207" t="s">
        <v>28</v>
      </c>
      <c r="F294" s="208" t="s">
        <v>351</v>
      </c>
      <c r="G294" s="206"/>
      <c r="H294" s="209">
        <v>490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128</v>
      </c>
      <c r="AU294" s="215" t="s">
        <v>84</v>
      </c>
      <c r="AV294" s="14" t="s">
        <v>84</v>
      </c>
      <c r="AW294" s="14" t="s">
        <v>35</v>
      </c>
      <c r="AX294" s="14" t="s">
        <v>82</v>
      </c>
      <c r="AY294" s="215" t="s">
        <v>115</v>
      </c>
    </row>
    <row r="295" spans="1:65" s="12" customFormat="1" ht="22.9" customHeight="1">
      <c r="B295" s="159"/>
      <c r="C295" s="160"/>
      <c r="D295" s="161" t="s">
        <v>73</v>
      </c>
      <c r="E295" s="173" t="s">
        <v>352</v>
      </c>
      <c r="F295" s="173" t="s">
        <v>353</v>
      </c>
      <c r="G295" s="160"/>
      <c r="H295" s="160"/>
      <c r="I295" s="163"/>
      <c r="J295" s="174">
        <f>BK295</f>
        <v>0</v>
      </c>
      <c r="K295" s="160"/>
      <c r="L295" s="165"/>
      <c r="M295" s="166"/>
      <c r="N295" s="167"/>
      <c r="O295" s="167"/>
      <c r="P295" s="168">
        <f>SUM(P296:P298)</f>
        <v>0</v>
      </c>
      <c r="Q295" s="167"/>
      <c r="R295" s="168">
        <f>SUM(R296:R298)</f>
        <v>0</v>
      </c>
      <c r="S295" s="167"/>
      <c r="T295" s="169">
        <f>SUM(T296:T298)</f>
        <v>0</v>
      </c>
      <c r="AR295" s="170" t="s">
        <v>82</v>
      </c>
      <c r="AT295" s="171" t="s">
        <v>73</v>
      </c>
      <c r="AU295" s="171" t="s">
        <v>82</v>
      </c>
      <c r="AY295" s="170" t="s">
        <v>115</v>
      </c>
      <c r="BK295" s="172">
        <f>SUM(BK296:BK298)</f>
        <v>0</v>
      </c>
    </row>
    <row r="296" spans="1:65" s="2" customFormat="1" ht="16.5" customHeight="1">
      <c r="A296" s="35"/>
      <c r="B296" s="36"/>
      <c r="C296" s="175" t="s">
        <v>354</v>
      </c>
      <c r="D296" s="175" t="s">
        <v>117</v>
      </c>
      <c r="E296" s="176" t="s">
        <v>355</v>
      </c>
      <c r="F296" s="177" t="s">
        <v>356</v>
      </c>
      <c r="G296" s="178" t="s">
        <v>314</v>
      </c>
      <c r="H296" s="179">
        <v>17.425000000000001</v>
      </c>
      <c r="I296" s="180"/>
      <c r="J296" s="181">
        <f>ROUND(I296*H296,2)</f>
        <v>0</v>
      </c>
      <c r="K296" s="177" t="s">
        <v>121</v>
      </c>
      <c r="L296" s="40"/>
      <c r="M296" s="182" t="s">
        <v>28</v>
      </c>
      <c r="N296" s="183" t="s">
        <v>47</v>
      </c>
      <c r="O296" s="66"/>
      <c r="P296" s="184">
        <f>O296*H296</f>
        <v>0</v>
      </c>
      <c r="Q296" s="184">
        <v>0</v>
      </c>
      <c r="R296" s="184">
        <f>Q296*H296</f>
        <v>0</v>
      </c>
      <c r="S296" s="184">
        <v>0</v>
      </c>
      <c r="T296" s="18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6" t="s">
        <v>122</v>
      </c>
      <c r="AT296" s="186" t="s">
        <v>117</v>
      </c>
      <c r="AU296" s="186" t="s">
        <v>84</v>
      </c>
      <c r="AY296" s="18" t="s">
        <v>115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8" t="s">
        <v>122</v>
      </c>
      <c r="BK296" s="187">
        <f>ROUND(I296*H296,2)</f>
        <v>0</v>
      </c>
      <c r="BL296" s="18" t="s">
        <v>122</v>
      </c>
      <c r="BM296" s="186" t="s">
        <v>357</v>
      </c>
    </row>
    <row r="297" spans="1:65" s="2" customFormat="1">
      <c r="A297" s="35"/>
      <c r="B297" s="36"/>
      <c r="C297" s="37"/>
      <c r="D297" s="188" t="s">
        <v>124</v>
      </c>
      <c r="E297" s="37"/>
      <c r="F297" s="189" t="s">
        <v>358</v>
      </c>
      <c r="G297" s="37"/>
      <c r="H297" s="37"/>
      <c r="I297" s="190"/>
      <c r="J297" s="37"/>
      <c r="K297" s="37"/>
      <c r="L297" s="40"/>
      <c r="M297" s="191"/>
      <c r="N297" s="192"/>
      <c r="O297" s="66"/>
      <c r="P297" s="66"/>
      <c r="Q297" s="66"/>
      <c r="R297" s="66"/>
      <c r="S297" s="66"/>
      <c r="T297" s="67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124</v>
      </c>
      <c r="AU297" s="18" t="s">
        <v>84</v>
      </c>
    </row>
    <row r="298" spans="1:65" s="2" customFormat="1">
      <c r="A298" s="35"/>
      <c r="B298" s="36"/>
      <c r="C298" s="37"/>
      <c r="D298" s="193" t="s">
        <v>126</v>
      </c>
      <c r="E298" s="37"/>
      <c r="F298" s="194" t="s">
        <v>359</v>
      </c>
      <c r="G298" s="37"/>
      <c r="H298" s="37"/>
      <c r="I298" s="190"/>
      <c r="J298" s="37"/>
      <c r="K298" s="37"/>
      <c r="L298" s="40"/>
      <c r="M298" s="237"/>
      <c r="N298" s="238"/>
      <c r="O298" s="239"/>
      <c r="P298" s="239"/>
      <c r="Q298" s="239"/>
      <c r="R298" s="239"/>
      <c r="S298" s="239"/>
      <c r="T298" s="240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126</v>
      </c>
      <c r="AU298" s="18" t="s">
        <v>84</v>
      </c>
    </row>
    <row r="299" spans="1:65" s="2" customFormat="1" ht="6.95" customHeight="1">
      <c r="A299" s="35"/>
      <c r="B299" s="49"/>
      <c r="C299" s="50"/>
      <c r="D299" s="50"/>
      <c r="E299" s="50"/>
      <c r="F299" s="50"/>
      <c r="G299" s="50"/>
      <c r="H299" s="50"/>
      <c r="I299" s="50"/>
      <c r="J299" s="50"/>
      <c r="K299" s="50"/>
      <c r="L299" s="40"/>
      <c r="M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</row>
  </sheetData>
  <sheetProtection algorithmName="SHA-512" hashValue="CL7HhXNglmR1l7tRKWKWTOawJCQdJP1TQFBBi1j06YmGJl3U4Qp+fZ4+VValgVLVtJxuKaBXU7nbv8w5oBzmNw==" saltValue="JoN5Qp7uG/MZMsuISIS/cDyqI6dbf1lHWmZsz0QRX6nMC8PSvNcFHEcPPR7Y6ane71sdjc16v/yOSsIoTeCYEA==" spinCount="100000" sheet="1" objects="1" scenarios="1" formatColumns="0" formatRows="0" autoFilter="0"/>
  <autoFilter ref="C83:K298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98" r:id="rId2"/>
    <hyperlink ref="F107" r:id="rId3"/>
    <hyperlink ref="F112" r:id="rId4"/>
    <hyperlink ref="F121" r:id="rId5"/>
    <hyperlink ref="F130" r:id="rId6"/>
    <hyperlink ref="F139" r:id="rId7"/>
    <hyperlink ref="F144" r:id="rId8"/>
    <hyperlink ref="F153" r:id="rId9"/>
    <hyperlink ref="F158" r:id="rId10"/>
    <hyperlink ref="F163" r:id="rId11"/>
    <hyperlink ref="F168" r:id="rId12"/>
    <hyperlink ref="F185" r:id="rId13"/>
    <hyperlink ref="F202" r:id="rId14"/>
    <hyperlink ref="F216" r:id="rId15"/>
    <hyperlink ref="F225" r:id="rId16"/>
    <hyperlink ref="F230" r:id="rId17"/>
    <hyperlink ref="F239" r:id="rId18"/>
    <hyperlink ref="F248" r:id="rId19"/>
    <hyperlink ref="F282" r:id="rId20"/>
    <hyperlink ref="F292" r:id="rId21"/>
    <hyperlink ref="F298" r:id="rId2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topLeftCell="A8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84</v>
      </c>
    </row>
    <row r="4" spans="1:46" s="1" customFormat="1" ht="24.95" customHeight="1">
      <c r="B4" s="21"/>
      <c r="D4" s="105" t="s">
        <v>88</v>
      </c>
      <c r="L4" s="21"/>
      <c r="M4" s="106" t="s">
        <v>10</v>
      </c>
      <c r="AT4" s="18" t="s">
        <v>35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68" t="str">
        <f>'Rekapitulace stavby'!K6</f>
        <v>Bohumilečský potok, Bohumileč, odstranění nánosů, ř. km 2,100 - 3,400</v>
      </c>
      <c r="F7" s="369"/>
      <c r="G7" s="369"/>
      <c r="H7" s="369"/>
      <c r="L7" s="21"/>
    </row>
    <row r="8" spans="1:46" s="2" customFormat="1" ht="12" customHeight="1">
      <c r="A8" s="35"/>
      <c r="B8" s="40"/>
      <c r="C8" s="35"/>
      <c r="D8" s="107" t="s">
        <v>89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0" t="s">
        <v>360</v>
      </c>
      <c r="F9" s="371"/>
      <c r="G9" s="371"/>
      <c r="H9" s="371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28</v>
      </c>
      <c r="G11" s="35"/>
      <c r="H11" s="35"/>
      <c r="I11" s="107" t="s">
        <v>20</v>
      </c>
      <c r="J11" s="109" t="s">
        <v>21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22</v>
      </c>
      <c r="E12" s="35"/>
      <c r="F12" s="109" t="s">
        <v>23</v>
      </c>
      <c r="G12" s="35"/>
      <c r="H12" s="35"/>
      <c r="I12" s="107" t="s">
        <v>24</v>
      </c>
      <c r="J12" s="110" t="str">
        <f>'Rekapitulace stavby'!AN8</f>
        <v>5. 10. 2022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26</v>
      </c>
      <c r="E14" s="35"/>
      <c r="F14" s="35"/>
      <c r="G14" s="35"/>
      <c r="H14" s="35"/>
      <c r="I14" s="107" t="s">
        <v>27</v>
      </c>
      <c r="J14" s="109" t="s">
        <v>28</v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29</v>
      </c>
      <c r="F15" s="35"/>
      <c r="G15" s="35"/>
      <c r="H15" s="35"/>
      <c r="I15" s="107" t="s">
        <v>30</v>
      </c>
      <c r="J15" s="109" t="s">
        <v>28</v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31</v>
      </c>
      <c r="E17" s="35"/>
      <c r="F17" s="35"/>
      <c r="G17" s="35"/>
      <c r="H17" s="35"/>
      <c r="I17" s="107" t="s">
        <v>27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7" t="s">
        <v>30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33</v>
      </c>
      <c r="E20" s="35"/>
      <c r="F20" s="35"/>
      <c r="G20" s="35"/>
      <c r="H20" s="35"/>
      <c r="I20" s="107" t="s">
        <v>27</v>
      </c>
      <c r="J20" s="109" t="s">
        <v>28</v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34</v>
      </c>
      <c r="F21" s="35"/>
      <c r="G21" s="35"/>
      <c r="H21" s="35"/>
      <c r="I21" s="107" t="s">
        <v>30</v>
      </c>
      <c r="J21" s="109" t="s">
        <v>28</v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07" t="s">
        <v>27</v>
      </c>
      <c r="J23" s="109" t="s">
        <v>28</v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37</v>
      </c>
      <c r="F24" s="35"/>
      <c r="G24" s="35"/>
      <c r="H24" s="35"/>
      <c r="I24" s="107" t="s">
        <v>30</v>
      </c>
      <c r="J24" s="109" t="s">
        <v>28</v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38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47.25" customHeight="1">
      <c r="A27" s="111"/>
      <c r="B27" s="112"/>
      <c r="C27" s="111"/>
      <c r="D27" s="111"/>
      <c r="E27" s="374" t="s">
        <v>39</v>
      </c>
      <c r="F27" s="374"/>
      <c r="G27" s="374"/>
      <c r="H27" s="374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40</v>
      </c>
      <c r="E30" s="35"/>
      <c r="F30" s="35"/>
      <c r="G30" s="35"/>
      <c r="H30" s="35"/>
      <c r="I30" s="35"/>
      <c r="J30" s="116">
        <f>ROUND(J84,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42</v>
      </c>
      <c r="G32" s="35"/>
      <c r="H32" s="35"/>
      <c r="I32" s="117" t="s">
        <v>41</v>
      </c>
      <c r="J32" s="117" t="s">
        <v>43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118" t="s">
        <v>44</v>
      </c>
      <c r="E33" s="107" t="s">
        <v>45</v>
      </c>
      <c r="F33" s="119">
        <f>ROUND((SUM(BE84:BE161)),  2)</f>
        <v>0</v>
      </c>
      <c r="G33" s="35"/>
      <c r="H33" s="35"/>
      <c r="I33" s="120">
        <v>0.21</v>
      </c>
      <c r="J33" s="119">
        <f>ROUND(((SUM(BE84:BE161))*I33),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7" t="s">
        <v>46</v>
      </c>
      <c r="F34" s="119">
        <f>ROUND((SUM(BF84:BF161)),  2)</f>
        <v>0</v>
      </c>
      <c r="G34" s="35"/>
      <c r="H34" s="35"/>
      <c r="I34" s="120">
        <v>0.15</v>
      </c>
      <c r="J34" s="119">
        <f>ROUND(((SUM(BF84:BF161))*I34),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07" t="s">
        <v>44</v>
      </c>
      <c r="E35" s="107" t="s">
        <v>47</v>
      </c>
      <c r="F35" s="119">
        <f>ROUND((SUM(BG84:BG161)),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48</v>
      </c>
      <c r="F36" s="119">
        <f>ROUND((SUM(BH84:BH161)),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49</v>
      </c>
      <c r="F37" s="119">
        <f>ROUND((SUM(BI84:BI161)),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91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6" t="str">
        <f>E7</f>
        <v>Bohumilečský potok, Bohumileč, odstranění nánosů, ř. km 2,100 - 3,400</v>
      </c>
      <c r="F48" s="367"/>
      <c r="G48" s="367"/>
      <c r="H48" s="367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89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5" t="str">
        <f>E9</f>
        <v>VON - Vedlejší a ostatní náklady</v>
      </c>
      <c r="F50" s="365"/>
      <c r="G50" s="365"/>
      <c r="H50" s="365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22</v>
      </c>
      <c r="D52" s="37"/>
      <c r="E52" s="37"/>
      <c r="F52" s="28" t="str">
        <f>F12</f>
        <v>Bohumileč</v>
      </c>
      <c r="G52" s="37"/>
      <c r="H52" s="37"/>
      <c r="I52" s="30" t="s">
        <v>24</v>
      </c>
      <c r="J52" s="61" t="str">
        <f>IF(J12="","",J12)</f>
        <v>5. 10. 2022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26</v>
      </c>
      <c r="D54" s="37"/>
      <c r="E54" s="37"/>
      <c r="F54" s="28" t="str">
        <f>E15</f>
        <v>Povodí Labe, státní podnik</v>
      </c>
      <c r="G54" s="37"/>
      <c r="H54" s="37"/>
      <c r="I54" s="30" t="s">
        <v>33</v>
      </c>
      <c r="J54" s="33" t="str">
        <f>E21</f>
        <v>Povodí Labe, státní podnik, OIČ, Hradec Králové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31</v>
      </c>
      <c r="D55" s="37"/>
      <c r="E55" s="37"/>
      <c r="F55" s="28" t="str">
        <f>IF(E18="","",E18)</f>
        <v>Vyplň údaj</v>
      </c>
      <c r="G55" s="37"/>
      <c r="H55" s="37"/>
      <c r="I55" s="30" t="s">
        <v>36</v>
      </c>
      <c r="J55" s="33" t="str">
        <f>E24</f>
        <v>Ing. Eva Morkesová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92</v>
      </c>
      <c r="D57" s="133"/>
      <c r="E57" s="133"/>
      <c r="F57" s="133"/>
      <c r="G57" s="133"/>
      <c r="H57" s="133"/>
      <c r="I57" s="133"/>
      <c r="J57" s="134" t="s">
        <v>93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72</v>
      </c>
      <c r="D59" s="37"/>
      <c r="E59" s="37"/>
      <c r="F59" s="37"/>
      <c r="G59" s="37"/>
      <c r="H59" s="37"/>
      <c r="I59" s="37"/>
      <c r="J59" s="79">
        <f>J84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94</v>
      </c>
    </row>
    <row r="60" spans="1:47" s="9" customFormat="1" ht="24.95" customHeight="1">
      <c r="B60" s="136"/>
      <c r="C60" s="137"/>
      <c r="D60" s="138" t="s">
        <v>361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362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363</v>
      </c>
      <c r="E62" s="145"/>
      <c r="F62" s="145"/>
      <c r="G62" s="145"/>
      <c r="H62" s="145"/>
      <c r="I62" s="145"/>
      <c r="J62" s="146">
        <f>J115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364</v>
      </c>
      <c r="E63" s="145"/>
      <c r="F63" s="145"/>
      <c r="G63" s="145"/>
      <c r="H63" s="145"/>
      <c r="I63" s="145"/>
      <c r="J63" s="146">
        <f>J124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365</v>
      </c>
      <c r="E64" s="145"/>
      <c r="F64" s="145"/>
      <c r="G64" s="145"/>
      <c r="H64" s="145"/>
      <c r="I64" s="145"/>
      <c r="J64" s="146">
        <f>J131</f>
        <v>0</v>
      </c>
      <c r="K64" s="143"/>
      <c r="L64" s="147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100</v>
      </c>
      <c r="D71" s="37"/>
      <c r="E71" s="37"/>
      <c r="F71" s="37"/>
      <c r="G71" s="37"/>
      <c r="H71" s="37"/>
      <c r="I71" s="37"/>
      <c r="J71" s="37"/>
      <c r="K71" s="37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37"/>
      <c r="J73" s="37"/>
      <c r="K73" s="37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66" t="str">
        <f>E7</f>
        <v>Bohumilečský potok, Bohumileč, odstranění nánosů, ř. km 2,100 - 3,400</v>
      </c>
      <c r="F74" s="367"/>
      <c r="G74" s="367"/>
      <c r="H74" s="36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89</v>
      </c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35" t="str">
        <f>E9</f>
        <v>VON - Vedlejší a ostatní náklady</v>
      </c>
      <c r="F76" s="365"/>
      <c r="G76" s="365"/>
      <c r="H76" s="365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22</v>
      </c>
      <c r="D78" s="37"/>
      <c r="E78" s="37"/>
      <c r="F78" s="28" t="str">
        <f>F12</f>
        <v>Bohumileč</v>
      </c>
      <c r="G78" s="37"/>
      <c r="H78" s="37"/>
      <c r="I78" s="30" t="s">
        <v>24</v>
      </c>
      <c r="J78" s="61" t="str">
        <f>IF(J12="","",J12)</f>
        <v>5. 10. 2022</v>
      </c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26</v>
      </c>
      <c r="D80" s="37"/>
      <c r="E80" s="37"/>
      <c r="F80" s="28" t="str">
        <f>E15</f>
        <v>Povodí Labe, státní podnik</v>
      </c>
      <c r="G80" s="37"/>
      <c r="H80" s="37"/>
      <c r="I80" s="30" t="s">
        <v>33</v>
      </c>
      <c r="J80" s="33" t="str">
        <f>E21</f>
        <v>Povodí Labe, státní podnik, OIČ, Hradec Králové</v>
      </c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31</v>
      </c>
      <c r="D81" s="37"/>
      <c r="E81" s="37"/>
      <c r="F81" s="28" t="str">
        <f>IF(E18="","",E18)</f>
        <v>Vyplň údaj</v>
      </c>
      <c r="G81" s="37"/>
      <c r="H81" s="37"/>
      <c r="I81" s="30" t="s">
        <v>36</v>
      </c>
      <c r="J81" s="33" t="str">
        <f>E24</f>
        <v>Ing. Eva Morkesová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48"/>
      <c r="B83" s="149"/>
      <c r="C83" s="150" t="s">
        <v>101</v>
      </c>
      <c r="D83" s="151" t="s">
        <v>59</v>
      </c>
      <c r="E83" s="151" t="s">
        <v>55</v>
      </c>
      <c r="F83" s="151" t="s">
        <v>56</v>
      </c>
      <c r="G83" s="151" t="s">
        <v>102</v>
      </c>
      <c r="H83" s="151" t="s">
        <v>103</v>
      </c>
      <c r="I83" s="151" t="s">
        <v>104</v>
      </c>
      <c r="J83" s="151" t="s">
        <v>93</v>
      </c>
      <c r="K83" s="152" t="s">
        <v>105</v>
      </c>
      <c r="L83" s="153"/>
      <c r="M83" s="70" t="s">
        <v>28</v>
      </c>
      <c r="N83" s="71" t="s">
        <v>44</v>
      </c>
      <c r="O83" s="71" t="s">
        <v>106</v>
      </c>
      <c r="P83" s="71" t="s">
        <v>107</v>
      </c>
      <c r="Q83" s="71" t="s">
        <v>108</v>
      </c>
      <c r="R83" s="71" t="s">
        <v>109</v>
      </c>
      <c r="S83" s="71" t="s">
        <v>110</v>
      </c>
      <c r="T83" s="72" t="s">
        <v>111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5"/>
      <c r="B84" s="36"/>
      <c r="C84" s="77" t="s">
        <v>112</v>
      </c>
      <c r="D84" s="37"/>
      <c r="E84" s="37"/>
      <c r="F84" s="37"/>
      <c r="G84" s="37"/>
      <c r="H84" s="37"/>
      <c r="I84" s="37"/>
      <c r="J84" s="154">
        <f>BK84</f>
        <v>0</v>
      </c>
      <c r="K84" s="37"/>
      <c r="L84" s="40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73</v>
      </c>
      <c r="AU84" s="18" t="s">
        <v>94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73</v>
      </c>
      <c r="E85" s="162" t="s">
        <v>366</v>
      </c>
      <c r="F85" s="162" t="s">
        <v>367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P86+P115+P124+P131</f>
        <v>0</v>
      </c>
      <c r="Q85" s="167"/>
      <c r="R85" s="168">
        <f>R86+R115+R124+R131</f>
        <v>0</v>
      </c>
      <c r="S85" s="167"/>
      <c r="T85" s="169">
        <f>T86+T115+T124+T131</f>
        <v>0</v>
      </c>
      <c r="AR85" s="170" t="s">
        <v>122</v>
      </c>
      <c r="AT85" s="171" t="s">
        <v>73</v>
      </c>
      <c r="AU85" s="171" t="s">
        <v>74</v>
      </c>
      <c r="AY85" s="170" t="s">
        <v>115</v>
      </c>
      <c r="BK85" s="172">
        <f>BK86+BK115+BK124+BK131</f>
        <v>0</v>
      </c>
    </row>
    <row r="86" spans="1:65" s="12" customFormat="1" ht="22.9" customHeight="1">
      <c r="B86" s="159"/>
      <c r="C86" s="160"/>
      <c r="D86" s="161" t="s">
        <v>73</v>
      </c>
      <c r="E86" s="173" t="s">
        <v>368</v>
      </c>
      <c r="F86" s="173" t="s">
        <v>369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SUM(P87:P114)</f>
        <v>0</v>
      </c>
      <c r="Q86" s="167"/>
      <c r="R86" s="168">
        <f>SUM(R87:R114)</f>
        <v>0</v>
      </c>
      <c r="S86" s="167"/>
      <c r="T86" s="169">
        <f>SUM(T87:T114)</f>
        <v>0</v>
      </c>
      <c r="AR86" s="170" t="s">
        <v>122</v>
      </c>
      <c r="AT86" s="171" t="s">
        <v>73</v>
      </c>
      <c r="AU86" s="171" t="s">
        <v>82</v>
      </c>
      <c r="AY86" s="170" t="s">
        <v>115</v>
      </c>
      <c r="BK86" s="172">
        <f>SUM(BK87:BK114)</f>
        <v>0</v>
      </c>
    </row>
    <row r="87" spans="1:65" s="2" customFormat="1" ht="16.5" customHeight="1">
      <c r="A87" s="35"/>
      <c r="B87" s="36"/>
      <c r="C87" s="175" t="s">
        <v>82</v>
      </c>
      <c r="D87" s="175" t="s">
        <v>117</v>
      </c>
      <c r="E87" s="176" t="s">
        <v>370</v>
      </c>
      <c r="F87" s="177" t="s">
        <v>371</v>
      </c>
      <c r="G87" s="178" t="s">
        <v>372</v>
      </c>
      <c r="H87" s="179">
        <v>1</v>
      </c>
      <c r="I87" s="180"/>
      <c r="J87" s="181">
        <f>ROUND(I87*H87,2)</f>
        <v>0</v>
      </c>
      <c r="K87" s="177" t="s">
        <v>28</v>
      </c>
      <c r="L87" s="40"/>
      <c r="M87" s="182" t="s">
        <v>28</v>
      </c>
      <c r="N87" s="183" t="s">
        <v>47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86" t="s">
        <v>373</v>
      </c>
      <c r="AT87" s="186" t="s">
        <v>117</v>
      </c>
      <c r="AU87" s="186" t="s">
        <v>84</v>
      </c>
      <c r="AY87" s="18" t="s">
        <v>115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8" t="s">
        <v>122</v>
      </c>
      <c r="BK87" s="187">
        <f>ROUND(I87*H87,2)</f>
        <v>0</v>
      </c>
      <c r="BL87" s="18" t="s">
        <v>373</v>
      </c>
      <c r="BM87" s="186" t="s">
        <v>374</v>
      </c>
    </row>
    <row r="88" spans="1:65" s="2" customFormat="1">
      <c r="A88" s="35"/>
      <c r="B88" s="36"/>
      <c r="C88" s="37"/>
      <c r="D88" s="188" t="s">
        <v>124</v>
      </c>
      <c r="E88" s="37"/>
      <c r="F88" s="189" t="s">
        <v>371</v>
      </c>
      <c r="G88" s="37"/>
      <c r="H88" s="37"/>
      <c r="I88" s="190"/>
      <c r="J88" s="37"/>
      <c r="K88" s="37"/>
      <c r="L88" s="40"/>
      <c r="M88" s="191"/>
      <c r="N88" s="192"/>
      <c r="O88" s="66"/>
      <c r="P88" s="66"/>
      <c r="Q88" s="66"/>
      <c r="R88" s="66"/>
      <c r="S88" s="66"/>
      <c r="T88" s="67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124</v>
      </c>
      <c r="AU88" s="18" t="s">
        <v>84</v>
      </c>
    </row>
    <row r="89" spans="1:65" s="13" customFormat="1">
      <c r="B89" s="195"/>
      <c r="C89" s="196"/>
      <c r="D89" s="188" t="s">
        <v>128</v>
      </c>
      <c r="E89" s="197" t="s">
        <v>28</v>
      </c>
      <c r="F89" s="198" t="s">
        <v>375</v>
      </c>
      <c r="G89" s="196"/>
      <c r="H89" s="197" t="s">
        <v>28</v>
      </c>
      <c r="I89" s="199"/>
      <c r="J89" s="196"/>
      <c r="K89" s="196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128</v>
      </c>
      <c r="AU89" s="204" t="s">
        <v>84</v>
      </c>
      <c r="AV89" s="13" t="s">
        <v>82</v>
      </c>
      <c r="AW89" s="13" t="s">
        <v>35</v>
      </c>
      <c r="AX89" s="13" t="s">
        <v>74</v>
      </c>
      <c r="AY89" s="204" t="s">
        <v>115</v>
      </c>
    </row>
    <row r="90" spans="1:65" s="13" customFormat="1">
      <c r="B90" s="195"/>
      <c r="C90" s="196"/>
      <c r="D90" s="188" t="s">
        <v>128</v>
      </c>
      <c r="E90" s="197" t="s">
        <v>28</v>
      </c>
      <c r="F90" s="198" t="s">
        <v>376</v>
      </c>
      <c r="G90" s="196"/>
      <c r="H90" s="197" t="s">
        <v>28</v>
      </c>
      <c r="I90" s="199"/>
      <c r="J90" s="196"/>
      <c r="K90" s="196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128</v>
      </c>
      <c r="AU90" s="204" t="s">
        <v>84</v>
      </c>
      <c r="AV90" s="13" t="s">
        <v>82</v>
      </c>
      <c r="AW90" s="13" t="s">
        <v>35</v>
      </c>
      <c r="AX90" s="13" t="s">
        <v>74</v>
      </c>
      <c r="AY90" s="204" t="s">
        <v>115</v>
      </c>
    </row>
    <row r="91" spans="1:65" s="13" customFormat="1">
      <c r="B91" s="195"/>
      <c r="C91" s="196"/>
      <c r="D91" s="188" t="s">
        <v>128</v>
      </c>
      <c r="E91" s="197" t="s">
        <v>28</v>
      </c>
      <c r="F91" s="198" t="s">
        <v>377</v>
      </c>
      <c r="G91" s="196"/>
      <c r="H91" s="197" t="s">
        <v>28</v>
      </c>
      <c r="I91" s="199"/>
      <c r="J91" s="196"/>
      <c r="K91" s="196"/>
      <c r="L91" s="200"/>
      <c r="M91" s="201"/>
      <c r="N91" s="202"/>
      <c r="O91" s="202"/>
      <c r="P91" s="202"/>
      <c r="Q91" s="202"/>
      <c r="R91" s="202"/>
      <c r="S91" s="202"/>
      <c r="T91" s="203"/>
      <c r="AT91" s="204" t="s">
        <v>128</v>
      </c>
      <c r="AU91" s="204" t="s">
        <v>84</v>
      </c>
      <c r="AV91" s="13" t="s">
        <v>82</v>
      </c>
      <c r="AW91" s="13" t="s">
        <v>35</v>
      </c>
      <c r="AX91" s="13" t="s">
        <v>74</v>
      </c>
      <c r="AY91" s="204" t="s">
        <v>115</v>
      </c>
    </row>
    <row r="92" spans="1:65" s="13" customFormat="1">
      <c r="B92" s="195"/>
      <c r="C92" s="196"/>
      <c r="D92" s="188" t="s">
        <v>128</v>
      </c>
      <c r="E92" s="197" t="s">
        <v>28</v>
      </c>
      <c r="F92" s="198" t="s">
        <v>378</v>
      </c>
      <c r="G92" s="196"/>
      <c r="H92" s="197" t="s">
        <v>28</v>
      </c>
      <c r="I92" s="199"/>
      <c r="J92" s="196"/>
      <c r="K92" s="196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128</v>
      </c>
      <c r="AU92" s="204" t="s">
        <v>84</v>
      </c>
      <c r="AV92" s="13" t="s">
        <v>82</v>
      </c>
      <c r="AW92" s="13" t="s">
        <v>35</v>
      </c>
      <c r="AX92" s="13" t="s">
        <v>74</v>
      </c>
      <c r="AY92" s="204" t="s">
        <v>115</v>
      </c>
    </row>
    <row r="93" spans="1:65" s="13" customFormat="1">
      <c r="B93" s="195"/>
      <c r="C93" s="196"/>
      <c r="D93" s="188" t="s">
        <v>128</v>
      </c>
      <c r="E93" s="197" t="s">
        <v>28</v>
      </c>
      <c r="F93" s="198" t="s">
        <v>379</v>
      </c>
      <c r="G93" s="196"/>
      <c r="H93" s="197" t="s">
        <v>28</v>
      </c>
      <c r="I93" s="199"/>
      <c r="J93" s="196"/>
      <c r="K93" s="196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128</v>
      </c>
      <c r="AU93" s="204" t="s">
        <v>84</v>
      </c>
      <c r="AV93" s="13" t="s">
        <v>82</v>
      </c>
      <c r="AW93" s="13" t="s">
        <v>35</v>
      </c>
      <c r="AX93" s="13" t="s">
        <v>74</v>
      </c>
      <c r="AY93" s="204" t="s">
        <v>115</v>
      </c>
    </row>
    <row r="94" spans="1:65" s="13" customFormat="1">
      <c r="B94" s="195"/>
      <c r="C94" s="196"/>
      <c r="D94" s="188" t="s">
        <v>128</v>
      </c>
      <c r="E94" s="197" t="s">
        <v>28</v>
      </c>
      <c r="F94" s="198" t="s">
        <v>380</v>
      </c>
      <c r="G94" s="196"/>
      <c r="H94" s="197" t="s">
        <v>28</v>
      </c>
      <c r="I94" s="199"/>
      <c r="J94" s="196"/>
      <c r="K94" s="196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128</v>
      </c>
      <c r="AU94" s="204" t="s">
        <v>84</v>
      </c>
      <c r="AV94" s="13" t="s">
        <v>82</v>
      </c>
      <c r="AW94" s="13" t="s">
        <v>35</v>
      </c>
      <c r="AX94" s="13" t="s">
        <v>74</v>
      </c>
      <c r="AY94" s="204" t="s">
        <v>115</v>
      </c>
    </row>
    <row r="95" spans="1:65" s="13" customFormat="1" ht="22.5">
      <c r="B95" s="195"/>
      <c r="C95" s="196"/>
      <c r="D95" s="188" t="s">
        <v>128</v>
      </c>
      <c r="E95" s="197" t="s">
        <v>28</v>
      </c>
      <c r="F95" s="198" t="s">
        <v>381</v>
      </c>
      <c r="G95" s="196"/>
      <c r="H95" s="197" t="s">
        <v>28</v>
      </c>
      <c r="I95" s="199"/>
      <c r="J95" s="196"/>
      <c r="K95" s="196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128</v>
      </c>
      <c r="AU95" s="204" t="s">
        <v>84</v>
      </c>
      <c r="AV95" s="13" t="s">
        <v>82</v>
      </c>
      <c r="AW95" s="13" t="s">
        <v>35</v>
      </c>
      <c r="AX95" s="13" t="s">
        <v>74</v>
      </c>
      <c r="AY95" s="204" t="s">
        <v>115</v>
      </c>
    </row>
    <row r="96" spans="1:65" s="13" customFormat="1">
      <c r="B96" s="195"/>
      <c r="C96" s="196"/>
      <c r="D96" s="188" t="s">
        <v>128</v>
      </c>
      <c r="E96" s="197" t="s">
        <v>28</v>
      </c>
      <c r="F96" s="198" t="s">
        <v>382</v>
      </c>
      <c r="G96" s="196"/>
      <c r="H96" s="197" t="s">
        <v>28</v>
      </c>
      <c r="I96" s="199"/>
      <c r="J96" s="196"/>
      <c r="K96" s="196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128</v>
      </c>
      <c r="AU96" s="204" t="s">
        <v>84</v>
      </c>
      <c r="AV96" s="13" t="s">
        <v>82</v>
      </c>
      <c r="AW96" s="13" t="s">
        <v>35</v>
      </c>
      <c r="AX96" s="13" t="s">
        <v>74</v>
      </c>
      <c r="AY96" s="204" t="s">
        <v>115</v>
      </c>
    </row>
    <row r="97" spans="1:65" s="13" customFormat="1" ht="22.5">
      <c r="B97" s="195"/>
      <c r="C97" s="196"/>
      <c r="D97" s="188" t="s">
        <v>128</v>
      </c>
      <c r="E97" s="197" t="s">
        <v>28</v>
      </c>
      <c r="F97" s="198" t="s">
        <v>383</v>
      </c>
      <c r="G97" s="196"/>
      <c r="H97" s="197" t="s">
        <v>28</v>
      </c>
      <c r="I97" s="199"/>
      <c r="J97" s="196"/>
      <c r="K97" s="196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128</v>
      </c>
      <c r="AU97" s="204" t="s">
        <v>84</v>
      </c>
      <c r="AV97" s="13" t="s">
        <v>82</v>
      </c>
      <c r="AW97" s="13" t="s">
        <v>35</v>
      </c>
      <c r="AX97" s="13" t="s">
        <v>74</v>
      </c>
      <c r="AY97" s="204" t="s">
        <v>115</v>
      </c>
    </row>
    <row r="98" spans="1:65" s="13" customFormat="1">
      <c r="B98" s="195"/>
      <c r="C98" s="196"/>
      <c r="D98" s="188" t="s">
        <v>128</v>
      </c>
      <c r="E98" s="197" t="s">
        <v>28</v>
      </c>
      <c r="F98" s="198" t="s">
        <v>384</v>
      </c>
      <c r="G98" s="196"/>
      <c r="H98" s="197" t="s">
        <v>28</v>
      </c>
      <c r="I98" s="199"/>
      <c r="J98" s="196"/>
      <c r="K98" s="196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128</v>
      </c>
      <c r="AU98" s="204" t="s">
        <v>84</v>
      </c>
      <c r="AV98" s="13" t="s">
        <v>82</v>
      </c>
      <c r="AW98" s="13" t="s">
        <v>35</v>
      </c>
      <c r="AX98" s="13" t="s">
        <v>74</v>
      </c>
      <c r="AY98" s="204" t="s">
        <v>115</v>
      </c>
    </row>
    <row r="99" spans="1:65" s="13" customFormat="1">
      <c r="B99" s="195"/>
      <c r="C99" s="196"/>
      <c r="D99" s="188" t="s">
        <v>128</v>
      </c>
      <c r="E99" s="197" t="s">
        <v>28</v>
      </c>
      <c r="F99" s="198" t="s">
        <v>385</v>
      </c>
      <c r="G99" s="196"/>
      <c r="H99" s="197" t="s">
        <v>28</v>
      </c>
      <c r="I99" s="199"/>
      <c r="J99" s="196"/>
      <c r="K99" s="196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128</v>
      </c>
      <c r="AU99" s="204" t="s">
        <v>84</v>
      </c>
      <c r="AV99" s="13" t="s">
        <v>82</v>
      </c>
      <c r="AW99" s="13" t="s">
        <v>35</v>
      </c>
      <c r="AX99" s="13" t="s">
        <v>74</v>
      </c>
      <c r="AY99" s="204" t="s">
        <v>115</v>
      </c>
    </row>
    <row r="100" spans="1:65" s="13" customFormat="1" ht="22.5">
      <c r="B100" s="195"/>
      <c r="C100" s="196"/>
      <c r="D100" s="188" t="s">
        <v>128</v>
      </c>
      <c r="E100" s="197" t="s">
        <v>28</v>
      </c>
      <c r="F100" s="198" t="s">
        <v>386</v>
      </c>
      <c r="G100" s="196"/>
      <c r="H100" s="197" t="s">
        <v>28</v>
      </c>
      <c r="I100" s="199"/>
      <c r="J100" s="196"/>
      <c r="K100" s="196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128</v>
      </c>
      <c r="AU100" s="204" t="s">
        <v>84</v>
      </c>
      <c r="AV100" s="13" t="s">
        <v>82</v>
      </c>
      <c r="AW100" s="13" t="s">
        <v>35</v>
      </c>
      <c r="AX100" s="13" t="s">
        <v>74</v>
      </c>
      <c r="AY100" s="204" t="s">
        <v>115</v>
      </c>
    </row>
    <row r="101" spans="1:65" s="14" customFormat="1">
      <c r="B101" s="205"/>
      <c r="C101" s="206"/>
      <c r="D101" s="188" t="s">
        <v>128</v>
      </c>
      <c r="E101" s="207" t="s">
        <v>28</v>
      </c>
      <c r="F101" s="208" t="s">
        <v>82</v>
      </c>
      <c r="G101" s="206"/>
      <c r="H101" s="209">
        <v>1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128</v>
      </c>
      <c r="AU101" s="215" t="s">
        <v>84</v>
      </c>
      <c r="AV101" s="14" t="s">
        <v>84</v>
      </c>
      <c r="AW101" s="14" t="s">
        <v>35</v>
      </c>
      <c r="AX101" s="14" t="s">
        <v>82</v>
      </c>
      <c r="AY101" s="215" t="s">
        <v>115</v>
      </c>
    </row>
    <row r="102" spans="1:65" s="2" customFormat="1" ht="16.5" customHeight="1">
      <c r="A102" s="35"/>
      <c r="B102" s="36"/>
      <c r="C102" s="175" t="s">
        <v>84</v>
      </c>
      <c r="D102" s="175" t="s">
        <v>117</v>
      </c>
      <c r="E102" s="176" t="s">
        <v>387</v>
      </c>
      <c r="F102" s="177" t="s">
        <v>388</v>
      </c>
      <c r="G102" s="178" t="s">
        <v>372</v>
      </c>
      <c r="H102" s="179">
        <v>1</v>
      </c>
      <c r="I102" s="180"/>
      <c r="J102" s="181">
        <f>ROUND(I102*H102,2)</f>
        <v>0</v>
      </c>
      <c r="K102" s="177" t="s">
        <v>28</v>
      </c>
      <c r="L102" s="40"/>
      <c r="M102" s="182" t="s">
        <v>28</v>
      </c>
      <c r="N102" s="183" t="s">
        <v>47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6" t="s">
        <v>373</v>
      </c>
      <c r="AT102" s="186" t="s">
        <v>117</v>
      </c>
      <c r="AU102" s="186" t="s">
        <v>84</v>
      </c>
      <c r="AY102" s="18" t="s">
        <v>115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8" t="s">
        <v>122</v>
      </c>
      <c r="BK102" s="187">
        <f>ROUND(I102*H102,2)</f>
        <v>0</v>
      </c>
      <c r="BL102" s="18" t="s">
        <v>373</v>
      </c>
      <c r="BM102" s="186" t="s">
        <v>389</v>
      </c>
    </row>
    <row r="103" spans="1:65" s="2" customFormat="1">
      <c r="A103" s="35"/>
      <c r="B103" s="36"/>
      <c r="C103" s="37"/>
      <c r="D103" s="188" t="s">
        <v>124</v>
      </c>
      <c r="E103" s="37"/>
      <c r="F103" s="189" t="s">
        <v>388</v>
      </c>
      <c r="G103" s="37"/>
      <c r="H103" s="37"/>
      <c r="I103" s="190"/>
      <c r="J103" s="37"/>
      <c r="K103" s="37"/>
      <c r="L103" s="40"/>
      <c r="M103" s="191"/>
      <c r="N103" s="192"/>
      <c r="O103" s="66"/>
      <c r="P103" s="66"/>
      <c r="Q103" s="66"/>
      <c r="R103" s="66"/>
      <c r="S103" s="66"/>
      <c r="T103" s="67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124</v>
      </c>
      <c r="AU103" s="18" t="s">
        <v>84</v>
      </c>
    </row>
    <row r="104" spans="1:65" s="13" customFormat="1" ht="22.5">
      <c r="B104" s="195"/>
      <c r="C104" s="196"/>
      <c r="D104" s="188" t="s">
        <v>128</v>
      </c>
      <c r="E104" s="197" t="s">
        <v>28</v>
      </c>
      <c r="F104" s="198" t="s">
        <v>390</v>
      </c>
      <c r="G104" s="196"/>
      <c r="H104" s="197" t="s">
        <v>28</v>
      </c>
      <c r="I104" s="199"/>
      <c r="J104" s="196"/>
      <c r="K104" s="196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128</v>
      </c>
      <c r="AU104" s="204" t="s">
        <v>84</v>
      </c>
      <c r="AV104" s="13" t="s">
        <v>82</v>
      </c>
      <c r="AW104" s="13" t="s">
        <v>35</v>
      </c>
      <c r="AX104" s="13" t="s">
        <v>74</v>
      </c>
      <c r="AY104" s="204" t="s">
        <v>115</v>
      </c>
    </row>
    <row r="105" spans="1:65" s="14" customFormat="1">
      <c r="B105" s="205"/>
      <c r="C105" s="206"/>
      <c r="D105" s="188" t="s">
        <v>128</v>
      </c>
      <c r="E105" s="207" t="s">
        <v>28</v>
      </c>
      <c r="F105" s="208" t="s">
        <v>82</v>
      </c>
      <c r="G105" s="206"/>
      <c r="H105" s="209">
        <v>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128</v>
      </c>
      <c r="AU105" s="215" t="s">
        <v>84</v>
      </c>
      <c r="AV105" s="14" t="s">
        <v>84</v>
      </c>
      <c r="AW105" s="14" t="s">
        <v>35</v>
      </c>
      <c r="AX105" s="14" t="s">
        <v>82</v>
      </c>
      <c r="AY105" s="215" t="s">
        <v>115</v>
      </c>
    </row>
    <row r="106" spans="1:65" s="2" customFormat="1" ht="16.5" customHeight="1">
      <c r="A106" s="35"/>
      <c r="B106" s="36"/>
      <c r="C106" s="175" t="s">
        <v>143</v>
      </c>
      <c r="D106" s="175" t="s">
        <v>117</v>
      </c>
      <c r="E106" s="176" t="s">
        <v>391</v>
      </c>
      <c r="F106" s="177" t="s">
        <v>392</v>
      </c>
      <c r="G106" s="178" t="s">
        <v>372</v>
      </c>
      <c r="H106" s="179">
        <v>1</v>
      </c>
      <c r="I106" s="180"/>
      <c r="J106" s="181">
        <f>ROUND(I106*H106,2)</f>
        <v>0</v>
      </c>
      <c r="K106" s="177" t="s">
        <v>28</v>
      </c>
      <c r="L106" s="40"/>
      <c r="M106" s="182" t="s">
        <v>28</v>
      </c>
      <c r="N106" s="183" t="s">
        <v>47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6" t="s">
        <v>373</v>
      </c>
      <c r="AT106" s="186" t="s">
        <v>117</v>
      </c>
      <c r="AU106" s="186" t="s">
        <v>84</v>
      </c>
      <c r="AY106" s="18" t="s">
        <v>115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122</v>
      </c>
      <c r="BK106" s="187">
        <f>ROUND(I106*H106,2)</f>
        <v>0</v>
      </c>
      <c r="BL106" s="18" t="s">
        <v>373</v>
      </c>
      <c r="BM106" s="186" t="s">
        <v>393</v>
      </c>
    </row>
    <row r="107" spans="1:65" s="2" customFormat="1">
      <c r="A107" s="35"/>
      <c r="B107" s="36"/>
      <c r="C107" s="37"/>
      <c r="D107" s="188" t="s">
        <v>124</v>
      </c>
      <c r="E107" s="37"/>
      <c r="F107" s="189" t="s">
        <v>394</v>
      </c>
      <c r="G107" s="37"/>
      <c r="H107" s="37"/>
      <c r="I107" s="190"/>
      <c r="J107" s="37"/>
      <c r="K107" s="37"/>
      <c r="L107" s="40"/>
      <c r="M107" s="191"/>
      <c r="N107" s="192"/>
      <c r="O107" s="66"/>
      <c r="P107" s="66"/>
      <c r="Q107" s="66"/>
      <c r="R107" s="66"/>
      <c r="S107" s="66"/>
      <c r="T107" s="6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124</v>
      </c>
      <c r="AU107" s="18" t="s">
        <v>84</v>
      </c>
    </row>
    <row r="108" spans="1:65" s="13" customFormat="1">
      <c r="B108" s="195"/>
      <c r="C108" s="196"/>
      <c r="D108" s="188" t="s">
        <v>128</v>
      </c>
      <c r="E108" s="197" t="s">
        <v>28</v>
      </c>
      <c r="F108" s="198" t="s">
        <v>395</v>
      </c>
      <c r="G108" s="196"/>
      <c r="H108" s="197" t="s">
        <v>28</v>
      </c>
      <c r="I108" s="199"/>
      <c r="J108" s="196"/>
      <c r="K108" s="196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128</v>
      </c>
      <c r="AU108" s="204" t="s">
        <v>84</v>
      </c>
      <c r="AV108" s="13" t="s">
        <v>82</v>
      </c>
      <c r="AW108" s="13" t="s">
        <v>35</v>
      </c>
      <c r="AX108" s="13" t="s">
        <v>74</v>
      </c>
      <c r="AY108" s="204" t="s">
        <v>115</v>
      </c>
    </row>
    <row r="109" spans="1:65" s="14" customFormat="1">
      <c r="B109" s="205"/>
      <c r="C109" s="206"/>
      <c r="D109" s="188" t="s">
        <v>128</v>
      </c>
      <c r="E109" s="207" t="s">
        <v>28</v>
      </c>
      <c r="F109" s="208" t="s">
        <v>82</v>
      </c>
      <c r="G109" s="206"/>
      <c r="H109" s="209">
        <v>1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128</v>
      </c>
      <c r="AU109" s="215" t="s">
        <v>84</v>
      </c>
      <c r="AV109" s="14" t="s">
        <v>84</v>
      </c>
      <c r="AW109" s="14" t="s">
        <v>35</v>
      </c>
      <c r="AX109" s="14" t="s">
        <v>82</v>
      </c>
      <c r="AY109" s="215" t="s">
        <v>115</v>
      </c>
    </row>
    <row r="110" spans="1:65" s="2" customFormat="1" ht="16.5" customHeight="1">
      <c r="A110" s="35"/>
      <c r="B110" s="36"/>
      <c r="C110" s="175" t="s">
        <v>122</v>
      </c>
      <c r="D110" s="175" t="s">
        <v>117</v>
      </c>
      <c r="E110" s="176" t="s">
        <v>396</v>
      </c>
      <c r="F110" s="177" t="s">
        <v>397</v>
      </c>
      <c r="G110" s="178" t="s">
        <v>372</v>
      </c>
      <c r="H110" s="179">
        <v>1</v>
      </c>
      <c r="I110" s="180"/>
      <c r="J110" s="181">
        <f>ROUND(I110*H110,2)</f>
        <v>0</v>
      </c>
      <c r="K110" s="177" t="s">
        <v>28</v>
      </c>
      <c r="L110" s="40"/>
      <c r="M110" s="182" t="s">
        <v>28</v>
      </c>
      <c r="N110" s="183" t="s">
        <v>47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6" t="s">
        <v>373</v>
      </c>
      <c r="AT110" s="186" t="s">
        <v>117</v>
      </c>
      <c r="AU110" s="186" t="s">
        <v>84</v>
      </c>
      <c r="AY110" s="18" t="s">
        <v>115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122</v>
      </c>
      <c r="BK110" s="187">
        <f>ROUND(I110*H110,2)</f>
        <v>0</v>
      </c>
      <c r="BL110" s="18" t="s">
        <v>373</v>
      </c>
      <c r="BM110" s="186" t="s">
        <v>398</v>
      </c>
    </row>
    <row r="111" spans="1:65" s="2" customFormat="1">
      <c r="A111" s="35"/>
      <c r="B111" s="36"/>
      <c r="C111" s="37"/>
      <c r="D111" s="188" t="s">
        <v>124</v>
      </c>
      <c r="E111" s="37"/>
      <c r="F111" s="189" t="s">
        <v>399</v>
      </c>
      <c r="G111" s="37"/>
      <c r="H111" s="37"/>
      <c r="I111" s="190"/>
      <c r="J111" s="37"/>
      <c r="K111" s="37"/>
      <c r="L111" s="40"/>
      <c r="M111" s="191"/>
      <c r="N111" s="192"/>
      <c r="O111" s="66"/>
      <c r="P111" s="66"/>
      <c r="Q111" s="66"/>
      <c r="R111" s="66"/>
      <c r="S111" s="66"/>
      <c r="T111" s="67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124</v>
      </c>
      <c r="AU111" s="18" t="s">
        <v>84</v>
      </c>
    </row>
    <row r="112" spans="1:65" s="13" customFormat="1">
      <c r="B112" s="195"/>
      <c r="C112" s="196"/>
      <c r="D112" s="188" t="s">
        <v>128</v>
      </c>
      <c r="E112" s="197" t="s">
        <v>28</v>
      </c>
      <c r="F112" s="198" t="s">
        <v>400</v>
      </c>
      <c r="G112" s="196"/>
      <c r="H112" s="197" t="s">
        <v>28</v>
      </c>
      <c r="I112" s="199"/>
      <c r="J112" s="196"/>
      <c r="K112" s="196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128</v>
      </c>
      <c r="AU112" s="204" t="s">
        <v>84</v>
      </c>
      <c r="AV112" s="13" t="s">
        <v>82</v>
      </c>
      <c r="AW112" s="13" t="s">
        <v>35</v>
      </c>
      <c r="AX112" s="13" t="s">
        <v>74</v>
      </c>
      <c r="AY112" s="204" t="s">
        <v>115</v>
      </c>
    </row>
    <row r="113" spans="1:65" s="13" customFormat="1">
      <c r="B113" s="195"/>
      <c r="C113" s="196"/>
      <c r="D113" s="188" t="s">
        <v>128</v>
      </c>
      <c r="E113" s="197" t="s">
        <v>28</v>
      </c>
      <c r="F113" s="198" t="s">
        <v>401</v>
      </c>
      <c r="G113" s="196"/>
      <c r="H113" s="197" t="s">
        <v>28</v>
      </c>
      <c r="I113" s="199"/>
      <c r="J113" s="196"/>
      <c r="K113" s="196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128</v>
      </c>
      <c r="AU113" s="204" t="s">
        <v>84</v>
      </c>
      <c r="AV113" s="13" t="s">
        <v>82</v>
      </c>
      <c r="AW113" s="13" t="s">
        <v>35</v>
      </c>
      <c r="AX113" s="13" t="s">
        <v>74</v>
      </c>
      <c r="AY113" s="204" t="s">
        <v>115</v>
      </c>
    </row>
    <row r="114" spans="1:65" s="14" customFormat="1">
      <c r="B114" s="205"/>
      <c r="C114" s="206"/>
      <c r="D114" s="188" t="s">
        <v>128</v>
      </c>
      <c r="E114" s="207" t="s">
        <v>28</v>
      </c>
      <c r="F114" s="208" t="s">
        <v>82</v>
      </c>
      <c r="G114" s="206"/>
      <c r="H114" s="209">
        <v>1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128</v>
      </c>
      <c r="AU114" s="215" t="s">
        <v>84</v>
      </c>
      <c r="AV114" s="14" t="s">
        <v>84</v>
      </c>
      <c r="AW114" s="14" t="s">
        <v>35</v>
      </c>
      <c r="AX114" s="14" t="s">
        <v>82</v>
      </c>
      <c r="AY114" s="215" t="s">
        <v>115</v>
      </c>
    </row>
    <row r="115" spans="1:65" s="12" customFormat="1" ht="22.9" customHeight="1">
      <c r="B115" s="159"/>
      <c r="C115" s="160"/>
      <c r="D115" s="161" t="s">
        <v>73</v>
      </c>
      <c r="E115" s="173" t="s">
        <v>402</v>
      </c>
      <c r="F115" s="173" t="s">
        <v>403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SUM(P116:P123)</f>
        <v>0</v>
      </c>
      <c r="Q115" s="167"/>
      <c r="R115" s="168">
        <f>SUM(R116:R123)</f>
        <v>0</v>
      </c>
      <c r="S115" s="167"/>
      <c r="T115" s="169">
        <f>SUM(T116:T123)</f>
        <v>0</v>
      </c>
      <c r="AR115" s="170" t="s">
        <v>122</v>
      </c>
      <c r="AT115" s="171" t="s">
        <v>73</v>
      </c>
      <c r="AU115" s="171" t="s">
        <v>82</v>
      </c>
      <c r="AY115" s="170" t="s">
        <v>115</v>
      </c>
      <c r="BK115" s="172">
        <f>SUM(BK116:BK123)</f>
        <v>0</v>
      </c>
    </row>
    <row r="116" spans="1:65" s="2" customFormat="1" ht="16.5" customHeight="1">
      <c r="A116" s="35"/>
      <c r="B116" s="36"/>
      <c r="C116" s="175" t="s">
        <v>159</v>
      </c>
      <c r="D116" s="175" t="s">
        <v>117</v>
      </c>
      <c r="E116" s="176" t="s">
        <v>404</v>
      </c>
      <c r="F116" s="177" t="s">
        <v>405</v>
      </c>
      <c r="G116" s="178" t="s">
        <v>346</v>
      </c>
      <c r="H116" s="179">
        <v>1</v>
      </c>
      <c r="I116" s="180"/>
      <c r="J116" s="181">
        <f>ROUND(I116*H116,2)</f>
        <v>0</v>
      </c>
      <c r="K116" s="177" t="s">
        <v>28</v>
      </c>
      <c r="L116" s="40"/>
      <c r="M116" s="182" t="s">
        <v>28</v>
      </c>
      <c r="N116" s="183" t="s">
        <v>47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6" t="s">
        <v>406</v>
      </c>
      <c r="AT116" s="186" t="s">
        <v>117</v>
      </c>
      <c r="AU116" s="186" t="s">
        <v>84</v>
      </c>
      <c r="AY116" s="18" t="s">
        <v>115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8" t="s">
        <v>122</v>
      </c>
      <c r="BK116" s="187">
        <f>ROUND(I116*H116,2)</f>
        <v>0</v>
      </c>
      <c r="BL116" s="18" t="s">
        <v>406</v>
      </c>
      <c r="BM116" s="186" t="s">
        <v>407</v>
      </c>
    </row>
    <row r="117" spans="1:65" s="2" customFormat="1" ht="19.5">
      <c r="A117" s="35"/>
      <c r="B117" s="36"/>
      <c r="C117" s="37"/>
      <c r="D117" s="188" t="s">
        <v>124</v>
      </c>
      <c r="E117" s="37"/>
      <c r="F117" s="189" t="s">
        <v>408</v>
      </c>
      <c r="G117" s="37"/>
      <c r="H117" s="37"/>
      <c r="I117" s="190"/>
      <c r="J117" s="37"/>
      <c r="K117" s="37"/>
      <c r="L117" s="40"/>
      <c r="M117" s="191"/>
      <c r="N117" s="192"/>
      <c r="O117" s="66"/>
      <c r="P117" s="66"/>
      <c r="Q117" s="66"/>
      <c r="R117" s="66"/>
      <c r="S117" s="66"/>
      <c r="T117" s="67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124</v>
      </c>
      <c r="AU117" s="18" t="s">
        <v>84</v>
      </c>
    </row>
    <row r="118" spans="1:65" s="2" customFormat="1" ht="24.2" customHeight="1">
      <c r="A118" s="35"/>
      <c r="B118" s="36"/>
      <c r="C118" s="175" t="s">
        <v>168</v>
      </c>
      <c r="D118" s="175" t="s">
        <v>117</v>
      </c>
      <c r="E118" s="176" t="s">
        <v>409</v>
      </c>
      <c r="F118" s="177" t="s">
        <v>410</v>
      </c>
      <c r="G118" s="178" t="s">
        <v>346</v>
      </c>
      <c r="H118" s="179">
        <v>1</v>
      </c>
      <c r="I118" s="180"/>
      <c r="J118" s="181">
        <f>ROUND(I118*H118,2)</f>
        <v>0</v>
      </c>
      <c r="K118" s="177" t="s">
        <v>28</v>
      </c>
      <c r="L118" s="40"/>
      <c r="M118" s="182" t="s">
        <v>28</v>
      </c>
      <c r="N118" s="183" t="s">
        <v>47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6" t="s">
        <v>406</v>
      </c>
      <c r="AT118" s="186" t="s">
        <v>117</v>
      </c>
      <c r="AU118" s="186" t="s">
        <v>84</v>
      </c>
      <c r="AY118" s="18" t="s">
        <v>115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8" t="s">
        <v>122</v>
      </c>
      <c r="BK118" s="187">
        <f>ROUND(I118*H118,2)</f>
        <v>0</v>
      </c>
      <c r="BL118" s="18" t="s">
        <v>406</v>
      </c>
      <c r="BM118" s="186" t="s">
        <v>411</v>
      </c>
    </row>
    <row r="119" spans="1:65" s="2" customFormat="1" ht="19.5">
      <c r="A119" s="35"/>
      <c r="B119" s="36"/>
      <c r="C119" s="37"/>
      <c r="D119" s="188" t="s">
        <v>124</v>
      </c>
      <c r="E119" s="37"/>
      <c r="F119" s="189" t="s">
        <v>410</v>
      </c>
      <c r="G119" s="37"/>
      <c r="H119" s="37"/>
      <c r="I119" s="190"/>
      <c r="J119" s="37"/>
      <c r="K119" s="37"/>
      <c r="L119" s="40"/>
      <c r="M119" s="191"/>
      <c r="N119" s="192"/>
      <c r="O119" s="66"/>
      <c r="P119" s="66"/>
      <c r="Q119" s="66"/>
      <c r="R119" s="66"/>
      <c r="S119" s="66"/>
      <c r="T119" s="67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124</v>
      </c>
      <c r="AU119" s="18" t="s">
        <v>84</v>
      </c>
    </row>
    <row r="120" spans="1:65" s="2" customFormat="1" ht="16.5" customHeight="1">
      <c r="A120" s="35"/>
      <c r="B120" s="36"/>
      <c r="C120" s="175" t="s">
        <v>175</v>
      </c>
      <c r="D120" s="175" t="s">
        <v>117</v>
      </c>
      <c r="E120" s="176" t="s">
        <v>412</v>
      </c>
      <c r="F120" s="177" t="s">
        <v>413</v>
      </c>
      <c r="G120" s="178" t="s">
        <v>372</v>
      </c>
      <c r="H120" s="179">
        <v>1</v>
      </c>
      <c r="I120" s="180"/>
      <c r="J120" s="181">
        <f>ROUND(I120*H120,2)</f>
        <v>0</v>
      </c>
      <c r="K120" s="177" t="s">
        <v>28</v>
      </c>
      <c r="L120" s="40"/>
      <c r="M120" s="182" t="s">
        <v>28</v>
      </c>
      <c r="N120" s="183" t="s">
        <v>47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6" t="s">
        <v>373</v>
      </c>
      <c r="AT120" s="186" t="s">
        <v>117</v>
      </c>
      <c r="AU120" s="186" t="s">
        <v>84</v>
      </c>
      <c r="AY120" s="18" t="s">
        <v>115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8" t="s">
        <v>122</v>
      </c>
      <c r="BK120" s="187">
        <f>ROUND(I120*H120,2)</f>
        <v>0</v>
      </c>
      <c r="BL120" s="18" t="s">
        <v>373</v>
      </c>
      <c r="BM120" s="186" t="s">
        <v>414</v>
      </c>
    </row>
    <row r="121" spans="1:65" s="2" customFormat="1">
      <c r="A121" s="35"/>
      <c r="B121" s="36"/>
      <c r="C121" s="37"/>
      <c r="D121" s="188" t="s">
        <v>124</v>
      </c>
      <c r="E121" s="37"/>
      <c r="F121" s="189" t="s">
        <v>413</v>
      </c>
      <c r="G121" s="37"/>
      <c r="H121" s="37"/>
      <c r="I121" s="190"/>
      <c r="J121" s="37"/>
      <c r="K121" s="37"/>
      <c r="L121" s="40"/>
      <c r="M121" s="191"/>
      <c r="N121" s="192"/>
      <c r="O121" s="66"/>
      <c r="P121" s="66"/>
      <c r="Q121" s="66"/>
      <c r="R121" s="66"/>
      <c r="S121" s="66"/>
      <c r="T121" s="67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124</v>
      </c>
      <c r="AU121" s="18" t="s">
        <v>84</v>
      </c>
    </row>
    <row r="122" spans="1:65" s="13" customFormat="1">
      <c r="B122" s="195"/>
      <c r="C122" s="196"/>
      <c r="D122" s="188" t="s">
        <v>128</v>
      </c>
      <c r="E122" s="197" t="s">
        <v>28</v>
      </c>
      <c r="F122" s="198" t="s">
        <v>415</v>
      </c>
      <c r="G122" s="196"/>
      <c r="H122" s="197" t="s">
        <v>28</v>
      </c>
      <c r="I122" s="199"/>
      <c r="J122" s="196"/>
      <c r="K122" s="196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128</v>
      </c>
      <c r="AU122" s="204" t="s">
        <v>84</v>
      </c>
      <c r="AV122" s="13" t="s">
        <v>82</v>
      </c>
      <c r="AW122" s="13" t="s">
        <v>35</v>
      </c>
      <c r="AX122" s="13" t="s">
        <v>74</v>
      </c>
      <c r="AY122" s="204" t="s">
        <v>115</v>
      </c>
    </row>
    <row r="123" spans="1:65" s="14" customFormat="1">
      <c r="B123" s="205"/>
      <c r="C123" s="206"/>
      <c r="D123" s="188" t="s">
        <v>128</v>
      </c>
      <c r="E123" s="207" t="s">
        <v>28</v>
      </c>
      <c r="F123" s="208" t="s">
        <v>82</v>
      </c>
      <c r="G123" s="206"/>
      <c r="H123" s="209">
        <v>1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128</v>
      </c>
      <c r="AU123" s="215" t="s">
        <v>84</v>
      </c>
      <c r="AV123" s="14" t="s">
        <v>84</v>
      </c>
      <c r="AW123" s="14" t="s">
        <v>35</v>
      </c>
      <c r="AX123" s="14" t="s">
        <v>82</v>
      </c>
      <c r="AY123" s="215" t="s">
        <v>115</v>
      </c>
    </row>
    <row r="124" spans="1:65" s="12" customFormat="1" ht="22.9" customHeight="1">
      <c r="B124" s="159"/>
      <c r="C124" s="160"/>
      <c r="D124" s="161" t="s">
        <v>73</v>
      </c>
      <c r="E124" s="173" t="s">
        <v>416</v>
      </c>
      <c r="F124" s="173" t="s">
        <v>417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SUM(P125:P130)</f>
        <v>0</v>
      </c>
      <c r="Q124" s="167"/>
      <c r="R124" s="168">
        <f>SUM(R125:R130)</f>
        <v>0</v>
      </c>
      <c r="S124" s="167"/>
      <c r="T124" s="169">
        <f>SUM(T125:T130)</f>
        <v>0</v>
      </c>
      <c r="AR124" s="170" t="s">
        <v>122</v>
      </c>
      <c r="AT124" s="171" t="s">
        <v>73</v>
      </c>
      <c r="AU124" s="171" t="s">
        <v>82</v>
      </c>
      <c r="AY124" s="170" t="s">
        <v>115</v>
      </c>
      <c r="BK124" s="172">
        <f>SUM(BK125:BK130)</f>
        <v>0</v>
      </c>
    </row>
    <row r="125" spans="1:65" s="2" customFormat="1" ht="16.5" customHeight="1">
      <c r="A125" s="35"/>
      <c r="B125" s="36"/>
      <c r="C125" s="175" t="s">
        <v>184</v>
      </c>
      <c r="D125" s="175" t="s">
        <v>117</v>
      </c>
      <c r="E125" s="176" t="s">
        <v>418</v>
      </c>
      <c r="F125" s="177" t="s">
        <v>419</v>
      </c>
      <c r="G125" s="178" t="s">
        <v>372</v>
      </c>
      <c r="H125" s="179">
        <v>1</v>
      </c>
      <c r="I125" s="180"/>
      <c r="J125" s="181">
        <f>ROUND(I125*H125,2)</f>
        <v>0</v>
      </c>
      <c r="K125" s="177" t="s">
        <v>28</v>
      </c>
      <c r="L125" s="40"/>
      <c r="M125" s="182" t="s">
        <v>28</v>
      </c>
      <c r="N125" s="183" t="s">
        <v>47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6" t="s">
        <v>420</v>
      </c>
      <c r="AT125" s="186" t="s">
        <v>117</v>
      </c>
      <c r="AU125" s="186" t="s">
        <v>84</v>
      </c>
      <c r="AY125" s="18" t="s">
        <v>115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8" t="s">
        <v>122</v>
      </c>
      <c r="BK125" s="187">
        <f>ROUND(I125*H125,2)</f>
        <v>0</v>
      </c>
      <c r="BL125" s="18" t="s">
        <v>420</v>
      </c>
      <c r="BM125" s="186" t="s">
        <v>421</v>
      </c>
    </row>
    <row r="126" spans="1:65" s="2" customFormat="1">
      <c r="A126" s="35"/>
      <c r="B126" s="36"/>
      <c r="C126" s="37"/>
      <c r="D126" s="188" t="s">
        <v>124</v>
      </c>
      <c r="E126" s="37"/>
      <c r="F126" s="189" t="s">
        <v>419</v>
      </c>
      <c r="G126" s="37"/>
      <c r="H126" s="37"/>
      <c r="I126" s="190"/>
      <c r="J126" s="37"/>
      <c r="K126" s="37"/>
      <c r="L126" s="40"/>
      <c r="M126" s="191"/>
      <c r="N126" s="192"/>
      <c r="O126" s="66"/>
      <c r="P126" s="66"/>
      <c r="Q126" s="66"/>
      <c r="R126" s="66"/>
      <c r="S126" s="66"/>
      <c r="T126" s="6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124</v>
      </c>
      <c r="AU126" s="18" t="s">
        <v>84</v>
      </c>
    </row>
    <row r="127" spans="1:65" s="13" customFormat="1">
      <c r="B127" s="195"/>
      <c r="C127" s="196"/>
      <c r="D127" s="188" t="s">
        <v>128</v>
      </c>
      <c r="E127" s="197" t="s">
        <v>28</v>
      </c>
      <c r="F127" s="198" t="s">
        <v>422</v>
      </c>
      <c r="G127" s="196"/>
      <c r="H127" s="197" t="s">
        <v>28</v>
      </c>
      <c r="I127" s="199"/>
      <c r="J127" s="196"/>
      <c r="K127" s="196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128</v>
      </c>
      <c r="AU127" s="204" t="s">
        <v>84</v>
      </c>
      <c r="AV127" s="13" t="s">
        <v>82</v>
      </c>
      <c r="AW127" s="13" t="s">
        <v>35</v>
      </c>
      <c r="AX127" s="13" t="s">
        <v>74</v>
      </c>
      <c r="AY127" s="204" t="s">
        <v>115</v>
      </c>
    </row>
    <row r="128" spans="1:65" s="14" customFormat="1">
      <c r="B128" s="205"/>
      <c r="C128" s="206"/>
      <c r="D128" s="188" t="s">
        <v>128</v>
      </c>
      <c r="E128" s="207" t="s">
        <v>28</v>
      </c>
      <c r="F128" s="208" t="s">
        <v>82</v>
      </c>
      <c r="G128" s="206"/>
      <c r="H128" s="209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128</v>
      </c>
      <c r="AU128" s="215" t="s">
        <v>84</v>
      </c>
      <c r="AV128" s="14" t="s">
        <v>84</v>
      </c>
      <c r="AW128" s="14" t="s">
        <v>35</v>
      </c>
      <c r="AX128" s="14" t="s">
        <v>82</v>
      </c>
      <c r="AY128" s="215" t="s">
        <v>115</v>
      </c>
    </row>
    <row r="129" spans="1:65" s="2" customFormat="1" ht="16.5" customHeight="1">
      <c r="A129" s="35"/>
      <c r="B129" s="36"/>
      <c r="C129" s="175" t="s">
        <v>195</v>
      </c>
      <c r="D129" s="175" t="s">
        <v>117</v>
      </c>
      <c r="E129" s="176" t="s">
        <v>423</v>
      </c>
      <c r="F129" s="177" t="s">
        <v>424</v>
      </c>
      <c r="G129" s="178" t="s">
        <v>372</v>
      </c>
      <c r="H129" s="179">
        <v>1</v>
      </c>
      <c r="I129" s="180"/>
      <c r="J129" s="181">
        <f>ROUND(I129*H129,2)</f>
        <v>0</v>
      </c>
      <c r="K129" s="177" t="s">
        <v>28</v>
      </c>
      <c r="L129" s="40"/>
      <c r="M129" s="182" t="s">
        <v>28</v>
      </c>
      <c r="N129" s="183" t="s">
        <v>47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6" t="s">
        <v>420</v>
      </c>
      <c r="AT129" s="186" t="s">
        <v>117</v>
      </c>
      <c r="AU129" s="186" t="s">
        <v>84</v>
      </c>
      <c r="AY129" s="18" t="s">
        <v>115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" t="s">
        <v>122</v>
      </c>
      <c r="BK129" s="187">
        <f>ROUND(I129*H129,2)</f>
        <v>0</v>
      </c>
      <c r="BL129" s="18" t="s">
        <v>420</v>
      </c>
      <c r="BM129" s="186" t="s">
        <v>425</v>
      </c>
    </row>
    <row r="130" spans="1:65" s="2" customFormat="1">
      <c r="A130" s="35"/>
      <c r="B130" s="36"/>
      <c r="C130" s="37"/>
      <c r="D130" s="188" t="s">
        <v>124</v>
      </c>
      <c r="E130" s="37"/>
      <c r="F130" s="189" t="s">
        <v>424</v>
      </c>
      <c r="G130" s="37"/>
      <c r="H130" s="37"/>
      <c r="I130" s="190"/>
      <c r="J130" s="37"/>
      <c r="K130" s="37"/>
      <c r="L130" s="40"/>
      <c r="M130" s="191"/>
      <c r="N130" s="192"/>
      <c r="O130" s="66"/>
      <c r="P130" s="66"/>
      <c r="Q130" s="66"/>
      <c r="R130" s="66"/>
      <c r="S130" s="66"/>
      <c r="T130" s="6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124</v>
      </c>
      <c r="AU130" s="18" t="s">
        <v>84</v>
      </c>
    </row>
    <row r="131" spans="1:65" s="12" customFormat="1" ht="22.9" customHeight="1">
      <c r="B131" s="159"/>
      <c r="C131" s="160"/>
      <c r="D131" s="161" t="s">
        <v>73</v>
      </c>
      <c r="E131" s="173" t="s">
        <v>426</v>
      </c>
      <c r="F131" s="173" t="s">
        <v>427</v>
      </c>
      <c r="G131" s="160"/>
      <c r="H131" s="160"/>
      <c r="I131" s="163"/>
      <c r="J131" s="174">
        <f>BK131</f>
        <v>0</v>
      </c>
      <c r="K131" s="160"/>
      <c r="L131" s="165"/>
      <c r="M131" s="166"/>
      <c r="N131" s="167"/>
      <c r="O131" s="167"/>
      <c r="P131" s="168">
        <f>SUM(P132:P161)</f>
        <v>0</v>
      </c>
      <c r="Q131" s="167"/>
      <c r="R131" s="168">
        <f>SUM(R132:R161)</f>
        <v>0</v>
      </c>
      <c r="S131" s="167"/>
      <c r="T131" s="169">
        <f>SUM(T132:T161)</f>
        <v>0</v>
      </c>
      <c r="AR131" s="170" t="s">
        <v>122</v>
      </c>
      <c r="AT131" s="171" t="s">
        <v>73</v>
      </c>
      <c r="AU131" s="171" t="s">
        <v>82</v>
      </c>
      <c r="AY131" s="170" t="s">
        <v>115</v>
      </c>
      <c r="BK131" s="172">
        <f>SUM(BK132:BK161)</f>
        <v>0</v>
      </c>
    </row>
    <row r="132" spans="1:65" s="2" customFormat="1" ht="24.2" customHeight="1">
      <c r="A132" s="35"/>
      <c r="B132" s="36"/>
      <c r="C132" s="175" t="s">
        <v>203</v>
      </c>
      <c r="D132" s="175" t="s">
        <v>117</v>
      </c>
      <c r="E132" s="176" t="s">
        <v>428</v>
      </c>
      <c r="F132" s="177" t="s">
        <v>429</v>
      </c>
      <c r="G132" s="178" t="s">
        <v>372</v>
      </c>
      <c r="H132" s="179">
        <v>1</v>
      </c>
      <c r="I132" s="180"/>
      <c r="J132" s="181">
        <f>ROUND(I132*H132,2)</f>
        <v>0</v>
      </c>
      <c r="K132" s="177" t="s">
        <v>28</v>
      </c>
      <c r="L132" s="40"/>
      <c r="M132" s="182" t="s">
        <v>28</v>
      </c>
      <c r="N132" s="183" t="s">
        <v>47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6" t="s">
        <v>420</v>
      </c>
      <c r="AT132" s="186" t="s">
        <v>117</v>
      </c>
      <c r="AU132" s="186" t="s">
        <v>84</v>
      </c>
      <c r="AY132" s="18" t="s">
        <v>115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8" t="s">
        <v>122</v>
      </c>
      <c r="BK132" s="187">
        <f>ROUND(I132*H132,2)</f>
        <v>0</v>
      </c>
      <c r="BL132" s="18" t="s">
        <v>420</v>
      </c>
      <c r="BM132" s="186" t="s">
        <v>430</v>
      </c>
    </row>
    <row r="133" spans="1:65" s="2" customFormat="1" ht="19.5">
      <c r="A133" s="35"/>
      <c r="B133" s="36"/>
      <c r="C133" s="37"/>
      <c r="D133" s="188" t="s">
        <v>124</v>
      </c>
      <c r="E133" s="37"/>
      <c r="F133" s="189" t="s">
        <v>429</v>
      </c>
      <c r="G133" s="37"/>
      <c r="H133" s="37"/>
      <c r="I133" s="190"/>
      <c r="J133" s="37"/>
      <c r="K133" s="37"/>
      <c r="L133" s="40"/>
      <c r="M133" s="191"/>
      <c r="N133" s="192"/>
      <c r="O133" s="66"/>
      <c r="P133" s="66"/>
      <c r="Q133" s="66"/>
      <c r="R133" s="66"/>
      <c r="S133" s="66"/>
      <c r="T133" s="6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124</v>
      </c>
      <c r="AU133" s="18" t="s">
        <v>84</v>
      </c>
    </row>
    <row r="134" spans="1:65" s="2" customFormat="1" ht="21.75" customHeight="1">
      <c r="A134" s="35"/>
      <c r="B134" s="36"/>
      <c r="C134" s="175" t="s">
        <v>211</v>
      </c>
      <c r="D134" s="175" t="s">
        <v>117</v>
      </c>
      <c r="E134" s="176" t="s">
        <v>431</v>
      </c>
      <c r="F134" s="177" t="s">
        <v>432</v>
      </c>
      <c r="G134" s="178" t="s">
        <v>372</v>
      </c>
      <c r="H134" s="179">
        <v>1</v>
      </c>
      <c r="I134" s="180"/>
      <c r="J134" s="181">
        <f>ROUND(I134*H134,2)</f>
        <v>0</v>
      </c>
      <c r="K134" s="177" t="s">
        <v>28</v>
      </c>
      <c r="L134" s="40"/>
      <c r="M134" s="182" t="s">
        <v>28</v>
      </c>
      <c r="N134" s="183" t="s">
        <v>47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6" t="s">
        <v>420</v>
      </c>
      <c r="AT134" s="186" t="s">
        <v>117</v>
      </c>
      <c r="AU134" s="186" t="s">
        <v>84</v>
      </c>
      <c r="AY134" s="18" t="s">
        <v>115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8" t="s">
        <v>122</v>
      </c>
      <c r="BK134" s="187">
        <f>ROUND(I134*H134,2)</f>
        <v>0</v>
      </c>
      <c r="BL134" s="18" t="s">
        <v>420</v>
      </c>
      <c r="BM134" s="186" t="s">
        <v>433</v>
      </c>
    </row>
    <row r="135" spans="1:65" s="2" customFormat="1">
      <c r="A135" s="35"/>
      <c r="B135" s="36"/>
      <c r="C135" s="37"/>
      <c r="D135" s="188" t="s">
        <v>124</v>
      </c>
      <c r="E135" s="37"/>
      <c r="F135" s="189" t="s">
        <v>432</v>
      </c>
      <c r="G135" s="37"/>
      <c r="H135" s="37"/>
      <c r="I135" s="190"/>
      <c r="J135" s="37"/>
      <c r="K135" s="37"/>
      <c r="L135" s="40"/>
      <c r="M135" s="191"/>
      <c r="N135" s="192"/>
      <c r="O135" s="66"/>
      <c r="P135" s="66"/>
      <c r="Q135" s="66"/>
      <c r="R135" s="66"/>
      <c r="S135" s="66"/>
      <c r="T135" s="6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124</v>
      </c>
      <c r="AU135" s="18" t="s">
        <v>84</v>
      </c>
    </row>
    <row r="136" spans="1:65" s="13" customFormat="1">
      <c r="B136" s="195"/>
      <c r="C136" s="196"/>
      <c r="D136" s="188" t="s">
        <v>128</v>
      </c>
      <c r="E136" s="197" t="s">
        <v>28</v>
      </c>
      <c r="F136" s="198" t="s">
        <v>434</v>
      </c>
      <c r="G136" s="196"/>
      <c r="H136" s="197" t="s">
        <v>28</v>
      </c>
      <c r="I136" s="199"/>
      <c r="J136" s="196"/>
      <c r="K136" s="196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128</v>
      </c>
      <c r="AU136" s="204" t="s">
        <v>84</v>
      </c>
      <c r="AV136" s="13" t="s">
        <v>82</v>
      </c>
      <c r="AW136" s="13" t="s">
        <v>35</v>
      </c>
      <c r="AX136" s="13" t="s">
        <v>74</v>
      </c>
      <c r="AY136" s="204" t="s">
        <v>115</v>
      </c>
    </row>
    <row r="137" spans="1:65" s="14" customFormat="1">
      <c r="B137" s="205"/>
      <c r="C137" s="206"/>
      <c r="D137" s="188" t="s">
        <v>128</v>
      </c>
      <c r="E137" s="207" t="s">
        <v>28</v>
      </c>
      <c r="F137" s="208" t="s">
        <v>82</v>
      </c>
      <c r="G137" s="206"/>
      <c r="H137" s="209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128</v>
      </c>
      <c r="AU137" s="215" t="s">
        <v>84</v>
      </c>
      <c r="AV137" s="14" t="s">
        <v>84</v>
      </c>
      <c r="AW137" s="14" t="s">
        <v>35</v>
      </c>
      <c r="AX137" s="14" t="s">
        <v>82</v>
      </c>
      <c r="AY137" s="215" t="s">
        <v>115</v>
      </c>
    </row>
    <row r="138" spans="1:65" s="2" customFormat="1" ht="16.5" customHeight="1">
      <c r="A138" s="35"/>
      <c r="B138" s="36"/>
      <c r="C138" s="175" t="s">
        <v>218</v>
      </c>
      <c r="D138" s="175" t="s">
        <v>117</v>
      </c>
      <c r="E138" s="176" t="s">
        <v>435</v>
      </c>
      <c r="F138" s="177" t="s">
        <v>436</v>
      </c>
      <c r="G138" s="178" t="s">
        <v>372</v>
      </c>
      <c r="H138" s="179">
        <v>1</v>
      </c>
      <c r="I138" s="180"/>
      <c r="J138" s="181">
        <f>ROUND(I138*H138,2)</f>
        <v>0</v>
      </c>
      <c r="K138" s="177" t="s">
        <v>28</v>
      </c>
      <c r="L138" s="40"/>
      <c r="M138" s="182" t="s">
        <v>28</v>
      </c>
      <c r="N138" s="183" t="s">
        <v>47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6" t="s">
        <v>420</v>
      </c>
      <c r="AT138" s="186" t="s">
        <v>117</v>
      </c>
      <c r="AU138" s="186" t="s">
        <v>84</v>
      </c>
      <c r="AY138" s="18" t="s">
        <v>115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8" t="s">
        <v>122</v>
      </c>
      <c r="BK138" s="187">
        <f>ROUND(I138*H138,2)</f>
        <v>0</v>
      </c>
      <c r="BL138" s="18" t="s">
        <v>420</v>
      </c>
      <c r="BM138" s="186" t="s">
        <v>437</v>
      </c>
    </row>
    <row r="139" spans="1:65" s="2" customFormat="1">
      <c r="A139" s="35"/>
      <c r="B139" s="36"/>
      <c r="C139" s="37"/>
      <c r="D139" s="188" t="s">
        <v>124</v>
      </c>
      <c r="E139" s="37"/>
      <c r="F139" s="189" t="s">
        <v>438</v>
      </c>
      <c r="G139" s="37"/>
      <c r="H139" s="37"/>
      <c r="I139" s="190"/>
      <c r="J139" s="37"/>
      <c r="K139" s="37"/>
      <c r="L139" s="40"/>
      <c r="M139" s="191"/>
      <c r="N139" s="192"/>
      <c r="O139" s="66"/>
      <c r="P139" s="66"/>
      <c r="Q139" s="66"/>
      <c r="R139" s="66"/>
      <c r="S139" s="66"/>
      <c r="T139" s="67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124</v>
      </c>
      <c r="AU139" s="18" t="s">
        <v>84</v>
      </c>
    </row>
    <row r="140" spans="1:65" s="13" customFormat="1">
      <c r="B140" s="195"/>
      <c r="C140" s="196"/>
      <c r="D140" s="188" t="s">
        <v>128</v>
      </c>
      <c r="E140" s="197" t="s">
        <v>28</v>
      </c>
      <c r="F140" s="198" t="s">
        <v>439</v>
      </c>
      <c r="G140" s="196"/>
      <c r="H140" s="197" t="s">
        <v>28</v>
      </c>
      <c r="I140" s="199"/>
      <c r="J140" s="196"/>
      <c r="K140" s="196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128</v>
      </c>
      <c r="AU140" s="204" t="s">
        <v>84</v>
      </c>
      <c r="AV140" s="13" t="s">
        <v>82</v>
      </c>
      <c r="AW140" s="13" t="s">
        <v>35</v>
      </c>
      <c r="AX140" s="13" t="s">
        <v>74</v>
      </c>
      <c r="AY140" s="204" t="s">
        <v>115</v>
      </c>
    </row>
    <row r="141" spans="1:65" s="13" customFormat="1">
      <c r="B141" s="195"/>
      <c r="C141" s="196"/>
      <c r="D141" s="188" t="s">
        <v>128</v>
      </c>
      <c r="E141" s="197" t="s">
        <v>28</v>
      </c>
      <c r="F141" s="198" t="s">
        <v>440</v>
      </c>
      <c r="G141" s="196"/>
      <c r="H141" s="197" t="s">
        <v>28</v>
      </c>
      <c r="I141" s="199"/>
      <c r="J141" s="196"/>
      <c r="K141" s="196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128</v>
      </c>
      <c r="AU141" s="204" t="s">
        <v>84</v>
      </c>
      <c r="AV141" s="13" t="s">
        <v>82</v>
      </c>
      <c r="AW141" s="13" t="s">
        <v>35</v>
      </c>
      <c r="AX141" s="13" t="s">
        <v>74</v>
      </c>
      <c r="AY141" s="204" t="s">
        <v>115</v>
      </c>
    </row>
    <row r="142" spans="1:65" s="14" customFormat="1">
      <c r="B142" s="205"/>
      <c r="C142" s="206"/>
      <c r="D142" s="188" t="s">
        <v>128</v>
      </c>
      <c r="E142" s="207" t="s">
        <v>28</v>
      </c>
      <c r="F142" s="208" t="s">
        <v>82</v>
      </c>
      <c r="G142" s="206"/>
      <c r="H142" s="209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128</v>
      </c>
      <c r="AU142" s="215" t="s">
        <v>84</v>
      </c>
      <c r="AV142" s="14" t="s">
        <v>84</v>
      </c>
      <c r="AW142" s="14" t="s">
        <v>35</v>
      </c>
      <c r="AX142" s="14" t="s">
        <v>82</v>
      </c>
      <c r="AY142" s="215" t="s">
        <v>115</v>
      </c>
    </row>
    <row r="143" spans="1:65" s="2" customFormat="1" ht="24.2" customHeight="1">
      <c r="A143" s="35"/>
      <c r="B143" s="36"/>
      <c r="C143" s="175" t="s">
        <v>235</v>
      </c>
      <c r="D143" s="175" t="s">
        <v>117</v>
      </c>
      <c r="E143" s="176" t="s">
        <v>441</v>
      </c>
      <c r="F143" s="177" t="s">
        <v>442</v>
      </c>
      <c r="G143" s="178" t="s">
        <v>372</v>
      </c>
      <c r="H143" s="179">
        <v>1</v>
      </c>
      <c r="I143" s="180"/>
      <c r="J143" s="181">
        <f>ROUND(I143*H143,2)</f>
        <v>0</v>
      </c>
      <c r="K143" s="177" t="s">
        <v>28</v>
      </c>
      <c r="L143" s="40"/>
      <c r="M143" s="182" t="s">
        <v>28</v>
      </c>
      <c r="N143" s="183" t="s">
        <v>47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6" t="s">
        <v>420</v>
      </c>
      <c r="AT143" s="186" t="s">
        <v>117</v>
      </c>
      <c r="AU143" s="186" t="s">
        <v>84</v>
      </c>
      <c r="AY143" s="18" t="s">
        <v>115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8" t="s">
        <v>122</v>
      </c>
      <c r="BK143" s="187">
        <f>ROUND(I143*H143,2)</f>
        <v>0</v>
      </c>
      <c r="BL143" s="18" t="s">
        <v>420</v>
      </c>
      <c r="BM143" s="186" t="s">
        <v>443</v>
      </c>
    </row>
    <row r="144" spans="1:65" s="2" customFormat="1" ht="19.5">
      <c r="A144" s="35"/>
      <c r="B144" s="36"/>
      <c r="C144" s="37"/>
      <c r="D144" s="188" t="s">
        <v>124</v>
      </c>
      <c r="E144" s="37"/>
      <c r="F144" s="189" t="s">
        <v>442</v>
      </c>
      <c r="G144" s="37"/>
      <c r="H144" s="37"/>
      <c r="I144" s="190"/>
      <c r="J144" s="37"/>
      <c r="K144" s="37"/>
      <c r="L144" s="40"/>
      <c r="M144" s="191"/>
      <c r="N144" s="192"/>
      <c r="O144" s="66"/>
      <c r="P144" s="66"/>
      <c r="Q144" s="66"/>
      <c r="R144" s="66"/>
      <c r="S144" s="66"/>
      <c r="T144" s="67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124</v>
      </c>
      <c r="AU144" s="18" t="s">
        <v>84</v>
      </c>
    </row>
    <row r="145" spans="1:65" s="2" customFormat="1" ht="16.5" customHeight="1">
      <c r="A145" s="35"/>
      <c r="B145" s="36"/>
      <c r="C145" s="175" t="s">
        <v>241</v>
      </c>
      <c r="D145" s="175" t="s">
        <v>117</v>
      </c>
      <c r="E145" s="176" t="s">
        <v>444</v>
      </c>
      <c r="F145" s="177" t="s">
        <v>445</v>
      </c>
      <c r="G145" s="178" t="s">
        <v>372</v>
      </c>
      <c r="H145" s="179">
        <v>1</v>
      </c>
      <c r="I145" s="180"/>
      <c r="J145" s="181">
        <f>ROUND(I145*H145,2)</f>
        <v>0</v>
      </c>
      <c r="K145" s="177" t="s">
        <v>28</v>
      </c>
      <c r="L145" s="40"/>
      <c r="M145" s="182" t="s">
        <v>28</v>
      </c>
      <c r="N145" s="183" t="s">
        <v>47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6" t="s">
        <v>420</v>
      </c>
      <c r="AT145" s="186" t="s">
        <v>117</v>
      </c>
      <c r="AU145" s="186" t="s">
        <v>84</v>
      </c>
      <c r="AY145" s="18" t="s">
        <v>115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8" t="s">
        <v>122</v>
      </c>
      <c r="BK145" s="187">
        <f>ROUND(I145*H145,2)</f>
        <v>0</v>
      </c>
      <c r="BL145" s="18" t="s">
        <v>420</v>
      </c>
      <c r="BM145" s="186" t="s">
        <v>446</v>
      </c>
    </row>
    <row r="146" spans="1:65" s="2" customFormat="1">
      <c r="A146" s="35"/>
      <c r="B146" s="36"/>
      <c r="C146" s="37"/>
      <c r="D146" s="188" t="s">
        <v>124</v>
      </c>
      <c r="E146" s="37"/>
      <c r="F146" s="189" t="s">
        <v>447</v>
      </c>
      <c r="G146" s="37"/>
      <c r="H146" s="37"/>
      <c r="I146" s="190"/>
      <c r="J146" s="37"/>
      <c r="K146" s="37"/>
      <c r="L146" s="40"/>
      <c r="M146" s="191"/>
      <c r="N146" s="192"/>
      <c r="O146" s="66"/>
      <c r="P146" s="66"/>
      <c r="Q146" s="66"/>
      <c r="R146" s="66"/>
      <c r="S146" s="66"/>
      <c r="T146" s="6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124</v>
      </c>
      <c r="AU146" s="18" t="s">
        <v>84</v>
      </c>
    </row>
    <row r="147" spans="1:65" s="2" customFormat="1" ht="21.75" customHeight="1">
      <c r="A147" s="35"/>
      <c r="B147" s="36"/>
      <c r="C147" s="175" t="s">
        <v>8</v>
      </c>
      <c r="D147" s="175" t="s">
        <v>117</v>
      </c>
      <c r="E147" s="176" t="s">
        <v>448</v>
      </c>
      <c r="F147" s="177" t="s">
        <v>449</v>
      </c>
      <c r="G147" s="178" t="s">
        <v>372</v>
      </c>
      <c r="H147" s="179">
        <v>1</v>
      </c>
      <c r="I147" s="180"/>
      <c r="J147" s="181">
        <f>ROUND(I147*H147,2)</f>
        <v>0</v>
      </c>
      <c r="K147" s="177" t="s">
        <v>28</v>
      </c>
      <c r="L147" s="40"/>
      <c r="M147" s="182" t="s">
        <v>28</v>
      </c>
      <c r="N147" s="183" t="s">
        <v>47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6" t="s">
        <v>420</v>
      </c>
      <c r="AT147" s="186" t="s">
        <v>117</v>
      </c>
      <c r="AU147" s="186" t="s">
        <v>84</v>
      </c>
      <c r="AY147" s="18" t="s">
        <v>115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8" t="s">
        <v>122</v>
      </c>
      <c r="BK147" s="187">
        <f>ROUND(I147*H147,2)</f>
        <v>0</v>
      </c>
      <c r="BL147" s="18" t="s">
        <v>420</v>
      </c>
      <c r="BM147" s="186" t="s">
        <v>450</v>
      </c>
    </row>
    <row r="148" spans="1:65" s="2" customFormat="1">
      <c r="A148" s="35"/>
      <c r="B148" s="36"/>
      <c r="C148" s="37"/>
      <c r="D148" s="188" t="s">
        <v>124</v>
      </c>
      <c r="E148" s="37"/>
      <c r="F148" s="189" t="s">
        <v>449</v>
      </c>
      <c r="G148" s="37"/>
      <c r="H148" s="37"/>
      <c r="I148" s="190"/>
      <c r="J148" s="37"/>
      <c r="K148" s="37"/>
      <c r="L148" s="40"/>
      <c r="M148" s="191"/>
      <c r="N148" s="192"/>
      <c r="O148" s="66"/>
      <c r="P148" s="66"/>
      <c r="Q148" s="66"/>
      <c r="R148" s="66"/>
      <c r="S148" s="66"/>
      <c r="T148" s="6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124</v>
      </c>
      <c r="AU148" s="18" t="s">
        <v>84</v>
      </c>
    </row>
    <row r="149" spans="1:65" s="2" customFormat="1" ht="24.2" customHeight="1">
      <c r="A149" s="35"/>
      <c r="B149" s="36"/>
      <c r="C149" s="175" t="s">
        <v>260</v>
      </c>
      <c r="D149" s="175" t="s">
        <v>117</v>
      </c>
      <c r="E149" s="176" t="s">
        <v>451</v>
      </c>
      <c r="F149" s="177" t="s">
        <v>452</v>
      </c>
      <c r="G149" s="178" t="s">
        <v>372</v>
      </c>
      <c r="H149" s="179">
        <v>1</v>
      </c>
      <c r="I149" s="180"/>
      <c r="J149" s="181">
        <f>ROUND(I149*H149,2)</f>
        <v>0</v>
      </c>
      <c r="K149" s="177" t="s">
        <v>28</v>
      </c>
      <c r="L149" s="40"/>
      <c r="M149" s="182" t="s">
        <v>28</v>
      </c>
      <c r="N149" s="183" t="s">
        <v>47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6" t="s">
        <v>420</v>
      </c>
      <c r="AT149" s="186" t="s">
        <v>117</v>
      </c>
      <c r="AU149" s="186" t="s">
        <v>84</v>
      </c>
      <c r="AY149" s="18" t="s">
        <v>115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8" t="s">
        <v>122</v>
      </c>
      <c r="BK149" s="187">
        <f>ROUND(I149*H149,2)</f>
        <v>0</v>
      </c>
      <c r="BL149" s="18" t="s">
        <v>420</v>
      </c>
      <c r="BM149" s="186" t="s">
        <v>453</v>
      </c>
    </row>
    <row r="150" spans="1:65" s="2" customFormat="1">
      <c r="A150" s="35"/>
      <c r="B150" s="36"/>
      <c r="C150" s="37"/>
      <c r="D150" s="188" t="s">
        <v>124</v>
      </c>
      <c r="E150" s="37"/>
      <c r="F150" s="189" t="s">
        <v>452</v>
      </c>
      <c r="G150" s="37"/>
      <c r="H150" s="37"/>
      <c r="I150" s="190"/>
      <c r="J150" s="37"/>
      <c r="K150" s="37"/>
      <c r="L150" s="40"/>
      <c r="M150" s="191"/>
      <c r="N150" s="192"/>
      <c r="O150" s="66"/>
      <c r="P150" s="66"/>
      <c r="Q150" s="66"/>
      <c r="R150" s="66"/>
      <c r="S150" s="66"/>
      <c r="T150" s="6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124</v>
      </c>
      <c r="AU150" s="18" t="s">
        <v>84</v>
      </c>
    </row>
    <row r="151" spans="1:65" s="2" customFormat="1" ht="24.2" customHeight="1">
      <c r="A151" s="35"/>
      <c r="B151" s="36"/>
      <c r="C151" s="175" t="s">
        <v>270</v>
      </c>
      <c r="D151" s="175" t="s">
        <v>117</v>
      </c>
      <c r="E151" s="176" t="s">
        <v>454</v>
      </c>
      <c r="F151" s="177" t="s">
        <v>455</v>
      </c>
      <c r="G151" s="178" t="s">
        <v>372</v>
      </c>
      <c r="H151" s="179">
        <v>1</v>
      </c>
      <c r="I151" s="180"/>
      <c r="J151" s="181">
        <f>ROUND(I151*H151,2)</f>
        <v>0</v>
      </c>
      <c r="K151" s="177" t="s">
        <v>28</v>
      </c>
      <c r="L151" s="40"/>
      <c r="M151" s="182" t="s">
        <v>28</v>
      </c>
      <c r="N151" s="183" t="s">
        <v>47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6" t="s">
        <v>420</v>
      </c>
      <c r="AT151" s="186" t="s">
        <v>117</v>
      </c>
      <c r="AU151" s="186" t="s">
        <v>84</v>
      </c>
      <c r="AY151" s="18" t="s">
        <v>115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8" t="s">
        <v>122</v>
      </c>
      <c r="BK151" s="187">
        <f>ROUND(I151*H151,2)</f>
        <v>0</v>
      </c>
      <c r="BL151" s="18" t="s">
        <v>420</v>
      </c>
      <c r="BM151" s="186" t="s">
        <v>456</v>
      </c>
    </row>
    <row r="152" spans="1:65" s="2" customFormat="1">
      <c r="A152" s="35"/>
      <c r="B152" s="36"/>
      <c r="C152" s="37"/>
      <c r="D152" s="188" t="s">
        <v>124</v>
      </c>
      <c r="E152" s="37"/>
      <c r="F152" s="189" t="s">
        <v>455</v>
      </c>
      <c r="G152" s="37"/>
      <c r="H152" s="37"/>
      <c r="I152" s="190"/>
      <c r="J152" s="37"/>
      <c r="K152" s="37"/>
      <c r="L152" s="40"/>
      <c r="M152" s="191"/>
      <c r="N152" s="192"/>
      <c r="O152" s="66"/>
      <c r="P152" s="66"/>
      <c r="Q152" s="66"/>
      <c r="R152" s="66"/>
      <c r="S152" s="66"/>
      <c r="T152" s="6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124</v>
      </c>
      <c r="AU152" s="18" t="s">
        <v>84</v>
      </c>
    </row>
    <row r="153" spans="1:65" s="2" customFormat="1" ht="33" customHeight="1">
      <c r="A153" s="35"/>
      <c r="B153" s="36"/>
      <c r="C153" s="175" t="s">
        <v>278</v>
      </c>
      <c r="D153" s="175" t="s">
        <v>117</v>
      </c>
      <c r="E153" s="176" t="s">
        <v>457</v>
      </c>
      <c r="F153" s="177" t="s">
        <v>458</v>
      </c>
      <c r="G153" s="178" t="s">
        <v>372</v>
      </c>
      <c r="H153" s="179">
        <v>1</v>
      </c>
      <c r="I153" s="180"/>
      <c r="J153" s="181">
        <f>ROUND(I153*H153,2)</f>
        <v>0</v>
      </c>
      <c r="K153" s="177" t="s">
        <v>28</v>
      </c>
      <c r="L153" s="40"/>
      <c r="M153" s="182" t="s">
        <v>28</v>
      </c>
      <c r="N153" s="183" t="s">
        <v>47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6" t="s">
        <v>420</v>
      </c>
      <c r="AT153" s="186" t="s">
        <v>117</v>
      </c>
      <c r="AU153" s="186" t="s">
        <v>84</v>
      </c>
      <c r="AY153" s="18" t="s">
        <v>115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8" t="s">
        <v>122</v>
      </c>
      <c r="BK153" s="187">
        <f>ROUND(I153*H153,2)</f>
        <v>0</v>
      </c>
      <c r="BL153" s="18" t="s">
        <v>420</v>
      </c>
      <c r="BM153" s="186" t="s">
        <v>459</v>
      </c>
    </row>
    <row r="154" spans="1:65" s="2" customFormat="1" ht="19.5">
      <c r="A154" s="35"/>
      <c r="B154" s="36"/>
      <c r="C154" s="37"/>
      <c r="D154" s="188" t="s">
        <v>124</v>
      </c>
      <c r="E154" s="37"/>
      <c r="F154" s="189" t="s">
        <v>458</v>
      </c>
      <c r="G154" s="37"/>
      <c r="H154" s="37"/>
      <c r="I154" s="190"/>
      <c r="J154" s="37"/>
      <c r="K154" s="37"/>
      <c r="L154" s="40"/>
      <c r="M154" s="191"/>
      <c r="N154" s="192"/>
      <c r="O154" s="66"/>
      <c r="P154" s="66"/>
      <c r="Q154" s="66"/>
      <c r="R154" s="66"/>
      <c r="S154" s="66"/>
      <c r="T154" s="67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124</v>
      </c>
      <c r="AU154" s="18" t="s">
        <v>84</v>
      </c>
    </row>
    <row r="155" spans="1:65" s="2" customFormat="1" ht="21.75" customHeight="1">
      <c r="A155" s="35"/>
      <c r="B155" s="36"/>
      <c r="C155" s="175" t="s">
        <v>285</v>
      </c>
      <c r="D155" s="175" t="s">
        <v>117</v>
      </c>
      <c r="E155" s="176" t="s">
        <v>460</v>
      </c>
      <c r="F155" s="177" t="s">
        <v>461</v>
      </c>
      <c r="G155" s="178" t="s">
        <v>372</v>
      </c>
      <c r="H155" s="179">
        <v>1</v>
      </c>
      <c r="I155" s="180"/>
      <c r="J155" s="181">
        <f>ROUND(I155*H155,2)</f>
        <v>0</v>
      </c>
      <c r="K155" s="177" t="s">
        <v>28</v>
      </c>
      <c r="L155" s="40"/>
      <c r="M155" s="182" t="s">
        <v>28</v>
      </c>
      <c r="N155" s="183" t="s">
        <v>47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6" t="s">
        <v>420</v>
      </c>
      <c r="AT155" s="186" t="s">
        <v>117</v>
      </c>
      <c r="AU155" s="186" t="s">
        <v>84</v>
      </c>
      <c r="AY155" s="18" t="s">
        <v>115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8" t="s">
        <v>122</v>
      </c>
      <c r="BK155" s="187">
        <f>ROUND(I155*H155,2)</f>
        <v>0</v>
      </c>
      <c r="BL155" s="18" t="s">
        <v>420</v>
      </c>
      <c r="BM155" s="186" t="s">
        <v>462</v>
      </c>
    </row>
    <row r="156" spans="1:65" s="2" customFormat="1">
      <c r="A156" s="35"/>
      <c r="B156" s="36"/>
      <c r="C156" s="37"/>
      <c r="D156" s="188" t="s">
        <v>124</v>
      </c>
      <c r="E156" s="37"/>
      <c r="F156" s="189" t="s">
        <v>461</v>
      </c>
      <c r="G156" s="37"/>
      <c r="H156" s="37"/>
      <c r="I156" s="190"/>
      <c r="J156" s="37"/>
      <c r="K156" s="37"/>
      <c r="L156" s="40"/>
      <c r="M156" s="191"/>
      <c r="N156" s="192"/>
      <c r="O156" s="66"/>
      <c r="P156" s="66"/>
      <c r="Q156" s="66"/>
      <c r="R156" s="66"/>
      <c r="S156" s="66"/>
      <c r="T156" s="6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124</v>
      </c>
      <c r="AU156" s="18" t="s">
        <v>84</v>
      </c>
    </row>
    <row r="157" spans="1:65" s="13" customFormat="1">
      <c r="B157" s="195"/>
      <c r="C157" s="196"/>
      <c r="D157" s="188" t="s">
        <v>128</v>
      </c>
      <c r="E157" s="197" t="s">
        <v>28</v>
      </c>
      <c r="F157" s="198" t="s">
        <v>463</v>
      </c>
      <c r="G157" s="196"/>
      <c r="H157" s="197" t="s">
        <v>28</v>
      </c>
      <c r="I157" s="199"/>
      <c r="J157" s="196"/>
      <c r="K157" s="196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128</v>
      </c>
      <c r="AU157" s="204" t="s">
        <v>84</v>
      </c>
      <c r="AV157" s="13" t="s">
        <v>82</v>
      </c>
      <c r="AW157" s="13" t="s">
        <v>35</v>
      </c>
      <c r="AX157" s="13" t="s">
        <v>74</v>
      </c>
      <c r="AY157" s="204" t="s">
        <v>115</v>
      </c>
    </row>
    <row r="158" spans="1:65" s="14" customFormat="1">
      <c r="B158" s="205"/>
      <c r="C158" s="206"/>
      <c r="D158" s="188" t="s">
        <v>128</v>
      </c>
      <c r="E158" s="207" t="s">
        <v>28</v>
      </c>
      <c r="F158" s="208" t="s">
        <v>82</v>
      </c>
      <c r="G158" s="206"/>
      <c r="H158" s="209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128</v>
      </c>
      <c r="AU158" s="215" t="s">
        <v>84</v>
      </c>
      <c r="AV158" s="14" t="s">
        <v>84</v>
      </c>
      <c r="AW158" s="14" t="s">
        <v>35</v>
      </c>
      <c r="AX158" s="14" t="s">
        <v>82</v>
      </c>
      <c r="AY158" s="215" t="s">
        <v>115</v>
      </c>
    </row>
    <row r="159" spans="1:65" s="2" customFormat="1" ht="16.5" customHeight="1">
      <c r="A159" s="35"/>
      <c r="B159" s="36"/>
      <c r="C159" s="175" t="s">
        <v>292</v>
      </c>
      <c r="D159" s="175" t="s">
        <v>117</v>
      </c>
      <c r="E159" s="176" t="s">
        <v>464</v>
      </c>
      <c r="F159" s="177" t="s">
        <v>465</v>
      </c>
      <c r="G159" s="178" t="s">
        <v>372</v>
      </c>
      <c r="H159" s="179">
        <v>1</v>
      </c>
      <c r="I159" s="180"/>
      <c r="J159" s="181">
        <f>ROUND(I159*H159,2)</f>
        <v>0</v>
      </c>
      <c r="K159" s="177" t="s">
        <v>28</v>
      </c>
      <c r="L159" s="40"/>
      <c r="M159" s="182" t="s">
        <v>28</v>
      </c>
      <c r="N159" s="183" t="s">
        <v>47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6" t="s">
        <v>420</v>
      </c>
      <c r="AT159" s="186" t="s">
        <v>117</v>
      </c>
      <c r="AU159" s="186" t="s">
        <v>84</v>
      </c>
      <c r="AY159" s="18" t="s">
        <v>115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8" t="s">
        <v>122</v>
      </c>
      <c r="BK159" s="187">
        <f>ROUND(I159*H159,2)</f>
        <v>0</v>
      </c>
      <c r="BL159" s="18" t="s">
        <v>420</v>
      </c>
      <c r="BM159" s="186" t="s">
        <v>466</v>
      </c>
    </row>
    <row r="160" spans="1:65" s="2" customFormat="1">
      <c r="A160" s="35"/>
      <c r="B160" s="36"/>
      <c r="C160" s="37"/>
      <c r="D160" s="188" t="s">
        <v>124</v>
      </c>
      <c r="E160" s="37"/>
      <c r="F160" s="189" t="s">
        <v>465</v>
      </c>
      <c r="G160" s="37"/>
      <c r="H160" s="37"/>
      <c r="I160" s="190"/>
      <c r="J160" s="37"/>
      <c r="K160" s="37"/>
      <c r="L160" s="40"/>
      <c r="M160" s="191"/>
      <c r="N160" s="192"/>
      <c r="O160" s="66"/>
      <c r="P160" s="66"/>
      <c r="Q160" s="66"/>
      <c r="R160" s="66"/>
      <c r="S160" s="66"/>
      <c r="T160" s="6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124</v>
      </c>
      <c r="AU160" s="18" t="s">
        <v>84</v>
      </c>
    </row>
    <row r="161" spans="1:51" s="14" customFormat="1">
      <c r="B161" s="205"/>
      <c r="C161" s="206"/>
      <c r="D161" s="188" t="s">
        <v>128</v>
      </c>
      <c r="E161" s="207" t="s">
        <v>28</v>
      </c>
      <c r="F161" s="208" t="s">
        <v>82</v>
      </c>
      <c r="G161" s="206"/>
      <c r="H161" s="209">
        <v>1</v>
      </c>
      <c r="I161" s="210"/>
      <c r="J161" s="206"/>
      <c r="K161" s="206"/>
      <c r="L161" s="211"/>
      <c r="M161" s="241"/>
      <c r="N161" s="242"/>
      <c r="O161" s="242"/>
      <c r="P161" s="242"/>
      <c r="Q161" s="242"/>
      <c r="R161" s="242"/>
      <c r="S161" s="242"/>
      <c r="T161" s="243"/>
      <c r="AT161" s="215" t="s">
        <v>128</v>
      </c>
      <c r="AU161" s="215" t="s">
        <v>84</v>
      </c>
      <c r="AV161" s="14" t="s">
        <v>84</v>
      </c>
      <c r="AW161" s="14" t="s">
        <v>35</v>
      </c>
      <c r="AX161" s="14" t="s">
        <v>82</v>
      </c>
      <c r="AY161" s="215" t="s">
        <v>115</v>
      </c>
    </row>
    <row r="162" spans="1:51" s="2" customFormat="1" ht="6.95" customHeight="1">
      <c r="A162" s="35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40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algorithmName="SHA-512" hashValue="fFMcC4Ohq9B4Ikfpff6T+8RjJFQrKrM8E45MGYYoUT3hOe3C1/hc6fjZtTDQpqyLAOYtKMWcgFzgWfhO58WunQ==" saltValue="Z67fNcNlbTiL0L1/mwSy5a4H1zrkLnKgevjHgvnFYJyfm4lXdIxYh+uUoyL+LGYhCbQ8bML/7hxmbuQ3SkIFJA==" spinCount="100000" sheet="1" objects="1" scenarios="1" formatColumns="0" formatRows="0" autoFilter="0"/>
  <autoFilter ref="C83:K16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4" customWidth="1"/>
    <col min="2" max="2" width="1.6640625" style="244" customWidth="1"/>
    <col min="3" max="4" width="5" style="244" customWidth="1"/>
    <col min="5" max="5" width="11.6640625" style="244" customWidth="1"/>
    <col min="6" max="6" width="9.1640625" style="244" customWidth="1"/>
    <col min="7" max="7" width="5" style="244" customWidth="1"/>
    <col min="8" max="8" width="77.83203125" style="244" customWidth="1"/>
    <col min="9" max="10" width="20" style="244" customWidth="1"/>
    <col min="11" max="11" width="1.664062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6" customFormat="1" ht="45" customHeight="1">
      <c r="B3" s="248"/>
      <c r="C3" s="376" t="s">
        <v>467</v>
      </c>
      <c r="D3" s="376"/>
      <c r="E3" s="376"/>
      <c r="F3" s="376"/>
      <c r="G3" s="376"/>
      <c r="H3" s="376"/>
      <c r="I3" s="376"/>
      <c r="J3" s="376"/>
      <c r="K3" s="249"/>
    </row>
    <row r="4" spans="2:11" s="1" customFormat="1" ht="25.5" customHeight="1">
      <c r="B4" s="250"/>
      <c r="C4" s="377" t="s">
        <v>468</v>
      </c>
      <c r="D4" s="377"/>
      <c r="E4" s="377"/>
      <c r="F4" s="377"/>
      <c r="G4" s="377"/>
      <c r="H4" s="377"/>
      <c r="I4" s="377"/>
      <c r="J4" s="377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75" t="s">
        <v>469</v>
      </c>
      <c r="D6" s="375"/>
      <c r="E6" s="375"/>
      <c r="F6" s="375"/>
      <c r="G6" s="375"/>
      <c r="H6" s="375"/>
      <c r="I6" s="375"/>
      <c r="J6" s="375"/>
      <c r="K6" s="251"/>
    </row>
    <row r="7" spans="2:11" s="1" customFormat="1" ht="15" customHeight="1">
      <c r="B7" s="254"/>
      <c r="C7" s="375" t="s">
        <v>470</v>
      </c>
      <c r="D7" s="375"/>
      <c r="E7" s="375"/>
      <c r="F7" s="375"/>
      <c r="G7" s="375"/>
      <c r="H7" s="375"/>
      <c r="I7" s="375"/>
      <c r="J7" s="375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75" t="s">
        <v>471</v>
      </c>
      <c r="D9" s="375"/>
      <c r="E9" s="375"/>
      <c r="F9" s="375"/>
      <c r="G9" s="375"/>
      <c r="H9" s="375"/>
      <c r="I9" s="375"/>
      <c r="J9" s="375"/>
      <c r="K9" s="251"/>
    </row>
    <row r="10" spans="2:11" s="1" customFormat="1" ht="15" customHeight="1">
      <c r="B10" s="254"/>
      <c r="C10" s="253"/>
      <c r="D10" s="375" t="s">
        <v>472</v>
      </c>
      <c r="E10" s="375"/>
      <c r="F10" s="375"/>
      <c r="G10" s="375"/>
      <c r="H10" s="375"/>
      <c r="I10" s="375"/>
      <c r="J10" s="375"/>
      <c r="K10" s="251"/>
    </row>
    <row r="11" spans="2:11" s="1" customFormat="1" ht="15" customHeight="1">
      <c r="B11" s="254"/>
      <c r="C11" s="255"/>
      <c r="D11" s="375" t="s">
        <v>473</v>
      </c>
      <c r="E11" s="375"/>
      <c r="F11" s="375"/>
      <c r="G11" s="375"/>
      <c r="H11" s="375"/>
      <c r="I11" s="375"/>
      <c r="J11" s="375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474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75" t="s">
        <v>475</v>
      </c>
      <c r="E15" s="375"/>
      <c r="F15" s="375"/>
      <c r="G15" s="375"/>
      <c r="H15" s="375"/>
      <c r="I15" s="375"/>
      <c r="J15" s="375"/>
      <c r="K15" s="251"/>
    </row>
    <row r="16" spans="2:11" s="1" customFormat="1" ht="15" customHeight="1">
      <c r="B16" s="254"/>
      <c r="C16" s="255"/>
      <c r="D16" s="375" t="s">
        <v>476</v>
      </c>
      <c r="E16" s="375"/>
      <c r="F16" s="375"/>
      <c r="G16" s="375"/>
      <c r="H16" s="375"/>
      <c r="I16" s="375"/>
      <c r="J16" s="375"/>
      <c r="K16" s="251"/>
    </row>
    <row r="17" spans="2:11" s="1" customFormat="1" ht="15" customHeight="1">
      <c r="B17" s="254"/>
      <c r="C17" s="255"/>
      <c r="D17" s="375" t="s">
        <v>477</v>
      </c>
      <c r="E17" s="375"/>
      <c r="F17" s="375"/>
      <c r="G17" s="375"/>
      <c r="H17" s="375"/>
      <c r="I17" s="375"/>
      <c r="J17" s="375"/>
      <c r="K17" s="251"/>
    </row>
    <row r="18" spans="2:11" s="1" customFormat="1" ht="15" customHeight="1">
      <c r="B18" s="254"/>
      <c r="C18" s="255"/>
      <c r="D18" s="255"/>
      <c r="E18" s="257" t="s">
        <v>81</v>
      </c>
      <c r="F18" s="375" t="s">
        <v>478</v>
      </c>
      <c r="G18" s="375"/>
      <c r="H18" s="375"/>
      <c r="I18" s="375"/>
      <c r="J18" s="375"/>
      <c r="K18" s="251"/>
    </row>
    <row r="19" spans="2:11" s="1" customFormat="1" ht="15" customHeight="1">
      <c r="B19" s="254"/>
      <c r="C19" s="255"/>
      <c r="D19" s="255"/>
      <c r="E19" s="257" t="s">
        <v>479</v>
      </c>
      <c r="F19" s="375" t="s">
        <v>480</v>
      </c>
      <c r="G19" s="375"/>
      <c r="H19" s="375"/>
      <c r="I19" s="375"/>
      <c r="J19" s="375"/>
      <c r="K19" s="251"/>
    </row>
    <row r="20" spans="2:11" s="1" customFormat="1" ht="15" customHeight="1">
      <c r="B20" s="254"/>
      <c r="C20" s="255"/>
      <c r="D20" s="255"/>
      <c r="E20" s="257" t="s">
        <v>481</v>
      </c>
      <c r="F20" s="375" t="s">
        <v>482</v>
      </c>
      <c r="G20" s="375"/>
      <c r="H20" s="375"/>
      <c r="I20" s="375"/>
      <c r="J20" s="375"/>
      <c r="K20" s="251"/>
    </row>
    <row r="21" spans="2:11" s="1" customFormat="1" ht="15" customHeight="1">
      <c r="B21" s="254"/>
      <c r="C21" s="255"/>
      <c r="D21" s="255"/>
      <c r="E21" s="257" t="s">
        <v>85</v>
      </c>
      <c r="F21" s="375" t="s">
        <v>86</v>
      </c>
      <c r="G21" s="375"/>
      <c r="H21" s="375"/>
      <c r="I21" s="375"/>
      <c r="J21" s="375"/>
      <c r="K21" s="251"/>
    </row>
    <row r="22" spans="2:11" s="1" customFormat="1" ht="15" customHeight="1">
      <c r="B22" s="254"/>
      <c r="C22" s="255"/>
      <c r="D22" s="255"/>
      <c r="E22" s="257" t="s">
        <v>366</v>
      </c>
      <c r="F22" s="375" t="s">
        <v>483</v>
      </c>
      <c r="G22" s="375"/>
      <c r="H22" s="375"/>
      <c r="I22" s="375"/>
      <c r="J22" s="375"/>
      <c r="K22" s="251"/>
    </row>
    <row r="23" spans="2:11" s="1" customFormat="1" ht="15" customHeight="1">
      <c r="B23" s="254"/>
      <c r="C23" s="255"/>
      <c r="D23" s="255"/>
      <c r="E23" s="257" t="s">
        <v>484</v>
      </c>
      <c r="F23" s="375" t="s">
        <v>485</v>
      </c>
      <c r="G23" s="375"/>
      <c r="H23" s="375"/>
      <c r="I23" s="375"/>
      <c r="J23" s="375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75" t="s">
        <v>486</v>
      </c>
      <c r="D25" s="375"/>
      <c r="E25" s="375"/>
      <c r="F25" s="375"/>
      <c r="G25" s="375"/>
      <c r="H25" s="375"/>
      <c r="I25" s="375"/>
      <c r="J25" s="375"/>
      <c r="K25" s="251"/>
    </row>
    <row r="26" spans="2:11" s="1" customFormat="1" ht="15" customHeight="1">
      <c r="B26" s="254"/>
      <c r="C26" s="375" t="s">
        <v>487</v>
      </c>
      <c r="D26" s="375"/>
      <c r="E26" s="375"/>
      <c r="F26" s="375"/>
      <c r="G26" s="375"/>
      <c r="H26" s="375"/>
      <c r="I26" s="375"/>
      <c r="J26" s="375"/>
      <c r="K26" s="251"/>
    </row>
    <row r="27" spans="2:11" s="1" customFormat="1" ht="15" customHeight="1">
      <c r="B27" s="254"/>
      <c r="C27" s="253"/>
      <c r="D27" s="375" t="s">
        <v>488</v>
      </c>
      <c r="E27" s="375"/>
      <c r="F27" s="375"/>
      <c r="G27" s="375"/>
      <c r="H27" s="375"/>
      <c r="I27" s="375"/>
      <c r="J27" s="375"/>
      <c r="K27" s="251"/>
    </row>
    <row r="28" spans="2:11" s="1" customFormat="1" ht="15" customHeight="1">
      <c r="B28" s="254"/>
      <c r="C28" s="255"/>
      <c r="D28" s="375" t="s">
        <v>489</v>
      </c>
      <c r="E28" s="375"/>
      <c r="F28" s="375"/>
      <c r="G28" s="375"/>
      <c r="H28" s="375"/>
      <c r="I28" s="375"/>
      <c r="J28" s="375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75" t="s">
        <v>490</v>
      </c>
      <c r="E30" s="375"/>
      <c r="F30" s="375"/>
      <c r="G30" s="375"/>
      <c r="H30" s="375"/>
      <c r="I30" s="375"/>
      <c r="J30" s="375"/>
      <c r="K30" s="251"/>
    </row>
    <row r="31" spans="2:11" s="1" customFormat="1" ht="15" customHeight="1">
      <c r="B31" s="254"/>
      <c r="C31" s="255"/>
      <c r="D31" s="375" t="s">
        <v>491</v>
      </c>
      <c r="E31" s="375"/>
      <c r="F31" s="375"/>
      <c r="G31" s="375"/>
      <c r="H31" s="375"/>
      <c r="I31" s="375"/>
      <c r="J31" s="375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75" t="s">
        <v>492</v>
      </c>
      <c r="E33" s="375"/>
      <c r="F33" s="375"/>
      <c r="G33" s="375"/>
      <c r="H33" s="375"/>
      <c r="I33" s="375"/>
      <c r="J33" s="375"/>
      <c r="K33" s="251"/>
    </row>
    <row r="34" spans="2:11" s="1" customFormat="1" ht="15" customHeight="1">
      <c r="B34" s="254"/>
      <c r="C34" s="255"/>
      <c r="D34" s="375" t="s">
        <v>493</v>
      </c>
      <c r="E34" s="375"/>
      <c r="F34" s="375"/>
      <c r="G34" s="375"/>
      <c r="H34" s="375"/>
      <c r="I34" s="375"/>
      <c r="J34" s="375"/>
      <c r="K34" s="251"/>
    </row>
    <row r="35" spans="2:11" s="1" customFormat="1" ht="15" customHeight="1">
      <c r="B35" s="254"/>
      <c r="C35" s="255"/>
      <c r="D35" s="375" t="s">
        <v>494</v>
      </c>
      <c r="E35" s="375"/>
      <c r="F35" s="375"/>
      <c r="G35" s="375"/>
      <c r="H35" s="375"/>
      <c r="I35" s="375"/>
      <c r="J35" s="375"/>
      <c r="K35" s="251"/>
    </row>
    <row r="36" spans="2:11" s="1" customFormat="1" ht="15" customHeight="1">
      <c r="B36" s="254"/>
      <c r="C36" s="255"/>
      <c r="D36" s="253"/>
      <c r="E36" s="256" t="s">
        <v>101</v>
      </c>
      <c r="F36" s="253"/>
      <c r="G36" s="375" t="s">
        <v>495</v>
      </c>
      <c r="H36" s="375"/>
      <c r="I36" s="375"/>
      <c r="J36" s="375"/>
      <c r="K36" s="251"/>
    </row>
    <row r="37" spans="2:11" s="1" customFormat="1" ht="30.75" customHeight="1">
      <c r="B37" s="254"/>
      <c r="C37" s="255"/>
      <c r="D37" s="253"/>
      <c r="E37" s="256" t="s">
        <v>496</v>
      </c>
      <c r="F37" s="253"/>
      <c r="G37" s="375" t="s">
        <v>497</v>
      </c>
      <c r="H37" s="375"/>
      <c r="I37" s="375"/>
      <c r="J37" s="375"/>
      <c r="K37" s="251"/>
    </row>
    <row r="38" spans="2:11" s="1" customFormat="1" ht="15" customHeight="1">
      <c r="B38" s="254"/>
      <c r="C38" s="255"/>
      <c r="D38" s="253"/>
      <c r="E38" s="256" t="s">
        <v>55</v>
      </c>
      <c r="F38" s="253"/>
      <c r="G38" s="375" t="s">
        <v>498</v>
      </c>
      <c r="H38" s="375"/>
      <c r="I38" s="375"/>
      <c r="J38" s="375"/>
      <c r="K38" s="251"/>
    </row>
    <row r="39" spans="2:11" s="1" customFormat="1" ht="15" customHeight="1">
      <c r="B39" s="254"/>
      <c r="C39" s="255"/>
      <c r="D39" s="253"/>
      <c r="E39" s="256" t="s">
        <v>56</v>
      </c>
      <c r="F39" s="253"/>
      <c r="G39" s="375" t="s">
        <v>499</v>
      </c>
      <c r="H39" s="375"/>
      <c r="I39" s="375"/>
      <c r="J39" s="375"/>
      <c r="K39" s="251"/>
    </row>
    <row r="40" spans="2:11" s="1" customFormat="1" ht="15" customHeight="1">
      <c r="B40" s="254"/>
      <c r="C40" s="255"/>
      <c r="D40" s="253"/>
      <c r="E40" s="256" t="s">
        <v>102</v>
      </c>
      <c r="F40" s="253"/>
      <c r="G40" s="375" t="s">
        <v>500</v>
      </c>
      <c r="H40" s="375"/>
      <c r="I40" s="375"/>
      <c r="J40" s="375"/>
      <c r="K40" s="251"/>
    </row>
    <row r="41" spans="2:11" s="1" customFormat="1" ht="15" customHeight="1">
      <c r="B41" s="254"/>
      <c r="C41" s="255"/>
      <c r="D41" s="253"/>
      <c r="E41" s="256" t="s">
        <v>103</v>
      </c>
      <c r="F41" s="253"/>
      <c r="G41" s="375" t="s">
        <v>501</v>
      </c>
      <c r="H41" s="375"/>
      <c r="I41" s="375"/>
      <c r="J41" s="375"/>
      <c r="K41" s="251"/>
    </row>
    <row r="42" spans="2:11" s="1" customFormat="1" ht="15" customHeight="1">
      <c r="B42" s="254"/>
      <c r="C42" s="255"/>
      <c r="D42" s="253"/>
      <c r="E42" s="256" t="s">
        <v>502</v>
      </c>
      <c r="F42" s="253"/>
      <c r="G42" s="375" t="s">
        <v>503</v>
      </c>
      <c r="H42" s="375"/>
      <c r="I42" s="375"/>
      <c r="J42" s="375"/>
      <c r="K42" s="251"/>
    </row>
    <row r="43" spans="2:11" s="1" customFormat="1" ht="15" customHeight="1">
      <c r="B43" s="254"/>
      <c r="C43" s="255"/>
      <c r="D43" s="253"/>
      <c r="E43" s="256"/>
      <c r="F43" s="253"/>
      <c r="G43" s="375" t="s">
        <v>504</v>
      </c>
      <c r="H43" s="375"/>
      <c r="I43" s="375"/>
      <c r="J43" s="375"/>
      <c r="K43" s="251"/>
    </row>
    <row r="44" spans="2:11" s="1" customFormat="1" ht="15" customHeight="1">
      <c r="B44" s="254"/>
      <c r="C44" s="255"/>
      <c r="D44" s="253"/>
      <c r="E44" s="256" t="s">
        <v>505</v>
      </c>
      <c r="F44" s="253"/>
      <c r="G44" s="375" t="s">
        <v>506</v>
      </c>
      <c r="H44" s="375"/>
      <c r="I44" s="375"/>
      <c r="J44" s="375"/>
      <c r="K44" s="251"/>
    </row>
    <row r="45" spans="2:11" s="1" customFormat="1" ht="15" customHeight="1">
      <c r="B45" s="254"/>
      <c r="C45" s="255"/>
      <c r="D45" s="253"/>
      <c r="E45" s="256" t="s">
        <v>105</v>
      </c>
      <c r="F45" s="253"/>
      <c r="G45" s="375" t="s">
        <v>507</v>
      </c>
      <c r="H45" s="375"/>
      <c r="I45" s="375"/>
      <c r="J45" s="375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75" t="s">
        <v>508</v>
      </c>
      <c r="E47" s="375"/>
      <c r="F47" s="375"/>
      <c r="G47" s="375"/>
      <c r="H47" s="375"/>
      <c r="I47" s="375"/>
      <c r="J47" s="375"/>
      <c r="K47" s="251"/>
    </row>
    <row r="48" spans="2:11" s="1" customFormat="1" ht="15" customHeight="1">
      <c r="B48" s="254"/>
      <c r="C48" s="255"/>
      <c r="D48" s="255"/>
      <c r="E48" s="375" t="s">
        <v>509</v>
      </c>
      <c r="F48" s="375"/>
      <c r="G48" s="375"/>
      <c r="H48" s="375"/>
      <c r="I48" s="375"/>
      <c r="J48" s="375"/>
      <c r="K48" s="251"/>
    </row>
    <row r="49" spans="2:11" s="1" customFormat="1" ht="15" customHeight="1">
      <c r="B49" s="254"/>
      <c r="C49" s="255"/>
      <c r="D49" s="255"/>
      <c r="E49" s="375" t="s">
        <v>510</v>
      </c>
      <c r="F49" s="375"/>
      <c r="G49" s="375"/>
      <c r="H49" s="375"/>
      <c r="I49" s="375"/>
      <c r="J49" s="375"/>
      <c r="K49" s="251"/>
    </row>
    <row r="50" spans="2:11" s="1" customFormat="1" ht="15" customHeight="1">
      <c r="B50" s="254"/>
      <c r="C50" s="255"/>
      <c r="D50" s="255"/>
      <c r="E50" s="375" t="s">
        <v>511</v>
      </c>
      <c r="F50" s="375"/>
      <c r="G50" s="375"/>
      <c r="H50" s="375"/>
      <c r="I50" s="375"/>
      <c r="J50" s="375"/>
      <c r="K50" s="251"/>
    </row>
    <row r="51" spans="2:11" s="1" customFormat="1" ht="15" customHeight="1">
      <c r="B51" s="254"/>
      <c r="C51" s="255"/>
      <c r="D51" s="375" t="s">
        <v>512</v>
      </c>
      <c r="E51" s="375"/>
      <c r="F51" s="375"/>
      <c r="G51" s="375"/>
      <c r="H51" s="375"/>
      <c r="I51" s="375"/>
      <c r="J51" s="375"/>
      <c r="K51" s="251"/>
    </row>
    <row r="52" spans="2:11" s="1" customFormat="1" ht="25.5" customHeight="1">
      <c r="B52" s="250"/>
      <c r="C52" s="377" t="s">
        <v>513</v>
      </c>
      <c r="D52" s="377"/>
      <c r="E52" s="377"/>
      <c r="F52" s="377"/>
      <c r="G52" s="377"/>
      <c r="H52" s="377"/>
      <c r="I52" s="377"/>
      <c r="J52" s="377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75" t="s">
        <v>514</v>
      </c>
      <c r="D54" s="375"/>
      <c r="E54" s="375"/>
      <c r="F54" s="375"/>
      <c r="G54" s="375"/>
      <c r="H54" s="375"/>
      <c r="I54" s="375"/>
      <c r="J54" s="375"/>
      <c r="K54" s="251"/>
    </row>
    <row r="55" spans="2:11" s="1" customFormat="1" ht="15" customHeight="1">
      <c r="B55" s="250"/>
      <c r="C55" s="375" t="s">
        <v>515</v>
      </c>
      <c r="D55" s="375"/>
      <c r="E55" s="375"/>
      <c r="F55" s="375"/>
      <c r="G55" s="375"/>
      <c r="H55" s="375"/>
      <c r="I55" s="375"/>
      <c r="J55" s="375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75" t="s">
        <v>516</v>
      </c>
      <c r="D57" s="375"/>
      <c r="E57" s="375"/>
      <c r="F57" s="375"/>
      <c r="G57" s="375"/>
      <c r="H57" s="375"/>
      <c r="I57" s="375"/>
      <c r="J57" s="375"/>
      <c r="K57" s="251"/>
    </row>
    <row r="58" spans="2:11" s="1" customFormat="1" ht="15" customHeight="1">
      <c r="B58" s="250"/>
      <c r="C58" s="255"/>
      <c r="D58" s="375" t="s">
        <v>517</v>
      </c>
      <c r="E58" s="375"/>
      <c r="F58" s="375"/>
      <c r="G58" s="375"/>
      <c r="H58" s="375"/>
      <c r="I58" s="375"/>
      <c r="J58" s="375"/>
      <c r="K58" s="251"/>
    </row>
    <row r="59" spans="2:11" s="1" customFormat="1" ht="15" customHeight="1">
      <c r="B59" s="250"/>
      <c r="C59" s="255"/>
      <c r="D59" s="375" t="s">
        <v>518</v>
      </c>
      <c r="E59" s="375"/>
      <c r="F59" s="375"/>
      <c r="G59" s="375"/>
      <c r="H59" s="375"/>
      <c r="I59" s="375"/>
      <c r="J59" s="375"/>
      <c r="K59" s="251"/>
    </row>
    <row r="60" spans="2:11" s="1" customFormat="1" ht="15" customHeight="1">
      <c r="B60" s="250"/>
      <c r="C60" s="255"/>
      <c r="D60" s="375" t="s">
        <v>519</v>
      </c>
      <c r="E60" s="375"/>
      <c r="F60" s="375"/>
      <c r="G60" s="375"/>
      <c r="H60" s="375"/>
      <c r="I60" s="375"/>
      <c r="J60" s="375"/>
      <c r="K60" s="251"/>
    </row>
    <row r="61" spans="2:11" s="1" customFormat="1" ht="15" customHeight="1">
      <c r="B61" s="250"/>
      <c r="C61" s="255"/>
      <c r="D61" s="375" t="s">
        <v>520</v>
      </c>
      <c r="E61" s="375"/>
      <c r="F61" s="375"/>
      <c r="G61" s="375"/>
      <c r="H61" s="375"/>
      <c r="I61" s="375"/>
      <c r="J61" s="375"/>
      <c r="K61" s="251"/>
    </row>
    <row r="62" spans="2:11" s="1" customFormat="1" ht="15" customHeight="1">
      <c r="B62" s="250"/>
      <c r="C62" s="255"/>
      <c r="D62" s="379" t="s">
        <v>521</v>
      </c>
      <c r="E62" s="379"/>
      <c r="F62" s="379"/>
      <c r="G62" s="379"/>
      <c r="H62" s="379"/>
      <c r="I62" s="379"/>
      <c r="J62" s="379"/>
      <c r="K62" s="251"/>
    </row>
    <row r="63" spans="2:11" s="1" customFormat="1" ht="15" customHeight="1">
      <c r="B63" s="250"/>
      <c r="C63" s="255"/>
      <c r="D63" s="375" t="s">
        <v>522</v>
      </c>
      <c r="E63" s="375"/>
      <c r="F63" s="375"/>
      <c r="G63" s="375"/>
      <c r="H63" s="375"/>
      <c r="I63" s="375"/>
      <c r="J63" s="375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75" t="s">
        <v>523</v>
      </c>
      <c r="E65" s="375"/>
      <c r="F65" s="375"/>
      <c r="G65" s="375"/>
      <c r="H65" s="375"/>
      <c r="I65" s="375"/>
      <c r="J65" s="375"/>
      <c r="K65" s="251"/>
    </row>
    <row r="66" spans="2:11" s="1" customFormat="1" ht="15" customHeight="1">
      <c r="B66" s="250"/>
      <c r="C66" s="255"/>
      <c r="D66" s="379" t="s">
        <v>524</v>
      </c>
      <c r="E66" s="379"/>
      <c r="F66" s="379"/>
      <c r="G66" s="379"/>
      <c r="H66" s="379"/>
      <c r="I66" s="379"/>
      <c r="J66" s="379"/>
      <c r="K66" s="251"/>
    </row>
    <row r="67" spans="2:11" s="1" customFormat="1" ht="15" customHeight="1">
      <c r="B67" s="250"/>
      <c r="C67" s="255"/>
      <c r="D67" s="375" t="s">
        <v>525</v>
      </c>
      <c r="E67" s="375"/>
      <c r="F67" s="375"/>
      <c r="G67" s="375"/>
      <c r="H67" s="375"/>
      <c r="I67" s="375"/>
      <c r="J67" s="375"/>
      <c r="K67" s="251"/>
    </row>
    <row r="68" spans="2:11" s="1" customFormat="1" ht="15" customHeight="1">
      <c r="B68" s="250"/>
      <c r="C68" s="255"/>
      <c r="D68" s="375" t="s">
        <v>526</v>
      </c>
      <c r="E68" s="375"/>
      <c r="F68" s="375"/>
      <c r="G68" s="375"/>
      <c r="H68" s="375"/>
      <c r="I68" s="375"/>
      <c r="J68" s="375"/>
      <c r="K68" s="251"/>
    </row>
    <row r="69" spans="2:11" s="1" customFormat="1" ht="15" customHeight="1">
      <c r="B69" s="250"/>
      <c r="C69" s="255"/>
      <c r="D69" s="375" t="s">
        <v>527</v>
      </c>
      <c r="E69" s="375"/>
      <c r="F69" s="375"/>
      <c r="G69" s="375"/>
      <c r="H69" s="375"/>
      <c r="I69" s="375"/>
      <c r="J69" s="375"/>
      <c r="K69" s="251"/>
    </row>
    <row r="70" spans="2:11" s="1" customFormat="1" ht="15" customHeight="1">
      <c r="B70" s="250"/>
      <c r="C70" s="255"/>
      <c r="D70" s="375" t="s">
        <v>528</v>
      </c>
      <c r="E70" s="375"/>
      <c r="F70" s="375"/>
      <c r="G70" s="375"/>
      <c r="H70" s="375"/>
      <c r="I70" s="375"/>
      <c r="J70" s="375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78" t="s">
        <v>529</v>
      </c>
      <c r="D75" s="378"/>
      <c r="E75" s="378"/>
      <c r="F75" s="378"/>
      <c r="G75" s="378"/>
      <c r="H75" s="378"/>
      <c r="I75" s="378"/>
      <c r="J75" s="378"/>
      <c r="K75" s="268"/>
    </row>
    <row r="76" spans="2:11" s="1" customFormat="1" ht="17.25" customHeight="1">
      <c r="B76" s="267"/>
      <c r="C76" s="269" t="s">
        <v>530</v>
      </c>
      <c r="D76" s="269"/>
      <c r="E76" s="269"/>
      <c r="F76" s="269" t="s">
        <v>531</v>
      </c>
      <c r="G76" s="270"/>
      <c r="H76" s="269" t="s">
        <v>56</v>
      </c>
      <c r="I76" s="269" t="s">
        <v>59</v>
      </c>
      <c r="J76" s="269" t="s">
        <v>532</v>
      </c>
      <c r="K76" s="268"/>
    </row>
    <row r="77" spans="2:11" s="1" customFormat="1" ht="17.25" customHeight="1">
      <c r="B77" s="267"/>
      <c r="C77" s="271" t="s">
        <v>533</v>
      </c>
      <c r="D77" s="271"/>
      <c r="E77" s="271"/>
      <c r="F77" s="272" t="s">
        <v>534</v>
      </c>
      <c r="G77" s="273"/>
      <c r="H77" s="271"/>
      <c r="I77" s="271"/>
      <c r="J77" s="271" t="s">
        <v>535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55</v>
      </c>
      <c r="D79" s="276"/>
      <c r="E79" s="276"/>
      <c r="F79" s="277" t="s">
        <v>536</v>
      </c>
      <c r="G79" s="278"/>
      <c r="H79" s="256" t="s">
        <v>537</v>
      </c>
      <c r="I79" s="256" t="s">
        <v>538</v>
      </c>
      <c r="J79" s="256">
        <v>20</v>
      </c>
      <c r="K79" s="268"/>
    </row>
    <row r="80" spans="2:11" s="1" customFormat="1" ht="15" customHeight="1">
      <c r="B80" s="267"/>
      <c r="C80" s="256" t="s">
        <v>539</v>
      </c>
      <c r="D80" s="256"/>
      <c r="E80" s="256"/>
      <c r="F80" s="277" t="s">
        <v>536</v>
      </c>
      <c r="G80" s="278"/>
      <c r="H80" s="256" t="s">
        <v>540</v>
      </c>
      <c r="I80" s="256" t="s">
        <v>538</v>
      </c>
      <c r="J80" s="256">
        <v>120</v>
      </c>
      <c r="K80" s="268"/>
    </row>
    <row r="81" spans="2:11" s="1" customFormat="1" ht="15" customHeight="1">
      <c r="B81" s="279"/>
      <c r="C81" s="256" t="s">
        <v>541</v>
      </c>
      <c r="D81" s="256"/>
      <c r="E81" s="256"/>
      <c r="F81" s="277" t="s">
        <v>542</v>
      </c>
      <c r="G81" s="278"/>
      <c r="H81" s="256" t="s">
        <v>543</v>
      </c>
      <c r="I81" s="256" t="s">
        <v>538</v>
      </c>
      <c r="J81" s="256">
        <v>50</v>
      </c>
      <c r="K81" s="268"/>
    </row>
    <row r="82" spans="2:11" s="1" customFormat="1" ht="15" customHeight="1">
      <c r="B82" s="279"/>
      <c r="C82" s="256" t="s">
        <v>544</v>
      </c>
      <c r="D82" s="256"/>
      <c r="E82" s="256"/>
      <c r="F82" s="277" t="s">
        <v>536</v>
      </c>
      <c r="G82" s="278"/>
      <c r="H82" s="256" t="s">
        <v>545</v>
      </c>
      <c r="I82" s="256" t="s">
        <v>546</v>
      </c>
      <c r="J82" s="256"/>
      <c r="K82" s="268"/>
    </row>
    <row r="83" spans="2:11" s="1" customFormat="1" ht="15" customHeight="1">
      <c r="B83" s="279"/>
      <c r="C83" s="280" t="s">
        <v>547</v>
      </c>
      <c r="D83" s="280"/>
      <c r="E83" s="280"/>
      <c r="F83" s="281" t="s">
        <v>542</v>
      </c>
      <c r="G83" s="280"/>
      <c r="H83" s="280" t="s">
        <v>548</v>
      </c>
      <c r="I83" s="280" t="s">
        <v>538</v>
      </c>
      <c r="J83" s="280">
        <v>15</v>
      </c>
      <c r="K83" s="268"/>
    </row>
    <row r="84" spans="2:11" s="1" customFormat="1" ht="15" customHeight="1">
      <c r="B84" s="279"/>
      <c r="C84" s="280" t="s">
        <v>549</v>
      </c>
      <c r="D84" s="280"/>
      <c r="E84" s="280"/>
      <c r="F84" s="281" t="s">
        <v>542</v>
      </c>
      <c r="G84" s="280"/>
      <c r="H84" s="280" t="s">
        <v>550</v>
      </c>
      <c r="I84" s="280" t="s">
        <v>538</v>
      </c>
      <c r="J84" s="280">
        <v>15</v>
      </c>
      <c r="K84" s="268"/>
    </row>
    <row r="85" spans="2:11" s="1" customFormat="1" ht="15" customHeight="1">
      <c r="B85" s="279"/>
      <c r="C85" s="280" t="s">
        <v>551</v>
      </c>
      <c r="D85" s="280"/>
      <c r="E85" s="280"/>
      <c r="F85" s="281" t="s">
        <v>542</v>
      </c>
      <c r="G85" s="280"/>
      <c r="H85" s="280" t="s">
        <v>552</v>
      </c>
      <c r="I85" s="280" t="s">
        <v>538</v>
      </c>
      <c r="J85" s="280">
        <v>20</v>
      </c>
      <c r="K85" s="268"/>
    </row>
    <row r="86" spans="2:11" s="1" customFormat="1" ht="15" customHeight="1">
      <c r="B86" s="279"/>
      <c r="C86" s="280" t="s">
        <v>553</v>
      </c>
      <c r="D86" s="280"/>
      <c r="E86" s="280"/>
      <c r="F86" s="281" t="s">
        <v>542</v>
      </c>
      <c r="G86" s="280"/>
      <c r="H86" s="280" t="s">
        <v>554</v>
      </c>
      <c r="I86" s="280" t="s">
        <v>538</v>
      </c>
      <c r="J86" s="280">
        <v>20</v>
      </c>
      <c r="K86" s="268"/>
    </row>
    <row r="87" spans="2:11" s="1" customFormat="1" ht="15" customHeight="1">
      <c r="B87" s="279"/>
      <c r="C87" s="256" t="s">
        <v>555</v>
      </c>
      <c r="D87" s="256"/>
      <c r="E87" s="256"/>
      <c r="F87" s="277" t="s">
        <v>542</v>
      </c>
      <c r="G87" s="278"/>
      <c r="H87" s="256" t="s">
        <v>556</v>
      </c>
      <c r="I87" s="256" t="s">
        <v>538</v>
      </c>
      <c r="J87" s="256">
        <v>50</v>
      </c>
      <c r="K87" s="268"/>
    </row>
    <row r="88" spans="2:11" s="1" customFormat="1" ht="15" customHeight="1">
      <c r="B88" s="279"/>
      <c r="C88" s="256" t="s">
        <v>557</v>
      </c>
      <c r="D88" s="256"/>
      <c r="E88" s="256"/>
      <c r="F88" s="277" t="s">
        <v>542</v>
      </c>
      <c r="G88" s="278"/>
      <c r="H88" s="256" t="s">
        <v>558</v>
      </c>
      <c r="I88" s="256" t="s">
        <v>538</v>
      </c>
      <c r="J88" s="256">
        <v>20</v>
      </c>
      <c r="K88" s="268"/>
    </row>
    <row r="89" spans="2:11" s="1" customFormat="1" ht="15" customHeight="1">
      <c r="B89" s="279"/>
      <c r="C89" s="256" t="s">
        <v>559</v>
      </c>
      <c r="D89" s="256"/>
      <c r="E89" s="256"/>
      <c r="F89" s="277" t="s">
        <v>542</v>
      </c>
      <c r="G89" s="278"/>
      <c r="H89" s="256" t="s">
        <v>560</v>
      </c>
      <c r="I89" s="256" t="s">
        <v>538</v>
      </c>
      <c r="J89" s="256">
        <v>20</v>
      </c>
      <c r="K89" s="268"/>
    </row>
    <row r="90" spans="2:11" s="1" customFormat="1" ht="15" customHeight="1">
      <c r="B90" s="279"/>
      <c r="C90" s="256" t="s">
        <v>561</v>
      </c>
      <c r="D90" s="256"/>
      <c r="E90" s="256"/>
      <c r="F90" s="277" t="s">
        <v>542</v>
      </c>
      <c r="G90" s="278"/>
      <c r="H90" s="256" t="s">
        <v>562</v>
      </c>
      <c r="I90" s="256" t="s">
        <v>538</v>
      </c>
      <c r="J90" s="256">
        <v>50</v>
      </c>
      <c r="K90" s="268"/>
    </row>
    <row r="91" spans="2:11" s="1" customFormat="1" ht="15" customHeight="1">
      <c r="B91" s="279"/>
      <c r="C91" s="256" t="s">
        <v>563</v>
      </c>
      <c r="D91" s="256"/>
      <c r="E91" s="256"/>
      <c r="F91" s="277" t="s">
        <v>542</v>
      </c>
      <c r="G91" s="278"/>
      <c r="H91" s="256" t="s">
        <v>563</v>
      </c>
      <c r="I91" s="256" t="s">
        <v>538</v>
      </c>
      <c r="J91" s="256">
        <v>50</v>
      </c>
      <c r="K91" s="268"/>
    </row>
    <row r="92" spans="2:11" s="1" customFormat="1" ht="15" customHeight="1">
      <c r="B92" s="279"/>
      <c r="C92" s="256" t="s">
        <v>564</v>
      </c>
      <c r="D92" s="256"/>
      <c r="E92" s="256"/>
      <c r="F92" s="277" t="s">
        <v>542</v>
      </c>
      <c r="G92" s="278"/>
      <c r="H92" s="256" t="s">
        <v>565</v>
      </c>
      <c r="I92" s="256" t="s">
        <v>538</v>
      </c>
      <c r="J92" s="256">
        <v>255</v>
      </c>
      <c r="K92" s="268"/>
    </row>
    <row r="93" spans="2:11" s="1" customFormat="1" ht="15" customHeight="1">
      <c r="B93" s="279"/>
      <c r="C93" s="256" t="s">
        <v>566</v>
      </c>
      <c r="D93" s="256"/>
      <c r="E93" s="256"/>
      <c r="F93" s="277" t="s">
        <v>536</v>
      </c>
      <c r="G93" s="278"/>
      <c r="H93" s="256" t="s">
        <v>567</v>
      </c>
      <c r="I93" s="256" t="s">
        <v>568</v>
      </c>
      <c r="J93" s="256"/>
      <c r="K93" s="268"/>
    </row>
    <row r="94" spans="2:11" s="1" customFormat="1" ht="15" customHeight="1">
      <c r="B94" s="279"/>
      <c r="C94" s="256" t="s">
        <v>569</v>
      </c>
      <c r="D94" s="256"/>
      <c r="E94" s="256"/>
      <c r="F94" s="277" t="s">
        <v>536</v>
      </c>
      <c r="G94" s="278"/>
      <c r="H94" s="256" t="s">
        <v>570</v>
      </c>
      <c r="I94" s="256" t="s">
        <v>571</v>
      </c>
      <c r="J94" s="256"/>
      <c r="K94" s="268"/>
    </row>
    <row r="95" spans="2:11" s="1" customFormat="1" ht="15" customHeight="1">
      <c r="B95" s="279"/>
      <c r="C95" s="256" t="s">
        <v>572</v>
      </c>
      <c r="D95" s="256"/>
      <c r="E95" s="256"/>
      <c r="F95" s="277" t="s">
        <v>536</v>
      </c>
      <c r="G95" s="278"/>
      <c r="H95" s="256" t="s">
        <v>572</v>
      </c>
      <c r="I95" s="256" t="s">
        <v>571</v>
      </c>
      <c r="J95" s="256"/>
      <c r="K95" s="268"/>
    </row>
    <row r="96" spans="2:11" s="1" customFormat="1" ht="15" customHeight="1">
      <c r="B96" s="279"/>
      <c r="C96" s="256" t="s">
        <v>40</v>
      </c>
      <c r="D96" s="256"/>
      <c r="E96" s="256"/>
      <c r="F96" s="277" t="s">
        <v>536</v>
      </c>
      <c r="G96" s="278"/>
      <c r="H96" s="256" t="s">
        <v>573</v>
      </c>
      <c r="I96" s="256" t="s">
        <v>571</v>
      </c>
      <c r="J96" s="256"/>
      <c r="K96" s="268"/>
    </row>
    <row r="97" spans="2:11" s="1" customFormat="1" ht="15" customHeight="1">
      <c r="B97" s="279"/>
      <c r="C97" s="256" t="s">
        <v>50</v>
      </c>
      <c r="D97" s="256"/>
      <c r="E97" s="256"/>
      <c r="F97" s="277" t="s">
        <v>536</v>
      </c>
      <c r="G97" s="278"/>
      <c r="H97" s="256" t="s">
        <v>574</v>
      </c>
      <c r="I97" s="256" t="s">
        <v>571</v>
      </c>
      <c r="J97" s="256"/>
      <c r="K97" s="268"/>
    </row>
    <row r="98" spans="2:11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pans="2:11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78" t="s">
        <v>575</v>
      </c>
      <c r="D102" s="378"/>
      <c r="E102" s="378"/>
      <c r="F102" s="378"/>
      <c r="G102" s="378"/>
      <c r="H102" s="378"/>
      <c r="I102" s="378"/>
      <c r="J102" s="378"/>
      <c r="K102" s="268"/>
    </row>
    <row r="103" spans="2:11" s="1" customFormat="1" ht="17.25" customHeight="1">
      <c r="B103" s="267"/>
      <c r="C103" s="269" t="s">
        <v>530</v>
      </c>
      <c r="D103" s="269"/>
      <c r="E103" s="269"/>
      <c r="F103" s="269" t="s">
        <v>531</v>
      </c>
      <c r="G103" s="270"/>
      <c r="H103" s="269" t="s">
        <v>56</v>
      </c>
      <c r="I103" s="269" t="s">
        <v>59</v>
      </c>
      <c r="J103" s="269" t="s">
        <v>532</v>
      </c>
      <c r="K103" s="268"/>
    </row>
    <row r="104" spans="2:11" s="1" customFormat="1" ht="17.25" customHeight="1">
      <c r="B104" s="267"/>
      <c r="C104" s="271" t="s">
        <v>533</v>
      </c>
      <c r="D104" s="271"/>
      <c r="E104" s="271"/>
      <c r="F104" s="272" t="s">
        <v>534</v>
      </c>
      <c r="G104" s="273"/>
      <c r="H104" s="271"/>
      <c r="I104" s="271"/>
      <c r="J104" s="271" t="s">
        <v>535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pans="2:11" s="1" customFormat="1" ht="15" customHeight="1">
      <c r="B106" s="267"/>
      <c r="C106" s="256" t="s">
        <v>55</v>
      </c>
      <c r="D106" s="276"/>
      <c r="E106" s="276"/>
      <c r="F106" s="277" t="s">
        <v>536</v>
      </c>
      <c r="G106" s="256"/>
      <c r="H106" s="256" t="s">
        <v>576</v>
      </c>
      <c r="I106" s="256" t="s">
        <v>538</v>
      </c>
      <c r="J106" s="256">
        <v>20</v>
      </c>
      <c r="K106" s="268"/>
    </row>
    <row r="107" spans="2:11" s="1" customFormat="1" ht="15" customHeight="1">
      <c r="B107" s="267"/>
      <c r="C107" s="256" t="s">
        <v>539</v>
      </c>
      <c r="D107" s="256"/>
      <c r="E107" s="256"/>
      <c r="F107" s="277" t="s">
        <v>536</v>
      </c>
      <c r="G107" s="256"/>
      <c r="H107" s="256" t="s">
        <v>576</v>
      </c>
      <c r="I107" s="256" t="s">
        <v>538</v>
      </c>
      <c r="J107" s="256">
        <v>120</v>
      </c>
      <c r="K107" s="268"/>
    </row>
    <row r="108" spans="2:11" s="1" customFormat="1" ht="15" customHeight="1">
      <c r="B108" s="279"/>
      <c r="C108" s="256" t="s">
        <v>541</v>
      </c>
      <c r="D108" s="256"/>
      <c r="E108" s="256"/>
      <c r="F108" s="277" t="s">
        <v>542</v>
      </c>
      <c r="G108" s="256"/>
      <c r="H108" s="256" t="s">
        <v>576</v>
      </c>
      <c r="I108" s="256" t="s">
        <v>538</v>
      </c>
      <c r="J108" s="256">
        <v>50</v>
      </c>
      <c r="K108" s="268"/>
    </row>
    <row r="109" spans="2:11" s="1" customFormat="1" ht="15" customHeight="1">
      <c r="B109" s="279"/>
      <c r="C109" s="256" t="s">
        <v>544</v>
      </c>
      <c r="D109" s="256"/>
      <c r="E109" s="256"/>
      <c r="F109" s="277" t="s">
        <v>536</v>
      </c>
      <c r="G109" s="256"/>
      <c r="H109" s="256" t="s">
        <v>576</v>
      </c>
      <c r="I109" s="256" t="s">
        <v>546</v>
      </c>
      <c r="J109" s="256"/>
      <c r="K109" s="268"/>
    </row>
    <row r="110" spans="2:11" s="1" customFormat="1" ht="15" customHeight="1">
      <c r="B110" s="279"/>
      <c r="C110" s="256" t="s">
        <v>555</v>
      </c>
      <c r="D110" s="256"/>
      <c r="E110" s="256"/>
      <c r="F110" s="277" t="s">
        <v>542</v>
      </c>
      <c r="G110" s="256"/>
      <c r="H110" s="256" t="s">
        <v>576</v>
      </c>
      <c r="I110" s="256" t="s">
        <v>538</v>
      </c>
      <c r="J110" s="256">
        <v>50</v>
      </c>
      <c r="K110" s="268"/>
    </row>
    <row r="111" spans="2:11" s="1" customFormat="1" ht="15" customHeight="1">
      <c r="B111" s="279"/>
      <c r="C111" s="256" t="s">
        <v>563</v>
      </c>
      <c r="D111" s="256"/>
      <c r="E111" s="256"/>
      <c r="F111" s="277" t="s">
        <v>542</v>
      </c>
      <c r="G111" s="256"/>
      <c r="H111" s="256" t="s">
        <v>576</v>
      </c>
      <c r="I111" s="256" t="s">
        <v>538</v>
      </c>
      <c r="J111" s="256">
        <v>50</v>
      </c>
      <c r="K111" s="268"/>
    </row>
    <row r="112" spans="2:11" s="1" customFormat="1" ht="15" customHeight="1">
      <c r="B112" s="279"/>
      <c r="C112" s="256" t="s">
        <v>561</v>
      </c>
      <c r="D112" s="256"/>
      <c r="E112" s="256"/>
      <c r="F112" s="277" t="s">
        <v>542</v>
      </c>
      <c r="G112" s="256"/>
      <c r="H112" s="256" t="s">
        <v>576</v>
      </c>
      <c r="I112" s="256" t="s">
        <v>538</v>
      </c>
      <c r="J112" s="256">
        <v>50</v>
      </c>
      <c r="K112" s="268"/>
    </row>
    <row r="113" spans="2:11" s="1" customFormat="1" ht="15" customHeight="1">
      <c r="B113" s="279"/>
      <c r="C113" s="256" t="s">
        <v>55</v>
      </c>
      <c r="D113" s="256"/>
      <c r="E113" s="256"/>
      <c r="F113" s="277" t="s">
        <v>536</v>
      </c>
      <c r="G113" s="256"/>
      <c r="H113" s="256" t="s">
        <v>577</v>
      </c>
      <c r="I113" s="256" t="s">
        <v>538</v>
      </c>
      <c r="J113" s="256">
        <v>20</v>
      </c>
      <c r="K113" s="268"/>
    </row>
    <row r="114" spans="2:11" s="1" customFormat="1" ht="15" customHeight="1">
      <c r="B114" s="279"/>
      <c r="C114" s="256" t="s">
        <v>578</v>
      </c>
      <c r="D114" s="256"/>
      <c r="E114" s="256"/>
      <c r="F114" s="277" t="s">
        <v>536</v>
      </c>
      <c r="G114" s="256"/>
      <c r="H114" s="256" t="s">
        <v>579</v>
      </c>
      <c r="I114" s="256" t="s">
        <v>538</v>
      </c>
      <c r="J114" s="256">
        <v>120</v>
      </c>
      <c r="K114" s="268"/>
    </row>
    <row r="115" spans="2:11" s="1" customFormat="1" ht="15" customHeight="1">
      <c r="B115" s="279"/>
      <c r="C115" s="256" t="s">
        <v>40</v>
      </c>
      <c r="D115" s="256"/>
      <c r="E115" s="256"/>
      <c r="F115" s="277" t="s">
        <v>536</v>
      </c>
      <c r="G115" s="256"/>
      <c r="H115" s="256" t="s">
        <v>580</v>
      </c>
      <c r="I115" s="256" t="s">
        <v>571</v>
      </c>
      <c r="J115" s="256"/>
      <c r="K115" s="268"/>
    </row>
    <row r="116" spans="2:11" s="1" customFormat="1" ht="15" customHeight="1">
      <c r="B116" s="279"/>
      <c r="C116" s="256" t="s">
        <v>50</v>
      </c>
      <c r="D116" s="256"/>
      <c r="E116" s="256"/>
      <c r="F116" s="277" t="s">
        <v>536</v>
      </c>
      <c r="G116" s="256"/>
      <c r="H116" s="256" t="s">
        <v>581</v>
      </c>
      <c r="I116" s="256" t="s">
        <v>571</v>
      </c>
      <c r="J116" s="256"/>
      <c r="K116" s="268"/>
    </row>
    <row r="117" spans="2:11" s="1" customFormat="1" ht="15" customHeight="1">
      <c r="B117" s="279"/>
      <c r="C117" s="256" t="s">
        <v>59</v>
      </c>
      <c r="D117" s="256"/>
      <c r="E117" s="256"/>
      <c r="F117" s="277" t="s">
        <v>536</v>
      </c>
      <c r="G117" s="256"/>
      <c r="H117" s="256" t="s">
        <v>582</v>
      </c>
      <c r="I117" s="256" t="s">
        <v>583</v>
      </c>
      <c r="J117" s="256"/>
      <c r="K117" s="268"/>
    </row>
    <row r="118" spans="2:11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pans="2:11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pans="2:11" s="1" customFormat="1" ht="45" customHeight="1">
      <c r="B122" s="295"/>
      <c r="C122" s="376" t="s">
        <v>584</v>
      </c>
      <c r="D122" s="376"/>
      <c r="E122" s="376"/>
      <c r="F122" s="376"/>
      <c r="G122" s="376"/>
      <c r="H122" s="376"/>
      <c r="I122" s="376"/>
      <c r="J122" s="376"/>
      <c r="K122" s="296"/>
    </row>
    <row r="123" spans="2:11" s="1" customFormat="1" ht="17.25" customHeight="1">
      <c r="B123" s="297"/>
      <c r="C123" s="269" t="s">
        <v>530</v>
      </c>
      <c r="D123" s="269"/>
      <c r="E123" s="269"/>
      <c r="F123" s="269" t="s">
        <v>531</v>
      </c>
      <c r="G123" s="270"/>
      <c r="H123" s="269" t="s">
        <v>56</v>
      </c>
      <c r="I123" s="269" t="s">
        <v>59</v>
      </c>
      <c r="J123" s="269" t="s">
        <v>532</v>
      </c>
      <c r="K123" s="298"/>
    </row>
    <row r="124" spans="2:11" s="1" customFormat="1" ht="17.25" customHeight="1">
      <c r="B124" s="297"/>
      <c r="C124" s="271" t="s">
        <v>533</v>
      </c>
      <c r="D124" s="271"/>
      <c r="E124" s="271"/>
      <c r="F124" s="272" t="s">
        <v>534</v>
      </c>
      <c r="G124" s="273"/>
      <c r="H124" s="271"/>
      <c r="I124" s="271"/>
      <c r="J124" s="271" t="s">
        <v>535</v>
      </c>
      <c r="K124" s="298"/>
    </row>
    <row r="125" spans="2:11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pans="2:11" s="1" customFormat="1" ht="15" customHeight="1">
      <c r="B126" s="299"/>
      <c r="C126" s="256" t="s">
        <v>539</v>
      </c>
      <c r="D126" s="276"/>
      <c r="E126" s="276"/>
      <c r="F126" s="277" t="s">
        <v>536</v>
      </c>
      <c r="G126" s="256"/>
      <c r="H126" s="256" t="s">
        <v>576</v>
      </c>
      <c r="I126" s="256" t="s">
        <v>538</v>
      </c>
      <c r="J126" s="256">
        <v>120</v>
      </c>
      <c r="K126" s="302"/>
    </row>
    <row r="127" spans="2:11" s="1" customFormat="1" ht="15" customHeight="1">
      <c r="B127" s="299"/>
      <c r="C127" s="256" t="s">
        <v>585</v>
      </c>
      <c r="D127" s="256"/>
      <c r="E127" s="256"/>
      <c r="F127" s="277" t="s">
        <v>536</v>
      </c>
      <c r="G127" s="256"/>
      <c r="H127" s="256" t="s">
        <v>586</v>
      </c>
      <c r="I127" s="256" t="s">
        <v>538</v>
      </c>
      <c r="J127" s="256" t="s">
        <v>587</v>
      </c>
      <c r="K127" s="302"/>
    </row>
    <row r="128" spans="2:11" s="1" customFormat="1" ht="15" customHeight="1">
      <c r="B128" s="299"/>
      <c r="C128" s="256" t="s">
        <v>484</v>
      </c>
      <c r="D128" s="256"/>
      <c r="E128" s="256"/>
      <c r="F128" s="277" t="s">
        <v>536</v>
      </c>
      <c r="G128" s="256"/>
      <c r="H128" s="256" t="s">
        <v>588</v>
      </c>
      <c r="I128" s="256" t="s">
        <v>538</v>
      </c>
      <c r="J128" s="256" t="s">
        <v>587</v>
      </c>
      <c r="K128" s="302"/>
    </row>
    <row r="129" spans="2:11" s="1" customFormat="1" ht="15" customHeight="1">
      <c r="B129" s="299"/>
      <c r="C129" s="256" t="s">
        <v>547</v>
      </c>
      <c r="D129" s="256"/>
      <c r="E129" s="256"/>
      <c r="F129" s="277" t="s">
        <v>542</v>
      </c>
      <c r="G129" s="256"/>
      <c r="H129" s="256" t="s">
        <v>548</v>
      </c>
      <c r="I129" s="256" t="s">
        <v>538</v>
      </c>
      <c r="J129" s="256">
        <v>15</v>
      </c>
      <c r="K129" s="302"/>
    </row>
    <row r="130" spans="2:11" s="1" customFormat="1" ht="15" customHeight="1">
      <c r="B130" s="299"/>
      <c r="C130" s="280" t="s">
        <v>549</v>
      </c>
      <c r="D130" s="280"/>
      <c r="E130" s="280"/>
      <c r="F130" s="281" t="s">
        <v>542</v>
      </c>
      <c r="G130" s="280"/>
      <c r="H130" s="280" t="s">
        <v>550</v>
      </c>
      <c r="I130" s="280" t="s">
        <v>538</v>
      </c>
      <c r="J130" s="280">
        <v>15</v>
      </c>
      <c r="K130" s="302"/>
    </row>
    <row r="131" spans="2:11" s="1" customFormat="1" ht="15" customHeight="1">
      <c r="B131" s="299"/>
      <c r="C131" s="280" t="s">
        <v>551</v>
      </c>
      <c r="D131" s="280"/>
      <c r="E131" s="280"/>
      <c r="F131" s="281" t="s">
        <v>542</v>
      </c>
      <c r="G131" s="280"/>
      <c r="H131" s="280" t="s">
        <v>552</v>
      </c>
      <c r="I131" s="280" t="s">
        <v>538</v>
      </c>
      <c r="J131" s="280">
        <v>20</v>
      </c>
      <c r="K131" s="302"/>
    </row>
    <row r="132" spans="2:11" s="1" customFormat="1" ht="15" customHeight="1">
      <c r="B132" s="299"/>
      <c r="C132" s="280" t="s">
        <v>553</v>
      </c>
      <c r="D132" s="280"/>
      <c r="E132" s="280"/>
      <c r="F132" s="281" t="s">
        <v>542</v>
      </c>
      <c r="G132" s="280"/>
      <c r="H132" s="280" t="s">
        <v>554</v>
      </c>
      <c r="I132" s="280" t="s">
        <v>538</v>
      </c>
      <c r="J132" s="280">
        <v>20</v>
      </c>
      <c r="K132" s="302"/>
    </row>
    <row r="133" spans="2:11" s="1" customFormat="1" ht="15" customHeight="1">
      <c r="B133" s="299"/>
      <c r="C133" s="256" t="s">
        <v>541</v>
      </c>
      <c r="D133" s="256"/>
      <c r="E133" s="256"/>
      <c r="F133" s="277" t="s">
        <v>542</v>
      </c>
      <c r="G133" s="256"/>
      <c r="H133" s="256" t="s">
        <v>576</v>
      </c>
      <c r="I133" s="256" t="s">
        <v>538</v>
      </c>
      <c r="J133" s="256">
        <v>50</v>
      </c>
      <c r="K133" s="302"/>
    </row>
    <row r="134" spans="2:11" s="1" customFormat="1" ht="15" customHeight="1">
      <c r="B134" s="299"/>
      <c r="C134" s="256" t="s">
        <v>555</v>
      </c>
      <c r="D134" s="256"/>
      <c r="E134" s="256"/>
      <c r="F134" s="277" t="s">
        <v>542</v>
      </c>
      <c r="G134" s="256"/>
      <c r="H134" s="256" t="s">
        <v>576</v>
      </c>
      <c r="I134" s="256" t="s">
        <v>538</v>
      </c>
      <c r="J134" s="256">
        <v>50</v>
      </c>
      <c r="K134" s="302"/>
    </row>
    <row r="135" spans="2:11" s="1" customFormat="1" ht="15" customHeight="1">
      <c r="B135" s="299"/>
      <c r="C135" s="256" t="s">
        <v>561</v>
      </c>
      <c r="D135" s="256"/>
      <c r="E135" s="256"/>
      <c r="F135" s="277" t="s">
        <v>542</v>
      </c>
      <c r="G135" s="256"/>
      <c r="H135" s="256" t="s">
        <v>576</v>
      </c>
      <c r="I135" s="256" t="s">
        <v>538</v>
      </c>
      <c r="J135" s="256">
        <v>50</v>
      </c>
      <c r="K135" s="302"/>
    </row>
    <row r="136" spans="2:11" s="1" customFormat="1" ht="15" customHeight="1">
      <c r="B136" s="299"/>
      <c r="C136" s="256" t="s">
        <v>563</v>
      </c>
      <c r="D136" s="256"/>
      <c r="E136" s="256"/>
      <c r="F136" s="277" t="s">
        <v>542</v>
      </c>
      <c r="G136" s="256"/>
      <c r="H136" s="256" t="s">
        <v>576</v>
      </c>
      <c r="I136" s="256" t="s">
        <v>538</v>
      </c>
      <c r="J136" s="256">
        <v>50</v>
      </c>
      <c r="K136" s="302"/>
    </row>
    <row r="137" spans="2:11" s="1" customFormat="1" ht="15" customHeight="1">
      <c r="B137" s="299"/>
      <c r="C137" s="256" t="s">
        <v>564</v>
      </c>
      <c r="D137" s="256"/>
      <c r="E137" s="256"/>
      <c r="F137" s="277" t="s">
        <v>542</v>
      </c>
      <c r="G137" s="256"/>
      <c r="H137" s="256" t="s">
        <v>589</v>
      </c>
      <c r="I137" s="256" t="s">
        <v>538</v>
      </c>
      <c r="J137" s="256">
        <v>255</v>
      </c>
      <c r="K137" s="302"/>
    </row>
    <row r="138" spans="2:11" s="1" customFormat="1" ht="15" customHeight="1">
      <c r="B138" s="299"/>
      <c r="C138" s="256" t="s">
        <v>566</v>
      </c>
      <c r="D138" s="256"/>
      <c r="E138" s="256"/>
      <c r="F138" s="277" t="s">
        <v>536</v>
      </c>
      <c r="G138" s="256"/>
      <c r="H138" s="256" t="s">
        <v>590</v>
      </c>
      <c r="I138" s="256" t="s">
        <v>568</v>
      </c>
      <c r="J138" s="256"/>
      <c r="K138" s="302"/>
    </row>
    <row r="139" spans="2:11" s="1" customFormat="1" ht="15" customHeight="1">
      <c r="B139" s="299"/>
      <c r="C139" s="256" t="s">
        <v>569</v>
      </c>
      <c r="D139" s="256"/>
      <c r="E139" s="256"/>
      <c r="F139" s="277" t="s">
        <v>536</v>
      </c>
      <c r="G139" s="256"/>
      <c r="H139" s="256" t="s">
        <v>591</v>
      </c>
      <c r="I139" s="256" t="s">
        <v>571</v>
      </c>
      <c r="J139" s="256"/>
      <c r="K139" s="302"/>
    </row>
    <row r="140" spans="2:11" s="1" customFormat="1" ht="15" customHeight="1">
      <c r="B140" s="299"/>
      <c r="C140" s="256" t="s">
        <v>572</v>
      </c>
      <c r="D140" s="256"/>
      <c r="E140" s="256"/>
      <c r="F140" s="277" t="s">
        <v>536</v>
      </c>
      <c r="G140" s="256"/>
      <c r="H140" s="256" t="s">
        <v>572</v>
      </c>
      <c r="I140" s="256" t="s">
        <v>571</v>
      </c>
      <c r="J140" s="256"/>
      <c r="K140" s="302"/>
    </row>
    <row r="141" spans="2:11" s="1" customFormat="1" ht="15" customHeight="1">
      <c r="B141" s="299"/>
      <c r="C141" s="256" t="s">
        <v>40</v>
      </c>
      <c r="D141" s="256"/>
      <c r="E141" s="256"/>
      <c r="F141" s="277" t="s">
        <v>536</v>
      </c>
      <c r="G141" s="256"/>
      <c r="H141" s="256" t="s">
        <v>592</v>
      </c>
      <c r="I141" s="256" t="s">
        <v>571</v>
      </c>
      <c r="J141" s="256"/>
      <c r="K141" s="302"/>
    </row>
    <row r="142" spans="2:11" s="1" customFormat="1" ht="15" customHeight="1">
      <c r="B142" s="299"/>
      <c r="C142" s="256" t="s">
        <v>593</v>
      </c>
      <c r="D142" s="256"/>
      <c r="E142" s="256"/>
      <c r="F142" s="277" t="s">
        <v>536</v>
      </c>
      <c r="G142" s="256"/>
      <c r="H142" s="256" t="s">
        <v>594</v>
      </c>
      <c r="I142" s="256" t="s">
        <v>571</v>
      </c>
      <c r="J142" s="256"/>
      <c r="K142" s="302"/>
    </row>
    <row r="143" spans="2:11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pans="2:11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78" t="s">
        <v>595</v>
      </c>
      <c r="D147" s="378"/>
      <c r="E147" s="378"/>
      <c r="F147" s="378"/>
      <c r="G147" s="378"/>
      <c r="H147" s="378"/>
      <c r="I147" s="378"/>
      <c r="J147" s="378"/>
      <c r="K147" s="268"/>
    </row>
    <row r="148" spans="2:11" s="1" customFormat="1" ht="17.25" customHeight="1">
      <c r="B148" s="267"/>
      <c r="C148" s="269" t="s">
        <v>530</v>
      </c>
      <c r="D148" s="269"/>
      <c r="E148" s="269"/>
      <c r="F148" s="269" t="s">
        <v>531</v>
      </c>
      <c r="G148" s="270"/>
      <c r="H148" s="269" t="s">
        <v>56</v>
      </c>
      <c r="I148" s="269" t="s">
        <v>59</v>
      </c>
      <c r="J148" s="269" t="s">
        <v>532</v>
      </c>
      <c r="K148" s="268"/>
    </row>
    <row r="149" spans="2:11" s="1" customFormat="1" ht="17.25" customHeight="1">
      <c r="B149" s="267"/>
      <c r="C149" s="271" t="s">
        <v>533</v>
      </c>
      <c r="D149" s="271"/>
      <c r="E149" s="271"/>
      <c r="F149" s="272" t="s">
        <v>534</v>
      </c>
      <c r="G149" s="273"/>
      <c r="H149" s="271"/>
      <c r="I149" s="271"/>
      <c r="J149" s="271" t="s">
        <v>535</v>
      </c>
      <c r="K149" s="268"/>
    </row>
    <row r="150" spans="2:11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pans="2:11" s="1" customFormat="1" ht="15" customHeight="1">
      <c r="B151" s="279"/>
      <c r="C151" s="306" t="s">
        <v>539</v>
      </c>
      <c r="D151" s="256"/>
      <c r="E151" s="256"/>
      <c r="F151" s="307" t="s">
        <v>536</v>
      </c>
      <c r="G151" s="256"/>
      <c r="H151" s="306" t="s">
        <v>576</v>
      </c>
      <c r="I151" s="306" t="s">
        <v>538</v>
      </c>
      <c r="J151" s="306">
        <v>120</v>
      </c>
      <c r="K151" s="302"/>
    </row>
    <row r="152" spans="2:11" s="1" customFormat="1" ht="15" customHeight="1">
      <c r="B152" s="279"/>
      <c r="C152" s="306" t="s">
        <v>585</v>
      </c>
      <c r="D152" s="256"/>
      <c r="E152" s="256"/>
      <c r="F152" s="307" t="s">
        <v>536</v>
      </c>
      <c r="G152" s="256"/>
      <c r="H152" s="306" t="s">
        <v>596</v>
      </c>
      <c r="I152" s="306" t="s">
        <v>538</v>
      </c>
      <c r="J152" s="306" t="s">
        <v>587</v>
      </c>
      <c r="K152" s="302"/>
    </row>
    <row r="153" spans="2:11" s="1" customFormat="1" ht="15" customHeight="1">
      <c r="B153" s="279"/>
      <c r="C153" s="306" t="s">
        <v>484</v>
      </c>
      <c r="D153" s="256"/>
      <c r="E153" s="256"/>
      <c r="F153" s="307" t="s">
        <v>536</v>
      </c>
      <c r="G153" s="256"/>
      <c r="H153" s="306" t="s">
        <v>597</v>
      </c>
      <c r="I153" s="306" t="s">
        <v>538</v>
      </c>
      <c r="J153" s="306" t="s">
        <v>587</v>
      </c>
      <c r="K153" s="302"/>
    </row>
    <row r="154" spans="2:11" s="1" customFormat="1" ht="15" customHeight="1">
      <c r="B154" s="279"/>
      <c r="C154" s="306" t="s">
        <v>541</v>
      </c>
      <c r="D154" s="256"/>
      <c r="E154" s="256"/>
      <c r="F154" s="307" t="s">
        <v>542</v>
      </c>
      <c r="G154" s="256"/>
      <c r="H154" s="306" t="s">
        <v>576</v>
      </c>
      <c r="I154" s="306" t="s">
        <v>538</v>
      </c>
      <c r="J154" s="306">
        <v>50</v>
      </c>
      <c r="K154" s="302"/>
    </row>
    <row r="155" spans="2:11" s="1" customFormat="1" ht="15" customHeight="1">
      <c r="B155" s="279"/>
      <c r="C155" s="306" t="s">
        <v>544</v>
      </c>
      <c r="D155" s="256"/>
      <c r="E155" s="256"/>
      <c r="F155" s="307" t="s">
        <v>536</v>
      </c>
      <c r="G155" s="256"/>
      <c r="H155" s="306" t="s">
        <v>576</v>
      </c>
      <c r="I155" s="306" t="s">
        <v>546</v>
      </c>
      <c r="J155" s="306"/>
      <c r="K155" s="302"/>
    </row>
    <row r="156" spans="2:11" s="1" customFormat="1" ht="15" customHeight="1">
      <c r="B156" s="279"/>
      <c r="C156" s="306" t="s">
        <v>555</v>
      </c>
      <c r="D156" s="256"/>
      <c r="E156" s="256"/>
      <c r="F156" s="307" t="s">
        <v>542</v>
      </c>
      <c r="G156" s="256"/>
      <c r="H156" s="306" t="s">
        <v>576</v>
      </c>
      <c r="I156" s="306" t="s">
        <v>538</v>
      </c>
      <c r="J156" s="306">
        <v>50</v>
      </c>
      <c r="K156" s="302"/>
    </row>
    <row r="157" spans="2:11" s="1" customFormat="1" ht="15" customHeight="1">
      <c r="B157" s="279"/>
      <c r="C157" s="306" t="s">
        <v>563</v>
      </c>
      <c r="D157" s="256"/>
      <c r="E157" s="256"/>
      <c r="F157" s="307" t="s">
        <v>542</v>
      </c>
      <c r="G157" s="256"/>
      <c r="H157" s="306" t="s">
        <v>576</v>
      </c>
      <c r="I157" s="306" t="s">
        <v>538</v>
      </c>
      <c r="J157" s="306">
        <v>50</v>
      </c>
      <c r="K157" s="302"/>
    </row>
    <row r="158" spans="2:11" s="1" customFormat="1" ht="15" customHeight="1">
      <c r="B158" s="279"/>
      <c r="C158" s="306" t="s">
        <v>561</v>
      </c>
      <c r="D158" s="256"/>
      <c r="E158" s="256"/>
      <c r="F158" s="307" t="s">
        <v>542</v>
      </c>
      <c r="G158" s="256"/>
      <c r="H158" s="306" t="s">
        <v>576</v>
      </c>
      <c r="I158" s="306" t="s">
        <v>538</v>
      </c>
      <c r="J158" s="306">
        <v>50</v>
      </c>
      <c r="K158" s="302"/>
    </row>
    <row r="159" spans="2:11" s="1" customFormat="1" ht="15" customHeight="1">
      <c r="B159" s="279"/>
      <c r="C159" s="306" t="s">
        <v>92</v>
      </c>
      <c r="D159" s="256"/>
      <c r="E159" s="256"/>
      <c r="F159" s="307" t="s">
        <v>536</v>
      </c>
      <c r="G159" s="256"/>
      <c r="H159" s="306" t="s">
        <v>598</v>
      </c>
      <c r="I159" s="306" t="s">
        <v>538</v>
      </c>
      <c r="J159" s="306" t="s">
        <v>599</v>
      </c>
      <c r="K159" s="302"/>
    </row>
    <row r="160" spans="2:11" s="1" customFormat="1" ht="15" customHeight="1">
      <c r="B160" s="279"/>
      <c r="C160" s="306" t="s">
        <v>600</v>
      </c>
      <c r="D160" s="256"/>
      <c r="E160" s="256"/>
      <c r="F160" s="307" t="s">
        <v>536</v>
      </c>
      <c r="G160" s="256"/>
      <c r="H160" s="306" t="s">
        <v>601</v>
      </c>
      <c r="I160" s="306" t="s">
        <v>571</v>
      </c>
      <c r="J160" s="306"/>
      <c r="K160" s="302"/>
    </row>
    <row r="161" spans="2:1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pans="2:11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76" t="s">
        <v>602</v>
      </c>
      <c r="D165" s="376"/>
      <c r="E165" s="376"/>
      <c r="F165" s="376"/>
      <c r="G165" s="376"/>
      <c r="H165" s="376"/>
      <c r="I165" s="376"/>
      <c r="J165" s="376"/>
      <c r="K165" s="249"/>
    </row>
    <row r="166" spans="2:11" s="1" customFormat="1" ht="17.25" customHeight="1">
      <c r="B166" s="248"/>
      <c r="C166" s="269" t="s">
        <v>530</v>
      </c>
      <c r="D166" s="269"/>
      <c r="E166" s="269"/>
      <c r="F166" s="269" t="s">
        <v>531</v>
      </c>
      <c r="G166" s="311"/>
      <c r="H166" s="312" t="s">
        <v>56</v>
      </c>
      <c r="I166" s="312" t="s">
        <v>59</v>
      </c>
      <c r="J166" s="269" t="s">
        <v>532</v>
      </c>
      <c r="K166" s="249"/>
    </row>
    <row r="167" spans="2:11" s="1" customFormat="1" ht="17.25" customHeight="1">
      <c r="B167" s="250"/>
      <c r="C167" s="271" t="s">
        <v>533</v>
      </c>
      <c r="D167" s="271"/>
      <c r="E167" s="271"/>
      <c r="F167" s="272" t="s">
        <v>534</v>
      </c>
      <c r="G167" s="313"/>
      <c r="H167" s="314"/>
      <c r="I167" s="314"/>
      <c r="J167" s="271" t="s">
        <v>535</v>
      </c>
      <c r="K167" s="251"/>
    </row>
    <row r="168" spans="2:11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pans="2:11" s="1" customFormat="1" ht="15" customHeight="1">
      <c r="B169" s="279"/>
      <c r="C169" s="256" t="s">
        <v>539</v>
      </c>
      <c r="D169" s="256"/>
      <c r="E169" s="256"/>
      <c r="F169" s="277" t="s">
        <v>536</v>
      </c>
      <c r="G169" s="256"/>
      <c r="H169" s="256" t="s">
        <v>576</v>
      </c>
      <c r="I169" s="256" t="s">
        <v>538</v>
      </c>
      <c r="J169" s="256">
        <v>120</v>
      </c>
      <c r="K169" s="302"/>
    </row>
    <row r="170" spans="2:11" s="1" customFormat="1" ht="15" customHeight="1">
      <c r="B170" s="279"/>
      <c r="C170" s="256" t="s">
        <v>585</v>
      </c>
      <c r="D170" s="256"/>
      <c r="E170" s="256"/>
      <c r="F170" s="277" t="s">
        <v>536</v>
      </c>
      <c r="G170" s="256"/>
      <c r="H170" s="256" t="s">
        <v>586</v>
      </c>
      <c r="I170" s="256" t="s">
        <v>538</v>
      </c>
      <c r="J170" s="256" t="s">
        <v>587</v>
      </c>
      <c r="K170" s="302"/>
    </row>
    <row r="171" spans="2:11" s="1" customFormat="1" ht="15" customHeight="1">
      <c r="B171" s="279"/>
      <c r="C171" s="256" t="s">
        <v>484</v>
      </c>
      <c r="D171" s="256"/>
      <c r="E171" s="256"/>
      <c r="F171" s="277" t="s">
        <v>536</v>
      </c>
      <c r="G171" s="256"/>
      <c r="H171" s="256" t="s">
        <v>603</v>
      </c>
      <c r="I171" s="256" t="s">
        <v>538</v>
      </c>
      <c r="J171" s="256" t="s">
        <v>587</v>
      </c>
      <c r="K171" s="302"/>
    </row>
    <row r="172" spans="2:11" s="1" customFormat="1" ht="15" customHeight="1">
      <c r="B172" s="279"/>
      <c r="C172" s="256" t="s">
        <v>541</v>
      </c>
      <c r="D172" s="256"/>
      <c r="E172" s="256"/>
      <c r="F172" s="277" t="s">
        <v>542</v>
      </c>
      <c r="G172" s="256"/>
      <c r="H172" s="256" t="s">
        <v>603</v>
      </c>
      <c r="I172" s="256" t="s">
        <v>538</v>
      </c>
      <c r="J172" s="256">
        <v>50</v>
      </c>
      <c r="K172" s="302"/>
    </row>
    <row r="173" spans="2:11" s="1" customFormat="1" ht="15" customHeight="1">
      <c r="B173" s="279"/>
      <c r="C173" s="256" t="s">
        <v>544</v>
      </c>
      <c r="D173" s="256"/>
      <c r="E173" s="256"/>
      <c r="F173" s="277" t="s">
        <v>536</v>
      </c>
      <c r="G173" s="256"/>
      <c r="H173" s="256" t="s">
        <v>603</v>
      </c>
      <c r="I173" s="256" t="s">
        <v>546</v>
      </c>
      <c r="J173" s="256"/>
      <c r="K173" s="302"/>
    </row>
    <row r="174" spans="2:11" s="1" customFormat="1" ht="15" customHeight="1">
      <c r="B174" s="279"/>
      <c r="C174" s="256" t="s">
        <v>555</v>
      </c>
      <c r="D174" s="256"/>
      <c r="E174" s="256"/>
      <c r="F174" s="277" t="s">
        <v>542</v>
      </c>
      <c r="G174" s="256"/>
      <c r="H174" s="256" t="s">
        <v>603</v>
      </c>
      <c r="I174" s="256" t="s">
        <v>538</v>
      </c>
      <c r="J174" s="256">
        <v>50</v>
      </c>
      <c r="K174" s="302"/>
    </row>
    <row r="175" spans="2:11" s="1" customFormat="1" ht="15" customHeight="1">
      <c r="B175" s="279"/>
      <c r="C175" s="256" t="s">
        <v>563</v>
      </c>
      <c r="D175" s="256"/>
      <c r="E175" s="256"/>
      <c r="F175" s="277" t="s">
        <v>542</v>
      </c>
      <c r="G175" s="256"/>
      <c r="H175" s="256" t="s">
        <v>603</v>
      </c>
      <c r="I175" s="256" t="s">
        <v>538</v>
      </c>
      <c r="J175" s="256">
        <v>50</v>
      </c>
      <c r="K175" s="302"/>
    </row>
    <row r="176" spans="2:11" s="1" customFormat="1" ht="15" customHeight="1">
      <c r="B176" s="279"/>
      <c r="C176" s="256" t="s">
        <v>561</v>
      </c>
      <c r="D176" s="256"/>
      <c r="E176" s="256"/>
      <c r="F176" s="277" t="s">
        <v>542</v>
      </c>
      <c r="G176" s="256"/>
      <c r="H176" s="256" t="s">
        <v>603</v>
      </c>
      <c r="I176" s="256" t="s">
        <v>538</v>
      </c>
      <c r="J176" s="256">
        <v>50</v>
      </c>
      <c r="K176" s="302"/>
    </row>
    <row r="177" spans="2:11" s="1" customFormat="1" ht="15" customHeight="1">
      <c r="B177" s="279"/>
      <c r="C177" s="256" t="s">
        <v>101</v>
      </c>
      <c r="D177" s="256"/>
      <c r="E177" s="256"/>
      <c r="F177" s="277" t="s">
        <v>536</v>
      </c>
      <c r="G177" s="256"/>
      <c r="H177" s="256" t="s">
        <v>604</v>
      </c>
      <c r="I177" s="256" t="s">
        <v>605</v>
      </c>
      <c r="J177" s="256"/>
      <c r="K177" s="302"/>
    </row>
    <row r="178" spans="2:11" s="1" customFormat="1" ht="15" customHeight="1">
      <c r="B178" s="279"/>
      <c r="C178" s="256" t="s">
        <v>59</v>
      </c>
      <c r="D178" s="256"/>
      <c r="E178" s="256"/>
      <c r="F178" s="277" t="s">
        <v>536</v>
      </c>
      <c r="G178" s="256"/>
      <c r="H178" s="256" t="s">
        <v>606</v>
      </c>
      <c r="I178" s="256" t="s">
        <v>607</v>
      </c>
      <c r="J178" s="256">
        <v>1</v>
      </c>
      <c r="K178" s="302"/>
    </row>
    <row r="179" spans="2:11" s="1" customFormat="1" ht="15" customHeight="1">
      <c r="B179" s="279"/>
      <c r="C179" s="256" t="s">
        <v>55</v>
      </c>
      <c r="D179" s="256"/>
      <c r="E179" s="256"/>
      <c r="F179" s="277" t="s">
        <v>536</v>
      </c>
      <c r="G179" s="256"/>
      <c r="H179" s="256" t="s">
        <v>608</v>
      </c>
      <c r="I179" s="256" t="s">
        <v>538</v>
      </c>
      <c r="J179" s="256">
        <v>20</v>
      </c>
      <c r="K179" s="302"/>
    </row>
    <row r="180" spans="2:11" s="1" customFormat="1" ht="15" customHeight="1">
      <c r="B180" s="279"/>
      <c r="C180" s="256" t="s">
        <v>56</v>
      </c>
      <c r="D180" s="256"/>
      <c r="E180" s="256"/>
      <c r="F180" s="277" t="s">
        <v>536</v>
      </c>
      <c r="G180" s="256"/>
      <c r="H180" s="256" t="s">
        <v>609</v>
      </c>
      <c r="I180" s="256" t="s">
        <v>538</v>
      </c>
      <c r="J180" s="256">
        <v>255</v>
      </c>
      <c r="K180" s="302"/>
    </row>
    <row r="181" spans="2:11" s="1" customFormat="1" ht="15" customHeight="1">
      <c r="B181" s="279"/>
      <c r="C181" s="256" t="s">
        <v>102</v>
      </c>
      <c r="D181" s="256"/>
      <c r="E181" s="256"/>
      <c r="F181" s="277" t="s">
        <v>536</v>
      </c>
      <c r="G181" s="256"/>
      <c r="H181" s="256" t="s">
        <v>500</v>
      </c>
      <c r="I181" s="256" t="s">
        <v>538</v>
      </c>
      <c r="J181" s="256">
        <v>10</v>
      </c>
      <c r="K181" s="302"/>
    </row>
    <row r="182" spans="2:11" s="1" customFormat="1" ht="15" customHeight="1">
      <c r="B182" s="279"/>
      <c r="C182" s="256" t="s">
        <v>103</v>
      </c>
      <c r="D182" s="256"/>
      <c r="E182" s="256"/>
      <c r="F182" s="277" t="s">
        <v>536</v>
      </c>
      <c r="G182" s="256"/>
      <c r="H182" s="256" t="s">
        <v>610</v>
      </c>
      <c r="I182" s="256" t="s">
        <v>571</v>
      </c>
      <c r="J182" s="256"/>
      <c r="K182" s="302"/>
    </row>
    <row r="183" spans="2:11" s="1" customFormat="1" ht="15" customHeight="1">
      <c r="B183" s="279"/>
      <c r="C183" s="256" t="s">
        <v>611</v>
      </c>
      <c r="D183" s="256"/>
      <c r="E183" s="256"/>
      <c r="F183" s="277" t="s">
        <v>536</v>
      </c>
      <c r="G183" s="256"/>
      <c r="H183" s="256" t="s">
        <v>612</v>
      </c>
      <c r="I183" s="256" t="s">
        <v>571</v>
      </c>
      <c r="J183" s="256"/>
      <c r="K183" s="302"/>
    </row>
    <row r="184" spans="2:11" s="1" customFormat="1" ht="15" customHeight="1">
      <c r="B184" s="279"/>
      <c r="C184" s="256" t="s">
        <v>600</v>
      </c>
      <c r="D184" s="256"/>
      <c r="E184" s="256"/>
      <c r="F184" s="277" t="s">
        <v>536</v>
      </c>
      <c r="G184" s="256"/>
      <c r="H184" s="256" t="s">
        <v>613</v>
      </c>
      <c r="I184" s="256" t="s">
        <v>571</v>
      </c>
      <c r="J184" s="256"/>
      <c r="K184" s="302"/>
    </row>
    <row r="185" spans="2:11" s="1" customFormat="1" ht="15" customHeight="1">
      <c r="B185" s="279"/>
      <c r="C185" s="256" t="s">
        <v>105</v>
      </c>
      <c r="D185" s="256"/>
      <c r="E185" s="256"/>
      <c r="F185" s="277" t="s">
        <v>542</v>
      </c>
      <c r="G185" s="256"/>
      <c r="H185" s="256" t="s">
        <v>614</v>
      </c>
      <c r="I185" s="256" t="s">
        <v>538</v>
      </c>
      <c r="J185" s="256">
        <v>50</v>
      </c>
      <c r="K185" s="302"/>
    </row>
    <row r="186" spans="2:11" s="1" customFormat="1" ht="15" customHeight="1">
      <c r="B186" s="279"/>
      <c r="C186" s="256" t="s">
        <v>615</v>
      </c>
      <c r="D186" s="256"/>
      <c r="E186" s="256"/>
      <c r="F186" s="277" t="s">
        <v>542</v>
      </c>
      <c r="G186" s="256"/>
      <c r="H186" s="256" t="s">
        <v>616</v>
      </c>
      <c r="I186" s="256" t="s">
        <v>617</v>
      </c>
      <c r="J186" s="256"/>
      <c r="K186" s="302"/>
    </row>
    <row r="187" spans="2:11" s="1" customFormat="1" ht="15" customHeight="1">
      <c r="B187" s="279"/>
      <c r="C187" s="256" t="s">
        <v>618</v>
      </c>
      <c r="D187" s="256"/>
      <c r="E187" s="256"/>
      <c r="F187" s="277" t="s">
        <v>542</v>
      </c>
      <c r="G187" s="256"/>
      <c r="H187" s="256" t="s">
        <v>619</v>
      </c>
      <c r="I187" s="256" t="s">
        <v>617</v>
      </c>
      <c r="J187" s="256"/>
      <c r="K187" s="302"/>
    </row>
    <row r="188" spans="2:11" s="1" customFormat="1" ht="15" customHeight="1">
      <c r="B188" s="279"/>
      <c r="C188" s="256" t="s">
        <v>620</v>
      </c>
      <c r="D188" s="256"/>
      <c r="E188" s="256"/>
      <c r="F188" s="277" t="s">
        <v>542</v>
      </c>
      <c r="G188" s="256"/>
      <c r="H188" s="256" t="s">
        <v>621</v>
      </c>
      <c r="I188" s="256" t="s">
        <v>617</v>
      </c>
      <c r="J188" s="256"/>
      <c r="K188" s="302"/>
    </row>
    <row r="189" spans="2:11" s="1" customFormat="1" ht="15" customHeight="1">
      <c r="B189" s="279"/>
      <c r="C189" s="315" t="s">
        <v>622</v>
      </c>
      <c r="D189" s="256"/>
      <c r="E189" s="256"/>
      <c r="F189" s="277" t="s">
        <v>542</v>
      </c>
      <c r="G189" s="256"/>
      <c r="H189" s="256" t="s">
        <v>623</v>
      </c>
      <c r="I189" s="256" t="s">
        <v>624</v>
      </c>
      <c r="J189" s="316" t="s">
        <v>625</v>
      </c>
      <c r="K189" s="302"/>
    </row>
    <row r="190" spans="2:11" s="1" customFormat="1" ht="15" customHeight="1">
      <c r="B190" s="279"/>
      <c r="C190" s="315" t="s">
        <v>44</v>
      </c>
      <c r="D190" s="256"/>
      <c r="E190" s="256"/>
      <c r="F190" s="277" t="s">
        <v>536</v>
      </c>
      <c r="G190" s="256"/>
      <c r="H190" s="253" t="s">
        <v>626</v>
      </c>
      <c r="I190" s="256" t="s">
        <v>627</v>
      </c>
      <c r="J190" s="256"/>
      <c r="K190" s="302"/>
    </row>
    <row r="191" spans="2:11" s="1" customFormat="1" ht="15" customHeight="1">
      <c r="B191" s="279"/>
      <c r="C191" s="315" t="s">
        <v>628</v>
      </c>
      <c r="D191" s="256"/>
      <c r="E191" s="256"/>
      <c r="F191" s="277" t="s">
        <v>536</v>
      </c>
      <c r="G191" s="256"/>
      <c r="H191" s="256" t="s">
        <v>629</v>
      </c>
      <c r="I191" s="256" t="s">
        <v>571</v>
      </c>
      <c r="J191" s="256"/>
      <c r="K191" s="302"/>
    </row>
    <row r="192" spans="2:11" s="1" customFormat="1" ht="15" customHeight="1">
      <c r="B192" s="279"/>
      <c r="C192" s="315" t="s">
        <v>630</v>
      </c>
      <c r="D192" s="256"/>
      <c r="E192" s="256"/>
      <c r="F192" s="277" t="s">
        <v>536</v>
      </c>
      <c r="G192" s="256"/>
      <c r="H192" s="256" t="s">
        <v>631</v>
      </c>
      <c r="I192" s="256" t="s">
        <v>571</v>
      </c>
      <c r="J192" s="256"/>
      <c r="K192" s="302"/>
    </row>
    <row r="193" spans="2:11" s="1" customFormat="1" ht="15" customHeight="1">
      <c r="B193" s="279"/>
      <c r="C193" s="315" t="s">
        <v>632</v>
      </c>
      <c r="D193" s="256"/>
      <c r="E193" s="256"/>
      <c r="F193" s="277" t="s">
        <v>542</v>
      </c>
      <c r="G193" s="256"/>
      <c r="H193" s="256" t="s">
        <v>633</v>
      </c>
      <c r="I193" s="256" t="s">
        <v>571</v>
      </c>
      <c r="J193" s="256"/>
      <c r="K193" s="302"/>
    </row>
    <row r="194" spans="2:11" s="1" customFormat="1" ht="15" customHeight="1">
      <c r="B194" s="308"/>
      <c r="C194" s="317"/>
      <c r="D194" s="288"/>
      <c r="E194" s="288"/>
      <c r="F194" s="288"/>
      <c r="G194" s="288"/>
      <c r="H194" s="288"/>
      <c r="I194" s="288"/>
      <c r="J194" s="288"/>
      <c r="K194" s="309"/>
    </row>
    <row r="195" spans="2:11" s="1" customFormat="1" ht="18.75" customHeight="1">
      <c r="B195" s="290"/>
      <c r="C195" s="300"/>
      <c r="D195" s="300"/>
      <c r="E195" s="300"/>
      <c r="F195" s="310"/>
      <c r="G195" s="300"/>
      <c r="H195" s="300"/>
      <c r="I195" s="300"/>
      <c r="J195" s="300"/>
      <c r="K195" s="290"/>
    </row>
    <row r="196" spans="2:11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pans="2:11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pans="2:11" s="1" customFormat="1" ht="13.5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pans="2:11" s="1" customFormat="1" ht="21">
      <c r="B199" s="248"/>
      <c r="C199" s="376" t="s">
        <v>634</v>
      </c>
      <c r="D199" s="376"/>
      <c r="E199" s="376"/>
      <c r="F199" s="376"/>
      <c r="G199" s="376"/>
      <c r="H199" s="376"/>
      <c r="I199" s="376"/>
      <c r="J199" s="376"/>
      <c r="K199" s="249"/>
    </row>
    <row r="200" spans="2:11" s="1" customFormat="1" ht="25.5" customHeight="1">
      <c r="B200" s="248"/>
      <c r="C200" s="318" t="s">
        <v>635</v>
      </c>
      <c r="D200" s="318"/>
      <c r="E200" s="318"/>
      <c r="F200" s="318" t="s">
        <v>636</v>
      </c>
      <c r="G200" s="319"/>
      <c r="H200" s="382" t="s">
        <v>637</v>
      </c>
      <c r="I200" s="382"/>
      <c r="J200" s="382"/>
      <c r="K200" s="249"/>
    </row>
    <row r="201" spans="2:11" s="1" customFormat="1" ht="5.25" customHeight="1">
      <c r="B201" s="279"/>
      <c r="C201" s="274"/>
      <c r="D201" s="274"/>
      <c r="E201" s="274"/>
      <c r="F201" s="274"/>
      <c r="G201" s="300"/>
      <c r="H201" s="274"/>
      <c r="I201" s="274"/>
      <c r="J201" s="274"/>
      <c r="K201" s="302"/>
    </row>
    <row r="202" spans="2:11" s="1" customFormat="1" ht="15" customHeight="1">
      <c r="B202" s="279"/>
      <c r="C202" s="256" t="s">
        <v>627</v>
      </c>
      <c r="D202" s="256"/>
      <c r="E202" s="256"/>
      <c r="F202" s="277" t="s">
        <v>45</v>
      </c>
      <c r="G202" s="256"/>
      <c r="H202" s="381" t="s">
        <v>638</v>
      </c>
      <c r="I202" s="381"/>
      <c r="J202" s="381"/>
      <c r="K202" s="302"/>
    </row>
    <row r="203" spans="2:11" s="1" customFormat="1" ht="15" customHeight="1">
      <c r="B203" s="279"/>
      <c r="C203" s="256"/>
      <c r="D203" s="256"/>
      <c r="E203" s="256"/>
      <c r="F203" s="277" t="s">
        <v>46</v>
      </c>
      <c r="G203" s="256"/>
      <c r="H203" s="381" t="s">
        <v>639</v>
      </c>
      <c r="I203" s="381"/>
      <c r="J203" s="381"/>
      <c r="K203" s="302"/>
    </row>
    <row r="204" spans="2:11" s="1" customFormat="1" ht="15" customHeight="1">
      <c r="B204" s="279"/>
      <c r="C204" s="256"/>
      <c r="D204" s="256"/>
      <c r="E204" s="256"/>
      <c r="F204" s="277" t="s">
        <v>49</v>
      </c>
      <c r="G204" s="256"/>
      <c r="H204" s="381" t="s">
        <v>640</v>
      </c>
      <c r="I204" s="381"/>
      <c r="J204" s="381"/>
      <c r="K204" s="302"/>
    </row>
    <row r="205" spans="2:11" s="1" customFormat="1" ht="15" customHeight="1">
      <c r="B205" s="279"/>
      <c r="C205" s="256"/>
      <c r="D205" s="256"/>
      <c r="E205" s="256"/>
      <c r="F205" s="277" t="s">
        <v>47</v>
      </c>
      <c r="G205" s="256"/>
      <c r="H205" s="381" t="s">
        <v>641</v>
      </c>
      <c r="I205" s="381"/>
      <c r="J205" s="381"/>
      <c r="K205" s="302"/>
    </row>
    <row r="206" spans="2:11" s="1" customFormat="1" ht="15" customHeight="1">
      <c r="B206" s="279"/>
      <c r="C206" s="256"/>
      <c r="D206" s="256"/>
      <c r="E206" s="256"/>
      <c r="F206" s="277" t="s">
        <v>48</v>
      </c>
      <c r="G206" s="256"/>
      <c r="H206" s="381" t="s">
        <v>642</v>
      </c>
      <c r="I206" s="381"/>
      <c r="J206" s="381"/>
      <c r="K206" s="302"/>
    </row>
    <row r="207" spans="2:11" s="1" customFormat="1" ht="15" customHeight="1">
      <c r="B207" s="279"/>
      <c r="C207" s="256"/>
      <c r="D207" s="256"/>
      <c r="E207" s="256"/>
      <c r="F207" s="277"/>
      <c r="G207" s="256"/>
      <c r="H207" s="256"/>
      <c r="I207" s="256"/>
      <c r="J207" s="256"/>
      <c r="K207" s="302"/>
    </row>
    <row r="208" spans="2:11" s="1" customFormat="1" ht="15" customHeight="1">
      <c r="B208" s="279"/>
      <c r="C208" s="256" t="s">
        <v>583</v>
      </c>
      <c r="D208" s="256"/>
      <c r="E208" s="256"/>
      <c r="F208" s="277" t="s">
        <v>81</v>
      </c>
      <c r="G208" s="256"/>
      <c r="H208" s="381" t="s">
        <v>643</v>
      </c>
      <c r="I208" s="381"/>
      <c r="J208" s="381"/>
      <c r="K208" s="302"/>
    </row>
    <row r="209" spans="2:11" s="1" customFormat="1" ht="15" customHeight="1">
      <c r="B209" s="279"/>
      <c r="C209" s="256"/>
      <c r="D209" s="256"/>
      <c r="E209" s="256"/>
      <c r="F209" s="277" t="s">
        <v>481</v>
      </c>
      <c r="G209" s="256"/>
      <c r="H209" s="381" t="s">
        <v>482</v>
      </c>
      <c r="I209" s="381"/>
      <c r="J209" s="381"/>
      <c r="K209" s="302"/>
    </row>
    <row r="210" spans="2:11" s="1" customFormat="1" ht="15" customHeight="1">
      <c r="B210" s="279"/>
      <c r="C210" s="256"/>
      <c r="D210" s="256"/>
      <c r="E210" s="256"/>
      <c r="F210" s="277" t="s">
        <v>479</v>
      </c>
      <c r="G210" s="256"/>
      <c r="H210" s="381" t="s">
        <v>644</v>
      </c>
      <c r="I210" s="381"/>
      <c r="J210" s="381"/>
      <c r="K210" s="302"/>
    </row>
    <row r="211" spans="2:11" s="1" customFormat="1" ht="15" customHeight="1">
      <c r="B211" s="320"/>
      <c r="C211" s="256"/>
      <c r="D211" s="256"/>
      <c r="E211" s="256"/>
      <c r="F211" s="277" t="s">
        <v>85</v>
      </c>
      <c r="G211" s="315"/>
      <c r="H211" s="380" t="s">
        <v>86</v>
      </c>
      <c r="I211" s="380"/>
      <c r="J211" s="380"/>
      <c r="K211" s="321"/>
    </row>
    <row r="212" spans="2:11" s="1" customFormat="1" ht="15" customHeight="1">
      <c r="B212" s="320"/>
      <c r="C212" s="256"/>
      <c r="D212" s="256"/>
      <c r="E212" s="256"/>
      <c r="F212" s="277" t="s">
        <v>366</v>
      </c>
      <c r="G212" s="315"/>
      <c r="H212" s="380" t="s">
        <v>427</v>
      </c>
      <c r="I212" s="380"/>
      <c r="J212" s="380"/>
      <c r="K212" s="321"/>
    </row>
    <row r="213" spans="2:11" s="1" customFormat="1" ht="15" customHeight="1">
      <c r="B213" s="320"/>
      <c r="C213" s="256"/>
      <c r="D213" s="256"/>
      <c r="E213" s="256"/>
      <c r="F213" s="277"/>
      <c r="G213" s="315"/>
      <c r="H213" s="306"/>
      <c r="I213" s="306"/>
      <c r="J213" s="306"/>
      <c r="K213" s="321"/>
    </row>
    <row r="214" spans="2:11" s="1" customFormat="1" ht="15" customHeight="1">
      <c r="B214" s="320"/>
      <c r="C214" s="256" t="s">
        <v>607</v>
      </c>
      <c r="D214" s="256"/>
      <c r="E214" s="256"/>
      <c r="F214" s="277">
        <v>1</v>
      </c>
      <c r="G214" s="315"/>
      <c r="H214" s="380" t="s">
        <v>645</v>
      </c>
      <c r="I214" s="380"/>
      <c r="J214" s="380"/>
      <c r="K214" s="321"/>
    </row>
    <row r="215" spans="2:11" s="1" customFormat="1" ht="15" customHeight="1">
      <c r="B215" s="320"/>
      <c r="C215" s="256"/>
      <c r="D215" s="256"/>
      <c r="E215" s="256"/>
      <c r="F215" s="277">
        <v>2</v>
      </c>
      <c r="G215" s="315"/>
      <c r="H215" s="380" t="s">
        <v>646</v>
      </c>
      <c r="I215" s="380"/>
      <c r="J215" s="380"/>
      <c r="K215" s="321"/>
    </row>
    <row r="216" spans="2:11" s="1" customFormat="1" ht="15" customHeight="1">
      <c r="B216" s="320"/>
      <c r="C216" s="256"/>
      <c r="D216" s="256"/>
      <c r="E216" s="256"/>
      <c r="F216" s="277">
        <v>3</v>
      </c>
      <c r="G216" s="315"/>
      <c r="H216" s="380" t="s">
        <v>647</v>
      </c>
      <c r="I216" s="380"/>
      <c r="J216" s="380"/>
      <c r="K216" s="321"/>
    </row>
    <row r="217" spans="2:11" s="1" customFormat="1" ht="15" customHeight="1">
      <c r="B217" s="320"/>
      <c r="C217" s="256"/>
      <c r="D217" s="256"/>
      <c r="E217" s="256"/>
      <c r="F217" s="277">
        <v>4</v>
      </c>
      <c r="G217" s="315"/>
      <c r="H217" s="380" t="s">
        <v>648</v>
      </c>
      <c r="I217" s="380"/>
      <c r="J217" s="380"/>
      <c r="K217" s="321"/>
    </row>
    <row r="218" spans="2:11" s="1" customFormat="1" ht="12.75" customHeight="1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Odstranění nánosů</vt:lpstr>
      <vt:lpstr>VON - Vedlejší a ostatní ...</vt:lpstr>
      <vt:lpstr>Pokyny pro vyplnění</vt:lpstr>
      <vt:lpstr>'Rekapitulace stavby'!Názvy_tisku</vt:lpstr>
      <vt:lpstr>'SO 01 - Odstranění nánosů'!Názvy_tisku</vt:lpstr>
      <vt:lpstr>'VON - Vedlejší a ostatní ...'!Názvy_tisku</vt:lpstr>
      <vt:lpstr>'Pokyny pro vyplnění'!Oblast_tisku</vt:lpstr>
      <vt:lpstr>'Rekapitulace stavby'!Oblast_tisku</vt:lpstr>
      <vt:lpstr>'SO 01 - Odstranění nánosů'!Oblast_tisku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Ivan Princ</cp:lastModifiedBy>
  <dcterms:created xsi:type="dcterms:W3CDTF">2023-10-31T08:56:44Z</dcterms:created>
  <dcterms:modified xsi:type="dcterms:W3CDTF">2023-10-31T12:37:05Z</dcterms:modified>
</cp:coreProperties>
</file>