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 01 Odstranění nánosů" sheetId="2" r:id="rId2"/>
    <sheet name="1.1 - SO 01.1 Odstranění ..." sheetId="3" r:id="rId3"/>
    <sheet name="2 - VON Vedlejší a ostatn..." sheetId="4" r:id="rId4"/>
  </sheets>
  <definedNames>
    <definedName name="_xlnm.Print_Area" localSheetId="0">'Rekapitulace stavby'!$D$4:$AO$76,'Rekapitulace stavby'!$C$82:$AQ$99</definedName>
    <definedName name="_xlnm._FilterDatabase" localSheetId="1" hidden="1">'1 - SO 01 Odstranění nánosů'!$C$119:$K$157</definedName>
    <definedName name="_xlnm.Print_Area" localSheetId="1">'1 - SO 01 Odstranění nánosů'!$C$4:$J$76,'1 - SO 01 Odstranění nánosů'!$C$82:$J$101,'1 - SO 01 Odstranění nánosů'!$C$107:$J$157</definedName>
    <definedName name="_xlnm._FilterDatabase" localSheetId="2" hidden="1">'1.1 - SO 01.1 Odstranění ...'!$C$121:$K$159</definedName>
    <definedName name="_xlnm.Print_Area" localSheetId="2">'1.1 - SO 01.1 Odstranění ...'!$C$4:$J$76,'1.1 - SO 01.1 Odstranění ...'!$C$82:$J$101,'1.1 - SO 01.1 Odstranění ...'!$C$107:$J$159</definedName>
    <definedName name="_xlnm._FilterDatabase" localSheetId="3" hidden="1">'2 - VON Vedlejší a ostatn...'!$C$126:$K$232</definedName>
    <definedName name="_xlnm.Print_Area" localSheetId="3">'2 - VON Vedlejší a ostatn...'!$C$4:$J$76,'2 - VON Vedlejší a ostatn...'!$C$82:$J$108,'2 - VON Vedlejší a ostatn...'!$C$114:$J$232</definedName>
    <definedName name="_xlnm.Print_Titles" localSheetId="0">'Rekapitulace stavby'!$92:$92</definedName>
    <definedName name="_xlnm.Print_Titles" localSheetId="1">'1 - SO 01 Odstranění nánosů'!$119:$119</definedName>
    <definedName name="_xlnm.Print_Titles" localSheetId="2">'1.1 - SO 01.1 Odstranění ...'!$121:$121</definedName>
    <definedName name="_xlnm.Print_Titles" localSheetId="3">'2 - VON Vedlejší a ostatn...'!$126:$126</definedName>
  </definedNames>
  <calcPr fullCalcOnLoad="1"/>
</workbook>
</file>

<file path=xl/sharedStrings.xml><?xml version="1.0" encoding="utf-8"?>
<sst xmlns="http://schemas.openxmlformats.org/spreadsheetml/2006/main" count="2205" uniqueCount="421">
  <si>
    <t>Export Komplet</t>
  </si>
  <si>
    <t/>
  </si>
  <si>
    <t>2.0</t>
  </si>
  <si>
    <t>ZAMOK</t>
  </si>
  <si>
    <t>False</t>
  </si>
  <si>
    <t>{4eb02d2a-e73b-4fcd-a208-bf7f2626c721}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</si>
  <si>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</si>
  <si>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</si>
  <si>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</si>
  <si>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</si>
  <si>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</si>
  <si>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</si>
  <si>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</si>
  <si>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</si>
  <si>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M22/014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</si>
  <si>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</si>
  <si>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</si>
  <si>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Albrechtický potok, Albrechtice nad Orlicí, oprava koryta, ř. km 0,000-1,315</t>
  </si>
  <si>
    <t>KSO:</t>
  </si>
  <si>
    <t>833 21 99</t>
  </si>
  <si>
    <t>CC-CZ:</t>
  </si>
  <si>
    <t>24208</t>
  </si>
  <si>
    <t>Místo:</t>
  </si>
  <si>
    <t>Albrechtice nad Orlicí</t>
  </si>
  <si>
    <t>Datum:</t>
  </si>
  <si>
    <t>17. 10. 2022</t>
  </si>
  <si>
    <t>Zadavatel:</t>
  </si>
  <si>
    <t>IČ:</t>
  </si>
  <si>
    <t>Povodí Labe, státní podnik, závod Pardubice</t>
  </si>
  <si>
    <t>DIČ:</t>
  </si>
  <si>
    <t>Uchazeč:</t>
  </si>
  <si>
    <t>Vyplň údaj</t>
  </si>
  <si>
    <t>Projektant:</t>
  </si>
  <si>
    <t>Multiaqua s.r.o.,Veverkove 1341, Hradec Králové 2</t>
  </si>
  <si>
    <t>True</t>
  </si>
  <si>
    <t>Zpracovatel:</t>
  </si>
  <si>
    <t>Ing. Ladislav Malý</t>
  </si>
  <si>
    <t>Poznámka:</t>
  </si>
  <si>
    <t>Předpokládaná cena projektovaného objektu stavby byla stanovena pomocí položkového rozpočtu z aktuální databáze cenové soustavy od firmy ÚRS Praha, a.s., pomocí programu KROS 4 CÚ 2022 II.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</si>
  <si>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</si>
  <si>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</si>
  <si>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</si>
  <si>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</si>
  <si>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</si>
  <si>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</si>
  <si>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</si>
  <si>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</si>
  <si>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</si>
  <si>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</si>
  <si>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</si>
  <si>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</si>
  <si>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</si>
  <si>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</si>
  <si>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</si>
  <si>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</si>
  <si>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</si>
  <si>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</si>
  <si>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</si>
  <si>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</si>
  <si>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</si>
  <si>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</si>
  <si>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</si>
  <si>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</si>
  <si>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</si>
  <si>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</si>
  <si>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</si>
  <si>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</si>
  <si>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</si>
  <si>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</si>
  <si>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</si>
  <si>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</si>
  <si>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</si>
  <si>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</si>
  <si>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</si>
  <si>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</si>
  <si>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</si>
  <si>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</si>
  <si>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</si>
  <si>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</si>
  <si>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</si>
  <si>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</si>
  <si>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</si>
  <si>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</si>
  <si>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</t>
  </si>
  <si>
    <t>SO 01 Odstranění nánosů</t>
  </si>
  <si>
    <t>STA</t>
  </si>
  <si>
    <t>{276a85c2-4dfe-4dbd-b331-1f52dc7e4db6}</t>
  </si>
  <si>
    <t>2</t>
  </si>
  <si>
    <t>/</t>
  </si>
  <si>
    <t>Soupis</t>
  </si>
  <si>
    <t>###NOINSERT###</t>
  </si>
  <si>
    <t>1.1</t>
  </si>
  <si>
    <t>SO 01.1 Odstranění břehových  porostů</t>
  </si>
  <si>
    <t>{ea20bd69-c166-4138-923b-18aeb83b32c5}</t>
  </si>
  <si>
    <t>VON Vedlejší a ostatní náklady</t>
  </si>
  <si>
    <t>{d25de6c1-081b-4b36-b802-be13b313deba}</t>
  </si>
  <si>
    <t>KRYCÍ LIST SOUPISU PRACÍ</t>
  </si>
  <si>
    <t>Objekt:</t>
  </si>
  <si>
    <t>1 - SO 01 Odstranění nánosů</t>
  </si>
  <si>
    <t>Předpokládaná cena projektovaného objektu stavby byla stanovena pomocí položkového rozpočtu z aktuální databáze cenové soustavy od firmy ÚRS Praha, a.s., pomocí programu KROS 4 CÚ 2022 II. Neomezený dálkový přístup k Katalogům ÚRS Praha a.s. naleznete na adrese: http:/www.cs-urs.cz.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</si>
  <si>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</si>
  <si>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</si>
  <si>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</si>
  <si>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</si>
  <si>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</si>
  <si>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</si>
  <si>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</si>
  <si>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</si>
  <si>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</si>
  <si>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</si>
  <si>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</si>
  <si>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</si>
  <si>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</si>
  <si>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</si>
  <si>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</si>
  <si>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</si>
  <si>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</si>
  <si>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</si>
  <si>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</si>
  <si>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</si>
  <si>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</si>
  <si>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</si>
  <si>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</si>
  <si>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</si>
  <si>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</si>
  <si>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</si>
  <si>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</si>
  <si>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129153101</t>
  </si>
  <si>
    <t>Čištění otevřených koryt vodotečí strojně s přehozením rozpojeného nánosu do 3 m nebo s naložením na dopravní prostředek při šířce původního dna do 5 m a hloubce koryta do 2,5 m v hornině třídy těžitelnosti I skupiny 1 a 2</t>
  </si>
  <si>
    <t>m3</t>
  </si>
  <si>
    <t>4</t>
  </si>
  <si>
    <t>589660431</t>
  </si>
  <si>
    <t>Online PSC</t>
  </si>
  <si>
    <t>https://podminky.urs.cz/item/CS_URS_2022_02/129153101</t>
  </si>
  <si>
    <t>VV</t>
  </si>
  <si>
    <t>701,3 "příloha D.1.1.b.2, sedimenty v rostlém stavu</t>
  </si>
  <si>
    <t>-4,83 "odečet ručního čištění u PF32 a PF33</t>
  </si>
  <si>
    <t>Součet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</si>
  <si>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</si>
  <si>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</si>
  <si>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-87101509</t>
  </si>
  <si>
    <t>primární přesun uvnitř staveniště (nepřístupný úsek)</t>
  </si>
  <si>
    <t>701,3*0,11 " 11% z celkového množství</t>
  </si>
  <si>
    <t>13</t>
  </si>
  <si>
    <t>162000000R</t>
  </si>
  <si>
    <t>Likvidace sedimentů podle platné legislativy, položka obsahuje naložení, vodorovné přemístění, složení a případný poplatek za skládku</t>
  </si>
  <si>
    <t>-1857819922</t>
  </si>
  <si>
    <t>9</t>
  </si>
  <si>
    <t>Ostatní konstrukce a práce, bourání</t>
  </si>
  <si>
    <t>6</t>
  </si>
  <si>
    <t>938902206</t>
  </si>
  <si>
    <t>Čištění příkopů komunikací s odstraněním travnatého porostu nebo nánosu s naložením na dopravní prostředek nebo s přemístěním na hromady na vzdálenost do 20 m ručně při šířce dna přes 400 mm a objemu nánosu přes 0,30 do 0,50 m3/m</t>
  </si>
  <si>
    <t>m</t>
  </si>
  <si>
    <t>-1550630990</t>
  </si>
  <si>
    <t>https://podminky.urs.cz/item/CS_URS_2022_02/938902206</t>
  </si>
  <si>
    <t>čištění koryta mezi lávkami u PF32 a PF33</t>
  </si>
  <si>
    <t>15,0</t>
  </si>
  <si>
    <t>7</t>
  </si>
  <si>
    <t>938902454</t>
  </si>
  <si>
    <t>Čištění propustků s odstraněním travnatého porostu nebo nánosu, s naložením na dopravní prostředek nebo s přemístěním na hromady na vzdálenost do 20 m ručně tloušťky nánosu do 25% průměru propustku přes 1500 do 2000 mm</t>
  </si>
  <si>
    <t>-896101958</t>
  </si>
  <si>
    <t>https://podminky.urs.cz/item/CS_URS_2022_02/938902454</t>
  </si>
  <si>
    <t>4,5 "propustek v ř. km 0,410 (4,2x2,0 m)</t>
  </si>
  <si>
    <t>9,8 "propustek v ř. km 0,790 (2,0x1,0 m)</t>
  </si>
  <si>
    <t>5,4 "propustek v ř. km 0,980 (5,0x1,7 m)</t>
  </si>
  <si>
    <t>8</t>
  </si>
  <si>
    <t>938902499</t>
  </si>
  <si>
    <t>Čištění propustků s odstraněním travnatého porostu nebo nánosu, s naložením na dopravní prostředek nebo s přemístěním na hromady na vzdálenost do 20 m Příplatek k cenám za délku propustku přes 8 m za každý další 1 m</t>
  </si>
  <si>
    <t>603268479</t>
  </si>
  <si>
    <t>https://podminky.urs.cz/item/CS_URS_2022_02/938902499</t>
  </si>
  <si>
    <t>2*1,0 "2 příplatky</t>
  </si>
  <si>
    <t>966061111</t>
  </si>
  <si>
    <t>Bourání konstrukcí LTM ve vodních tocích s přemístěním suti na hromady na vzdálenost do 20 m nebo s naložením na dopravní prostředek ručně dřevěných včetně výplně</t>
  </si>
  <si>
    <t>-171313934</t>
  </si>
  <si>
    <t>https://podminky.urs.cz/item/CS_URS_2022_02/966061111</t>
  </si>
  <si>
    <t>30,0*3*3,14*0,05*0,05 "dř. opevnění podél parku v délce 30,0 m</t>
  </si>
  <si>
    <t>997</t>
  </si>
  <si>
    <t>Přesun sutě</t>
  </si>
  <si>
    <t>10</t>
  </si>
  <si>
    <t>997013811</t>
  </si>
  <si>
    <t>Poplatek za uložení stavebního odpadu na skládce (skládkovné) dřevěného zatříděného do Katalogu odpadů pod kódem 17 02 01</t>
  </si>
  <si>
    <t>t</t>
  </si>
  <si>
    <t>1232659534</t>
  </si>
  <si>
    <t>https://podminky.urs.cz/item/CS_URS_2022_02/997013811</t>
  </si>
  <si>
    <t>11</t>
  </si>
  <si>
    <t>997312511</t>
  </si>
  <si>
    <t>Vodorovná doprava suti a vybouraných hmot po suchu se složením a hrubým urovnáním nebo přeložením na jiný dopravní prostředek do 1 km</t>
  </si>
  <si>
    <t>707462286</t>
  </si>
  <si>
    <t>https://podminky.urs.cz/item/CS_URS_2022_02/997312511</t>
  </si>
  <si>
    <t>0,707*0,550 "vybourané dř. opevnění, měrná hmotnost 0,550 t/m3</t>
  </si>
  <si>
    <t>12</t>
  </si>
  <si>
    <t>997312519</t>
  </si>
  <si>
    <t>Vodorovná doprava suti a vybouraných hmot po suchu se složením a hrubým urovnáním nebo přeložením na jiný dopravní prostředek Příplatek k ceně za každý další i započatý 1 km</t>
  </si>
  <si>
    <t>-2083717113</t>
  </si>
  <si>
    <t>https://podminky.urs.cz/item/CS_URS_2022_02/997312519</t>
  </si>
  <si>
    <t>0,389*7 " 7 příplatků</t>
  </si>
  <si>
    <t>Soupis:</t>
  </si>
  <si>
    <t>1.1 - SO 01.1 Odstranění břehových  porostů</t>
  </si>
  <si>
    <t>111103312</t>
  </si>
  <si>
    <t>Kosení travin a vodních rostlin po vegetačním období divokého porostu středně hustého</t>
  </si>
  <si>
    <t>ha</t>
  </si>
  <si>
    <t>-1006686598</t>
  </si>
  <si>
    <t>https://podminky.urs.cz/item/CS_URS_2022_02/111103312</t>
  </si>
  <si>
    <t>7500,0*0,0001"dle Souhrnné technické zprávy</t>
  </si>
  <si>
    <t>111251103</t>
  </si>
  <si>
    <t>Odstranění křovin a stromů s odstraněním kořenů strojně průměru kmene do 100 mm v rovině nebo ve svahu sklonu terénu do 1:5, při celkové ploše přes 500 m2</t>
  </si>
  <si>
    <t>m2</t>
  </si>
  <si>
    <t>361962423</t>
  </si>
  <si>
    <t>https://podminky.urs.cz/item/CS_URS_2022_02/111251103</t>
  </si>
  <si>
    <t>dle souhrnné TZ, kap. B.1, odst.f</t>
  </si>
  <si>
    <t>120,0 "náletové křoví na parcelách 392/1 a 86/1</t>
  </si>
  <si>
    <t>50,0 "náletové křoví na parcele 87/1 a 87/2</t>
  </si>
  <si>
    <t>6,0+4,0+8,0+40,0 "náletové křoví na parcelách 97/2,54/2 a 54/15</t>
  </si>
  <si>
    <t>700,0 "náletové křoví na parcelách 54/15,54/16 a 384/14</t>
  </si>
  <si>
    <t>500,0 "náletové křoví na parcelách 32/23,32/15 a 32/22</t>
  </si>
  <si>
    <t>3</t>
  </si>
  <si>
    <t>112155115</t>
  </si>
  <si>
    <t>Štěpkování s naložením na dopravní prostředek a odvozem do 20 km stromků a větví v zapojeném porostu, průměru kmene do 300 mm</t>
  </si>
  <si>
    <t>kus</t>
  </si>
  <si>
    <t>-1257674001</t>
  </si>
  <si>
    <t>https://podminky.urs.cz/item/CS_URS_2022_02/112155115</t>
  </si>
  <si>
    <t>10"štěpkování větví stromů</t>
  </si>
  <si>
    <t>112101101</t>
  </si>
  <si>
    <t>Odstranění stromů s odřezáním kmene a s odvětvením listnatých, průměru kmene přes 100 do 300 mm</t>
  </si>
  <si>
    <t>-400446644</t>
  </si>
  <si>
    <t>https://podminky.urs.cz/item/CS_URS_2022_02/112101101</t>
  </si>
  <si>
    <t>P</t>
  </si>
  <si>
    <t>Poznámka k položce:
Cena obsahuje rozřezání dřevní hmoty na požadované rozměry dle PD s ponecháním na místě</t>
  </si>
  <si>
    <t>7 "vrby na parcele 54/15, profil 20 cm</t>
  </si>
  <si>
    <t>3 "jabloně na parcele 392/12, profil 10,15 a 20 cm</t>
  </si>
  <si>
    <t>5</t>
  </si>
  <si>
    <t>112155315</t>
  </si>
  <si>
    <t>Štěpkování s naložením na dopravní prostředek a odvozem do 20 km keřového porostu hustého</t>
  </si>
  <si>
    <t>-1661675392</t>
  </si>
  <si>
    <t>https://podminky.urs.cz/item/CS_URS_2022_02/112155315</t>
  </si>
  <si>
    <t>1428,0 "štěpkování křovin</t>
  </si>
  <si>
    <t>R01</t>
  </si>
  <si>
    <t>Likvidace štěpky z keřového porostu a větví stromů s odvozem do 20 km,  likvidace dle platné legislativy</t>
  </si>
  <si>
    <t>kpl.</t>
  </si>
  <si>
    <t>93558961</t>
  </si>
  <si>
    <t>112251212</t>
  </si>
  <si>
    <t>Odstranění pařezu odfrézováním nebo odvrtáním hloubky do 200 mm na svahu přes 1:5 do 1:2</t>
  </si>
  <si>
    <t>1897121137</t>
  </si>
  <si>
    <t>https://podminky.urs.cz/item/CS_URS_2022_02/112251212</t>
  </si>
  <si>
    <t>7*3,14*0,1*0,1 "vrby na parcele 54/15 (průměr 20 cm)</t>
  </si>
  <si>
    <t>122911112</t>
  </si>
  <si>
    <t>Odstranění vyfrézované dřevní hmoty hloubky do 200 mm na svahu přes 1:5 do 1:2</t>
  </si>
  <si>
    <t>-1919343266</t>
  </si>
  <si>
    <t>https://podminky.urs.cz/item/CS_URS_2022_02/122911112</t>
  </si>
  <si>
    <t>174111112</t>
  </si>
  <si>
    <t>Zásyp jam po vyfrézovaných pařezech hloubky do 200 mm na svahu přes 1:5 do 1:2</t>
  </si>
  <si>
    <t>-1914343866</t>
  </si>
  <si>
    <t>https://podminky.urs.cz/item/CS_URS_2022_02/174111112</t>
  </si>
  <si>
    <t>185803107R</t>
  </si>
  <si>
    <t>Shrabání pokoseného porostu a organických naplavenin s odvozem do 20 km vodního rostlinstva z břehu i z vody + likvidace dle platné legislativy</t>
  </si>
  <si>
    <t>-1218161152</t>
  </si>
  <si>
    <t>7500,0*0,0001" z položky kosení divokého porostu</t>
  </si>
  <si>
    <t>2 - VON Vedlejší a ostatní náklady</t>
  </si>
  <si>
    <t xml:space="preserve">    3 - Svislé a kompletní konstrukce</t>
  </si>
  <si>
    <t xml:space="preserve">    5 - Komunikace pozemní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</si>
  <si>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</si>
  <si>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</si>
  <si>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</si>
  <si>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</si>
  <si>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</si>
  <si>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VRN9 - Ostatní náklady</t>
  </si>
  <si>
    <t>113106291R</t>
  </si>
  <si>
    <t>Rozebrání dílců vozovek  s podkladem z kameniva do tl. 40 mm a ploch s přemístěním hmot s naložením na dopravní prostředek a odvozem, ze silničních dílců jakýchkoliv rozměrů  nebo ocelových roznášecích desek, případné odstranění geotextilie</t>
  </si>
  <si>
    <t>-1760857203</t>
  </si>
  <si>
    <t>75,0 "rozebrání ochranného opatření, podle pol. zřízení</t>
  </si>
  <si>
    <t>181151311</t>
  </si>
  <si>
    <t>Plošná úprava terénu v zemině skupiny 1 až 4 s urovnáním povrchu bez doplnění ornice souvislé plochy přes 500 m2 při nerovnostech terénu přes 50 do 100 mm v rovině nebo na svahu do 1:5</t>
  </si>
  <si>
    <t>-1802578190</t>
  </si>
  <si>
    <t>https://podminky.urs.cz/item/CS_URS_2022_02/181151311</t>
  </si>
  <si>
    <t>760,0*4,0 "manipulační pruh podél toku po ZPF (orná)</t>
  </si>
  <si>
    <t>250,0*4,0 "manipulační pruh podél toku po travnatých plochách</t>
  </si>
  <si>
    <t>181411121</t>
  </si>
  <si>
    <t>Založení trávníku na půdě předem připravené plochy do 1000 m2 výsevem včetně utažení lučního v rovině nebo na svahu do 1:5</t>
  </si>
  <si>
    <t>1582957147</t>
  </si>
  <si>
    <t>https://podminky.urs.cz/item/CS_URS_2022_02/181411121</t>
  </si>
  <si>
    <t>M</t>
  </si>
  <si>
    <t>005724700</t>
  </si>
  <si>
    <t>osivo směs travní univerzál</t>
  </si>
  <si>
    <t>kg</t>
  </si>
  <si>
    <t>-1639375073</t>
  </si>
  <si>
    <t>1000*0,015 "Přepočtené koeficientem množství</t>
  </si>
  <si>
    <t>Svislé a kompletní konstrukce</t>
  </si>
  <si>
    <t>334951110R</t>
  </si>
  <si>
    <t>Vzpěry mostků</t>
  </si>
  <si>
    <t>kpl</t>
  </si>
  <si>
    <t>-876488642</t>
  </si>
  <si>
    <t>2 " zřízení a odstranění podepření mostků</t>
  </si>
  <si>
    <t>338171111</t>
  </si>
  <si>
    <t>Montáž sloupků a vzpěr plotových ocelových trubkových nebo profilovaných výšky do 2 m se zalitím cementovou maltou do vynechaných otvorů</t>
  </si>
  <si>
    <t>1333659463</t>
  </si>
  <si>
    <t>https://podminky.urs.cz/item/CS_URS_2022_02/338171111</t>
  </si>
  <si>
    <t>6 " dle TZ, oplocení p.p.č. 33/14 a 32/23</t>
  </si>
  <si>
    <t>348181110</t>
  </si>
  <si>
    <t>Montáž oplocení z dílců dřevěných na předem osazené sloupky, výšky do 1 m</t>
  </si>
  <si>
    <t>1374145612</t>
  </si>
  <si>
    <t>https://podminky.urs.cz/item/CS_URS_2022_02/348181110</t>
  </si>
  <si>
    <t>5,0 "dle TZ, oplocení p.p.č. 33/19</t>
  </si>
  <si>
    <t>348401130</t>
  </si>
  <si>
    <t>Montáž oplocení z pletiva strojového s napínacími dráty přes 1,6 do 2,0 m</t>
  </si>
  <si>
    <t>1077470602</t>
  </si>
  <si>
    <t>https://podminky.urs.cz/item/CS_URS_2022_02/348401130</t>
  </si>
  <si>
    <t>2*5,0 " podle Technické zprávy, oplocení 33/14</t>
  </si>
  <si>
    <t>10,0 "podle Technické zprávy, oplocení 32/23</t>
  </si>
  <si>
    <t>Komunikace pozemní</t>
  </si>
  <si>
    <t>572212111R</t>
  </si>
  <si>
    <t>Vyspravení výtluků a propadlých míst na krajnicích a komunikacích s rozprostřením a zhutněním štěrkopískem, obnova komunikace ze zámkové dlažby, zajištění pasportu a obnovy asf.komunikace</t>
  </si>
  <si>
    <t>1470669815</t>
  </si>
  <si>
    <t xml:space="preserve">Poznámka k položce:
včetně materiálu
350,0*4,0 "obnova zámkové dlažby 1400 m2
pasport asf. komunikace, včetně fotodokumentace, pasport asf. komunikace, včetně fotodokumentace, protokolární předání
150,0*4,0*0,2*0,5 "vyspravení stávajících příj. cest, oprava výtluků 60 m2
</t>
  </si>
  <si>
    <t>584121111R</t>
  </si>
  <si>
    <t>Osazení silničních dílců ze železového betonu s podk.z kam. do tl. 40 mm jakéhokoliv druhu a velikosti, na plochu jednotlivě přes 50 do 200 m2,zřízení vrstvy geotextilie vč. materiálu, nebo  případně osazení ocelových roznášecích desek, vč. přesunu hmot</t>
  </si>
  <si>
    <t>-1645885410</t>
  </si>
  <si>
    <t>Poznámka k položce:
včetně dopravy ochranného opatření na stavbu a přesunu hmot</t>
  </si>
  <si>
    <t>25,0*3,0 "ochrana plynovodu</t>
  </si>
  <si>
    <t>14</t>
  </si>
  <si>
    <t>59381001R</t>
  </si>
  <si>
    <t>panel silniční 3,00x1,20x0,15m, alternativně ocelové roznášecí desky 3,00x1,20</t>
  </si>
  <si>
    <t>-926780516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</si>
  <si>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</si>
  <si>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</si>
  <si>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1727526416</t>
  </si>
  <si>
    <t>https://podminky.urs.cz/item/CS_URS_2022_02/938909311</t>
  </si>
  <si>
    <t>4*100,0*2,5*20*0,5 " dle potřeby (v závislosti na počasí)</t>
  </si>
  <si>
    <t>16</t>
  </si>
  <si>
    <t>966003814</t>
  </si>
  <si>
    <t>Rozebrání dřevěného oplocení se sloupky osové vzdálenosti do 4,00 m, výšky do 2,50 m, osazených do hloubky 1,00 m s příčníky a betonovými sloupky z prken a latí</t>
  </si>
  <si>
    <t>90841637</t>
  </si>
  <si>
    <t>https://podminky.urs.cz/item/CS_URS_2022_02/966003814</t>
  </si>
  <si>
    <t>17</t>
  </si>
  <si>
    <t>966071822</t>
  </si>
  <si>
    <t>Rozebrání oplocení z pletiva drátěného se čtvercovými oky, výšky přes 1,6 do 2,0 m</t>
  </si>
  <si>
    <t>-1636557826</t>
  </si>
  <si>
    <t>https://podminky.urs.cz/item/CS_URS_2022_02/966071822</t>
  </si>
  <si>
    <t>998</t>
  </si>
  <si>
    <t>Přesun hmot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</si>
  <si>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</si>
  <si>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</si>
  <si>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-1979020644</t>
  </si>
  <si>
    <t>https://podminky.urs.cz/item/CS_URS_2022_02/998232110</t>
  </si>
  <si>
    <t>VRN</t>
  </si>
  <si>
    <t>Vedlejší rozpočtové náklady</t>
  </si>
  <si>
    <t>VRN1</t>
  </si>
  <si>
    <t>Průzkumné, geodetické a projektové práce</t>
  </si>
  <si>
    <t>22</t>
  </si>
  <si>
    <t>011</t>
  </si>
  <si>
    <t>Zajištění kompletního zařízení staveniště a jeho přípojení na inž. sítě</t>
  </si>
  <si>
    <t>soubor</t>
  </si>
  <si>
    <t>1024</t>
  </si>
  <si>
    <t>1631061407</t>
  </si>
  <si>
    <t>Zajištění kompletního zařízení stavenišrě a jeho přípojení na sítě</t>
  </si>
  <si>
    <t>zajištění místnosti pro TDI v ZS vč. jejího vybavení</t>
  </si>
  <si>
    <t>zajištění ohlášení všech staveb zařízení staveniště dle §104 odst. (2) zákona č. 183/2006 Sb.</t>
  </si>
  <si>
    <t>- zajištění oplocení prostoru ZS</t>
  </si>
  <si>
    <t>- zajištění následné likvidace všech objektů ZS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</si>
  <si>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</si>
  <si>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</si>
  <si>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</si>
  <si>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</si>
  <si>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</si>
  <si>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</si>
  <si>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</si>
  <si>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VRN2</t>
  </si>
  <si>
    <t>Příprava staveniště</t>
  </si>
  <si>
    <t>25</t>
  </si>
  <si>
    <t>0210</t>
  </si>
  <si>
    <t>Vypracování Plánu opatření pro případ havárie</t>
  </si>
  <si>
    <t>-718394291</t>
  </si>
  <si>
    <t xml:space="preserve">Zhotovitelem vypracovaný plán opatření pro případ úniku závadných látek </t>
  </si>
  <si>
    <t>(např. ropné produkty, cementové výluhy, odpadní vody z těsnících clon, atd.)</t>
  </si>
  <si>
    <t>26</t>
  </si>
  <si>
    <t>0221</t>
  </si>
  <si>
    <t>Zpracování povodňového plánu stavby dle §71 zákona č. 254/2001 Sb. včetně zajištění schválení příslušnými orgány správy a Povodím Labe, státní podnik</t>
  </si>
  <si>
    <t>2117183178</t>
  </si>
  <si>
    <t xml:space="preserve">Zpracování povodňového plánu stavby dle §71 zákona č. 254/2001 Sb. </t>
  </si>
  <si>
    <t>včetně zajištění schválení příslušnými orgány správy a Povodím Labe, státní podnik</t>
  </si>
  <si>
    <t>27</t>
  </si>
  <si>
    <t>023</t>
  </si>
  <si>
    <t>Vypracování  projektu skutečného provedení díla</t>
  </si>
  <si>
    <t>2079578407</t>
  </si>
  <si>
    <t>VRN3</t>
  </si>
  <si>
    <t>Zařízení staveniště</t>
  </si>
  <si>
    <t>29</t>
  </si>
  <si>
    <t>032</t>
  </si>
  <si>
    <t>Dopravní značení</t>
  </si>
  <si>
    <t>-1499331501</t>
  </si>
  <si>
    <t>30</t>
  </si>
  <si>
    <t>035</t>
  </si>
  <si>
    <t>Zajištění veškerých geodetických prací souvisejících s realizací díla</t>
  </si>
  <si>
    <t>965802223</t>
  </si>
  <si>
    <t>Vytýčení stavby a hranic pozemků</t>
  </si>
  <si>
    <t>VRN9</t>
  </si>
  <si>
    <t>Ostatní náklady</t>
  </si>
  <si>
    <t>31</t>
  </si>
  <si>
    <t>0931</t>
  </si>
  <si>
    <t>Provedení pasportizace stávajících nemovitostí</t>
  </si>
  <si>
    <t>-736149791</t>
  </si>
  <si>
    <t>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</si>
  <si>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</si>
  <si>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</si>
  <si>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</si>
  <si>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32</t>
  </si>
  <si>
    <t>0932</t>
  </si>
  <si>
    <t>Zajištění písemných souhlasných vyjádření všech dotčených vlastníků a případných uživatelů všech pozemků dotčených stavbou</t>
  </si>
  <si>
    <t>-1602916805</t>
  </si>
  <si>
    <t>Zajištění souhlasných vyjádření  všech dotčených vlastníků</t>
  </si>
  <si>
    <t>a případných uživatelů všech pozemků dotčených stavbou</t>
  </si>
  <si>
    <t>nad rámec již  zajištěných  souhlasů</t>
  </si>
  <si>
    <t>Zajištění souhlasných vyjádření vlastníků a uživatelů dotčených pozemků</t>
  </si>
  <si>
    <t>s jejich konečnou úpravou po dokončení prací</t>
  </si>
  <si>
    <t>33</t>
  </si>
  <si>
    <t>094</t>
  </si>
  <si>
    <t>Zajištění vytýčení veškerých podzemních zařízení</t>
  </si>
  <si>
    <t>2056961108</t>
  </si>
  <si>
    <t>35</t>
  </si>
  <si>
    <t>0996</t>
  </si>
  <si>
    <t>Zajištění výroby a instalace informačních tabulí ke stavbě</t>
  </si>
  <si>
    <t>-872962277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</si>
</sst>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22" xfId="0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9153101" TargetMode="External" /><Relationship Id="rId2" Type="http://schemas.openxmlformats.org/officeDocument/2006/relationships/hyperlink" Target="https://podminky.urs.cz/item/CS_URS_2022_02/938902206" TargetMode="External" /><Relationship Id="rId3" Type="http://schemas.openxmlformats.org/officeDocument/2006/relationships/hyperlink" Target="https://podminky.urs.cz/item/CS_URS_2022_02/938902454" TargetMode="External" /><Relationship Id="rId4" Type="http://schemas.openxmlformats.org/officeDocument/2006/relationships/hyperlink" Target="https://podminky.urs.cz/item/CS_URS_2022_02/938902499" TargetMode="External" /><Relationship Id="rId5" Type="http://schemas.openxmlformats.org/officeDocument/2006/relationships/hyperlink" Target="https://podminky.urs.cz/item/CS_URS_2022_02/966061111" TargetMode="External" /><Relationship Id="rId6" Type="http://schemas.openxmlformats.org/officeDocument/2006/relationships/hyperlink" Target="https://podminky.urs.cz/item/CS_URS_2022_02/997013811" TargetMode="External" /><Relationship Id="rId7" Type="http://schemas.openxmlformats.org/officeDocument/2006/relationships/hyperlink" Target="https://podminky.urs.cz/item/CS_URS_2022_02/997312511" TargetMode="External" /><Relationship Id="rId8" Type="http://schemas.openxmlformats.org/officeDocument/2006/relationships/hyperlink" Target="https://podminky.urs.cz/item/CS_URS_2022_02/997312519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2" TargetMode="External" /><Relationship Id="rId2" Type="http://schemas.openxmlformats.org/officeDocument/2006/relationships/hyperlink" Target="https://podminky.urs.cz/item/CS_URS_2022_02/111251103" TargetMode="External" /><Relationship Id="rId3" Type="http://schemas.openxmlformats.org/officeDocument/2006/relationships/hyperlink" Target="https://podminky.urs.cz/item/CS_URS_2022_02/112155115" TargetMode="External" /><Relationship Id="rId4" Type="http://schemas.openxmlformats.org/officeDocument/2006/relationships/hyperlink" Target="https://podminky.urs.cz/item/CS_URS_2022_02/112101101" TargetMode="External" /><Relationship Id="rId5" Type="http://schemas.openxmlformats.org/officeDocument/2006/relationships/hyperlink" Target="https://podminky.urs.cz/item/CS_URS_2022_02/112155315" TargetMode="External" /><Relationship Id="rId6" Type="http://schemas.openxmlformats.org/officeDocument/2006/relationships/hyperlink" Target="https://podminky.urs.cz/item/CS_URS_2022_02/112251212" TargetMode="External" /><Relationship Id="rId7" Type="http://schemas.openxmlformats.org/officeDocument/2006/relationships/hyperlink" Target="https://podminky.urs.cz/item/CS_URS_2022_02/122911112" TargetMode="External" /><Relationship Id="rId8" Type="http://schemas.openxmlformats.org/officeDocument/2006/relationships/hyperlink" Target="https://podminky.urs.cz/item/CS_URS_2022_02/174111112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81151311" TargetMode="External" /><Relationship Id="rId2" Type="http://schemas.openxmlformats.org/officeDocument/2006/relationships/hyperlink" Target="https://podminky.urs.cz/item/CS_URS_2022_02/181411121" TargetMode="External" /><Relationship Id="rId3" Type="http://schemas.openxmlformats.org/officeDocument/2006/relationships/hyperlink" Target="https://podminky.urs.cz/item/CS_URS_2022_02/338171111" TargetMode="External" /><Relationship Id="rId4" Type="http://schemas.openxmlformats.org/officeDocument/2006/relationships/hyperlink" Target="https://podminky.urs.cz/item/CS_URS_2022_02/348181110" TargetMode="External" /><Relationship Id="rId5" Type="http://schemas.openxmlformats.org/officeDocument/2006/relationships/hyperlink" Target="https://podminky.urs.cz/item/CS_URS_2022_02/348401130" TargetMode="External" /><Relationship Id="rId6" Type="http://schemas.openxmlformats.org/officeDocument/2006/relationships/hyperlink" Target="https://podminky.urs.cz/item/CS_URS_2022_02/938909311" TargetMode="External" /><Relationship Id="rId7" Type="http://schemas.openxmlformats.org/officeDocument/2006/relationships/hyperlink" Target="https://podminky.urs.cz/item/CS_URS_2022_02/966003814" TargetMode="External" /><Relationship Id="rId8" Type="http://schemas.openxmlformats.org/officeDocument/2006/relationships/hyperlink" Target="https://podminky.urs.cz/item/CS_URS_2022_02/966071822" TargetMode="External" /><Relationship Id="rId9" Type="http://schemas.openxmlformats.org/officeDocument/2006/relationships/hyperlink" Target="https://podminky.urs.cz/item/CS_URS_2022_02/998232110" TargetMode="External" /><Relationship Id="rId10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35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M22/014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Albrechtický potok, Albrechtice nad Orlicí, oprava koryta, ř. km 0,000-1,315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Albrechtice nad Orlicí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24</v>
      </c>
      <c r="AJ87" s="40"/>
      <c r="AK87" s="40"/>
      <c r="AL87" s="40"/>
      <c r="AM87" s="79" t="str">
        <f>IF(AN8="","",AN8)</f>
        <v>17. 10. 2022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26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Povodí Labe, státní podnik, závod Pardubice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Multiaqua s.r.o.,Veverkove 1341, Hradec Králové 2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Ing. Ladislav Malý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ROUND(AG95+AG98,2)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ROUND(AS95+AS98,2)</f>
        <v>0</v>
      </c>
      <c r="AT94" s="114">
        <f>ROUND(SUM(AV94:AW94),2)</f>
        <v>0</v>
      </c>
      <c r="AU94" s="115">
        <f>ROUND(AU95+AU98,5)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ROUND(AZ95+AZ98,2)</f>
        <v>0</v>
      </c>
      <c r="BA94" s="114">
        <f>ROUND(BA95+BA98,2)</f>
        <v>0</v>
      </c>
      <c r="BB94" s="114">
        <f>ROUND(BB95+BB98,2)</f>
        <v>0</v>
      </c>
      <c r="BC94" s="114">
        <f>ROUND(BC95+BC98,2)</f>
        <v>0</v>
      </c>
      <c r="BD94" s="116">
        <f>ROUND(BD95+BD98,2)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19</v>
      </c>
    </row>
    <row r="95" spans="1:91" s="7" customFormat="1" ht="16.5" customHeight="1">
      <c r="A95" s="7"/>
      <c r="B95" s="119"/>
      <c r="C95" s="120"/>
      <c r="D95" s="121" t="s">
        <v>83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ROUND(SUM(AG96:AG97),2)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85</v>
      </c>
      <c r="AR95" s="126"/>
      <c r="AS95" s="127">
        <f>ROUND(SUM(AS96:AS97),2)</f>
        <v>0</v>
      </c>
      <c r="AT95" s="128">
        <f>ROUND(SUM(AV95:AW95),2)</f>
        <v>0</v>
      </c>
      <c r="AU95" s="129">
        <f>ROUND(SUM(AU96:AU97),5)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ROUND(SUM(AZ96:AZ97),2)</f>
        <v>0</v>
      </c>
      <c r="BA95" s="128">
        <f>ROUND(SUM(BA96:BA97),2)</f>
        <v>0</v>
      </c>
      <c r="BB95" s="128">
        <f>ROUND(SUM(BB96:BB97),2)</f>
        <v>0</v>
      </c>
      <c r="BC95" s="128">
        <f>ROUND(SUM(BC96:BC97),2)</f>
        <v>0</v>
      </c>
      <c r="BD95" s="130">
        <f>ROUND(SUM(BD96:BD97),2)</f>
        <v>0</v>
      </c>
      <c r="BE95" s="7"/>
      <c r="BS95" s="131" t="s">
        <v>78</v>
      </c>
      <c r="BT95" s="131" t="s">
        <v>83</v>
      </c>
      <c r="BV95" s="131" t="s">
        <v>81</v>
      </c>
      <c r="BW95" s="131" t="s">
        <v>86</v>
      </c>
      <c r="BX95" s="131" t="s">
        <v>5</v>
      </c>
      <c r="CL95" s="131" t="s">
        <v>19</v>
      </c>
      <c r="CM95" s="131" t="s">
        <v>87</v>
      </c>
    </row>
    <row r="96" spans="1:91" s="4" customFormat="1" ht="16.5" customHeight="1">
      <c r="A96" s="132" t="s">
        <v>88</v>
      </c>
      <c r="B96" s="70"/>
      <c r="C96" s="133"/>
      <c r="D96" s="133"/>
      <c r="E96" s="134" t="s">
        <v>83</v>
      </c>
      <c r="F96" s="134"/>
      <c r="G96" s="134"/>
      <c r="H96" s="134"/>
      <c r="I96" s="134"/>
      <c r="J96" s="133"/>
      <c r="K96" s="134" t="s">
        <v>84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'1 - SO 01 Odstranění nánosů'!J30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89</v>
      </c>
      <c r="AR96" s="72"/>
      <c r="AS96" s="137">
        <v>0</v>
      </c>
      <c r="AT96" s="138">
        <f>ROUND(SUM(AV96:AW96),2)</f>
        <v>0</v>
      </c>
      <c r="AU96" s="139">
        <f>'1 - SO 01 Odstranění nánosů'!P120</f>
        <v>0</v>
      </c>
      <c r="AV96" s="138">
        <f>'1 - SO 01 Odstranění nánosů'!J33</f>
        <v>0</v>
      </c>
      <c r="AW96" s="138">
        <f>'1 - SO 01 Odstranění nánosů'!J34</f>
        <v>0</v>
      </c>
      <c r="AX96" s="138">
        <f>'1 - SO 01 Odstranění nánosů'!J35</f>
        <v>0</v>
      </c>
      <c r="AY96" s="138">
        <f>'1 - SO 01 Odstranění nánosů'!J36</f>
        <v>0</v>
      </c>
      <c r="AZ96" s="138">
        <f>'1 - SO 01 Odstranění nánosů'!F33</f>
        <v>0</v>
      </c>
      <c r="BA96" s="138">
        <f>'1 - SO 01 Odstranění nánosů'!F34</f>
        <v>0</v>
      </c>
      <c r="BB96" s="138">
        <f>'1 - SO 01 Odstranění nánosů'!F35</f>
        <v>0</v>
      </c>
      <c r="BC96" s="138">
        <f>'1 - SO 01 Odstranění nánosů'!F36</f>
        <v>0</v>
      </c>
      <c r="BD96" s="140">
        <f>'1 - SO 01 Odstranění nánosů'!F37</f>
        <v>0</v>
      </c>
      <c r="BE96" s="4"/>
      <c r="BT96" s="141" t="s">
        <v>87</v>
      </c>
      <c r="BU96" s="141" t="s">
        <v>90</v>
      </c>
      <c r="BV96" s="141" t="s">
        <v>81</v>
      </c>
      <c r="BW96" s="141" t="s">
        <v>86</v>
      </c>
      <c r="BX96" s="141" t="s">
        <v>5</v>
      </c>
      <c r="CL96" s="141" t="s">
        <v>19</v>
      </c>
      <c r="CM96" s="141" t="s">
        <v>87</v>
      </c>
    </row>
    <row r="97" spans="1:90" s="4" customFormat="1" ht="16.5" customHeight="1">
      <c r="A97" s="132" t="s">
        <v>88</v>
      </c>
      <c r="B97" s="70"/>
      <c r="C97" s="133"/>
      <c r="D97" s="133"/>
      <c r="E97" s="134" t="s">
        <v>91</v>
      </c>
      <c r="F97" s="134"/>
      <c r="G97" s="134"/>
      <c r="H97" s="134"/>
      <c r="I97" s="134"/>
      <c r="J97" s="133"/>
      <c r="K97" s="134" t="s">
        <v>92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'1.1 - SO 01.1 Odstranění 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89</v>
      </c>
      <c r="AR97" s="72"/>
      <c r="AS97" s="137">
        <v>0</v>
      </c>
      <c r="AT97" s="138">
        <f>ROUND(SUM(AV97:AW97),2)</f>
        <v>0</v>
      </c>
      <c r="AU97" s="139">
        <f>'1.1 - SO 01.1 Odstranění ...'!P122</f>
        <v>0</v>
      </c>
      <c r="AV97" s="138">
        <f>'1.1 - SO 01.1 Odstranění ...'!J35</f>
        <v>0</v>
      </c>
      <c r="AW97" s="138">
        <f>'1.1 - SO 01.1 Odstranění ...'!J36</f>
        <v>0</v>
      </c>
      <c r="AX97" s="138">
        <f>'1.1 - SO 01.1 Odstranění ...'!J37</f>
        <v>0</v>
      </c>
      <c r="AY97" s="138">
        <f>'1.1 - SO 01.1 Odstranění ...'!J38</f>
        <v>0</v>
      </c>
      <c r="AZ97" s="138">
        <f>'1.1 - SO 01.1 Odstranění ...'!F35</f>
        <v>0</v>
      </c>
      <c r="BA97" s="138">
        <f>'1.1 - SO 01.1 Odstranění ...'!F36</f>
        <v>0</v>
      </c>
      <c r="BB97" s="138">
        <f>'1.1 - SO 01.1 Odstranění ...'!F37</f>
        <v>0</v>
      </c>
      <c r="BC97" s="138">
        <f>'1.1 - SO 01.1 Odstranění ...'!F38</f>
        <v>0</v>
      </c>
      <c r="BD97" s="140">
        <f>'1.1 - SO 01.1 Odstranění ...'!F39</f>
        <v>0</v>
      </c>
      <c r="BE97" s="4"/>
      <c r="BT97" s="141" t="s">
        <v>87</v>
      </c>
      <c r="BV97" s="141" t="s">
        <v>81</v>
      </c>
      <c r="BW97" s="141" t="s">
        <v>93</v>
      </c>
      <c r="BX97" s="141" t="s">
        <v>86</v>
      </c>
      <c r="CL97" s="141" t="s">
        <v>19</v>
      </c>
    </row>
    <row r="98" spans="1:91" s="7" customFormat="1" ht="16.5" customHeight="1">
      <c r="A98" s="132" t="s">
        <v>88</v>
      </c>
      <c r="B98" s="119"/>
      <c r="C98" s="120"/>
      <c r="D98" s="121" t="s">
        <v>87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4">
        <f>'2 - VON Vedlejší a ostatn...'!J30</f>
        <v>0</v>
      </c>
      <c r="AH98" s="122"/>
      <c r="AI98" s="122"/>
      <c r="AJ98" s="122"/>
      <c r="AK98" s="122"/>
      <c r="AL98" s="122"/>
      <c r="AM98" s="122"/>
      <c r="AN98" s="124">
        <f>SUM(AG98,AT98)</f>
        <v>0</v>
      </c>
      <c r="AO98" s="122"/>
      <c r="AP98" s="122"/>
      <c r="AQ98" s="125" t="s">
        <v>85</v>
      </c>
      <c r="AR98" s="126"/>
      <c r="AS98" s="142">
        <v>0</v>
      </c>
      <c r="AT98" s="143">
        <f>ROUND(SUM(AV98:AW98),2)</f>
        <v>0</v>
      </c>
      <c r="AU98" s="144">
        <f>'2 - VON Vedlejší a ostatn...'!P127</f>
        <v>0</v>
      </c>
      <c r="AV98" s="143">
        <f>'2 - VON Vedlejší a ostatn...'!J33</f>
        <v>0</v>
      </c>
      <c r="AW98" s="143">
        <f>'2 - VON Vedlejší a ostatn...'!J34</f>
        <v>0</v>
      </c>
      <c r="AX98" s="143">
        <f>'2 - VON Vedlejší a ostatn...'!J35</f>
        <v>0</v>
      </c>
      <c r="AY98" s="143">
        <f>'2 - VON Vedlejší a ostatn...'!J36</f>
        <v>0</v>
      </c>
      <c r="AZ98" s="143">
        <f>'2 - VON Vedlejší a ostatn...'!F33</f>
        <v>0</v>
      </c>
      <c r="BA98" s="143">
        <f>'2 - VON Vedlejší a ostatn...'!F34</f>
        <v>0</v>
      </c>
      <c r="BB98" s="143">
        <f>'2 - VON Vedlejší a ostatn...'!F35</f>
        <v>0</v>
      </c>
      <c r="BC98" s="143">
        <f>'2 - VON Vedlejší a ostatn...'!F36</f>
        <v>0</v>
      </c>
      <c r="BD98" s="145">
        <f>'2 - VON Vedlejší a ostatn...'!F37</f>
        <v>0</v>
      </c>
      <c r="BE98" s="7"/>
      <c r="BT98" s="131" t="s">
        <v>83</v>
      </c>
      <c r="BV98" s="131" t="s">
        <v>81</v>
      </c>
      <c r="BW98" s="131" t="s">
        <v>95</v>
      </c>
      <c r="BX98" s="131" t="s">
        <v>5</v>
      </c>
      <c r="CL98" s="131" t="s">
        <v>19</v>
      </c>
      <c r="CM98" s="131" t="s">
        <v>87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J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D98:H98"/>
    <mergeCell ref="J98:AF98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1 - SO 01 Odstranění nánosů'!C2" display="/"/>
    <hyperlink ref="A97" location="'1.1 - SO 01.1 Odstranění ...'!C2" display="/"/>
    <hyperlink ref="A98" location="'2 - VON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96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Albrechtický potok, Albrechtice nad Orlicí, oprava koryta, ř. km 0,000-1,315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97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98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19</v>
      </c>
      <c r="G11" s="38"/>
      <c r="H11" s="38"/>
      <c r="I11" s="150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22</v>
      </c>
      <c r="E12" s="38"/>
      <c r="F12" s="141" t="s">
        <v>23</v>
      </c>
      <c r="G12" s="38"/>
      <c r="H12" s="38"/>
      <c r="I12" s="150" t="s">
        <v>24</v>
      </c>
      <c r="J12" s="153" t="str">
        <f>'Rekapitulace stavby'!AN8</f>
        <v>17. 10. 2022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26</v>
      </c>
      <c r="E14" s="38"/>
      <c r="F14" s="38"/>
      <c r="G14" s="38"/>
      <c r="H14" s="38"/>
      <c r="I14" s="150" t="s">
        <v>27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28</v>
      </c>
      <c r="F15" s="38"/>
      <c r="G15" s="38"/>
      <c r="H15" s="38"/>
      <c r="I15" s="150" t="s">
        <v>29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30</v>
      </c>
      <c r="E17" s="38"/>
      <c r="F17" s="38"/>
      <c r="G17" s="38"/>
      <c r="H17" s="38"/>
      <c r="I17" s="15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32</v>
      </c>
      <c r="E20" s="38"/>
      <c r="F20" s="38"/>
      <c r="G20" s="38"/>
      <c r="H20" s="38"/>
      <c r="I20" s="150" t="s">
        <v>27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0" t="s">
        <v>29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36</v>
      </c>
      <c r="F24" s="38"/>
      <c r="G24" s="38"/>
      <c r="H24" s="38"/>
      <c r="I24" s="150" t="s">
        <v>29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59.25" customHeight="1">
      <c r="A27" s="154"/>
      <c r="B27" s="155"/>
      <c r="C27" s="154"/>
      <c r="D27" s="154"/>
      <c r="E27" s="156" t="s">
        <v>99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39</v>
      </c>
      <c r="E30" s="38"/>
      <c r="F30" s="38"/>
      <c r="G30" s="38"/>
      <c r="H30" s="38"/>
      <c r="I30" s="38"/>
      <c r="J30" s="160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41</v>
      </c>
      <c r="G32" s="38"/>
      <c r="H32" s="38"/>
      <c r="I32" s="161" t="s">
        <v>40</v>
      </c>
      <c r="J32" s="161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43</v>
      </c>
      <c r="E33" s="150" t="s">
        <v>44</v>
      </c>
      <c r="F33" s="163">
        <f>ROUND((SUM(BE120:BE157)),2)</f>
        <v>0</v>
      </c>
      <c r="G33" s="38"/>
      <c r="H33" s="38"/>
      <c r="I33" s="164">
        <v>0.21</v>
      </c>
      <c r="J33" s="163">
        <f>ROUND(((SUM(BE120:BE157))*I33),2)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45</v>
      </c>
      <c r="F34" s="163">
        <f>ROUND((SUM(BF120:BF157)),2)</f>
        <v>0</v>
      </c>
      <c r="G34" s="38"/>
      <c r="H34" s="38"/>
      <c r="I34" s="164">
        <v>0.15</v>
      </c>
      <c r="J34" s="163">
        <f>ROUND(((SUM(BF120:BF157))*I34),2)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46</v>
      </c>
      <c r="F35" s="163">
        <f>ROUND((SUM(BG120:BG157)),2)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47</v>
      </c>
      <c r="F36" s="163">
        <f>ROUND((SUM(BH120:BH157)),2)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ROUND((SUM(BI120:BI157)),2)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49</v>
      </c>
      <c r="E39" s="167"/>
      <c r="F39" s="167"/>
      <c r="G39" s="168" t="s">
        <v>50</v>
      </c>
      <c r="H39" s="169" t="s">
        <v>51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52</v>
      </c>
      <c r="E50" s="173"/>
      <c r="F50" s="173"/>
      <c r="G50" s="172" t="s">
        <v>53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5"/>
      <c r="J61" s="177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56</v>
      </c>
      <c r="E65" s="178"/>
      <c r="F65" s="178"/>
      <c r="G65" s="172" t="s">
        <v>57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5"/>
      <c r="J76" s="177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3" t="str">
        <f>E7</f>
        <v>Albrechtický potok, Albrechtice nad Orlicí, oprava koryta, ř. km 0,000-1,315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1 - SO 01 Odstranění nánosů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>Albrechtice nad Orlicí</v>
      </c>
      <c r="G89" s="40"/>
      <c r="H89" s="40"/>
      <c r="I89" s="32" t="s">
        <v>24</v>
      </c>
      <c r="J89" s="79" t="str">
        <f>IF(J12="","",J12)</f>
        <v>17. 10. 2022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26</v>
      </c>
      <c r="D91" s="40"/>
      <c r="E91" s="40"/>
      <c r="F91" s="27" t="str">
        <f>E15</f>
        <v>Povodí Labe, státní podnik, závod Pardubice</v>
      </c>
      <c r="G91" s="40"/>
      <c r="H91" s="40"/>
      <c r="I91" s="32" t="s">
        <v>32</v>
      </c>
      <c r="J91" s="36" t="str">
        <f>E21</f>
        <v>Multiaqua s.r.o.,Veverkove 1341, Hradec Králové 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Ladislav Malý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101</v>
      </c>
      <c r="D94" s="185"/>
      <c r="E94" s="185"/>
      <c r="F94" s="185"/>
      <c r="G94" s="185"/>
      <c r="H94" s="185"/>
      <c r="I94" s="185"/>
      <c r="J94" s="186" t="s">
        <v>102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103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104</v>
      </c>
    </row>
    <row r="97" spans="1:31" s="9" customFormat="1" ht="24.95" customHeight="1">
      <c r="A97" s="9"/>
      <c r="B97" s="188"/>
      <c r="C97" s="189"/>
      <c r="D97" s="190" t="s">
        <v>105</v>
      </c>
      <c r="E97" s="191"/>
      <c r="F97" s="191"/>
      <c r="G97" s="191"/>
      <c r="H97" s="191"/>
      <c r="I97" s="191"/>
      <c r="J97" s="192">
        <f>J121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106</v>
      </c>
      <c r="E98" s="196"/>
      <c r="F98" s="196"/>
      <c r="G98" s="196"/>
      <c r="H98" s="196"/>
      <c r="I98" s="196"/>
      <c r="J98" s="197">
        <f>J122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33"/>
      <c r="D99" s="195" t="s">
        <v>107</v>
      </c>
      <c r="E99" s="196"/>
      <c r="F99" s="196"/>
      <c r="G99" s="196"/>
      <c r="H99" s="196"/>
      <c r="I99" s="196"/>
      <c r="J99" s="197">
        <f>J132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33"/>
      <c r="D100" s="195" t="s">
        <v>108</v>
      </c>
      <c r="E100" s="196"/>
      <c r="F100" s="196"/>
      <c r="G100" s="196"/>
      <c r="H100" s="196"/>
      <c r="I100" s="196"/>
      <c r="J100" s="197">
        <f>J149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109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6.25" customHeight="1">
      <c r="A110" s="38"/>
      <c r="B110" s="39"/>
      <c r="C110" s="40"/>
      <c r="D110" s="40"/>
      <c r="E110" s="183" t="str">
        <f>E7</f>
        <v>Albrechtický potok, Albrechtice nad Orlicí, oprava koryta, ř. km 0,000-1,315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97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1 - SO 01 Odstranění nánosů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22</v>
      </c>
      <c r="D114" s="40"/>
      <c r="E114" s="40"/>
      <c r="F114" s="27" t="str">
        <f>F12</f>
        <v>Albrechtice nad Orlicí</v>
      </c>
      <c r="G114" s="40"/>
      <c r="H114" s="40"/>
      <c r="I114" s="32" t="s">
        <v>24</v>
      </c>
      <c r="J114" s="79" t="str">
        <f>IF(J12="","",J12)</f>
        <v>17. 10. 2022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40.05" customHeight="1">
      <c r="A116" s="38"/>
      <c r="B116" s="39"/>
      <c r="C116" s="32" t="s">
        <v>26</v>
      </c>
      <c r="D116" s="40"/>
      <c r="E116" s="40"/>
      <c r="F116" s="27" t="str">
        <f>E15</f>
        <v>Povodí Labe, státní podnik, závod Pardubice</v>
      </c>
      <c r="G116" s="40"/>
      <c r="H116" s="40"/>
      <c r="I116" s="32" t="s">
        <v>32</v>
      </c>
      <c r="J116" s="36" t="str">
        <f>E21</f>
        <v>Multiaqua s.r.o.,Veverkove 1341, Hradec Králové 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30</v>
      </c>
      <c r="D117" s="40"/>
      <c r="E117" s="40"/>
      <c r="F117" s="27" t="str">
        <f>IF(E18="","",E18)</f>
        <v>Vyplň údaj</v>
      </c>
      <c r="G117" s="40"/>
      <c r="H117" s="40"/>
      <c r="I117" s="32" t="s">
        <v>35</v>
      </c>
      <c r="J117" s="36" t="str">
        <f>E24</f>
        <v>Ing. Ladislav Malý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9"/>
      <c r="B119" s="200"/>
      <c r="C119" s="201" t="s">
        <v>110</v>
      </c>
      <c r="D119" s="202" t="s">
        <v>64</v>
      </c>
      <c r="E119" s="202" t="s">
        <v>60</v>
      </c>
      <c r="F119" s="202" t="s">
        <v>61</v>
      </c>
      <c r="G119" s="202" t="s">
        <v>111</v>
      </c>
      <c r="H119" s="202" t="s">
        <v>112</v>
      </c>
      <c r="I119" s="202" t="s">
        <v>113</v>
      </c>
      <c r="J119" s="203" t="s">
        <v>102</v>
      </c>
      <c r="K119" s="204" t="s">
        <v>114</v>
      </c>
      <c r="L119" s="205"/>
      <c r="M119" s="100" t="s">
        <v>1</v>
      </c>
      <c r="N119" s="101" t="s">
        <v>43</v>
      </c>
      <c r="O119" s="101" t="s">
        <v>115</v>
      </c>
      <c r="P119" s="101" t="s">
        <v>116</v>
      </c>
      <c r="Q119" s="101" t="s">
        <v>117</v>
      </c>
      <c r="R119" s="101" t="s">
        <v>118</v>
      </c>
      <c r="S119" s="101" t="s">
        <v>119</v>
      </c>
      <c r="T119" s="102" t="s">
        <v>120</v>
      </c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</row>
    <row r="120" spans="1:63" s="2" customFormat="1" ht="22.8" customHeight="1">
      <c r="A120" s="38"/>
      <c r="B120" s="39"/>
      <c r="C120" s="107" t="s">
        <v>121</v>
      </c>
      <c r="D120" s="40"/>
      <c r="E120" s="40"/>
      <c r="F120" s="40"/>
      <c r="G120" s="40"/>
      <c r="H120" s="40"/>
      <c r="I120" s="40"/>
      <c r="J120" s="206">
        <f>BK120</f>
        <v>0</v>
      </c>
      <c r="K120" s="40"/>
      <c r="L120" s="44"/>
      <c r="M120" s="103"/>
      <c r="N120" s="207"/>
      <c r="O120" s="104"/>
      <c r="P120" s="208">
        <f>P121</f>
        <v>0</v>
      </c>
      <c r="Q120" s="104"/>
      <c r="R120" s="208">
        <f>R121</f>
        <v>0</v>
      </c>
      <c r="S120" s="104"/>
      <c r="T120" s="209">
        <f>T121</f>
        <v>8.19135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78</v>
      </c>
      <c r="AU120" s="17" t="s">
        <v>104</v>
      </c>
      <c r="BK120" s="210">
        <f>BK121</f>
        <v>0</v>
      </c>
    </row>
    <row r="121" spans="1:63" s="12" customFormat="1" ht="25.9" customHeight="1">
      <c r="A121" s="12"/>
      <c r="B121" s="211"/>
      <c r="C121" s="212"/>
      <c r="D121" s="213" t="s">
        <v>78</v>
      </c>
      <c r="E121" s="214" t="s">
        <v>122</v>
      </c>
      <c r="F121" s="214" t="s">
        <v>123</v>
      </c>
      <c r="G121" s="212"/>
      <c r="H121" s="212"/>
      <c r="I121" s="215"/>
      <c r="J121" s="216">
        <f>BK121</f>
        <v>0</v>
      </c>
      <c r="K121" s="212"/>
      <c r="L121" s="217"/>
      <c r="M121" s="218"/>
      <c r="N121" s="219"/>
      <c r="O121" s="219"/>
      <c r="P121" s="220">
        <f>P122+P132+P149</f>
        <v>0</v>
      </c>
      <c r="Q121" s="219"/>
      <c r="R121" s="220">
        <f>R122+R132+R149</f>
        <v>0</v>
      </c>
      <c r="S121" s="219"/>
      <c r="T121" s="221">
        <f>T122+T132+T149</f>
        <v>8.19135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2" t="s">
        <v>83</v>
      </c>
      <c r="AT121" s="223" t="s">
        <v>78</v>
      </c>
      <c r="AU121" s="223" t="s">
        <v>79</v>
      </c>
      <c r="AY121" s="222" t="s">
        <v>124</v>
      </c>
      <c r="BK121" s="224">
        <f>BK122+BK132+BK149</f>
        <v>0</v>
      </c>
    </row>
    <row r="122" spans="1:63" s="12" customFormat="1" ht="22.8" customHeight="1">
      <c r="A122" s="12"/>
      <c r="B122" s="211"/>
      <c r="C122" s="212"/>
      <c r="D122" s="213" t="s">
        <v>78</v>
      </c>
      <c r="E122" s="225" t="s">
        <v>83</v>
      </c>
      <c r="F122" s="225" t="s">
        <v>125</v>
      </c>
      <c r="G122" s="212"/>
      <c r="H122" s="212"/>
      <c r="I122" s="215"/>
      <c r="J122" s="226">
        <f>BK122</f>
        <v>0</v>
      </c>
      <c r="K122" s="212"/>
      <c r="L122" s="217"/>
      <c r="M122" s="218"/>
      <c r="N122" s="219"/>
      <c r="O122" s="219"/>
      <c r="P122" s="220">
        <f>SUM(P123:P131)</f>
        <v>0</v>
      </c>
      <c r="Q122" s="219"/>
      <c r="R122" s="220">
        <f>SUM(R123:R131)</f>
        <v>0</v>
      </c>
      <c r="S122" s="219"/>
      <c r="T122" s="221">
        <f>SUM(T123:T131)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2" t="s">
        <v>83</v>
      </c>
      <c r="AT122" s="223" t="s">
        <v>78</v>
      </c>
      <c r="AU122" s="223" t="s">
        <v>83</v>
      </c>
      <c r="AY122" s="222" t="s">
        <v>124</v>
      </c>
      <c r="BK122" s="224">
        <f>SUM(BK123:BK131)</f>
        <v>0</v>
      </c>
    </row>
    <row r="123" spans="1:65" s="2" customFormat="1" ht="66.75" customHeight="1">
      <c r="A123" s="38"/>
      <c r="B123" s="39"/>
      <c r="C123" s="227" t="s">
        <v>83</v>
      </c>
      <c r="D123" s="227" t="s">
        <v>126</v>
      </c>
      <c r="E123" s="228" t="s">
        <v>127</v>
      </c>
      <c r="F123" s="229" t="s">
        <v>128</v>
      </c>
      <c r="G123" s="230" t="s">
        <v>129</v>
      </c>
      <c r="H123" s="231">
        <v>696.47</v>
      </c>
      <c r="I123" s="232"/>
      <c r="J123" s="233">
        <f>ROUND(I123*H123,2)</f>
        <v>0</v>
      </c>
      <c r="K123" s="234"/>
      <c r="L123" s="44"/>
      <c r="M123" s="235" t="s">
        <v>1</v>
      </c>
      <c r="N123" s="236" t="s">
        <v>44</v>
      </c>
      <c r="O123" s="91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3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9" t="s">
        <v>130</v>
      </c>
      <c r="AT123" s="239" t="s">
        <v>126</v>
      </c>
      <c r="AU123" s="239" t="s">
        <v>87</v>
      </c>
      <c r="AY123" s="17" t="s">
        <v>124</v>
      </c>
      <c r="BE123" s="240">
        <f>IF(N123="základní",J123,0)</f>
        <v>0</v>
      </c>
      <c r="BF123" s="240">
        <f>IF(N123="snížená",J123,0)</f>
        <v>0</v>
      </c>
      <c r="BG123" s="240">
        <f>IF(N123="zákl. přenesená",J123,0)</f>
        <v>0</v>
      </c>
      <c r="BH123" s="240">
        <f>IF(N123="sníž. přenesená",J123,0)</f>
        <v>0</v>
      </c>
      <c r="BI123" s="240">
        <f>IF(N123="nulová",J123,0)</f>
        <v>0</v>
      </c>
      <c r="BJ123" s="17" t="s">
        <v>83</v>
      </c>
      <c r="BK123" s="240">
        <f>ROUND(I123*H123,2)</f>
        <v>0</v>
      </c>
      <c r="BL123" s="17" t="s">
        <v>130</v>
      </c>
      <c r="BM123" s="239" t="s">
        <v>131</v>
      </c>
    </row>
    <row r="124" spans="1:47" s="2" customFormat="1" ht="12">
      <c r="A124" s="38"/>
      <c r="B124" s="39"/>
      <c r="C124" s="40"/>
      <c r="D124" s="241" t="s">
        <v>132</v>
      </c>
      <c r="E124" s="40"/>
      <c r="F124" s="242" t="s">
        <v>133</v>
      </c>
      <c r="G124" s="40"/>
      <c r="H124" s="40"/>
      <c r="I124" s="243"/>
      <c r="J124" s="40"/>
      <c r="K124" s="40"/>
      <c r="L124" s="44"/>
      <c r="M124" s="244"/>
      <c r="N124" s="245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132</v>
      </c>
      <c r="AU124" s="17" t="s">
        <v>87</v>
      </c>
    </row>
    <row r="125" spans="1:51" s="13" customFormat="1" ht="12">
      <c r="A125" s="13"/>
      <c r="B125" s="246"/>
      <c r="C125" s="247"/>
      <c r="D125" s="248" t="s">
        <v>134</v>
      </c>
      <c r="E125" s="249" t="s">
        <v>1</v>
      </c>
      <c r="F125" s="250" t="s">
        <v>135</v>
      </c>
      <c r="G125" s="247"/>
      <c r="H125" s="251">
        <v>701.3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7" t="s">
        <v>134</v>
      </c>
      <c r="AU125" s="257" t="s">
        <v>87</v>
      </c>
      <c r="AV125" s="13" t="s">
        <v>87</v>
      </c>
      <c r="AW125" s="13" t="s">
        <v>34</v>
      </c>
      <c r="AX125" s="13" t="s">
        <v>79</v>
      </c>
      <c r="AY125" s="257" t="s">
        <v>124</v>
      </c>
    </row>
    <row r="126" spans="1:51" s="13" customFormat="1" ht="12">
      <c r="A126" s="13"/>
      <c r="B126" s="246"/>
      <c r="C126" s="247"/>
      <c r="D126" s="248" t="s">
        <v>134</v>
      </c>
      <c r="E126" s="249" t="s">
        <v>1</v>
      </c>
      <c r="F126" s="250" t="s">
        <v>136</v>
      </c>
      <c r="G126" s="247"/>
      <c r="H126" s="251">
        <v>-4.83</v>
      </c>
      <c r="I126" s="252"/>
      <c r="J126" s="247"/>
      <c r="K126" s="247"/>
      <c r="L126" s="253"/>
      <c r="M126" s="254"/>
      <c r="N126" s="255"/>
      <c r="O126" s="255"/>
      <c r="P126" s="255"/>
      <c r="Q126" s="255"/>
      <c r="R126" s="255"/>
      <c r="S126" s="255"/>
      <c r="T126" s="25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7" t="s">
        <v>134</v>
      </c>
      <c r="AU126" s="257" t="s">
        <v>87</v>
      </c>
      <c r="AV126" s="13" t="s">
        <v>87</v>
      </c>
      <c r="AW126" s="13" t="s">
        <v>34</v>
      </c>
      <c r="AX126" s="13" t="s">
        <v>79</v>
      </c>
      <c r="AY126" s="257" t="s">
        <v>124</v>
      </c>
    </row>
    <row r="127" spans="1:51" s="14" customFormat="1" ht="12">
      <c r="A127" s="14"/>
      <c r="B127" s="258"/>
      <c r="C127" s="259"/>
      <c r="D127" s="248" t="s">
        <v>134</v>
      </c>
      <c r="E127" s="260" t="s">
        <v>1</v>
      </c>
      <c r="F127" s="261" t="s">
        <v>137</v>
      </c>
      <c r="G127" s="259"/>
      <c r="H127" s="262">
        <v>696.4699999999999</v>
      </c>
      <c r="I127" s="263"/>
      <c r="J127" s="259"/>
      <c r="K127" s="259"/>
      <c r="L127" s="264"/>
      <c r="M127" s="265"/>
      <c r="N127" s="266"/>
      <c r="O127" s="266"/>
      <c r="P127" s="266"/>
      <c r="Q127" s="266"/>
      <c r="R127" s="266"/>
      <c r="S127" s="266"/>
      <c r="T127" s="26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8" t="s">
        <v>134</v>
      </c>
      <c r="AU127" s="268" t="s">
        <v>87</v>
      </c>
      <c r="AV127" s="14" t="s">
        <v>130</v>
      </c>
      <c r="AW127" s="14" t="s">
        <v>34</v>
      </c>
      <c r="AX127" s="14" t="s">
        <v>83</v>
      </c>
      <c r="AY127" s="268" t="s">
        <v>124</v>
      </c>
    </row>
    <row r="128" spans="1:65" s="2" customFormat="1" ht="62.7" customHeight="1">
      <c r="A128" s="38"/>
      <c r="B128" s="39"/>
      <c r="C128" s="227" t="s">
        <v>87</v>
      </c>
      <c r="D128" s="227" t="s">
        <v>126</v>
      </c>
      <c r="E128" s="228" t="s">
        <v>138</v>
      </c>
      <c r="F128" s="229" t="s">
        <v>139</v>
      </c>
      <c r="G128" s="230" t="s">
        <v>129</v>
      </c>
      <c r="H128" s="231">
        <v>77.143</v>
      </c>
      <c r="I128" s="232"/>
      <c r="J128" s="233">
        <f>ROUND(I128*H128,2)</f>
        <v>0</v>
      </c>
      <c r="K128" s="234"/>
      <c r="L128" s="44"/>
      <c r="M128" s="235" t="s">
        <v>1</v>
      </c>
      <c r="N128" s="236" t="s">
        <v>44</v>
      </c>
      <c r="O128" s="91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130</v>
      </c>
      <c r="AT128" s="239" t="s">
        <v>126</v>
      </c>
      <c r="AU128" s="239" t="s">
        <v>87</v>
      </c>
      <c r="AY128" s="17" t="s">
        <v>124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7" t="s">
        <v>83</v>
      </c>
      <c r="BK128" s="240">
        <f>ROUND(I128*H128,2)</f>
        <v>0</v>
      </c>
      <c r="BL128" s="17" t="s">
        <v>130</v>
      </c>
      <c r="BM128" s="239" t="s">
        <v>140</v>
      </c>
    </row>
    <row r="129" spans="1:51" s="15" customFormat="1" ht="12">
      <c r="A129" s="15"/>
      <c r="B129" s="269"/>
      <c r="C129" s="270"/>
      <c r="D129" s="248" t="s">
        <v>134</v>
      </c>
      <c r="E129" s="271" t="s">
        <v>1</v>
      </c>
      <c r="F129" s="272" t="s">
        <v>141</v>
      </c>
      <c r="G129" s="270"/>
      <c r="H129" s="271" t="s">
        <v>1</v>
      </c>
      <c r="I129" s="273"/>
      <c r="J129" s="270"/>
      <c r="K129" s="270"/>
      <c r="L129" s="274"/>
      <c r="M129" s="275"/>
      <c r="N129" s="276"/>
      <c r="O129" s="276"/>
      <c r="P129" s="276"/>
      <c r="Q129" s="276"/>
      <c r="R129" s="276"/>
      <c r="S129" s="276"/>
      <c r="T129" s="277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8" t="s">
        <v>134</v>
      </c>
      <c r="AU129" s="278" t="s">
        <v>87</v>
      </c>
      <c r="AV129" s="15" t="s">
        <v>83</v>
      </c>
      <c r="AW129" s="15" t="s">
        <v>34</v>
      </c>
      <c r="AX129" s="15" t="s">
        <v>79</v>
      </c>
      <c r="AY129" s="278" t="s">
        <v>124</v>
      </c>
    </row>
    <row r="130" spans="1:51" s="13" customFormat="1" ht="12">
      <c r="A130" s="13"/>
      <c r="B130" s="246"/>
      <c r="C130" s="247"/>
      <c r="D130" s="248" t="s">
        <v>134</v>
      </c>
      <c r="E130" s="249" t="s">
        <v>1</v>
      </c>
      <c r="F130" s="250" t="s">
        <v>142</v>
      </c>
      <c r="G130" s="247"/>
      <c r="H130" s="251">
        <v>77.143</v>
      </c>
      <c r="I130" s="252"/>
      <c r="J130" s="247"/>
      <c r="K130" s="247"/>
      <c r="L130" s="253"/>
      <c r="M130" s="254"/>
      <c r="N130" s="255"/>
      <c r="O130" s="255"/>
      <c r="P130" s="255"/>
      <c r="Q130" s="255"/>
      <c r="R130" s="255"/>
      <c r="S130" s="255"/>
      <c r="T130" s="25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7" t="s">
        <v>134</v>
      </c>
      <c r="AU130" s="257" t="s">
        <v>87</v>
      </c>
      <c r="AV130" s="13" t="s">
        <v>87</v>
      </c>
      <c r="AW130" s="13" t="s">
        <v>34</v>
      </c>
      <c r="AX130" s="13" t="s">
        <v>83</v>
      </c>
      <c r="AY130" s="257" t="s">
        <v>124</v>
      </c>
    </row>
    <row r="131" spans="1:65" s="2" customFormat="1" ht="37.8" customHeight="1">
      <c r="A131" s="38"/>
      <c r="B131" s="39"/>
      <c r="C131" s="227" t="s">
        <v>143</v>
      </c>
      <c r="D131" s="227" t="s">
        <v>126</v>
      </c>
      <c r="E131" s="228" t="s">
        <v>144</v>
      </c>
      <c r="F131" s="229" t="s">
        <v>145</v>
      </c>
      <c r="G131" s="230" t="s">
        <v>129</v>
      </c>
      <c r="H131" s="231">
        <v>701.3</v>
      </c>
      <c r="I131" s="232"/>
      <c r="J131" s="233">
        <f>ROUND(I131*H131,2)</f>
        <v>0</v>
      </c>
      <c r="K131" s="234"/>
      <c r="L131" s="44"/>
      <c r="M131" s="235" t="s">
        <v>1</v>
      </c>
      <c r="N131" s="236" t="s">
        <v>44</v>
      </c>
      <c r="O131" s="91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9" t="s">
        <v>130</v>
      </c>
      <c r="AT131" s="239" t="s">
        <v>126</v>
      </c>
      <c r="AU131" s="239" t="s">
        <v>87</v>
      </c>
      <c r="AY131" s="17" t="s">
        <v>124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7" t="s">
        <v>83</v>
      </c>
      <c r="BK131" s="240">
        <f>ROUND(I131*H131,2)</f>
        <v>0</v>
      </c>
      <c r="BL131" s="17" t="s">
        <v>130</v>
      </c>
      <c r="BM131" s="239" t="s">
        <v>146</v>
      </c>
    </row>
    <row r="132" spans="1:63" s="12" customFormat="1" ht="22.8" customHeight="1">
      <c r="A132" s="12"/>
      <c r="B132" s="211"/>
      <c r="C132" s="212"/>
      <c r="D132" s="213" t="s">
        <v>78</v>
      </c>
      <c r="E132" s="225" t="s">
        <v>147</v>
      </c>
      <c r="F132" s="225" t="s">
        <v>148</v>
      </c>
      <c r="G132" s="212"/>
      <c r="H132" s="212"/>
      <c r="I132" s="215"/>
      <c r="J132" s="226">
        <f>BK132</f>
        <v>0</v>
      </c>
      <c r="K132" s="212"/>
      <c r="L132" s="217"/>
      <c r="M132" s="218"/>
      <c r="N132" s="219"/>
      <c r="O132" s="219"/>
      <c r="P132" s="220">
        <f>SUM(P133:P148)</f>
        <v>0</v>
      </c>
      <c r="Q132" s="219"/>
      <c r="R132" s="220">
        <f>SUM(R133:R148)</f>
        <v>0</v>
      </c>
      <c r="S132" s="219"/>
      <c r="T132" s="221">
        <f>SUM(T133:T148)</f>
        <v>8.19135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83</v>
      </c>
      <c r="AT132" s="223" t="s">
        <v>78</v>
      </c>
      <c r="AU132" s="223" t="s">
        <v>83</v>
      </c>
      <c r="AY132" s="222" t="s">
        <v>124</v>
      </c>
      <c r="BK132" s="224">
        <f>SUM(BK133:BK148)</f>
        <v>0</v>
      </c>
    </row>
    <row r="133" spans="1:65" s="2" customFormat="1" ht="66.75" customHeight="1">
      <c r="A133" s="38"/>
      <c r="B133" s="39"/>
      <c r="C133" s="227" t="s">
        <v>149</v>
      </c>
      <c r="D133" s="227" t="s">
        <v>126</v>
      </c>
      <c r="E133" s="228" t="s">
        <v>150</v>
      </c>
      <c r="F133" s="229" t="s">
        <v>151</v>
      </c>
      <c r="G133" s="230" t="s">
        <v>152</v>
      </c>
      <c r="H133" s="231">
        <v>15</v>
      </c>
      <c r="I133" s="232"/>
      <c r="J133" s="233">
        <f>ROUND(I133*H133,2)</f>
        <v>0</v>
      </c>
      <c r="K133" s="234"/>
      <c r="L133" s="44"/>
      <c r="M133" s="235" t="s">
        <v>1</v>
      </c>
      <c r="N133" s="236" t="s">
        <v>44</v>
      </c>
      <c r="O133" s="91"/>
      <c r="P133" s="237">
        <f>O133*H133</f>
        <v>0</v>
      </c>
      <c r="Q133" s="237">
        <v>0</v>
      </c>
      <c r="R133" s="237">
        <f>Q133*H133</f>
        <v>0</v>
      </c>
      <c r="S133" s="237">
        <v>0.324</v>
      </c>
      <c r="T133" s="238">
        <f>S133*H133</f>
        <v>4.86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9" t="s">
        <v>130</v>
      </c>
      <c r="AT133" s="239" t="s">
        <v>126</v>
      </c>
      <c r="AU133" s="239" t="s">
        <v>87</v>
      </c>
      <c r="AY133" s="17" t="s">
        <v>124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7" t="s">
        <v>83</v>
      </c>
      <c r="BK133" s="240">
        <f>ROUND(I133*H133,2)</f>
        <v>0</v>
      </c>
      <c r="BL133" s="17" t="s">
        <v>130</v>
      </c>
      <c r="BM133" s="239" t="s">
        <v>153</v>
      </c>
    </row>
    <row r="134" spans="1:47" s="2" customFormat="1" ht="12">
      <c r="A134" s="38"/>
      <c r="B134" s="39"/>
      <c r="C134" s="40"/>
      <c r="D134" s="241" t="s">
        <v>132</v>
      </c>
      <c r="E134" s="40"/>
      <c r="F134" s="242" t="s">
        <v>154</v>
      </c>
      <c r="G134" s="40"/>
      <c r="H134" s="40"/>
      <c r="I134" s="243"/>
      <c r="J134" s="40"/>
      <c r="K134" s="40"/>
      <c r="L134" s="44"/>
      <c r="M134" s="244"/>
      <c r="N134" s="24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132</v>
      </c>
      <c r="AU134" s="17" t="s">
        <v>87</v>
      </c>
    </row>
    <row r="135" spans="1:51" s="15" customFormat="1" ht="12">
      <c r="A135" s="15"/>
      <c r="B135" s="269"/>
      <c r="C135" s="270"/>
      <c r="D135" s="248" t="s">
        <v>134</v>
      </c>
      <c r="E135" s="271" t="s">
        <v>1</v>
      </c>
      <c r="F135" s="272" t="s">
        <v>155</v>
      </c>
      <c r="G135" s="270"/>
      <c r="H135" s="271" t="s">
        <v>1</v>
      </c>
      <c r="I135" s="273"/>
      <c r="J135" s="270"/>
      <c r="K135" s="270"/>
      <c r="L135" s="274"/>
      <c r="M135" s="275"/>
      <c r="N135" s="276"/>
      <c r="O135" s="276"/>
      <c r="P135" s="276"/>
      <c r="Q135" s="276"/>
      <c r="R135" s="276"/>
      <c r="S135" s="276"/>
      <c r="T135" s="277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8" t="s">
        <v>134</v>
      </c>
      <c r="AU135" s="278" t="s">
        <v>87</v>
      </c>
      <c r="AV135" s="15" t="s">
        <v>83</v>
      </c>
      <c r="AW135" s="15" t="s">
        <v>34</v>
      </c>
      <c r="AX135" s="15" t="s">
        <v>79</v>
      </c>
      <c r="AY135" s="278" t="s">
        <v>124</v>
      </c>
    </row>
    <row r="136" spans="1:51" s="13" customFormat="1" ht="12">
      <c r="A136" s="13"/>
      <c r="B136" s="246"/>
      <c r="C136" s="247"/>
      <c r="D136" s="248" t="s">
        <v>134</v>
      </c>
      <c r="E136" s="249" t="s">
        <v>1</v>
      </c>
      <c r="F136" s="250" t="s">
        <v>156</v>
      </c>
      <c r="G136" s="247"/>
      <c r="H136" s="251">
        <v>15</v>
      </c>
      <c r="I136" s="252"/>
      <c r="J136" s="247"/>
      <c r="K136" s="247"/>
      <c r="L136" s="253"/>
      <c r="M136" s="254"/>
      <c r="N136" s="255"/>
      <c r="O136" s="255"/>
      <c r="P136" s="255"/>
      <c r="Q136" s="255"/>
      <c r="R136" s="255"/>
      <c r="S136" s="255"/>
      <c r="T136" s="25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7" t="s">
        <v>134</v>
      </c>
      <c r="AU136" s="257" t="s">
        <v>87</v>
      </c>
      <c r="AV136" s="13" t="s">
        <v>87</v>
      </c>
      <c r="AW136" s="13" t="s">
        <v>34</v>
      </c>
      <c r="AX136" s="13" t="s">
        <v>83</v>
      </c>
      <c r="AY136" s="257" t="s">
        <v>124</v>
      </c>
    </row>
    <row r="137" spans="1:65" s="2" customFormat="1" ht="66.75" customHeight="1">
      <c r="A137" s="38"/>
      <c r="B137" s="39"/>
      <c r="C137" s="227" t="s">
        <v>157</v>
      </c>
      <c r="D137" s="227" t="s">
        <v>126</v>
      </c>
      <c r="E137" s="228" t="s">
        <v>158</v>
      </c>
      <c r="F137" s="229" t="s">
        <v>159</v>
      </c>
      <c r="G137" s="230" t="s">
        <v>152</v>
      </c>
      <c r="H137" s="231">
        <v>19.7</v>
      </c>
      <c r="I137" s="232"/>
      <c r="J137" s="233">
        <f>ROUND(I137*H137,2)</f>
        <v>0</v>
      </c>
      <c r="K137" s="234"/>
      <c r="L137" s="44"/>
      <c r="M137" s="235" t="s">
        <v>1</v>
      </c>
      <c r="N137" s="236" t="s">
        <v>44</v>
      </c>
      <c r="O137" s="91"/>
      <c r="P137" s="237">
        <f>O137*H137</f>
        <v>0</v>
      </c>
      <c r="Q137" s="237">
        <v>0</v>
      </c>
      <c r="R137" s="237">
        <f>Q137*H137</f>
        <v>0</v>
      </c>
      <c r="S137" s="237">
        <v>0.145</v>
      </c>
      <c r="T137" s="238">
        <f>S137*H137</f>
        <v>2.8564999999999996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9" t="s">
        <v>130</v>
      </c>
      <c r="AT137" s="239" t="s">
        <v>126</v>
      </c>
      <c r="AU137" s="239" t="s">
        <v>87</v>
      </c>
      <c r="AY137" s="17" t="s">
        <v>124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7" t="s">
        <v>83</v>
      </c>
      <c r="BK137" s="240">
        <f>ROUND(I137*H137,2)</f>
        <v>0</v>
      </c>
      <c r="BL137" s="17" t="s">
        <v>130</v>
      </c>
      <c r="BM137" s="239" t="s">
        <v>160</v>
      </c>
    </row>
    <row r="138" spans="1:47" s="2" customFormat="1" ht="12">
      <c r="A138" s="38"/>
      <c r="B138" s="39"/>
      <c r="C138" s="40"/>
      <c r="D138" s="241" t="s">
        <v>132</v>
      </c>
      <c r="E138" s="40"/>
      <c r="F138" s="242" t="s">
        <v>161</v>
      </c>
      <c r="G138" s="40"/>
      <c r="H138" s="40"/>
      <c r="I138" s="243"/>
      <c r="J138" s="40"/>
      <c r="K138" s="40"/>
      <c r="L138" s="44"/>
      <c r="M138" s="244"/>
      <c r="N138" s="24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132</v>
      </c>
      <c r="AU138" s="17" t="s">
        <v>87</v>
      </c>
    </row>
    <row r="139" spans="1:51" s="13" customFormat="1" ht="12">
      <c r="A139" s="13"/>
      <c r="B139" s="246"/>
      <c r="C139" s="247"/>
      <c r="D139" s="248" t="s">
        <v>134</v>
      </c>
      <c r="E139" s="249" t="s">
        <v>1</v>
      </c>
      <c r="F139" s="250" t="s">
        <v>162</v>
      </c>
      <c r="G139" s="247"/>
      <c r="H139" s="251">
        <v>4.5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7" t="s">
        <v>134</v>
      </c>
      <c r="AU139" s="257" t="s">
        <v>87</v>
      </c>
      <c r="AV139" s="13" t="s">
        <v>87</v>
      </c>
      <c r="AW139" s="13" t="s">
        <v>34</v>
      </c>
      <c r="AX139" s="13" t="s">
        <v>79</v>
      </c>
      <c r="AY139" s="257" t="s">
        <v>124</v>
      </c>
    </row>
    <row r="140" spans="1:51" s="13" customFormat="1" ht="12">
      <c r="A140" s="13"/>
      <c r="B140" s="246"/>
      <c r="C140" s="247"/>
      <c r="D140" s="248" t="s">
        <v>134</v>
      </c>
      <c r="E140" s="249" t="s">
        <v>1</v>
      </c>
      <c r="F140" s="250" t="s">
        <v>163</v>
      </c>
      <c r="G140" s="247"/>
      <c r="H140" s="251">
        <v>9.8</v>
      </c>
      <c r="I140" s="252"/>
      <c r="J140" s="247"/>
      <c r="K140" s="247"/>
      <c r="L140" s="253"/>
      <c r="M140" s="254"/>
      <c r="N140" s="255"/>
      <c r="O140" s="255"/>
      <c r="P140" s="255"/>
      <c r="Q140" s="255"/>
      <c r="R140" s="255"/>
      <c r="S140" s="255"/>
      <c r="T140" s="25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7" t="s">
        <v>134</v>
      </c>
      <c r="AU140" s="257" t="s">
        <v>87</v>
      </c>
      <c r="AV140" s="13" t="s">
        <v>87</v>
      </c>
      <c r="AW140" s="13" t="s">
        <v>34</v>
      </c>
      <c r="AX140" s="13" t="s">
        <v>79</v>
      </c>
      <c r="AY140" s="257" t="s">
        <v>124</v>
      </c>
    </row>
    <row r="141" spans="1:51" s="13" customFormat="1" ht="12">
      <c r="A141" s="13"/>
      <c r="B141" s="246"/>
      <c r="C141" s="247"/>
      <c r="D141" s="248" t="s">
        <v>134</v>
      </c>
      <c r="E141" s="249" t="s">
        <v>1</v>
      </c>
      <c r="F141" s="250" t="s">
        <v>164</v>
      </c>
      <c r="G141" s="247"/>
      <c r="H141" s="251">
        <v>5.4</v>
      </c>
      <c r="I141" s="252"/>
      <c r="J141" s="247"/>
      <c r="K141" s="247"/>
      <c r="L141" s="253"/>
      <c r="M141" s="254"/>
      <c r="N141" s="255"/>
      <c r="O141" s="255"/>
      <c r="P141" s="255"/>
      <c r="Q141" s="255"/>
      <c r="R141" s="255"/>
      <c r="S141" s="255"/>
      <c r="T141" s="25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7" t="s">
        <v>134</v>
      </c>
      <c r="AU141" s="257" t="s">
        <v>87</v>
      </c>
      <c r="AV141" s="13" t="s">
        <v>87</v>
      </c>
      <c r="AW141" s="13" t="s">
        <v>34</v>
      </c>
      <c r="AX141" s="13" t="s">
        <v>79</v>
      </c>
      <c r="AY141" s="257" t="s">
        <v>124</v>
      </c>
    </row>
    <row r="142" spans="1:51" s="14" customFormat="1" ht="12">
      <c r="A142" s="14"/>
      <c r="B142" s="258"/>
      <c r="C142" s="259"/>
      <c r="D142" s="248" t="s">
        <v>134</v>
      </c>
      <c r="E142" s="260" t="s">
        <v>1</v>
      </c>
      <c r="F142" s="261" t="s">
        <v>137</v>
      </c>
      <c r="G142" s="259"/>
      <c r="H142" s="262">
        <v>19.700000000000003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8" t="s">
        <v>134</v>
      </c>
      <c r="AU142" s="268" t="s">
        <v>87</v>
      </c>
      <c r="AV142" s="14" t="s">
        <v>130</v>
      </c>
      <c r="AW142" s="14" t="s">
        <v>34</v>
      </c>
      <c r="AX142" s="14" t="s">
        <v>83</v>
      </c>
      <c r="AY142" s="268" t="s">
        <v>124</v>
      </c>
    </row>
    <row r="143" spans="1:65" s="2" customFormat="1" ht="62.7" customHeight="1">
      <c r="A143" s="38"/>
      <c r="B143" s="39"/>
      <c r="C143" s="227" t="s">
        <v>165</v>
      </c>
      <c r="D143" s="227" t="s">
        <v>126</v>
      </c>
      <c r="E143" s="228" t="s">
        <v>166</v>
      </c>
      <c r="F143" s="229" t="s">
        <v>167</v>
      </c>
      <c r="G143" s="230" t="s">
        <v>152</v>
      </c>
      <c r="H143" s="231">
        <v>2</v>
      </c>
      <c r="I143" s="232"/>
      <c r="J143" s="233">
        <f>ROUND(I143*H143,2)</f>
        <v>0</v>
      </c>
      <c r="K143" s="234"/>
      <c r="L143" s="44"/>
      <c r="M143" s="235" t="s">
        <v>1</v>
      </c>
      <c r="N143" s="236" t="s">
        <v>44</v>
      </c>
      <c r="O143" s="91"/>
      <c r="P143" s="237">
        <f>O143*H143</f>
        <v>0</v>
      </c>
      <c r="Q143" s="237">
        <v>0</v>
      </c>
      <c r="R143" s="237">
        <f>Q143*H143</f>
        <v>0</v>
      </c>
      <c r="S143" s="237">
        <v>0.043</v>
      </c>
      <c r="T143" s="238">
        <f>S143*H143</f>
        <v>0.086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9" t="s">
        <v>130</v>
      </c>
      <c r="AT143" s="239" t="s">
        <v>126</v>
      </c>
      <c r="AU143" s="239" t="s">
        <v>87</v>
      </c>
      <c r="AY143" s="17" t="s">
        <v>124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7" t="s">
        <v>83</v>
      </c>
      <c r="BK143" s="240">
        <f>ROUND(I143*H143,2)</f>
        <v>0</v>
      </c>
      <c r="BL143" s="17" t="s">
        <v>130</v>
      </c>
      <c r="BM143" s="239" t="s">
        <v>168</v>
      </c>
    </row>
    <row r="144" spans="1:47" s="2" customFormat="1" ht="12">
      <c r="A144" s="38"/>
      <c r="B144" s="39"/>
      <c r="C144" s="40"/>
      <c r="D144" s="241" t="s">
        <v>132</v>
      </c>
      <c r="E144" s="40"/>
      <c r="F144" s="242" t="s">
        <v>169</v>
      </c>
      <c r="G144" s="40"/>
      <c r="H144" s="40"/>
      <c r="I144" s="243"/>
      <c r="J144" s="40"/>
      <c r="K144" s="40"/>
      <c r="L144" s="44"/>
      <c r="M144" s="244"/>
      <c r="N144" s="24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132</v>
      </c>
      <c r="AU144" s="17" t="s">
        <v>87</v>
      </c>
    </row>
    <row r="145" spans="1:51" s="13" customFormat="1" ht="12">
      <c r="A145" s="13"/>
      <c r="B145" s="246"/>
      <c r="C145" s="247"/>
      <c r="D145" s="248" t="s">
        <v>134</v>
      </c>
      <c r="E145" s="249" t="s">
        <v>1</v>
      </c>
      <c r="F145" s="250" t="s">
        <v>170</v>
      </c>
      <c r="G145" s="247"/>
      <c r="H145" s="251">
        <v>2</v>
      </c>
      <c r="I145" s="252"/>
      <c r="J145" s="247"/>
      <c r="K145" s="247"/>
      <c r="L145" s="253"/>
      <c r="M145" s="254"/>
      <c r="N145" s="255"/>
      <c r="O145" s="255"/>
      <c r="P145" s="255"/>
      <c r="Q145" s="255"/>
      <c r="R145" s="255"/>
      <c r="S145" s="255"/>
      <c r="T145" s="25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7" t="s">
        <v>134</v>
      </c>
      <c r="AU145" s="257" t="s">
        <v>87</v>
      </c>
      <c r="AV145" s="13" t="s">
        <v>87</v>
      </c>
      <c r="AW145" s="13" t="s">
        <v>34</v>
      </c>
      <c r="AX145" s="13" t="s">
        <v>83</v>
      </c>
      <c r="AY145" s="257" t="s">
        <v>124</v>
      </c>
    </row>
    <row r="146" spans="1:65" s="2" customFormat="1" ht="49.05" customHeight="1">
      <c r="A146" s="38"/>
      <c r="B146" s="39"/>
      <c r="C146" s="227" t="s">
        <v>147</v>
      </c>
      <c r="D146" s="227" t="s">
        <v>126</v>
      </c>
      <c r="E146" s="228" t="s">
        <v>171</v>
      </c>
      <c r="F146" s="229" t="s">
        <v>172</v>
      </c>
      <c r="G146" s="230" t="s">
        <v>129</v>
      </c>
      <c r="H146" s="231">
        <v>0.707</v>
      </c>
      <c r="I146" s="232"/>
      <c r="J146" s="233">
        <f>ROUND(I146*H146,2)</f>
        <v>0</v>
      </c>
      <c r="K146" s="234"/>
      <c r="L146" s="44"/>
      <c r="M146" s="235" t="s">
        <v>1</v>
      </c>
      <c r="N146" s="236" t="s">
        <v>44</v>
      </c>
      <c r="O146" s="91"/>
      <c r="P146" s="237">
        <f>O146*H146</f>
        <v>0</v>
      </c>
      <c r="Q146" s="237">
        <v>0</v>
      </c>
      <c r="R146" s="237">
        <f>Q146*H146</f>
        <v>0</v>
      </c>
      <c r="S146" s="237">
        <v>0.55</v>
      </c>
      <c r="T146" s="238">
        <f>S146*H146</f>
        <v>0.38885000000000003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9" t="s">
        <v>130</v>
      </c>
      <c r="AT146" s="239" t="s">
        <v>126</v>
      </c>
      <c r="AU146" s="239" t="s">
        <v>87</v>
      </c>
      <c r="AY146" s="17" t="s">
        <v>124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7" t="s">
        <v>83</v>
      </c>
      <c r="BK146" s="240">
        <f>ROUND(I146*H146,2)</f>
        <v>0</v>
      </c>
      <c r="BL146" s="17" t="s">
        <v>130</v>
      </c>
      <c r="BM146" s="239" t="s">
        <v>173</v>
      </c>
    </row>
    <row r="147" spans="1:47" s="2" customFormat="1" ht="12">
      <c r="A147" s="38"/>
      <c r="B147" s="39"/>
      <c r="C147" s="40"/>
      <c r="D147" s="241" t="s">
        <v>132</v>
      </c>
      <c r="E147" s="40"/>
      <c r="F147" s="242" t="s">
        <v>174</v>
      </c>
      <c r="G147" s="40"/>
      <c r="H147" s="40"/>
      <c r="I147" s="243"/>
      <c r="J147" s="40"/>
      <c r="K147" s="40"/>
      <c r="L147" s="44"/>
      <c r="M147" s="244"/>
      <c r="N147" s="24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132</v>
      </c>
      <c r="AU147" s="17" t="s">
        <v>87</v>
      </c>
    </row>
    <row r="148" spans="1:51" s="13" customFormat="1" ht="12">
      <c r="A148" s="13"/>
      <c r="B148" s="246"/>
      <c r="C148" s="247"/>
      <c r="D148" s="248" t="s">
        <v>134</v>
      </c>
      <c r="E148" s="249" t="s">
        <v>1</v>
      </c>
      <c r="F148" s="250" t="s">
        <v>175</v>
      </c>
      <c r="G148" s="247"/>
      <c r="H148" s="251">
        <v>0.707</v>
      </c>
      <c r="I148" s="252"/>
      <c r="J148" s="247"/>
      <c r="K148" s="247"/>
      <c r="L148" s="253"/>
      <c r="M148" s="254"/>
      <c r="N148" s="255"/>
      <c r="O148" s="255"/>
      <c r="P148" s="255"/>
      <c r="Q148" s="255"/>
      <c r="R148" s="255"/>
      <c r="S148" s="255"/>
      <c r="T148" s="25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7" t="s">
        <v>134</v>
      </c>
      <c r="AU148" s="257" t="s">
        <v>87</v>
      </c>
      <c r="AV148" s="13" t="s">
        <v>87</v>
      </c>
      <c r="AW148" s="13" t="s">
        <v>34</v>
      </c>
      <c r="AX148" s="13" t="s">
        <v>83</v>
      </c>
      <c r="AY148" s="257" t="s">
        <v>124</v>
      </c>
    </row>
    <row r="149" spans="1:63" s="12" customFormat="1" ht="22.8" customHeight="1">
      <c r="A149" s="12"/>
      <c r="B149" s="211"/>
      <c r="C149" s="212"/>
      <c r="D149" s="213" t="s">
        <v>78</v>
      </c>
      <c r="E149" s="225" t="s">
        <v>176</v>
      </c>
      <c r="F149" s="225" t="s">
        <v>177</v>
      </c>
      <c r="G149" s="212"/>
      <c r="H149" s="212"/>
      <c r="I149" s="215"/>
      <c r="J149" s="226">
        <f>BK149</f>
        <v>0</v>
      </c>
      <c r="K149" s="212"/>
      <c r="L149" s="217"/>
      <c r="M149" s="218"/>
      <c r="N149" s="219"/>
      <c r="O149" s="219"/>
      <c r="P149" s="220">
        <f>SUM(P150:P157)</f>
        <v>0</v>
      </c>
      <c r="Q149" s="219"/>
      <c r="R149" s="220">
        <f>SUM(R150:R157)</f>
        <v>0</v>
      </c>
      <c r="S149" s="219"/>
      <c r="T149" s="221">
        <f>SUM(T150:T157)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2" t="s">
        <v>83</v>
      </c>
      <c r="AT149" s="223" t="s">
        <v>78</v>
      </c>
      <c r="AU149" s="223" t="s">
        <v>83</v>
      </c>
      <c r="AY149" s="222" t="s">
        <v>124</v>
      </c>
      <c r="BK149" s="224">
        <f>SUM(BK150:BK157)</f>
        <v>0</v>
      </c>
    </row>
    <row r="150" spans="1:65" s="2" customFormat="1" ht="37.8" customHeight="1">
      <c r="A150" s="38"/>
      <c r="B150" s="39"/>
      <c r="C150" s="227" t="s">
        <v>178</v>
      </c>
      <c r="D150" s="227" t="s">
        <v>126</v>
      </c>
      <c r="E150" s="228" t="s">
        <v>179</v>
      </c>
      <c r="F150" s="229" t="s">
        <v>180</v>
      </c>
      <c r="G150" s="230" t="s">
        <v>181</v>
      </c>
      <c r="H150" s="231">
        <v>0.389</v>
      </c>
      <c r="I150" s="232"/>
      <c r="J150" s="233">
        <f>ROUND(I150*H150,2)</f>
        <v>0</v>
      </c>
      <c r="K150" s="234"/>
      <c r="L150" s="44"/>
      <c r="M150" s="235" t="s">
        <v>1</v>
      </c>
      <c r="N150" s="236" t="s">
        <v>44</v>
      </c>
      <c r="O150" s="91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9" t="s">
        <v>130</v>
      </c>
      <c r="AT150" s="239" t="s">
        <v>126</v>
      </c>
      <c r="AU150" s="239" t="s">
        <v>87</v>
      </c>
      <c r="AY150" s="17" t="s">
        <v>124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7" t="s">
        <v>83</v>
      </c>
      <c r="BK150" s="240">
        <f>ROUND(I150*H150,2)</f>
        <v>0</v>
      </c>
      <c r="BL150" s="17" t="s">
        <v>130</v>
      </c>
      <c r="BM150" s="239" t="s">
        <v>182</v>
      </c>
    </row>
    <row r="151" spans="1:47" s="2" customFormat="1" ht="12">
      <c r="A151" s="38"/>
      <c r="B151" s="39"/>
      <c r="C151" s="40"/>
      <c r="D151" s="241" t="s">
        <v>132</v>
      </c>
      <c r="E151" s="40"/>
      <c r="F151" s="242" t="s">
        <v>183</v>
      </c>
      <c r="G151" s="40"/>
      <c r="H151" s="40"/>
      <c r="I151" s="243"/>
      <c r="J151" s="40"/>
      <c r="K151" s="40"/>
      <c r="L151" s="44"/>
      <c r="M151" s="244"/>
      <c r="N151" s="24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132</v>
      </c>
      <c r="AU151" s="17" t="s">
        <v>87</v>
      </c>
    </row>
    <row r="152" spans="1:65" s="2" customFormat="1" ht="37.8" customHeight="1">
      <c r="A152" s="38"/>
      <c r="B152" s="39"/>
      <c r="C152" s="227" t="s">
        <v>184</v>
      </c>
      <c r="D152" s="227" t="s">
        <v>126</v>
      </c>
      <c r="E152" s="228" t="s">
        <v>185</v>
      </c>
      <c r="F152" s="229" t="s">
        <v>186</v>
      </c>
      <c r="G152" s="230" t="s">
        <v>181</v>
      </c>
      <c r="H152" s="231">
        <v>0.389</v>
      </c>
      <c r="I152" s="232"/>
      <c r="J152" s="233">
        <f>ROUND(I152*H152,2)</f>
        <v>0</v>
      </c>
      <c r="K152" s="234"/>
      <c r="L152" s="44"/>
      <c r="M152" s="235" t="s">
        <v>1</v>
      </c>
      <c r="N152" s="236" t="s">
        <v>44</v>
      </c>
      <c r="O152" s="91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9" t="s">
        <v>130</v>
      </c>
      <c r="AT152" s="239" t="s">
        <v>126</v>
      </c>
      <c r="AU152" s="239" t="s">
        <v>87</v>
      </c>
      <c r="AY152" s="17" t="s">
        <v>124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7" t="s">
        <v>83</v>
      </c>
      <c r="BK152" s="240">
        <f>ROUND(I152*H152,2)</f>
        <v>0</v>
      </c>
      <c r="BL152" s="17" t="s">
        <v>130</v>
      </c>
      <c r="BM152" s="239" t="s">
        <v>187</v>
      </c>
    </row>
    <row r="153" spans="1:47" s="2" customFormat="1" ht="12">
      <c r="A153" s="38"/>
      <c r="B153" s="39"/>
      <c r="C153" s="40"/>
      <c r="D153" s="241" t="s">
        <v>132</v>
      </c>
      <c r="E153" s="40"/>
      <c r="F153" s="242" t="s">
        <v>188</v>
      </c>
      <c r="G153" s="40"/>
      <c r="H153" s="40"/>
      <c r="I153" s="243"/>
      <c r="J153" s="40"/>
      <c r="K153" s="40"/>
      <c r="L153" s="44"/>
      <c r="M153" s="244"/>
      <c r="N153" s="24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132</v>
      </c>
      <c r="AU153" s="17" t="s">
        <v>87</v>
      </c>
    </row>
    <row r="154" spans="1:51" s="13" customFormat="1" ht="12">
      <c r="A154" s="13"/>
      <c r="B154" s="246"/>
      <c r="C154" s="247"/>
      <c r="D154" s="248" t="s">
        <v>134</v>
      </c>
      <c r="E154" s="249" t="s">
        <v>1</v>
      </c>
      <c r="F154" s="250" t="s">
        <v>189</v>
      </c>
      <c r="G154" s="247"/>
      <c r="H154" s="251">
        <v>0.389</v>
      </c>
      <c r="I154" s="252"/>
      <c r="J154" s="247"/>
      <c r="K154" s="247"/>
      <c r="L154" s="253"/>
      <c r="M154" s="254"/>
      <c r="N154" s="255"/>
      <c r="O154" s="255"/>
      <c r="P154" s="255"/>
      <c r="Q154" s="255"/>
      <c r="R154" s="255"/>
      <c r="S154" s="255"/>
      <c r="T154" s="25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7" t="s">
        <v>134</v>
      </c>
      <c r="AU154" s="257" t="s">
        <v>87</v>
      </c>
      <c r="AV154" s="13" t="s">
        <v>87</v>
      </c>
      <c r="AW154" s="13" t="s">
        <v>34</v>
      </c>
      <c r="AX154" s="13" t="s">
        <v>83</v>
      </c>
      <c r="AY154" s="257" t="s">
        <v>124</v>
      </c>
    </row>
    <row r="155" spans="1:65" s="2" customFormat="1" ht="49.05" customHeight="1">
      <c r="A155" s="38"/>
      <c r="B155" s="39"/>
      <c r="C155" s="227" t="s">
        <v>190</v>
      </c>
      <c r="D155" s="227" t="s">
        <v>126</v>
      </c>
      <c r="E155" s="228" t="s">
        <v>191</v>
      </c>
      <c r="F155" s="229" t="s">
        <v>192</v>
      </c>
      <c r="G155" s="230" t="s">
        <v>181</v>
      </c>
      <c r="H155" s="231">
        <v>2.723</v>
      </c>
      <c r="I155" s="232"/>
      <c r="J155" s="233">
        <f>ROUND(I155*H155,2)</f>
        <v>0</v>
      </c>
      <c r="K155" s="234"/>
      <c r="L155" s="44"/>
      <c r="M155" s="235" t="s">
        <v>1</v>
      </c>
      <c r="N155" s="236" t="s">
        <v>44</v>
      </c>
      <c r="O155" s="91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9" t="s">
        <v>130</v>
      </c>
      <c r="AT155" s="239" t="s">
        <v>126</v>
      </c>
      <c r="AU155" s="239" t="s">
        <v>87</v>
      </c>
      <c r="AY155" s="17" t="s">
        <v>124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7" t="s">
        <v>83</v>
      </c>
      <c r="BK155" s="240">
        <f>ROUND(I155*H155,2)</f>
        <v>0</v>
      </c>
      <c r="BL155" s="17" t="s">
        <v>130</v>
      </c>
      <c r="BM155" s="239" t="s">
        <v>193</v>
      </c>
    </row>
    <row r="156" spans="1:47" s="2" customFormat="1" ht="12">
      <c r="A156" s="38"/>
      <c r="B156" s="39"/>
      <c r="C156" s="40"/>
      <c r="D156" s="241" t="s">
        <v>132</v>
      </c>
      <c r="E156" s="40"/>
      <c r="F156" s="242" t="s">
        <v>194</v>
      </c>
      <c r="G156" s="40"/>
      <c r="H156" s="40"/>
      <c r="I156" s="243"/>
      <c r="J156" s="40"/>
      <c r="K156" s="40"/>
      <c r="L156" s="44"/>
      <c r="M156" s="244"/>
      <c r="N156" s="24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132</v>
      </c>
      <c r="AU156" s="17" t="s">
        <v>87</v>
      </c>
    </row>
    <row r="157" spans="1:51" s="13" customFormat="1" ht="12">
      <c r="A157" s="13"/>
      <c r="B157" s="246"/>
      <c r="C157" s="247"/>
      <c r="D157" s="248" t="s">
        <v>134</v>
      </c>
      <c r="E157" s="249" t="s">
        <v>1</v>
      </c>
      <c r="F157" s="250" t="s">
        <v>195</v>
      </c>
      <c r="G157" s="247"/>
      <c r="H157" s="251">
        <v>2.723</v>
      </c>
      <c r="I157" s="252"/>
      <c r="J157" s="247"/>
      <c r="K157" s="247"/>
      <c r="L157" s="253"/>
      <c r="M157" s="279"/>
      <c r="N157" s="280"/>
      <c r="O157" s="280"/>
      <c r="P157" s="280"/>
      <c r="Q157" s="280"/>
      <c r="R157" s="280"/>
      <c r="S157" s="280"/>
      <c r="T157" s="28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7" t="s">
        <v>134</v>
      </c>
      <c r="AU157" s="257" t="s">
        <v>87</v>
      </c>
      <c r="AV157" s="13" t="s">
        <v>87</v>
      </c>
      <c r="AW157" s="13" t="s">
        <v>34</v>
      </c>
      <c r="AX157" s="13" t="s">
        <v>83</v>
      </c>
      <c r="AY157" s="257" t="s">
        <v>124</v>
      </c>
    </row>
    <row r="158" spans="1:31" s="2" customFormat="1" ht="6.95" customHeight="1">
      <c r="A158" s="38"/>
      <c r="B158" s="66"/>
      <c r="C158" s="67"/>
      <c r="D158" s="67"/>
      <c r="E158" s="67"/>
      <c r="F158" s="67"/>
      <c r="G158" s="67"/>
      <c r="H158" s="67"/>
      <c r="I158" s="67"/>
      <c r="J158" s="67"/>
      <c r="K158" s="67"/>
      <c r="L158" s="44"/>
      <c r="M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</sheetData>
  <sheetProtection password="CC35" sheet="1" objects="1" scenarios="1" formatColumns="0" formatRows="0" autoFilter="0"/>
  <autoFilter ref="C119:K15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hyperlinks>
    <hyperlink ref="F124" r:id="rId1" display="https://podminky.urs.cz/item/CS_URS_2022_02/129153101"/>
    <hyperlink ref="F134" r:id="rId2" display="https://podminky.urs.cz/item/CS_URS_2022_02/938902206"/>
    <hyperlink ref="F138" r:id="rId3" display="https://podminky.urs.cz/item/CS_URS_2022_02/938902454"/>
    <hyperlink ref="F144" r:id="rId4" display="https://podminky.urs.cz/item/CS_URS_2022_02/938902499"/>
    <hyperlink ref="F147" r:id="rId5" display="https://podminky.urs.cz/item/CS_URS_2022_02/966061111"/>
    <hyperlink ref="F151" r:id="rId6" display="https://podminky.urs.cz/item/CS_URS_2022_02/997013811"/>
    <hyperlink ref="F153" r:id="rId7" display="https://podminky.urs.cz/item/CS_URS_2022_02/997312511"/>
    <hyperlink ref="F156" r:id="rId8" display="https://podminky.urs.cz/item/CS_URS_2022_02/997312519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96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Albrechtický potok, Albrechtice nad Orlicí, oprava koryta, ř. km 0,000-1,315</v>
      </c>
      <c r="F7" s="150"/>
      <c r="G7" s="150"/>
      <c r="H7" s="150"/>
      <c r="L7" s="20"/>
    </row>
    <row r="8" spans="2:12" s="1" customFormat="1" ht="12" customHeight="1">
      <c r="B8" s="20"/>
      <c r="D8" s="150" t="s">
        <v>97</v>
      </c>
      <c r="L8" s="20"/>
    </row>
    <row r="9" spans="1:31" s="2" customFormat="1" ht="16.5" customHeight="1">
      <c r="A9" s="38"/>
      <c r="B9" s="44"/>
      <c r="C9" s="38"/>
      <c r="D9" s="38"/>
      <c r="E9" s="151" t="s">
        <v>98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196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197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19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17. 10. 2022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26</v>
      </c>
      <c r="E16" s="38"/>
      <c r="F16" s="38"/>
      <c r="G16" s="38"/>
      <c r="H16" s="38"/>
      <c r="I16" s="150" t="s">
        <v>27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28</v>
      </c>
      <c r="F17" s="38"/>
      <c r="G17" s="38"/>
      <c r="H17" s="38"/>
      <c r="I17" s="150" t="s">
        <v>29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30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29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32</v>
      </c>
      <c r="E22" s="38"/>
      <c r="F22" s="38"/>
      <c r="G22" s="38"/>
      <c r="H22" s="38"/>
      <c r="I22" s="150" t="s">
        <v>27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29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27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0" t="s">
        <v>29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59.25" customHeight="1">
      <c r="A29" s="154"/>
      <c r="B29" s="155"/>
      <c r="C29" s="154"/>
      <c r="D29" s="154"/>
      <c r="E29" s="156" t="s">
        <v>99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39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41</v>
      </c>
      <c r="G34" s="38"/>
      <c r="H34" s="38"/>
      <c r="I34" s="161" t="s">
        <v>40</v>
      </c>
      <c r="J34" s="161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43</v>
      </c>
      <c r="E35" s="150" t="s">
        <v>44</v>
      </c>
      <c r="F35" s="163">
        <f>ROUND((SUM(BE122:BE159)),2)</f>
        <v>0</v>
      </c>
      <c r="G35" s="38"/>
      <c r="H35" s="38"/>
      <c r="I35" s="164">
        <v>0.21</v>
      </c>
      <c r="J35" s="163">
        <f>ROUND(((SUM(BE122:BE159))*I35),2)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45</v>
      </c>
      <c r="F36" s="163">
        <f>ROUND((SUM(BF122:BF159)),2)</f>
        <v>0</v>
      </c>
      <c r="G36" s="38"/>
      <c r="H36" s="38"/>
      <c r="I36" s="164">
        <v>0.15</v>
      </c>
      <c r="J36" s="163">
        <f>ROUND(((SUM(BF122:BF159))*I36),2)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46</v>
      </c>
      <c r="F37" s="163">
        <f>ROUND((SUM(BG122:BG159)),2)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47</v>
      </c>
      <c r="F38" s="163">
        <f>ROUND((SUM(BH122:BH159)),2)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48</v>
      </c>
      <c r="F39" s="163">
        <f>ROUND((SUM(BI122:BI159)),2)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52</v>
      </c>
      <c r="E50" s="173"/>
      <c r="F50" s="173"/>
      <c r="G50" s="172" t="s">
        <v>53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5"/>
      <c r="J61" s="177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56</v>
      </c>
      <c r="E65" s="178"/>
      <c r="F65" s="178"/>
      <c r="G65" s="172" t="s">
        <v>57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5"/>
      <c r="J76" s="177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3" t="str">
        <f>E7</f>
        <v>Albrechtický potok, Albrechtice nad Orlicí, oprava koryta, ř. km 0,000-1,315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97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98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196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 xml:space="preserve">1.1 - SO 01.1 Odstranění břehových  porostů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Albrechtice nad Orlicí</v>
      </c>
      <c r="G91" s="40"/>
      <c r="H91" s="40"/>
      <c r="I91" s="32" t="s">
        <v>24</v>
      </c>
      <c r="J91" s="79" t="str">
        <f>IF(J14="","",J14)</f>
        <v>17. 10. 2022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26</v>
      </c>
      <c r="D93" s="40"/>
      <c r="E93" s="40"/>
      <c r="F93" s="27" t="str">
        <f>E17</f>
        <v>Povodí Labe, státní podnik, závod Pardubice</v>
      </c>
      <c r="G93" s="40"/>
      <c r="H93" s="40"/>
      <c r="I93" s="32" t="s">
        <v>32</v>
      </c>
      <c r="J93" s="36" t="str">
        <f>E23</f>
        <v>Multiaqua s.r.o.,Veverkove 1341, Hradec Králové 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Ing. Ladislav Malý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101</v>
      </c>
      <c r="D96" s="185"/>
      <c r="E96" s="185"/>
      <c r="F96" s="185"/>
      <c r="G96" s="185"/>
      <c r="H96" s="185"/>
      <c r="I96" s="185"/>
      <c r="J96" s="186" t="s">
        <v>102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103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104</v>
      </c>
    </row>
    <row r="99" spans="1:31" s="9" customFormat="1" ht="24.95" customHeight="1">
      <c r="A99" s="9"/>
      <c r="B99" s="188"/>
      <c r="C99" s="189"/>
      <c r="D99" s="190" t="s">
        <v>105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106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109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6.25" customHeight="1">
      <c r="A110" s="38"/>
      <c r="B110" s="39"/>
      <c r="C110" s="40"/>
      <c r="D110" s="40"/>
      <c r="E110" s="183" t="str">
        <f>E7</f>
        <v>Albrechtický potok, Albrechtice nad Orlicí, oprava koryta, ř. km 0,000-1,315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97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98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196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 xml:space="preserve">1.1 - SO 01.1 Odstranění břehových  porostů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22</v>
      </c>
      <c r="D116" s="40"/>
      <c r="E116" s="40"/>
      <c r="F116" s="27" t="str">
        <f>F14</f>
        <v>Albrechtice nad Orlicí</v>
      </c>
      <c r="G116" s="40"/>
      <c r="H116" s="40"/>
      <c r="I116" s="32" t="s">
        <v>24</v>
      </c>
      <c r="J116" s="79" t="str">
        <f>IF(J14="","",J14)</f>
        <v>17. 10. 2022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40.05" customHeight="1">
      <c r="A118" s="38"/>
      <c r="B118" s="39"/>
      <c r="C118" s="32" t="s">
        <v>26</v>
      </c>
      <c r="D118" s="40"/>
      <c r="E118" s="40"/>
      <c r="F118" s="27" t="str">
        <f>E17</f>
        <v>Povodí Labe, státní podnik, závod Pardubice</v>
      </c>
      <c r="G118" s="40"/>
      <c r="H118" s="40"/>
      <c r="I118" s="32" t="s">
        <v>32</v>
      </c>
      <c r="J118" s="36" t="str">
        <f>E23</f>
        <v>Multiaqua s.r.o.,Veverkove 1341, Hradec Králové 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30</v>
      </c>
      <c r="D119" s="40"/>
      <c r="E119" s="40"/>
      <c r="F119" s="27" t="str">
        <f>IF(E20="","",E20)</f>
        <v>Vyplň údaj</v>
      </c>
      <c r="G119" s="40"/>
      <c r="H119" s="40"/>
      <c r="I119" s="32" t="s">
        <v>35</v>
      </c>
      <c r="J119" s="36" t="str">
        <f>E26</f>
        <v>Ing. Ladislav Malý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110</v>
      </c>
      <c r="D121" s="202" t="s">
        <v>64</v>
      </c>
      <c r="E121" s="202" t="s">
        <v>60</v>
      </c>
      <c r="F121" s="202" t="s">
        <v>61</v>
      </c>
      <c r="G121" s="202" t="s">
        <v>111</v>
      </c>
      <c r="H121" s="202" t="s">
        <v>112</v>
      </c>
      <c r="I121" s="202" t="s">
        <v>113</v>
      </c>
      <c r="J121" s="203" t="s">
        <v>102</v>
      </c>
      <c r="K121" s="204" t="s">
        <v>114</v>
      </c>
      <c r="L121" s="205"/>
      <c r="M121" s="100" t="s">
        <v>1</v>
      </c>
      <c r="N121" s="101" t="s">
        <v>43</v>
      </c>
      <c r="O121" s="101" t="s">
        <v>115</v>
      </c>
      <c r="P121" s="101" t="s">
        <v>116</v>
      </c>
      <c r="Q121" s="101" t="s">
        <v>117</v>
      </c>
      <c r="R121" s="101" t="s">
        <v>118</v>
      </c>
      <c r="S121" s="101" t="s">
        <v>119</v>
      </c>
      <c r="T121" s="102" t="s">
        <v>120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121</v>
      </c>
      <c r="D122" s="40"/>
      <c r="E122" s="40"/>
      <c r="F122" s="40"/>
      <c r="G122" s="40"/>
      <c r="H122" s="40"/>
      <c r="I122" s="40"/>
      <c r="J122" s="206">
        <f>BK122</f>
        <v>0</v>
      </c>
      <c r="K122" s="40"/>
      <c r="L122" s="44"/>
      <c r="M122" s="103"/>
      <c r="N122" s="207"/>
      <c r="O122" s="104"/>
      <c r="P122" s="208">
        <f>P123</f>
        <v>0</v>
      </c>
      <c r="Q122" s="104"/>
      <c r="R122" s="208">
        <f>R123</f>
        <v>0</v>
      </c>
      <c r="S122" s="104"/>
      <c r="T122" s="209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78</v>
      </c>
      <c r="AU122" s="17" t="s">
        <v>104</v>
      </c>
      <c r="BK122" s="210">
        <f>BK123</f>
        <v>0</v>
      </c>
    </row>
    <row r="123" spans="1:63" s="12" customFormat="1" ht="25.9" customHeight="1">
      <c r="A123" s="12"/>
      <c r="B123" s="211"/>
      <c r="C123" s="212"/>
      <c r="D123" s="213" t="s">
        <v>78</v>
      </c>
      <c r="E123" s="214" t="s">
        <v>122</v>
      </c>
      <c r="F123" s="214" t="s">
        <v>123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</f>
        <v>0</v>
      </c>
      <c r="Q123" s="219"/>
      <c r="R123" s="220">
        <f>R124</f>
        <v>0</v>
      </c>
      <c r="S123" s="219"/>
      <c r="T123" s="22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83</v>
      </c>
      <c r="AT123" s="223" t="s">
        <v>78</v>
      </c>
      <c r="AU123" s="223" t="s">
        <v>79</v>
      </c>
      <c r="AY123" s="222" t="s">
        <v>124</v>
      </c>
      <c r="BK123" s="224">
        <f>BK124</f>
        <v>0</v>
      </c>
    </row>
    <row r="124" spans="1:63" s="12" customFormat="1" ht="22.8" customHeight="1">
      <c r="A124" s="12"/>
      <c r="B124" s="211"/>
      <c r="C124" s="212"/>
      <c r="D124" s="213" t="s">
        <v>78</v>
      </c>
      <c r="E124" s="225" t="s">
        <v>83</v>
      </c>
      <c r="F124" s="225" t="s">
        <v>125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SUM(P125:P159)</f>
        <v>0</v>
      </c>
      <c r="Q124" s="219"/>
      <c r="R124" s="220">
        <f>SUM(R125:R159)</f>
        <v>0</v>
      </c>
      <c r="S124" s="219"/>
      <c r="T124" s="221">
        <f>SUM(T125:T159)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83</v>
      </c>
      <c r="AT124" s="223" t="s">
        <v>78</v>
      </c>
      <c r="AU124" s="223" t="s">
        <v>83</v>
      </c>
      <c r="AY124" s="222" t="s">
        <v>124</v>
      </c>
      <c r="BK124" s="224">
        <f>SUM(BK125:BK159)</f>
        <v>0</v>
      </c>
    </row>
    <row r="125" spans="1:65" s="2" customFormat="1" ht="24.15" customHeight="1">
      <c r="A125" s="38"/>
      <c r="B125" s="39"/>
      <c r="C125" s="227" t="s">
        <v>83</v>
      </c>
      <c r="D125" s="227" t="s">
        <v>126</v>
      </c>
      <c r="E125" s="228" t="s">
        <v>198</v>
      </c>
      <c r="F125" s="229" t="s">
        <v>199</v>
      </c>
      <c r="G125" s="230" t="s">
        <v>200</v>
      </c>
      <c r="H125" s="231">
        <v>0.75</v>
      </c>
      <c r="I125" s="232"/>
      <c r="J125" s="233">
        <f>ROUND(I125*H125,2)</f>
        <v>0</v>
      </c>
      <c r="K125" s="234"/>
      <c r="L125" s="44"/>
      <c r="M125" s="235" t="s">
        <v>1</v>
      </c>
      <c r="N125" s="236" t="s">
        <v>44</v>
      </c>
      <c r="O125" s="91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9" t="s">
        <v>130</v>
      </c>
      <c r="AT125" s="239" t="s">
        <v>126</v>
      </c>
      <c r="AU125" s="239" t="s">
        <v>87</v>
      </c>
      <c r="AY125" s="17" t="s">
        <v>124</v>
      </c>
      <c r="BE125" s="240">
        <f>IF(N125="základní",J125,0)</f>
        <v>0</v>
      </c>
      <c r="BF125" s="240">
        <f>IF(N125="snížená",J125,0)</f>
        <v>0</v>
      </c>
      <c r="BG125" s="240">
        <f>IF(N125="zákl. přenesená",J125,0)</f>
        <v>0</v>
      </c>
      <c r="BH125" s="240">
        <f>IF(N125="sníž. přenesená",J125,0)</f>
        <v>0</v>
      </c>
      <c r="BI125" s="240">
        <f>IF(N125="nulová",J125,0)</f>
        <v>0</v>
      </c>
      <c r="BJ125" s="17" t="s">
        <v>83</v>
      </c>
      <c r="BK125" s="240">
        <f>ROUND(I125*H125,2)</f>
        <v>0</v>
      </c>
      <c r="BL125" s="17" t="s">
        <v>130</v>
      </c>
      <c r="BM125" s="239" t="s">
        <v>201</v>
      </c>
    </row>
    <row r="126" spans="1:47" s="2" customFormat="1" ht="12">
      <c r="A126" s="38"/>
      <c r="B126" s="39"/>
      <c r="C126" s="40"/>
      <c r="D126" s="241" t="s">
        <v>132</v>
      </c>
      <c r="E126" s="40"/>
      <c r="F126" s="242" t="s">
        <v>202</v>
      </c>
      <c r="G126" s="40"/>
      <c r="H126" s="40"/>
      <c r="I126" s="243"/>
      <c r="J126" s="40"/>
      <c r="K126" s="40"/>
      <c r="L126" s="44"/>
      <c r="M126" s="244"/>
      <c r="N126" s="245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132</v>
      </c>
      <c r="AU126" s="17" t="s">
        <v>87</v>
      </c>
    </row>
    <row r="127" spans="1:51" s="13" customFormat="1" ht="12">
      <c r="A127" s="13"/>
      <c r="B127" s="246"/>
      <c r="C127" s="247"/>
      <c r="D127" s="248" t="s">
        <v>134</v>
      </c>
      <c r="E127" s="249" t="s">
        <v>1</v>
      </c>
      <c r="F127" s="250" t="s">
        <v>203</v>
      </c>
      <c r="G127" s="247"/>
      <c r="H127" s="251">
        <v>0.75</v>
      </c>
      <c r="I127" s="252"/>
      <c r="J127" s="247"/>
      <c r="K127" s="247"/>
      <c r="L127" s="253"/>
      <c r="M127" s="254"/>
      <c r="N127" s="255"/>
      <c r="O127" s="255"/>
      <c r="P127" s="255"/>
      <c r="Q127" s="255"/>
      <c r="R127" s="255"/>
      <c r="S127" s="255"/>
      <c r="T127" s="25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7" t="s">
        <v>134</v>
      </c>
      <c r="AU127" s="257" t="s">
        <v>87</v>
      </c>
      <c r="AV127" s="13" t="s">
        <v>87</v>
      </c>
      <c r="AW127" s="13" t="s">
        <v>34</v>
      </c>
      <c r="AX127" s="13" t="s">
        <v>83</v>
      </c>
      <c r="AY127" s="257" t="s">
        <v>124</v>
      </c>
    </row>
    <row r="128" spans="1:65" s="2" customFormat="1" ht="49.05" customHeight="1">
      <c r="A128" s="38"/>
      <c r="B128" s="39"/>
      <c r="C128" s="227" t="s">
        <v>87</v>
      </c>
      <c r="D128" s="227" t="s">
        <v>126</v>
      </c>
      <c r="E128" s="228" t="s">
        <v>204</v>
      </c>
      <c r="F128" s="229" t="s">
        <v>205</v>
      </c>
      <c r="G128" s="230" t="s">
        <v>206</v>
      </c>
      <c r="H128" s="231">
        <v>1428</v>
      </c>
      <c r="I128" s="232"/>
      <c r="J128" s="233">
        <f>ROUND(I128*H128,2)</f>
        <v>0</v>
      </c>
      <c r="K128" s="234"/>
      <c r="L128" s="44"/>
      <c r="M128" s="235" t="s">
        <v>1</v>
      </c>
      <c r="N128" s="236" t="s">
        <v>44</v>
      </c>
      <c r="O128" s="91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130</v>
      </c>
      <c r="AT128" s="239" t="s">
        <v>126</v>
      </c>
      <c r="AU128" s="239" t="s">
        <v>87</v>
      </c>
      <c r="AY128" s="17" t="s">
        <v>124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7" t="s">
        <v>83</v>
      </c>
      <c r="BK128" s="240">
        <f>ROUND(I128*H128,2)</f>
        <v>0</v>
      </c>
      <c r="BL128" s="17" t="s">
        <v>130</v>
      </c>
      <c r="BM128" s="239" t="s">
        <v>207</v>
      </c>
    </row>
    <row r="129" spans="1:47" s="2" customFormat="1" ht="12">
      <c r="A129" s="38"/>
      <c r="B129" s="39"/>
      <c r="C129" s="40"/>
      <c r="D129" s="241" t="s">
        <v>132</v>
      </c>
      <c r="E129" s="40"/>
      <c r="F129" s="242" t="s">
        <v>208</v>
      </c>
      <c r="G129" s="40"/>
      <c r="H129" s="40"/>
      <c r="I129" s="243"/>
      <c r="J129" s="40"/>
      <c r="K129" s="40"/>
      <c r="L129" s="44"/>
      <c r="M129" s="244"/>
      <c r="N129" s="24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132</v>
      </c>
      <c r="AU129" s="17" t="s">
        <v>87</v>
      </c>
    </row>
    <row r="130" spans="1:51" s="15" customFormat="1" ht="12">
      <c r="A130" s="15"/>
      <c r="B130" s="269"/>
      <c r="C130" s="270"/>
      <c r="D130" s="248" t="s">
        <v>134</v>
      </c>
      <c r="E130" s="271" t="s">
        <v>1</v>
      </c>
      <c r="F130" s="272" t="s">
        <v>209</v>
      </c>
      <c r="G130" s="270"/>
      <c r="H130" s="271" t="s">
        <v>1</v>
      </c>
      <c r="I130" s="273"/>
      <c r="J130" s="270"/>
      <c r="K130" s="270"/>
      <c r="L130" s="274"/>
      <c r="M130" s="275"/>
      <c r="N130" s="276"/>
      <c r="O130" s="276"/>
      <c r="P130" s="276"/>
      <c r="Q130" s="276"/>
      <c r="R130" s="276"/>
      <c r="S130" s="276"/>
      <c r="T130" s="277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8" t="s">
        <v>134</v>
      </c>
      <c r="AU130" s="278" t="s">
        <v>87</v>
      </c>
      <c r="AV130" s="15" t="s">
        <v>83</v>
      </c>
      <c r="AW130" s="15" t="s">
        <v>34</v>
      </c>
      <c r="AX130" s="15" t="s">
        <v>79</v>
      </c>
      <c r="AY130" s="278" t="s">
        <v>124</v>
      </c>
    </row>
    <row r="131" spans="1:51" s="13" customFormat="1" ht="12">
      <c r="A131" s="13"/>
      <c r="B131" s="246"/>
      <c r="C131" s="247"/>
      <c r="D131" s="248" t="s">
        <v>134</v>
      </c>
      <c r="E131" s="249" t="s">
        <v>1</v>
      </c>
      <c r="F131" s="250" t="s">
        <v>210</v>
      </c>
      <c r="G131" s="247"/>
      <c r="H131" s="251">
        <v>120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7" t="s">
        <v>134</v>
      </c>
      <c r="AU131" s="257" t="s">
        <v>87</v>
      </c>
      <c r="AV131" s="13" t="s">
        <v>87</v>
      </c>
      <c r="AW131" s="13" t="s">
        <v>34</v>
      </c>
      <c r="AX131" s="13" t="s">
        <v>79</v>
      </c>
      <c r="AY131" s="257" t="s">
        <v>124</v>
      </c>
    </row>
    <row r="132" spans="1:51" s="13" customFormat="1" ht="12">
      <c r="A132" s="13"/>
      <c r="B132" s="246"/>
      <c r="C132" s="247"/>
      <c r="D132" s="248" t="s">
        <v>134</v>
      </c>
      <c r="E132" s="249" t="s">
        <v>1</v>
      </c>
      <c r="F132" s="250" t="s">
        <v>211</v>
      </c>
      <c r="G132" s="247"/>
      <c r="H132" s="251">
        <v>50</v>
      </c>
      <c r="I132" s="252"/>
      <c r="J132" s="247"/>
      <c r="K132" s="247"/>
      <c r="L132" s="253"/>
      <c r="M132" s="254"/>
      <c r="N132" s="255"/>
      <c r="O132" s="255"/>
      <c r="P132" s="255"/>
      <c r="Q132" s="255"/>
      <c r="R132" s="255"/>
      <c r="S132" s="255"/>
      <c r="T132" s="25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7" t="s">
        <v>134</v>
      </c>
      <c r="AU132" s="257" t="s">
        <v>87</v>
      </c>
      <c r="AV132" s="13" t="s">
        <v>87</v>
      </c>
      <c r="AW132" s="13" t="s">
        <v>34</v>
      </c>
      <c r="AX132" s="13" t="s">
        <v>79</v>
      </c>
      <c r="AY132" s="257" t="s">
        <v>124</v>
      </c>
    </row>
    <row r="133" spans="1:51" s="13" customFormat="1" ht="12">
      <c r="A133" s="13"/>
      <c r="B133" s="246"/>
      <c r="C133" s="247"/>
      <c r="D133" s="248" t="s">
        <v>134</v>
      </c>
      <c r="E133" s="249" t="s">
        <v>1</v>
      </c>
      <c r="F133" s="250" t="s">
        <v>212</v>
      </c>
      <c r="G133" s="247"/>
      <c r="H133" s="251">
        <v>58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7" t="s">
        <v>134</v>
      </c>
      <c r="AU133" s="257" t="s">
        <v>87</v>
      </c>
      <c r="AV133" s="13" t="s">
        <v>87</v>
      </c>
      <c r="AW133" s="13" t="s">
        <v>34</v>
      </c>
      <c r="AX133" s="13" t="s">
        <v>79</v>
      </c>
      <c r="AY133" s="257" t="s">
        <v>124</v>
      </c>
    </row>
    <row r="134" spans="1:51" s="13" customFormat="1" ht="12">
      <c r="A134" s="13"/>
      <c r="B134" s="246"/>
      <c r="C134" s="247"/>
      <c r="D134" s="248" t="s">
        <v>134</v>
      </c>
      <c r="E134" s="249" t="s">
        <v>1</v>
      </c>
      <c r="F134" s="250" t="s">
        <v>213</v>
      </c>
      <c r="G134" s="247"/>
      <c r="H134" s="251">
        <v>700</v>
      </c>
      <c r="I134" s="252"/>
      <c r="J134" s="247"/>
      <c r="K134" s="247"/>
      <c r="L134" s="253"/>
      <c r="M134" s="254"/>
      <c r="N134" s="255"/>
      <c r="O134" s="255"/>
      <c r="P134" s="255"/>
      <c r="Q134" s="255"/>
      <c r="R134" s="255"/>
      <c r="S134" s="255"/>
      <c r="T134" s="25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7" t="s">
        <v>134</v>
      </c>
      <c r="AU134" s="257" t="s">
        <v>87</v>
      </c>
      <c r="AV134" s="13" t="s">
        <v>87</v>
      </c>
      <c r="AW134" s="13" t="s">
        <v>34</v>
      </c>
      <c r="AX134" s="13" t="s">
        <v>79</v>
      </c>
      <c r="AY134" s="257" t="s">
        <v>124</v>
      </c>
    </row>
    <row r="135" spans="1:51" s="13" customFormat="1" ht="12">
      <c r="A135" s="13"/>
      <c r="B135" s="246"/>
      <c r="C135" s="247"/>
      <c r="D135" s="248" t="s">
        <v>134</v>
      </c>
      <c r="E135" s="249" t="s">
        <v>1</v>
      </c>
      <c r="F135" s="250" t="s">
        <v>214</v>
      </c>
      <c r="G135" s="247"/>
      <c r="H135" s="251">
        <v>500</v>
      </c>
      <c r="I135" s="252"/>
      <c r="J135" s="247"/>
      <c r="K135" s="247"/>
      <c r="L135" s="253"/>
      <c r="M135" s="254"/>
      <c r="N135" s="255"/>
      <c r="O135" s="255"/>
      <c r="P135" s="255"/>
      <c r="Q135" s="255"/>
      <c r="R135" s="255"/>
      <c r="S135" s="255"/>
      <c r="T135" s="25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7" t="s">
        <v>134</v>
      </c>
      <c r="AU135" s="257" t="s">
        <v>87</v>
      </c>
      <c r="AV135" s="13" t="s">
        <v>87</v>
      </c>
      <c r="AW135" s="13" t="s">
        <v>34</v>
      </c>
      <c r="AX135" s="13" t="s">
        <v>79</v>
      </c>
      <c r="AY135" s="257" t="s">
        <v>124</v>
      </c>
    </row>
    <row r="136" spans="1:51" s="14" customFormat="1" ht="12">
      <c r="A136" s="14"/>
      <c r="B136" s="258"/>
      <c r="C136" s="259"/>
      <c r="D136" s="248" t="s">
        <v>134</v>
      </c>
      <c r="E136" s="260" t="s">
        <v>1</v>
      </c>
      <c r="F136" s="261" t="s">
        <v>137</v>
      </c>
      <c r="G136" s="259"/>
      <c r="H136" s="262">
        <v>1428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8" t="s">
        <v>134</v>
      </c>
      <c r="AU136" s="268" t="s">
        <v>87</v>
      </c>
      <c r="AV136" s="14" t="s">
        <v>130</v>
      </c>
      <c r="AW136" s="14" t="s">
        <v>34</v>
      </c>
      <c r="AX136" s="14" t="s">
        <v>83</v>
      </c>
      <c r="AY136" s="268" t="s">
        <v>124</v>
      </c>
    </row>
    <row r="137" spans="1:65" s="2" customFormat="1" ht="44.25" customHeight="1">
      <c r="A137" s="38"/>
      <c r="B137" s="39"/>
      <c r="C137" s="227" t="s">
        <v>215</v>
      </c>
      <c r="D137" s="227" t="s">
        <v>126</v>
      </c>
      <c r="E137" s="228" t="s">
        <v>216</v>
      </c>
      <c r="F137" s="229" t="s">
        <v>217</v>
      </c>
      <c r="G137" s="230" t="s">
        <v>218</v>
      </c>
      <c r="H137" s="231">
        <v>10</v>
      </c>
      <c r="I137" s="232"/>
      <c r="J137" s="233">
        <f>ROUND(I137*H137,2)</f>
        <v>0</v>
      </c>
      <c r="K137" s="234"/>
      <c r="L137" s="44"/>
      <c r="M137" s="235" t="s">
        <v>1</v>
      </c>
      <c r="N137" s="236" t="s">
        <v>44</v>
      </c>
      <c r="O137" s="91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9" t="s">
        <v>130</v>
      </c>
      <c r="AT137" s="239" t="s">
        <v>126</v>
      </c>
      <c r="AU137" s="239" t="s">
        <v>87</v>
      </c>
      <c r="AY137" s="17" t="s">
        <v>124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7" t="s">
        <v>83</v>
      </c>
      <c r="BK137" s="240">
        <f>ROUND(I137*H137,2)</f>
        <v>0</v>
      </c>
      <c r="BL137" s="17" t="s">
        <v>130</v>
      </c>
      <c r="BM137" s="239" t="s">
        <v>219</v>
      </c>
    </row>
    <row r="138" spans="1:47" s="2" customFormat="1" ht="12">
      <c r="A138" s="38"/>
      <c r="B138" s="39"/>
      <c r="C138" s="40"/>
      <c r="D138" s="241" t="s">
        <v>132</v>
      </c>
      <c r="E138" s="40"/>
      <c r="F138" s="242" t="s">
        <v>220</v>
      </c>
      <c r="G138" s="40"/>
      <c r="H138" s="40"/>
      <c r="I138" s="243"/>
      <c r="J138" s="40"/>
      <c r="K138" s="40"/>
      <c r="L138" s="44"/>
      <c r="M138" s="244"/>
      <c r="N138" s="24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132</v>
      </c>
      <c r="AU138" s="17" t="s">
        <v>87</v>
      </c>
    </row>
    <row r="139" spans="1:51" s="13" customFormat="1" ht="12">
      <c r="A139" s="13"/>
      <c r="B139" s="246"/>
      <c r="C139" s="247"/>
      <c r="D139" s="248" t="s">
        <v>134</v>
      </c>
      <c r="E139" s="249" t="s">
        <v>1</v>
      </c>
      <c r="F139" s="250" t="s">
        <v>221</v>
      </c>
      <c r="G139" s="247"/>
      <c r="H139" s="251">
        <v>10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7" t="s">
        <v>134</v>
      </c>
      <c r="AU139" s="257" t="s">
        <v>87</v>
      </c>
      <c r="AV139" s="13" t="s">
        <v>87</v>
      </c>
      <c r="AW139" s="13" t="s">
        <v>34</v>
      </c>
      <c r="AX139" s="13" t="s">
        <v>83</v>
      </c>
      <c r="AY139" s="257" t="s">
        <v>124</v>
      </c>
    </row>
    <row r="140" spans="1:65" s="2" customFormat="1" ht="33" customHeight="1">
      <c r="A140" s="38"/>
      <c r="B140" s="39"/>
      <c r="C140" s="227" t="s">
        <v>130</v>
      </c>
      <c r="D140" s="227" t="s">
        <v>126</v>
      </c>
      <c r="E140" s="228" t="s">
        <v>222</v>
      </c>
      <c r="F140" s="229" t="s">
        <v>223</v>
      </c>
      <c r="G140" s="230" t="s">
        <v>218</v>
      </c>
      <c r="H140" s="231">
        <v>10</v>
      </c>
      <c r="I140" s="232"/>
      <c r="J140" s="233">
        <f>ROUND(I140*H140,2)</f>
        <v>0</v>
      </c>
      <c r="K140" s="234"/>
      <c r="L140" s="44"/>
      <c r="M140" s="235" t="s">
        <v>1</v>
      </c>
      <c r="N140" s="236" t="s">
        <v>44</v>
      </c>
      <c r="O140" s="91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9" t="s">
        <v>130</v>
      </c>
      <c r="AT140" s="239" t="s">
        <v>126</v>
      </c>
      <c r="AU140" s="239" t="s">
        <v>87</v>
      </c>
      <c r="AY140" s="17" t="s">
        <v>124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7" t="s">
        <v>83</v>
      </c>
      <c r="BK140" s="240">
        <f>ROUND(I140*H140,2)</f>
        <v>0</v>
      </c>
      <c r="BL140" s="17" t="s">
        <v>130</v>
      </c>
      <c r="BM140" s="239" t="s">
        <v>224</v>
      </c>
    </row>
    <row r="141" spans="1:47" s="2" customFormat="1" ht="12">
      <c r="A141" s="38"/>
      <c r="B141" s="39"/>
      <c r="C141" s="40"/>
      <c r="D141" s="241" t="s">
        <v>132</v>
      </c>
      <c r="E141" s="40"/>
      <c r="F141" s="242" t="s">
        <v>225</v>
      </c>
      <c r="G141" s="40"/>
      <c r="H141" s="40"/>
      <c r="I141" s="243"/>
      <c r="J141" s="40"/>
      <c r="K141" s="40"/>
      <c r="L141" s="44"/>
      <c r="M141" s="244"/>
      <c r="N141" s="24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132</v>
      </c>
      <c r="AU141" s="17" t="s">
        <v>87</v>
      </c>
    </row>
    <row r="142" spans="1:47" s="2" customFormat="1" ht="12">
      <c r="A142" s="38"/>
      <c r="B142" s="39"/>
      <c r="C142" s="40"/>
      <c r="D142" s="248" t="s">
        <v>226</v>
      </c>
      <c r="E142" s="40"/>
      <c r="F142" s="282" t="s">
        <v>227</v>
      </c>
      <c r="G142" s="40"/>
      <c r="H142" s="40"/>
      <c r="I142" s="243"/>
      <c r="J142" s="40"/>
      <c r="K142" s="40"/>
      <c r="L142" s="44"/>
      <c r="M142" s="244"/>
      <c r="N142" s="24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226</v>
      </c>
      <c r="AU142" s="17" t="s">
        <v>87</v>
      </c>
    </row>
    <row r="143" spans="1:51" s="15" customFormat="1" ht="12">
      <c r="A143" s="15"/>
      <c r="B143" s="269"/>
      <c r="C143" s="270"/>
      <c r="D143" s="248" t="s">
        <v>134</v>
      </c>
      <c r="E143" s="271" t="s">
        <v>1</v>
      </c>
      <c r="F143" s="272" t="s">
        <v>209</v>
      </c>
      <c r="G143" s="270"/>
      <c r="H143" s="271" t="s">
        <v>1</v>
      </c>
      <c r="I143" s="273"/>
      <c r="J143" s="270"/>
      <c r="K143" s="270"/>
      <c r="L143" s="274"/>
      <c r="M143" s="275"/>
      <c r="N143" s="276"/>
      <c r="O143" s="276"/>
      <c r="P143" s="276"/>
      <c r="Q143" s="276"/>
      <c r="R143" s="276"/>
      <c r="S143" s="276"/>
      <c r="T143" s="27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8" t="s">
        <v>134</v>
      </c>
      <c r="AU143" s="278" t="s">
        <v>87</v>
      </c>
      <c r="AV143" s="15" t="s">
        <v>83</v>
      </c>
      <c r="AW143" s="15" t="s">
        <v>34</v>
      </c>
      <c r="AX143" s="15" t="s">
        <v>79</v>
      </c>
      <c r="AY143" s="278" t="s">
        <v>124</v>
      </c>
    </row>
    <row r="144" spans="1:51" s="13" customFormat="1" ht="12">
      <c r="A144" s="13"/>
      <c r="B144" s="246"/>
      <c r="C144" s="247"/>
      <c r="D144" s="248" t="s">
        <v>134</v>
      </c>
      <c r="E144" s="249" t="s">
        <v>1</v>
      </c>
      <c r="F144" s="250" t="s">
        <v>228</v>
      </c>
      <c r="G144" s="247"/>
      <c r="H144" s="251">
        <v>7</v>
      </c>
      <c r="I144" s="252"/>
      <c r="J144" s="247"/>
      <c r="K144" s="247"/>
      <c r="L144" s="253"/>
      <c r="M144" s="254"/>
      <c r="N144" s="255"/>
      <c r="O144" s="255"/>
      <c r="P144" s="255"/>
      <c r="Q144" s="255"/>
      <c r="R144" s="255"/>
      <c r="S144" s="255"/>
      <c r="T144" s="25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7" t="s">
        <v>134</v>
      </c>
      <c r="AU144" s="257" t="s">
        <v>87</v>
      </c>
      <c r="AV144" s="13" t="s">
        <v>87</v>
      </c>
      <c r="AW144" s="13" t="s">
        <v>34</v>
      </c>
      <c r="AX144" s="13" t="s">
        <v>79</v>
      </c>
      <c r="AY144" s="257" t="s">
        <v>124</v>
      </c>
    </row>
    <row r="145" spans="1:51" s="13" customFormat="1" ht="12">
      <c r="A145" s="13"/>
      <c r="B145" s="246"/>
      <c r="C145" s="247"/>
      <c r="D145" s="248" t="s">
        <v>134</v>
      </c>
      <c r="E145" s="249" t="s">
        <v>1</v>
      </c>
      <c r="F145" s="250" t="s">
        <v>229</v>
      </c>
      <c r="G145" s="247"/>
      <c r="H145" s="251">
        <v>3</v>
      </c>
      <c r="I145" s="252"/>
      <c r="J145" s="247"/>
      <c r="K145" s="247"/>
      <c r="L145" s="253"/>
      <c r="M145" s="254"/>
      <c r="N145" s="255"/>
      <c r="O145" s="255"/>
      <c r="P145" s="255"/>
      <c r="Q145" s="255"/>
      <c r="R145" s="255"/>
      <c r="S145" s="255"/>
      <c r="T145" s="25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7" t="s">
        <v>134</v>
      </c>
      <c r="AU145" s="257" t="s">
        <v>87</v>
      </c>
      <c r="AV145" s="13" t="s">
        <v>87</v>
      </c>
      <c r="AW145" s="13" t="s">
        <v>34</v>
      </c>
      <c r="AX145" s="13" t="s">
        <v>79</v>
      </c>
      <c r="AY145" s="257" t="s">
        <v>124</v>
      </c>
    </row>
    <row r="146" spans="1:51" s="14" customFormat="1" ht="12">
      <c r="A146" s="14"/>
      <c r="B146" s="258"/>
      <c r="C146" s="259"/>
      <c r="D146" s="248" t="s">
        <v>134</v>
      </c>
      <c r="E146" s="260" t="s">
        <v>1</v>
      </c>
      <c r="F146" s="261" t="s">
        <v>137</v>
      </c>
      <c r="G146" s="259"/>
      <c r="H146" s="262">
        <v>10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8" t="s">
        <v>134</v>
      </c>
      <c r="AU146" s="268" t="s">
        <v>87</v>
      </c>
      <c r="AV146" s="14" t="s">
        <v>130</v>
      </c>
      <c r="AW146" s="14" t="s">
        <v>34</v>
      </c>
      <c r="AX146" s="14" t="s">
        <v>83</v>
      </c>
      <c r="AY146" s="268" t="s">
        <v>124</v>
      </c>
    </row>
    <row r="147" spans="1:65" s="2" customFormat="1" ht="24.15" customHeight="1">
      <c r="A147" s="38"/>
      <c r="B147" s="39"/>
      <c r="C147" s="227" t="s">
        <v>230</v>
      </c>
      <c r="D147" s="227" t="s">
        <v>126</v>
      </c>
      <c r="E147" s="228" t="s">
        <v>231</v>
      </c>
      <c r="F147" s="229" t="s">
        <v>232</v>
      </c>
      <c r="G147" s="230" t="s">
        <v>206</v>
      </c>
      <c r="H147" s="231">
        <v>1428</v>
      </c>
      <c r="I147" s="232"/>
      <c r="J147" s="233">
        <f>ROUND(I147*H147,2)</f>
        <v>0</v>
      </c>
      <c r="K147" s="234"/>
      <c r="L147" s="44"/>
      <c r="M147" s="235" t="s">
        <v>1</v>
      </c>
      <c r="N147" s="236" t="s">
        <v>44</v>
      </c>
      <c r="O147" s="91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9" t="s">
        <v>130</v>
      </c>
      <c r="AT147" s="239" t="s">
        <v>126</v>
      </c>
      <c r="AU147" s="239" t="s">
        <v>87</v>
      </c>
      <c r="AY147" s="17" t="s">
        <v>124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7" t="s">
        <v>83</v>
      </c>
      <c r="BK147" s="240">
        <f>ROUND(I147*H147,2)</f>
        <v>0</v>
      </c>
      <c r="BL147" s="17" t="s">
        <v>130</v>
      </c>
      <c r="BM147" s="239" t="s">
        <v>233</v>
      </c>
    </row>
    <row r="148" spans="1:47" s="2" customFormat="1" ht="12">
      <c r="A148" s="38"/>
      <c r="B148" s="39"/>
      <c r="C148" s="40"/>
      <c r="D148" s="241" t="s">
        <v>132</v>
      </c>
      <c r="E148" s="40"/>
      <c r="F148" s="242" t="s">
        <v>234</v>
      </c>
      <c r="G148" s="40"/>
      <c r="H148" s="40"/>
      <c r="I148" s="243"/>
      <c r="J148" s="40"/>
      <c r="K148" s="40"/>
      <c r="L148" s="44"/>
      <c r="M148" s="244"/>
      <c r="N148" s="24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132</v>
      </c>
      <c r="AU148" s="17" t="s">
        <v>87</v>
      </c>
    </row>
    <row r="149" spans="1:51" s="13" customFormat="1" ht="12">
      <c r="A149" s="13"/>
      <c r="B149" s="246"/>
      <c r="C149" s="247"/>
      <c r="D149" s="248" t="s">
        <v>134</v>
      </c>
      <c r="E149" s="249" t="s">
        <v>1</v>
      </c>
      <c r="F149" s="250" t="s">
        <v>235</v>
      </c>
      <c r="G149" s="247"/>
      <c r="H149" s="251">
        <v>1428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7" t="s">
        <v>134</v>
      </c>
      <c r="AU149" s="257" t="s">
        <v>87</v>
      </c>
      <c r="AV149" s="13" t="s">
        <v>87</v>
      </c>
      <c r="AW149" s="13" t="s">
        <v>34</v>
      </c>
      <c r="AX149" s="13" t="s">
        <v>83</v>
      </c>
      <c r="AY149" s="257" t="s">
        <v>124</v>
      </c>
    </row>
    <row r="150" spans="1:65" s="2" customFormat="1" ht="33" customHeight="1">
      <c r="A150" s="38"/>
      <c r="B150" s="39"/>
      <c r="C150" s="227" t="s">
        <v>178</v>
      </c>
      <c r="D150" s="227" t="s">
        <v>126</v>
      </c>
      <c r="E150" s="228" t="s">
        <v>236</v>
      </c>
      <c r="F150" s="229" t="s">
        <v>237</v>
      </c>
      <c r="G150" s="230" t="s">
        <v>238</v>
      </c>
      <c r="H150" s="231">
        <v>1</v>
      </c>
      <c r="I150" s="232"/>
      <c r="J150" s="233">
        <f>ROUND(I150*H150,2)</f>
        <v>0</v>
      </c>
      <c r="K150" s="234"/>
      <c r="L150" s="44"/>
      <c r="M150" s="235" t="s">
        <v>1</v>
      </c>
      <c r="N150" s="236" t="s">
        <v>44</v>
      </c>
      <c r="O150" s="91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9" t="s">
        <v>130</v>
      </c>
      <c r="AT150" s="239" t="s">
        <v>126</v>
      </c>
      <c r="AU150" s="239" t="s">
        <v>87</v>
      </c>
      <c r="AY150" s="17" t="s">
        <v>124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7" t="s">
        <v>83</v>
      </c>
      <c r="BK150" s="240">
        <f>ROUND(I150*H150,2)</f>
        <v>0</v>
      </c>
      <c r="BL150" s="17" t="s">
        <v>130</v>
      </c>
      <c r="BM150" s="239" t="s">
        <v>239</v>
      </c>
    </row>
    <row r="151" spans="1:65" s="2" customFormat="1" ht="24.15" customHeight="1">
      <c r="A151" s="38"/>
      <c r="B151" s="39"/>
      <c r="C151" s="227" t="s">
        <v>149</v>
      </c>
      <c r="D151" s="227" t="s">
        <v>126</v>
      </c>
      <c r="E151" s="228" t="s">
        <v>240</v>
      </c>
      <c r="F151" s="229" t="s">
        <v>241</v>
      </c>
      <c r="G151" s="230" t="s">
        <v>206</v>
      </c>
      <c r="H151" s="231">
        <v>0.22</v>
      </c>
      <c r="I151" s="232"/>
      <c r="J151" s="233">
        <f>ROUND(I151*H151,2)</f>
        <v>0</v>
      </c>
      <c r="K151" s="234"/>
      <c r="L151" s="44"/>
      <c r="M151" s="235" t="s">
        <v>1</v>
      </c>
      <c r="N151" s="236" t="s">
        <v>44</v>
      </c>
      <c r="O151" s="91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9" t="s">
        <v>130</v>
      </c>
      <c r="AT151" s="239" t="s">
        <v>126</v>
      </c>
      <c r="AU151" s="239" t="s">
        <v>87</v>
      </c>
      <c r="AY151" s="17" t="s">
        <v>124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7" t="s">
        <v>83</v>
      </c>
      <c r="BK151" s="240">
        <f>ROUND(I151*H151,2)</f>
        <v>0</v>
      </c>
      <c r="BL151" s="17" t="s">
        <v>130</v>
      </c>
      <c r="BM151" s="239" t="s">
        <v>242</v>
      </c>
    </row>
    <row r="152" spans="1:47" s="2" customFormat="1" ht="12">
      <c r="A152" s="38"/>
      <c r="B152" s="39"/>
      <c r="C152" s="40"/>
      <c r="D152" s="241" t="s">
        <v>132</v>
      </c>
      <c r="E152" s="40"/>
      <c r="F152" s="242" t="s">
        <v>243</v>
      </c>
      <c r="G152" s="40"/>
      <c r="H152" s="40"/>
      <c r="I152" s="243"/>
      <c r="J152" s="40"/>
      <c r="K152" s="40"/>
      <c r="L152" s="44"/>
      <c r="M152" s="244"/>
      <c r="N152" s="24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132</v>
      </c>
      <c r="AU152" s="17" t="s">
        <v>87</v>
      </c>
    </row>
    <row r="153" spans="1:51" s="13" customFormat="1" ht="12">
      <c r="A153" s="13"/>
      <c r="B153" s="246"/>
      <c r="C153" s="247"/>
      <c r="D153" s="248" t="s">
        <v>134</v>
      </c>
      <c r="E153" s="249" t="s">
        <v>1</v>
      </c>
      <c r="F153" s="250" t="s">
        <v>244</v>
      </c>
      <c r="G153" s="247"/>
      <c r="H153" s="251">
        <v>0.22</v>
      </c>
      <c r="I153" s="252"/>
      <c r="J153" s="247"/>
      <c r="K153" s="247"/>
      <c r="L153" s="253"/>
      <c r="M153" s="254"/>
      <c r="N153" s="255"/>
      <c r="O153" s="255"/>
      <c r="P153" s="255"/>
      <c r="Q153" s="255"/>
      <c r="R153" s="255"/>
      <c r="S153" s="255"/>
      <c r="T153" s="25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7" t="s">
        <v>134</v>
      </c>
      <c r="AU153" s="257" t="s">
        <v>87</v>
      </c>
      <c r="AV153" s="13" t="s">
        <v>87</v>
      </c>
      <c r="AW153" s="13" t="s">
        <v>34</v>
      </c>
      <c r="AX153" s="13" t="s">
        <v>83</v>
      </c>
      <c r="AY153" s="257" t="s">
        <v>124</v>
      </c>
    </row>
    <row r="154" spans="1:65" s="2" customFormat="1" ht="24.15" customHeight="1">
      <c r="A154" s="38"/>
      <c r="B154" s="39"/>
      <c r="C154" s="227" t="s">
        <v>157</v>
      </c>
      <c r="D154" s="227" t="s">
        <v>126</v>
      </c>
      <c r="E154" s="228" t="s">
        <v>245</v>
      </c>
      <c r="F154" s="229" t="s">
        <v>246</v>
      </c>
      <c r="G154" s="230" t="s">
        <v>206</v>
      </c>
      <c r="H154" s="231">
        <v>0.22</v>
      </c>
      <c r="I154" s="232"/>
      <c r="J154" s="233">
        <f>ROUND(I154*H154,2)</f>
        <v>0</v>
      </c>
      <c r="K154" s="234"/>
      <c r="L154" s="44"/>
      <c r="M154" s="235" t="s">
        <v>1</v>
      </c>
      <c r="N154" s="236" t="s">
        <v>44</v>
      </c>
      <c r="O154" s="91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9" t="s">
        <v>130</v>
      </c>
      <c r="AT154" s="239" t="s">
        <v>126</v>
      </c>
      <c r="AU154" s="239" t="s">
        <v>87</v>
      </c>
      <c r="AY154" s="17" t="s">
        <v>124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7" t="s">
        <v>83</v>
      </c>
      <c r="BK154" s="240">
        <f>ROUND(I154*H154,2)</f>
        <v>0</v>
      </c>
      <c r="BL154" s="17" t="s">
        <v>130</v>
      </c>
      <c r="BM154" s="239" t="s">
        <v>247</v>
      </c>
    </row>
    <row r="155" spans="1:47" s="2" customFormat="1" ht="12">
      <c r="A155" s="38"/>
      <c r="B155" s="39"/>
      <c r="C155" s="40"/>
      <c r="D155" s="241" t="s">
        <v>132</v>
      </c>
      <c r="E155" s="40"/>
      <c r="F155" s="242" t="s">
        <v>248</v>
      </c>
      <c r="G155" s="40"/>
      <c r="H155" s="40"/>
      <c r="I155" s="243"/>
      <c r="J155" s="40"/>
      <c r="K155" s="40"/>
      <c r="L155" s="44"/>
      <c r="M155" s="244"/>
      <c r="N155" s="24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132</v>
      </c>
      <c r="AU155" s="17" t="s">
        <v>87</v>
      </c>
    </row>
    <row r="156" spans="1:65" s="2" customFormat="1" ht="24.15" customHeight="1">
      <c r="A156" s="38"/>
      <c r="B156" s="39"/>
      <c r="C156" s="227" t="s">
        <v>165</v>
      </c>
      <c r="D156" s="227" t="s">
        <v>126</v>
      </c>
      <c r="E156" s="228" t="s">
        <v>249</v>
      </c>
      <c r="F156" s="229" t="s">
        <v>250</v>
      </c>
      <c r="G156" s="230" t="s">
        <v>206</v>
      </c>
      <c r="H156" s="231">
        <v>0.22</v>
      </c>
      <c r="I156" s="232"/>
      <c r="J156" s="233">
        <f>ROUND(I156*H156,2)</f>
        <v>0</v>
      </c>
      <c r="K156" s="234"/>
      <c r="L156" s="44"/>
      <c r="M156" s="235" t="s">
        <v>1</v>
      </c>
      <c r="N156" s="236" t="s">
        <v>44</v>
      </c>
      <c r="O156" s="91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9" t="s">
        <v>130</v>
      </c>
      <c r="AT156" s="239" t="s">
        <v>126</v>
      </c>
      <c r="AU156" s="239" t="s">
        <v>87</v>
      </c>
      <c r="AY156" s="17" t="s">
        <v>124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7" t="s">
        <v>83</v>
      </c>
      <c r="BK156" s="240">
        <f>ROUND(I156*H156,2)</f>
        <v>0</v>
      </c>
      <c r="BL156" s="17" t="s">
        <v>130</v>
      </c>
      <c r="BM156" s="239" t="s">
        <v>251</v>
      </c>
    </row>
    <row r="157" spans="1:47" s="2" customFormat="1" ht="12">
      <c r="A157" s="38"/>
      <c r="B157" s="39"/>
      <c r="C157" s="40"/>
      <c r="D157" s="241" t="s">
        <v>132</v>
      </c>
      <c r="E157" s="40"/>
      <c r="F157" s="242" t="s">
        <v>252</v>
      </c>
      <c r="G157" s="40"/>
      <c r="H157" s="40"/>
      <c r="I157" s="243"/>
      <c r="J157" s="40"/>
      <c r="K157" s="40"/>
      <c r="L157" s="44"/>
      <c r="M157" s="244"/>
      <c r="N157" s="24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132</v>
      </c>
      <c r="AU157" s="17" t="s">
        <v>87</v>
      </c>
    </row>
    <row r="158" spans="1:65" s="2" customFormat="1" ht="44.25" customHeight="1">
      <c r="A158" s="38"/>
      <c r="B158" s="39"/>
      <c r="C158" s="227" t="s">
        <v>147</v>
      </c>
      <c r="D158" s="227" t="s">
        <v>126</v>
      </c>
      <c r="E158" s="228" t="s">
        <v>253</v>
      </c>
      <c r="F158" s="229" t="s">
        <v>254</v>
      </c>
      <c r="G158" s="230" t="s">
        <v>200</v>
      </c>
      <c r="H158" s="231">
        <v>0.75</v>
      </c>
      <c r="I158" s="232"/>
      <c r="J158" s="233">
        <f>ROUND(I158*H158,2)</f>
        <v>0</v>
      </c>
      <c r="K158" s="234"/>
      <c r="L158" s="44"/>
      <c r="M158" s="235" t="s">
        <v>1</v>
      </c>
      <c r="N158" s="236" t="s">
        <v>44</v>
      </c>
      <c r="O158" s="91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9" t="s">
        <v>130</v>
      </c>
      <c r="AT158" s="239" t="s">
        <v>126</v>
      </c>
      <c r="AU158" s="239" t="s">
        <v>87</v>
      </c>
      <c r="AY158" s="17" t="s">
        <v>124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7" t="s">
        <v>83</v>
      </c>
      <c r="BK158" s="240">
        <f>ROUND(I158*H158,2)</f>
        <v>0</v>
      </c>
      <c r="BL158" s="17" t="s">
        <v>130</v>
      </c>
      <c r="BM158" s="239" t="s">
        <v>255</v>
      </c>
    </row>
    <row r="159" spans="1:51" s="13" customFormat="1" ht="12">
      <c r="A159" s="13"/>
      <c r="B159" s="246"/>
      <c r="C159" s="247"/>
      <c r="D159" s="248" t="s">
        <v>134</v>
      </c>
      <c r="E159" s="249" t="s">
        <v>1</v>
      </c>
      <c r="F159" s="250" t="s">
        <v>256</v>
      </c>
      <c r="G159" s="247"/>
      <c r="H159" s="251">
        <v>0.75</v>
      </c>
      <c r="I159" s="252"/>
      <c r="J159" s="247"/>
      <c r="K159" s="247"/>
      <c r="L159" s="253"/>
      <c r="M159" s="279"/>
      <c r="N159" s="280"/>
      <c r="O159" s="280"/>
      <c r="P159" s="280"/>
      <c r="Q159" s="280"/>
      <c r="R159" s="280"/>
      <c r="S159" s="280"/>
      <c r="T159" s="28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7" t="s">
        <v>134</v>
      </c>
      <c r="AU159" s="257" t="s">
        <v>87</v>
      </c>
      <c r="AV159" s="13" t="s">
        <v>87</v>
      </c>
      <c r="AW159" s="13" t="s">
        <v>34</v>
      </c>
      <c r="AX159" s="13" t="s">
        <v>83</v>
      </c>
      <c r="AY159" s="257" t="s">
        <v>124</v>
      </c>
    </row>
    <row r="160" spans="1:31" s="2" customFormat="1" ht="6.95" customHeight="1">
      <c r="A160" s="38"/>
      <c r="B160" s="66"/>
      <c r="C160" s="67"/>
      <c r="D160" s="67"/>
      <c r="E160" s="67"/>
      <c r="F160" s="67"/>
      <c r="G160" s="67"/>
      <c r="H160" s="67"/>
      <c r="I160" s="67"/>
      <c r="J160" s="67"/>
      <c r="K160" s="67"/>
      <c r="L160" s="44"/>
      <c r="M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</sheetData>
  <sheetProtection password="CC35" sheet="1" objects="1" scenarios="1" formatColumns="0" formatRows="0" autoFilter="0"/>
  <autoFilter ref="C121:K15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hyperlinks>
    <hyperlink ref="F126" r:id="rId1" display="https://podminky.urs.cz/item/CS_URS_2022_02/111103312"/>
    <hyperlink ref="F129" r:id="rId2" display="https://podminky.urs.cz/item/CS_URS_2022_02/111251103"/>
    <hyperlink ref="F138" r:id="rId3" display="https://podminky.urs.cz/item/CS_URS_2022_02/112155115"/>
    <hyperlink ref="F141" r:id="rId4" display="https://podminky.urs.cz/item/CS_URS_2022_02/112101101"/>
    <hyperlink ref="F148" r:id="rId5" display="https://podminky.urs.cz/item/CS_URS_2022_02/112155315"/>
    <hyperlink ref="F152" r:id="rId6" display="https://podminky.urs.cz/item/CS_URS_2022_02/112251212"/>
    <hyperlink ref="F155" r:id="rId7" display="https://podminky.urs.cz/item/CS_URS_2022_02/122911112"/>
    <hyperlink ref="F157" r:id="rId8" display="https://podminky.urs.cz/item/CS_URS_2022_02/174111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pans="2:46" s="1" customFormat="1" ht="24.95" customHeight="1">
      <c r="B4" s="20"/>
      <c r="D4" s="148" t="s">
        <v>96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>Albrechtický potok, Albrechtice nad Orlicí, oprava koryta, ř. km 0,000-1,315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97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257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19</v>
      </c>
      <c r="G11" s="38"/>
      <c r="H11" s="38"/>
      <c r="I11" s="150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22</v>
      </c>
      <c r="E12" s="38"/>
      <c r="F12" s="141" t="s">
        <v>23</v>
      </c>
      <c r="G12" s="38"/>
      <c r="H12" s="38"/>
      <c r="I12" s="150" t="s">
        <v>24</v>
      </c>
      <c r="J12" s="153" t="str">
        <f>'Rekapitulace stavby'!AN8</f>
        <v>17. 10. 2022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26</v>
      </c>
      <c r="E14" s="38"/>
      <c r="F14" s="38"/>
      <c r="G14" s="38"/>
      <c r="H14" s="38"/>
      <c r="I14" s="150" t="s">
        <v>27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28</v>
      </c>
      <c r="F15" s="38"/>
      <c r="G15" s="38"/>
      <c r="H15" s="38"/>
      <c r="I15" s="150" t="s">
        <v>29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30</v>
      </c>
      <c r="E17" s="38"/>
      <c r="F17" s="38"/>
      <c r="G17" s="38"/>
      <c r="H17" s="38"/>
      <c r="I17" s="15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32</v>
      </c>
      <c r="E20" s="38"/>
      <c r="F20" s="38"/>
      <c r="G20" s="38"/>
      <c r="H20" s="38"/>
      <c r="I20" s="150" t="s">
        <v>27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0" t="s">
        <v>29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36</v>
      </c>
      <c r="F24" s="38"/>
      <c r="G24" s="38"/>
      <c r="H24" s="38"/>
      <c r="I24" s="150" t="s">
        <v>29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59.25" customHeight="1">
      <c r="A27" s="154"/>
      <c r="B27" s="155"/>
      <c r="C27" s="154"/>
      <c r="D27" s="154"/>
      <c r="E27" s="156" t="s">
        <v>99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9" t="s">
        <v>39</v>
      </c>
      <c r="E30" s="38"/>
      <c r="F30" s="38"/>
      <c r="G30" s="38"/>
      <c r="H30" s="38"/>
      <c r="I30" s="38"/>
      <c r="J30" s="160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1" t="s">
        <v>41</v>
      </c>
      <c r="G32" s="38"/>
      <c r="H32" s="38"/>
      <c r="I32" s="161" t="s">
        <v>40</v>
      </c>
      <c r="J32" s="161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2" t="s">
        <v>43</v>
      </c>
      <c r="E33" s="150" t="s">
        <v>44</v>
      </c>
      <c r="F33" s="163">
        <f>ROUND((SUM(BE127:BE232)),2)</f>
        <v>0</v>
      </c>
      <c r="G33" s="38"/>
      <c r="H33" s="38"/>
      <c r="I33" s="164">
        <v>0.21</v>
      </c>
      <c r="J33" s="163">
        <f>ROUND(((SUM(BE127:BE232))*I33),2)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0" t="s">
        <v>45</v>
      </c>
      <c r="F34" s="163">
        <f>ROUND((SUM(BF127:BF232)),2)</f>
        <v>0</v>
      </c>
      <c r="G34" s="38"/>
      <c r="H34" s="38"/>
      <c r="I34" s="164">
        <v>0.15</v>
      </c>
      <c r="J34" s="163">
        <f>ROUND(((SUM(BF127:BF232))*I34),2)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0" t="s">
        <v>46</v>
      </c>
      <c r="F35" s="163">
        <f>ROUND((SUM(BG127:BG232)),2)</f>
        <v>0</v>
      </c>
      <c r="G35" s="38"/>
      <c r="H35" s="38"/>
      <c r="I35" s="164">
        <v>0.21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0" t="s">
        <v>47</v>
      </c>
      <c r="F36" s="163">
        <f>ROUND((SUM(BH127:BH232)),2)</f>
        <v>0</v>
      </c>
      <c r="G36" s="38"/>
      <c r="H36" s="38"/>
      <c r="I36" s="164">
        <v>0.15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48</v>
      </c>
      <c r="F37" s="163">
        <f>ROUND((SUM(BI127:BI232)),2)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5"/>
      <c r="D39" s="166" t="s">
        <v>49</v>
      </c>
      <c r="E39" s="167"/>
      <c r="F39" s="167"/>
      <c r="G39" s="168" t="s">
        <v>50</v>
      </c>
      <c r="H39" s="169" t="s">
        <v>51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52</v>
      </c>
      <c r="E50" s="173"/>
      <c r="F50" s="173"/>
      <c r="G50" s="172" t="s">
        <v>53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5"/>
      <c r="J61" s="177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56</v>
      </c>
      <c r="E65" s="178"/>
      <c r="F65" s="178"/>
      <c r="G65" s="172" t="s">
        <v>57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5"/>
      <c r="J76" s="177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3" t="str">
        <f>E7</f>
        <v>Albrechtický potok, Albrechtice nad Orlicí, oprava koryta, ř. km 0,000-1,315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2 - VON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>Albrechtice nad Orlicí</v>
      </c>
      <c r="G89" s="40"/>
      <c r="H89" s="40"/>
      <c r="I89" s="32" t="s">
        <v>24</v>
      </c>
      <c r="J89" s="79" t="str">
        <f>IF(J12="","",J12)</f>
        <v>17. 10. 2022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26</v>
      </c>
      <c r="D91" s="40"/>
      <c r="E91" s="40"/>
      <c r="F91" s="27" t="str">
        <f>E15</f>
        <v>Povodí Labe, státní podnik, závod Pardubice</v>
      </c>
      <c r="G91" s="40"/>
      <c r="H91" s="40"/>
      <c r="I91" s="32" t="s">
        <v>32</v>
      </c>
      <c r="J91" s="36" t="str">
        <f>E21</f>
        <v>Multiaqua s.r.o.,Veverkove 1341, Hradec Králové 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Ladislav Malý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101</v>
      </c>
      <c r="D94" s="185"/>
      <c r="E94" s="185"/>
      <c r="F94" s="185"/>
      <c r="G94" s="185"/>
      <c r="H94" s="185"/>
      <c r="I94" s="185"/>
      <c r="J94" s="186" t="s">
        <v>102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7" t="s">
        <v>103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104</v>
      </c>
    </row>
    <row r="97" spans="1:31" s="9" customFormat="1" ht="24.95" customHeight="1">
      <c r="A97" s="9"/>
      <c r="B97" s="188"/>
      <c r="C97" s="189"/>
      <c r="D97" s="190" t="s">
        <v>105</v>
      </c>
      <c r="E97" s="191"/>
      <c r="F97" s="191"/>
      <c r="G97" s="191"/>
      <c r="H97" s="191"/>
      <c r="I97" s="191"/>
      <c r="J97" s="192">
        <f>J128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3"/>
      <c r="D98" s="195" t="s">
        <v>106</v>
      </c>
      <c r="E98" s="196"/>
      <c r="F98" s="196"/>
      <c r="G98" s="196"/>
      <c r="H98" s="196"/>
      <c r="I98" s="196"/>
      <c r="J98" s="197">
        <f>J129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33"/>
      <c r="D99" s="195" t="s">
        <v>258</v>
      </c>
      <c r="E99" s="196"/>
      <c r="F99" s="196"/>
      <c r="G99" s="196"/>
      <c r="H99" s="196"/>
      <c r="I99" s="196"/>
      <c r="J99" s="197">
        <f>J142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33"/>
      <c r="D100" s="195" t="s">
        <v>259</v>
      </c>
      <c r="E100" s="196"/>
      <c r="F100" s="196"/>
      <c r="G100" s="196"/>
      <c r="H100" s="196"/>
      <c r="I100" s="196"/>
      <c r="J100" s="197">
        <f>J156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107</v>
      </c>
      <c r="E101" s="196"/>
      <c r="F101" s="196"/>
      <c r="G101" s="196"/>
      <c r="H101" s="196"/>
      <c r="I101" s="196"/>
      <c r="J101" s="197">
        <f>J163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260</v>
      </c>
      <c r="E102" s="196"/>
      <c r="F102" s="196"/>
      <c r="G102" s="196"/>
      <c r="H102" s="196"/>
      <c r="I102" s="196"/>
      <c r="J102" s="197">
        <f>J175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8"/>
      <c r="C103" s="189"/>
      <c r="D103" s="190" t="s">
        <v>261</v>
      </c>
      <c r="E103" s="191"/>
      <c r="F103" s="191"/>
      <c r="G103" s="191"/>
      <c r="H103" s="191"/>
      <c r="I103" s="191"/>
      <c r="J103" s="192">
        <f>J178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4"/>
      <c r="C104" s="133"/>
      <c r="D104" s="195" t="s">
        <v>262</v>
      </c>
      <c r="E104" s="196"/>
      <c r="F104" s="196"/>
      <c r="G104" s="196"/>
      <c r="H104" s="196"/>
      <c r="I104" s="196"/>
      <c r="J104" s="197">
        <f>J179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263</v>
      </c>
      <c r="E105" s="196"/>
      <c r="F105" s="196"/>
      <c r="G105" s="196"/>
      <c r="H105" s="196"/>
      <c r="I105" s="196"/>
      <c r="J105" s="197">
        <f>J194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4"/>
      <c r="C106" s="133"/>
      <c r="D106" s="195" t="s">
        <v>264</v>
      </c>
      <c r="E106" s="196"/>
      <c r="F106" s="196"/>
      <c r="G106" s="196"/>
      <c r="H106" s="196"/>
      <c r="I106" s="196"/>
      <c r="J106" s="197">
        <f>J206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4"/>
      <c r="C107" s="133"/>
      <c r="D107" s="195" t="s">
        <v>265</v>
      </c>
      <c r="E107" s="196"/>
      <c r="F107" s="196"/>
      <c r="G107" s="196"/>
      <c r="H107" s="196"/>
      <c r="I107" s="196"/>
      <c r="J107" s="197">
        <f>J213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109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6.25" customHeight="1">
      <c r="A117" s="38"/>
      <c r="B117" s="39"/>
      <c r="C117" s="40"/>
      <c r="D117" s="40"/>
      <c r="E117" s="183" t="str">
        <f>E7</f>
        <v>Albrechtický potok, Albrechtice nad Orlicí, oprava koryta, ř. km 0,000-1,315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97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2 - VON Vedlejší a ostatní náklady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22</v>
      </c>
      <c r="D121" s="40"/>
      <c r="E121" s="40"/>
      <c r="F121" s="27" t="str">
        <f>F12</f>
        <v>Albrechtice nad Orlicí</v>
      </c>
      <c r="G121" s="40"/>
      <c r="H121" s="40"/>
      <c r="I121" s="32" t="s">
        <v>24</v>
      </c>
      <c r="J121" s="79" t="str">
        <f>IF(J12="","",J12)</f>
        <v>17. 10. 2022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40.05" customHeight="1">
      <c r="A123" s="38"/>
      <c r="B123" s="39"/>
      <c r="C123" s="32" t="s">
        <v>26</v>
      </c>
      <c r="D123" s="40"/>
      <c r="E123" s="40"/>
      <c r="F123" s="27" t="str">
        <f>E15</f>
        <v>Povodí Labe, státní podnik, závod Pardubice</v>
      </c>
      <c r="G123" s="40"/>
      <c r="H123" s="40"/>
      <c r="I123" s="32" t="s">
        <v>32</v>
      </c>
      <c r="J123" s="36" t="str">
        <f>E21</f>
        <v>Multiaqua s.r.o.,Veverkove 1341, Hradec Králové 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30</v>
      </c>
      <c r="D124" s="40"/>
      <c r="E124" s="40"/>
      <c r="F124" s="27" t="str">
        <f>IF(E18="","",E18)</f>
        <v>Vyplň údaj</v>
      </c>
      <c r="G124" s="40"/>
      <c r="H124" s="40"/>
      <c r="I124" s="32" t="s">
        <v>35</v>
      </c>
      <c r="J124" s="36" t="str">
        <f>E24</f>
        <v>Ing. Ladislav Malý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9"/>
      <c r="B126" s="200"/>
      <c r="C126" s="201" t="s">
        <v>110</v>
      </c>
      <c r="D126" s="202" t="s">
        <v>64</v>
      </c>
      <c r="E126" s="202" t="s">
        <v>60</v>
      </c>
      <c r="F126" s="202" t="s">
        <v>61</v>
      </c>
      <c r="G126" s="202" t="s">
        <v>111</v>
      </c>
      <c r="H126" s="202" t="s">
        <v>112</v>
      </c>
      <c r="I126" s="202" t="s">
        <v>113</v>
      </c>
      <c r="J126" s="203" t="s">
        <v>102</v>
      </c>
      <c r="K126" s="204" t="s">
        <v>114</v>
      </c>
      <c r="L126" s="205"/>
      <c r="M126" s="100" t="s">
        <v>1</v>
      </c>
      <c r="N126" s="101" t="s">
        <v>43</v>
      </c>
      <c r="O126" s="101" t="s">
        <v>115</v>
      </c>
      <c r="P126" s="101" t="s">
        <v>116</v>
      </c>
      <c r="Q126" s="101" t="s">
        <v>117</v>
      </c>
      <c r="R126" s="101" t="s">
        <v>118</v>
      </c>
      <c r="S126" s="101" t="s">
        <v>119</v>
      </c>
      <c r="T126" s="102" t="s">
        <v>120</v>
      </c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</row>
    <row r="127" spans="1:63" s="2" customFormat="1" ht="22.8" customHeight="1">
      <c r="A127" s="38"/>
      <c r="B127" s="39"/>
      <c r="C127" s="107" t="s">
        <v>121</v>
      </c>
      <c r="D127" s="40"/>
      <c r="E127" s="40"/>
      <c r="F127" s="40"/>
      <c r="G127" s="40"/>
      <c r="H127" s="40"/>
      <c r="I127" s="40"/>
      <c r="J127" s="206">
        <f>BK127</f>
        <v>0</v>
      </c>
      <c r="K127" s="40"/>
      <c r="L127" s="44"/>
      <c r="M127" s="103"/>
      <c r="N127" s="207"/>
      <c r="O127" s="104"/>
      <c r="P127" s="208">
        <f>P128+P178</f>
        <v>0</v>
      </c>
      <c r="Q127" s="104"/>
      <c r="R127" s="208">
        <f>R128+R178</f>
        <v>9.564620000000001</v>
      </c>
      <c r="S127" s="104"/>
      <c r="T127" s="209">
        <f>T128+T178</f>
        <v>230.9996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78</v>
      </c>
      <c r="AU127" s="17" t="s">
        <v>104</v>
      </c>
      <c r="BK127" s="210">
        <f>BK128+BK178</f>
        <v>0</v>
      </c>
    </row>
    <row r="128" spans="1:63" s="12" customFormat="1" ht="25.9" customHeight="1">
      <c r="A128" s="12"/>
      <c r="B128" s="211"/>
      <c r="C128" s="212"/>
      <c r="D128" s="213" t="s">
        <v>78</v>
      </c>
      <c r="E128" s="214" t="s">
        <v>122</v>
      </c>
      <c r="F128" s="214" t="s">
        <v>123</v>
      </c>
      <c r="G128" s="212"/>
      <c r="H128" s="212"/>
      <c r="I128" s="215"/>
      <c r="J128" s="216">
        <f>BK128</f>
        <v>0</v>
      </c>
      <c r="K128" s="212"/>
      <c r="L128" s="217"/>
      <c r="M128" s="218"/>
      <c r="N128" s="219"/>
      <c r="O128" s="219"/>
      <c r="P128" s="220">
        <f>P129+P142+P156+P163+P175</f>
        <v>0</v>
      </c>
      <c r="Q128" s="219"/>
      <c r="R128" s="220">
        <f>R129+R142+R156+R163+R175</f>
        <v>9.564620000000001</v>
      </c>
      <c r="S128" s="219"/>
      <c r="T128" s="221">
        <f>T129+T142+T156+T163+T175</f>
        <v>230.9996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83</v>
      </c>
      <c r="AT128" s="223" t="s">
        <v>78</v>
      </c>
      <c r="AU128" s="223" t="s">
        <v>79</v>
      </c>
      <c r="AY128" s="222" t="s">
        <v>124</v>
      </c>
      <c r="BK128" s="224">
        <f>BK129+BK142+BK156+BK163+BK175</f>
        <v>0</v>
      </c>
    </row>
    <row r="129" spans="1:63" s="12" customFormat="1" ht="22.8" customHeight="1">
      <c r="A129" s="12"/>
      <c r="B129" s="211"/>
      <c r="C129" s="212"/>
      <c r="D129" s="213" t="s">
        <v>78</v>
      </c>
      <c r="E129" s="225" t="s">
        <v>83</v>
      </c>
      <c r="F129" s="225" t="s">
        <v>125</v>
      </c>
      <c r="G129" s="212"/>
      <c r="H129" s="212"/>
      <c r="I129" s="215"/>
      <c r="J129" s="226">
        <f>BK129</f>
        <v>0</v>
      </c>
      <c r="K129" s="212"/>
      <c r="L129" s="217"/>
      <c r="M129" s="218"/>
      <c r="N129" s="219"/>
      <c r="O129" s="219"/>
      <c r="P129" s="220">
        <f>SUM(P130:P141)</f>
        <v>0</v>
      </c>
      <c r="Q129" s="219"/>
      <c r="R129" s="220">
        <f>SUM(R130:R141)</f>
        <v>0.015</v>
      </c>
      <c r="S129" s="219"/>
      <c r="T129" s="221">
        <f>SUM(T130:T141)</f>
        <v>30.599999999999998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83</v>
      </c>
      <c r="AT129" s="223" t="s">
        <v>78</v>
      </c>
      <c r="AU129" s="223" t="s">
        <v>83</v>
      </c>
      <c r="AY129" s="222" t="s">
        <v>124</v>
      </c>
      <c r="BK129" s="224">
        <f>SUM(BK130:BK141)</f>
        <v>0</v>
      </c>
    </row>
    <row r="130" spans="1:65" s="2" customFormat="1" ht="66.75" customHeight="1">
      <c r="A130" s="38"/>
      <c r="B130" s="39"/>
      <c r="C130" s="227" t="s">
        <v>83</v>
      </c>
      <c r="D130" s="227" t="s">
        <v>126</v>
      </c>
      <c r="E130" s="228" t="s">
        <v>266</v>
      </c>
      <c r="F130" s="229" t="s">
        <v>267</v>
      </c>
      <c r="G130" s="230" t="s">
        <v>206</v>
      </c>
      <c r="H130" s="231">
        <v>75</v>
      </c>
      <c r="I130" s="232"/>
      <c r="J130" s="233">
        <f>ROUND(I130*H130,2)</f>
        <v>0</v>
      </c>
      <c r="K130" s="234"/>
      <c r="L130" s="44"/>
      <c r="M130" s="235" t="s">
        <v>1</v>
      </c>
      <c r="N130" s="236" t="s">
        <v>44</v>
      </c>
      <c r="O130" s="91"/>
      <c r="P130" s="237">
        <f>O130*H130</f>
        <v>0</v>
      </c>
      <c r="Q130" s="237">
        <v>0</v>
      </c>
      <c r="R130" s="237">
        <f>Q130*H130</f>
        <v>0</v>
      </c>
      <c r="S130" s="237">
        <v>0.408</v>
      </c>
      <c r="T130" s="238">
        <f>S130*H130</f>
        <v>30.599999999999998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9" t="s">
        <v>130</v>
      </c>
      <c r="AT130" s="239" t="s">
        <v>126</v>
      </c>
      <c r="AU130" s="239" t="s">
        <v>87</v>
      </c>
      <c r="AY130" s="17" t="s">
        <v>124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7" t="s">
        <v>83</v>
      </c>
      <c r="BK130" s="240">
        <f>ROUND(I130*H130,2)</f>
        <v>0</v>
      </c>
      <c r="BL130" s="17" t="s">
        <v>130</v>
      </c>
      <c r="BM130" s="239" t="s">
        <v>268</v>
      </c>
    </row>
    <row r="131" spans="1:51" s="13" customFormat="1" ht="12">
      <c r="A131" s="13"/>
      <c r="B131" s="246"/>
      <c r="C131" s="247"/>
      <c r="D131" s="248" t="s">
        <v>134</v>
      </c>
      <c r="E131" s="249" t="s">
        <v>1</v>
      </c>
      <c r="F131" s="250" t="s">
        <v>269</v>
      </c>
      <c r="G131" s="247"/>
      <c r="H131" s="251">
        <v>75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7" t="s">
        <v>134</v>
      </c>
      <c r="AU131" s="257" t="s">
        <v>87</v>
      </c>
      <c r="AV131" s="13" t="s">
        <v>87</v>
      </c>
      <c r="AW131" s="13" t="s">
        <v>34</v>
      </c>
      <c r="AX131" s="13" t="s">
        <v>83</v>
      </c>
      <c r="AY131" s="257" t="s">
        <v>124</v>
      </c>
    </row>
    <row r="132" spans="1:65" s="2" customFormat="1" ht="55.5" customHeight="1">
      <c r="A132" s="38"/>
      <c r="B132" s="39"/>
      <c r="C132" s="227" t="s">
        <v>215</v>
      </c>
      <c r="D132" s="227" t="s">
        <v>126</v>
      </c>
      <c r="E132" s="228" t="s">
        <v>270</v>
      </c>
      <c r="F132" s="229" t="s">
        <v>271</v>
      </c>
      <c r="G132" s="230" t="s">
        <v>206</v>
      </c>
      <c r="H132" s="231">
        <v>4040</v>
      </c>
      <c r="I132" s="232"/>
      <c r="J132" s="233">
        <f>ROUND(I132*H132,2)</f>
        <v>0</v>
      </c>
      <c r="K132" s="234"/>
      <c r="L132" s="44"/>
      <c r="M132" s="235" t="s">
        <v>1</v>
      </c>
      <c r="N132" s="236" t="s">
        <v>44</v>
      </c>
      <c r="O132" s="91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9" t="s">
        <v>130</v>
      </c>
      <c r="AT132" s="239" t="s">
        <v>126</v>
      </c>
      <c r="AU132" s="239" t="s">
        <v>87</v>
      </c>
      <c r="AY132" s="17" t="s">
        <v>124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7" t="s">
        <v>83</v>
      </c>
      <c r="BK132" s="240">
        <f>ROUND(I132*H132,2)</f>
        <v>0</v>
      </c>
      <c r="BL132" s="17" t="s">
        <v>130</v>
      </c>
      <c r="BM132" s="239" t="s">
        <v>272</v>
      </c>
    </row>
    <row r="133" spans="1:47" s="2" customFormat="1" ht="12">
      <c r="A133" s="38"/>
      <c r="B133" s="39"/>
      <c r="C133" s="40"/>
      <c r="D133" s="241" t="s">
        <v>132</v>
      </c>
      <c r="E133" s="40"/>
      <c r="F133" s="242" t="s">
        <v>273</v>
      </c>
      <c r="G133" s="40"/>
      <c r="H133" s="40"/>
      <c r="I133" s="243"/>
      <c r="J133" s="40"/>
      <c r="K133" s="40"/>
      <c r="L133" s="44"/>
      <c r="M133" s="244"/>
      <c r="N133" s="24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132</v>
      </c>
      <c r="AU133" s="17" t="s">
        <v>87</v>
      </c>
    </row>
    <row r="134" spans="1:51" s="13" customFormat="1" ht="12">
      <c r="A134" s="13"/>
      <c r="B134" s="246"/>
      <c r="C134" s="247"/>
      <c r="D134" s="248" t="s">
        <v>134</v>
      </c>
      <c r="E134" s="249" t="s">
        <v>1</v>
      </c>
      <c r="F134" s="250" t="s">
        <v>274</v>
      </c>
      <c r="G134" s="247"/>
      <c r="H134" s="251">
        <v>3040</v>
      </c>
      <c r="I134" s="252"/>
      <c r="J134" s="247"/>
      <c r="K134" s="247"/>
      <c r="L134" s="253"/>
      <c r="M134" s="254"/>
      <c r="N134" s="255"/>
      <c r="O134" s="255"/>
      <c r="P134" s="255"/>
      <c r="Q134" s="255"/>
      <c r="R134" s="255"/>
      <c r="S134" s="255"/>
      <c r="T134" s="25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7" t="s">
        <v>134</v>
      </c>
      <c r="AU134" s="257" t="s">
        <v>87</v>
      </c>
      <c r="AV134" s="13" t="s">
        <v>87</v>
      </c>
      <c r="AW134" s="13" t="s">
        <v>34</v>
      </c>
      <c r="AX134" s="13" t="s">
        <v>79</v>
      </c>
      <c r="AY134" s="257" t="s">
        <v>124</v>
      </c>
    </row>
    <row r="135" spans="1:51" s="13" customFormat="1" ht="12">
      <c r="A135" s="13"/>
      <c r="B135" s="246"/>
      <c r="C135" s="247"/>
      <c r="D135" s="248" t="s">
        <v>134</v>
      </c>
      <c r="E135" s="249" t="s">
        <v>1</v>
      </c>
      <c r="F135" s="250" t="s">
        <v>275</v>
      </c>
      <c r="G135" s="247"/>
      <c r="H135" s="251">
        <v>1000</v>
      </c>
      <c r="I135" s="252"/>
      <c r="J135" s="247"/>
      <c r="K135" s="247"/>
      <c r="L135" s="253"/>
      <c r="M135" s="254"/>
      <c r="N135" s="255"/>
      <c r="O135" s="255"/>
      <c r="P135" s="255"/>
      <c r="Q135" s="255"/>
      <c r="R135" s="255"/>
      <c r="S135" s="255"/>
      <c r="T135" s="25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7" t="s">
        <v>134</v>
      </c>
      <c r="AU135" s="257" t="s">
        <v>87</v>
      </c>
      <c r="AV135" s="13" t="s">
        <v>87</v>
      </c>
      <c r="AW135" s="13" t="s">
        <v>34</v>
      </c>
      <c r="AX135" s="13" t="s">
        <v>79</v>
      </c>
      <c r="AY135" s="257" t="s">
        <v>124</v>
      </c>
    </row>
    <row r="136" spans="1:51" s="14" customFormat="1" ht="12">
      <c r="A136" s="14"/>
      <c r="B136" s="258"/>
      <c r="C136" s="259"/>
      <c r="D136" s="248" t="s">
        <v>134</v>
      </c>
      <c r="E136" s="260" t="s">
        <v>1</v>
      </c>
      <c r="F136" s="261" t="s">
        <v>137</v>
      </c>
      <c r="G136" s="259"/>
      <c r="H136" s="262">
        <v>4040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8" t="s">
        <v>134</v>
      </c>
      <c r="AU136" s="268" t="s">
        <v>87</v>
      </c>
      <c r="AV136" s="14" t="s">
        <v>130</v>
      </c>
      <c r="AW136" s="14" t="s">
        <v>34</v>
      </c>
      <c r="AX136" s="14" t="s">
        <v>83</v>
      </c>
      <c r="AY136" s="268" t="s">
        <v>124</v>
      </c>
    </row>
    <row r="137" spans="1:65" s="2" customFormat="1" ht="37.8" customHeight="1">
      <c r="A137" s="38"/>
      <c r="B137" s="39"/>
      <c r="C137" s="227" t="s">
        <v>130</v>
      </c>
      <c r="D137" s="227" t="s">
        <v>126</v>
      </c>
      <c r="E137" s="228" t="s">
        <v>276</v>
      </c>
      <c r="F137" s="229" t="s">
        <v>277</v>
      </c>
      <c r="G137" s="230" t="s">
        <v>206</v>
      </c>
      <c r="H137" s="231">
        <v>1000</v>
      </c>
      <c r="I137" s="232"/>
      <c r="J137" s="233">
        <f>ROUND(I137*H137,2)</f>
        <v>0</v>
      </c>
      <c r="K137" s="234"/>
      <c r="L137" s="44"/>
      <c r="M137" s="235" t="s">
        <v>1</v>
      </c>
      <c r="N137" s="236" t="s">
        <v>44</v>
      </c>
      <c r="O137" s="91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9" t="s">
        <v>130</v>
      </c>
      <c r="AT137" s="239" t="s">
        <v>126</v>
      </c>
      <c r="AU137" s="239" t="s">
        <v>87</v>
      </c>
      <c r="AY137" s="17" t="s">
        <v>124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7" t="s">
        <v>83</v>
      </c>
      <c r="BK137" s="240">
        <f>ROUND(I137*H137,2)</f>
        <v>0</v>
      </c>
      <c r="BL137" s="17" t="s">
        <v>130</v>
      </c>
      <c r="BM137" s="239" t="s">
        <v>278</v>
      </c>
    </row>
    <row r="138" spans="1:47" s="2" customFormat="1" ht="12">
      <c r="A138" s="38"/>
      <c r="B138" s="39"/>
      <c r="C138" s="40"/>
      <c r="D138" s="241" t="s">
        <v>132</v>
      </c>
      <c r="E138" s="40"/>
      <c r="F138" s="242" t="s">
        <v>279</v>
      </c>
      <c r="G138" s="40"/>
      <c r="H138" s="40"/>
      <c r="I138" s="243"/>
      <c r="J138" s="40"/>
      <c r="K138" s="40"/>
      <c r="L138" s="44"/>
      <c r="M138" s="244"/>
      <c r="N138" s="24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132</v>
      </c>
      <c r="AU138" s="17" t="s">
        <v>87</v>
      </c>
    </row>
    <row r="139" spans="1:51" s="13" customFormat="1" ht="12">
      <c r="A139" s="13"/>
      <c r="B139" s="246"/>
      <c r="C139" s="247"/>
      <c r="D139" s="248" t="s">
        <v>134</v>
      </c>
      <c r="E139" s="249" t="s">
        <v>1</v>
      </c>
      <c r="F139" s="250" t="s">
        <v>275</v>
      </c>
      <c r="G139" s="247"/>
      <c r="H139" s="251">
        <v>1000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7" t="s">
        <v>134</v>
      </c>
      <c r="AU139" s="257" t="s">
        <v>87</v>
      </c>
      <c r="AV139" s="13" t="s">
        <v>87</v>
      </c>
      <c r="AW139" s="13" t="s">
        <v>34</v>
      </c>
      <c r="AX139" s="13" t="s">
        <v>83</v>
      </c>
      <c r="AY139" s="257" t="s">
        <v>124</v>
      </c>
    </row>
    <row r="140" spans="1:65" s="2" customFormat="1" ht="16.5" customHeight="1">
      <c r="A140" s="38"/>
      <c r="B140" s="39"/>
      <c r="C140" s="283" t="s">
        <v>230</v>
      </c>
      <c r="D140" s="283" t="s">
        <v>280</v>
      </c>
      <c r="E140" s="284" t="s">
        <v>281</v>
      </c>
      <c r="F140" s="285" t="s">
        <v>282</v>
      </c>
      <c r="G140" s="286" t="s">
        <v>283</v>
      </c>
      <c r="H140" s="287">
        <v>15</v>
      </c>
      <c r="I140" s="288"/>
      <c r="J140" s="289">
        <f>ROUND(I140*H140,2)</f>
        <v>0</v>
      </c>
      <c r="K140" s="290"/>
      <c r="L140" s="291"/>
      <c r="M140" s="292" t="s">
        <v>1</v>
      </c>
      <c r="N140" s="293" t="s">
        <v>44</v>
      </c>
      <c r="O140" s="91"/>
      <c r="P140" s="237">
        <f>O140*H140</f>
        <v>0</v>
      </c>
      <c r="Q140" s="237">
        <v>0.001</v>
      </c>
      <c r="R140" s="237">
        <f>Q140*H140</f>
        <v>0.015</v>
      </c>
      <c r="S140" s="237">
        <v>0</v>
      </c>
      <c r="T140" s="23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9" t="s">
        <v>165</v>
      </c>
      <c r="AT140" s="239" t="s">
        <v>280</v>
      </c>
      <c r="AU140" s="239" t="s">
        <v>87</v>
      </c>
      <c r="AY140" s="17" t="s">
        <v>124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7" t="s">
        <v>83</v>
      </c>
      <c r="BK140" s="240">
        <f>ROUND(I140*H140,2)</f>
        <v>0</v>
      </c>
      <c r="BL140" s="17" t="s">
        <v>130</v>
      </c>
      <c r="BM140" s="239" t="s">
        <v>284</v>
      </c>
    </row>
    <row r="141" spans="1:51" s="13" customFormat="1" ht="12">
      <c r="A141" s="13"/>
      <c r="B141" s="246"/>
      <c r="C141" s="247"/>
      <c r="D141" s="248" t="s">
        <v>134</v>
      </c>
      <c r="E141" s="249" t="s">
        <v>1</v>
      </c>
      <c r="F141" s="250" t="s">
        <v>285</v>
      </c>
      <c r="G141" s="247"/>
      <c r="H141" s="251">
        <v>15</v>
      </c>
      <c r="I141" s="252"/>
      <c r="J141" s="247"/>
      <c r="K141" s="247"/>
      <c r="L141" s="253"/>
      <c r="M141" s="254"/>
      <c r="N141" s="255"/>
      <c r="O141" s="255"/>
      <c r="P141" s="255"/>
      <c r="Q141" s="255"/>
      <c r="R141" s="255"/>
      <c r="S141" s="255"/>
      <c r="T141" s="25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7" t="s">
        <v>134</v>
      </c>
      <c r="AU141" s="257" t="s">
        <v>87</v>
      </c>
      <c r="AV141" s="13" t="s">
        <v>87</v>
      </c>
      <c r="AW141" s="13" t="s">
        <v>34</v>
      </c>
      <c r="AX141" s="13" t="s">
        <v>83</v>
      </c>
      <c r="AY141" s="257" t="s">
        <v>124</v>
      </c>
    </row>
    <row r="142" spans="1:63" s="12" customFormat="1" ht="22.8" customHeight="1">
      <c r="A142" s="12"/>
      <c r="B142" s="211"/>
      <c r="C142" s="212"/>
      <c r="D142" s="213" t="s">
        <v>78</v>
      </c>
      <c r="E142" s="225" t="s">
        <v>215</v>
      </c>
      <c r="F142" s="225" t="s">
        <v>286</v>
      </c>
      <c r="G142" s="212"/>
      <c r="H142" s="212"/>
      <c r="I142" s="215"/>
      <c r="J142" s="226">
        <f>BK142</f>
        <v>0</v>
      </c>
      <c r="K142" s="212"/>
      <c r="L142" s="217"/>
      <c r="M142" s="218"/>
      <c r="N142" s="219"/>
      <c r="O142" s="219"/>
      <c r="P142" s="220">
        <f>SUM(P143:P155)</f>
        <v>0</v>
      </c>
      <c r="Q142" s="219"/>
      <c r="R142" s="220">
        <f>SUM(R143:R155)</f>
        <v>0.28712</v>
      </c>
      <c r="S142" s="219"/>
      <c r="T142" s="221">
        <f>SUM(T143:T155)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2" t="s">
        <v>83</v>
      </c>
      <c r="AT142" s="223" t="s">
        <v>78</v>
      </c>
      <c r="AU142" s="223" t="s">
        <v>83</v>
      </c>
      <c r="AY142" s="222" t="s">
        <v>124</v>
      </c>
      <c r="BK142" s="224">
        <f>SUM(BK143:BK155)</f>
        <v>0</v>
      </c>
    </row>
    <row r="143" spans="1:65" s="2" customFormat="1" ht="16.5" customHeight="1">
      <c r="A143" s="38"/>
      <c r="B143" s="39"/>
      <c r="C143" s="227" t="s">
        <v>165</v>
      </c>
      <c r="D143" s="227" t="s">
        <v>126</v>
      </c>
      <c r="E143" s="228" t="s">
        <v>287</v>
      </c>
      <c r="F143" s="229" t="s">
        <v>288</v>
      </c>
      <c r="G143" s="230" t="s">
        <v>289</v>
      </c>
      <c r="H143" s="231">
        <v>2</v>
      </c>
      <c r="I143" s="232"/>
      <c r="J143" s="233">
        <f>ROUND(I143*H143,2)</f>
        <v>0</v>
      </c>
      <c r="K143" s="234"/>
      <c r="L143" s="44"/>
      <c r="M143" s="235" t="s">
        <v>1</v>
      </c>
      <c r="N143" s="236" t="s">
        <v>44</v>
      </c>
      <c r="O143" s="91"/>
      <c r="P143" s="237">
        <f>O143*H143</f>
        <v>0</v>
      </c>
      <c r="Q143" s="237">
        <v>0.12952</v>
      </c>
      <c r="R143" s="237">
        <f>Q143*H143</f>
        <v>0.25904</v>
      </c>
      <c r="S143" s="237">
        <v>0</v>
      </c>
      <c r="T143" s="23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9" t="s">
        <v>130</v>
      </c>
      <c r="AT143" s="239" t="s">
        <v>126</v>
      </c>
      <c r="AU143" s="239" t="s">
        <v>87</v>
      </c>
      <c r="AY143" s="17" t="s">
        <v>124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7" t="s">
        <v>83</v>
      </c>
      <c r="BK143" s="240">
        <f>ROUND(I143*H143,2)</f>
        <v>0</v>
      </c>
      <c r="BL143" s="17" t="s">
        <v>130</v>
      </c>
      <c r="BM143" s="239" t="s">
        <v>290</v>
      </c>
    </row>
    <row r="144" spans="1:51" s="13" customFormat="1" ht="12">
      <c r="A144" s="13"/>
      <c r="B144" s="246"/>
      <c r="C144" s="247"/>
      <c r="D144" s="248" t="s">
        <v>134</v>
      </c>
      <c r="E144" s="249" t="s">
        <v>1</v>
      </c>
      <c r="F144" s="250" t="s">
        <v>291</v>
      </c>
      <c r="G144" s="247"/>
      <c r="H144" s="251">
        <v>2</v>
      </c>
      <c r="I144" s="252"/>
      <c r="J144" s="247"/>
      <c r="K144" s="247"/>
      <c r="L144" s="253"/>
      <c r="M144" s="254"/>
      <c r="N144" s="255"/>
      <c r="O144" s="255"/>
      <c r="P144" s="255"/>
      <c r="Q144" s="255"/>
      <c r="R144" s="255"/>
      <c r="S144" s="255"/>
      <c r="T144" s="25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7" t="s">
        <v>134</v>
      </c>
      <c r="AU144" s="257" t="s">
        <v>87</v>
      </c>
      <c r="AV144" s="13" t="s">
        <v>87</v>
      </c>
      <c r="AW144" s="13" t="s">
        <v>34</v>
      </c>
      <c r="AX144" s="13" t="s">
        <v>83</v>
      </c>
      <c r="AY144" s="257" t="s">
        <v>124</v>
      </c>
    </row>
    <row r="145" spans="1:65" s="2" customFormat="1" ht="44.25" customHeight="1">
      <c r="A145" s="38"/>
      <c r="B145" s="39"/>
      <c r="C145" s="227" t="s">
        <v>147</v>
      </c>
      <c r="D145" s="227" t="s">
        <v>126</v>
      </c>
      <c r="E145" s="228" t="s">
        <v>292</v>
      </c>
      <c r="F145" s="229" t="s">
        <v>293</v>
      </c>
      <c r="G145" s="230" t="s">
        <v>218</v>
      </c>
      <c r="H145" s="231">
        <v>6</v>
      </c>
      <c r="I145" s="232"/>
      <c r="J145" s="233">
        <f>ROUND(I145*H145,2)</f>
        <v>0</v>
      </c>
      <c r="K145" s="234"/>
      <c r="L145" s="44"/>
      <c r="M145" s="235" t="s">
        <v>1</v>
      </c>
      <c r="N145" s="236" t="s">
        <v>44</v>
      </c>
      <c r="O145" s="91"/>
      <c r="P145" s="237">
        <f>O145*H145</f>
        <v>0</v>
      </c>
      <c r="Q145" s="237">
        <v>0.00468</v>
      </c>
      <c r="R145" s="237">
        <f>Q145*H145</f>
        <v>0.02808</v>
      </c>
      <c r="S145" s="237">
        <v>0</v>
      </c>
      <c r="T145" s="23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9" t="s">
        <v>130</v>
      </c>
      <c r="AT145" s="239" t="s">
        <v>126</v>
      </c>
      <c r="AU145" s="239" t="s">
        <v>87</v>
      </c>
      <c r="AY145" s="17" t="s">
        <v>124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7" t="s">
        <v>83</v>
      </c>
      <c r="BK145" s="240">
        <f>ROUND(I145*H145,2)</f>
        <v>0</v>
      </c>
      <c r="BL145" s="17" t="s">
        <v>130</v>
      </c>
      <c r="BM145" s="239" t="s">
        <v>294</v>
      </c>
    </row>
    <row r="146" spans="1:47" s="2" customFormat="1" ht="12">
      <c r="A146" s="38"/>
      <c r="B146" s="39"/>
      <c r="C146" s="40"/>
      <c r="D146" s="241" t="s">
        <v>132</v>
      </c>
      <c r="E146" s="40"/>
      <c r="F146" s="242" t="s">
        <v>295</v>
      </c>
      <c r="G146" s="40"/>
      <c r="H146" s="40"/>
      <c r="I146" s="243"/>
      <c r="J146" s="40"/>
      <c r="K146" s="40"/>
      <c r="L146" s="44"/>
      <c r="M146" s="244"/>
      <c r="N146" s="24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132</v>
      </c>
      <c r="AU146" s="17" t="s">
        <v>87</v>
      </c>
    </row>
    <row r="147" spans="1:51" s="13" customFormat="1" ht="12">
      <c r="A147" s="13"/>
      <c r="B147" s="246"/>
      <c r="C147" s="247"/>
      <c r="D147" s="248" t="s">
        <v>134</v>
      </c>
      <c r="E147" s="249" t="s">
        <v>1</v>
      </c>
      <c r="F147" s="250" t="s">
        <v>296</v>
      </c>
      <c r="G147" s="247"/>
      <c r="H147" s="251">
        <v>6</v>
      </c>
      <c r="I147" s="252"/>
      <c r="J147" s="247"/>
      <c r="K147" s="247"/>
      <c r="L147" s="253"/>
      <c r="M147" s="254"/>
      <c r="N147" s="255"/>
      <c r="O147" s="255"/>
      <c r="P147" s="255"/>
      <c r="Q147" s="255"/>
      <c r="R147" s="255"/>
      <c r="S147" s="255"/>
      <c r="T147" s="25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7" t="s">
        <v>134</v>
      </c>
      <c r="AU147" s="257" t="s">
        <v>87</v>
      </c>
      <c r="AV147" s="13" t="s">
        <v>87</v>
      </c>
      <c r="AW147" s="13" t="s">
        <v>34</v>
      </c>
      <c r="AX147" s="13" t="s">
        <v>83</v>
      </c>
      <c r="AY147" s="257" t="s">
        <v>124</v>
      </c>
    </row>
    <row r="148" spans="1:65" s="2" customFormat="1" ht="24.15" customHeight="1">
      <c r="A148" s="38"/>
      <c r="B148" s="39"/>
      <c r="C148" s="227" t="s">
        <v>178</v>
      </c>
      <c r="D148" s="227" t="s">
        <v>126</v>
      </c>
      <c r="E148" s="228" t="s">
        <v>297</v>
      </c>
      <c r="F148" s="229" t="s">
        <v>298</v>
      </c>
      <c r="G148" s="230" t="s">
        <v>152</v>
      </c>
      <c r="H148" s="231">
        <v>5</v>
      </c>
      <c r="I148" s="232"/>
      <c r="J148" s="233">
        <f>ROUND(I148*H148,2)</f>
        <v>0</v>
      </c>
      <c r="K148" s="234"/>
      <c r="L148" s="44"/>
      <c r="M148" s="235" t="s">
        <v>1</v>
      </c>
      <c r="N148" s="236" t="s">
        <v>44</v>
      </c>
      <c r="O148" s="91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9" t="s">
        <v>130</v>
      </c>
      <c r="AT148" s="239" t="s">
        <v>126</v>
      </c>
      <c r="AU148" s="239" t="s">
        <v>87</v>
      </c>
      <c r="AY148" s="17" t="s">
        <v>124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7" t="s">
        <v>83</v>
      </c>
      <c r="BK148" s="240">
        <f>ROUND(I148*H148,2)</f>
        <v>0</v>
      </c>
      <c r="BL148" s="17" t="s">
        <v>130</v>
      </c>
      <c r="BM148" s="239" t="s">
        <v>299</v>
      </c>
    </row>
    <row r="149" spans="1:47" s="2" customFormat="1" ht="12">
      <c r="A149" s="38"/>
      <c r="B149" s="39"/>
      <c r="C149" s="40"/>
      <c r="D149" s="241" t="s">
        <v>132</v>
      </c>
      <c r="E149" s="40"/>
      <c r="F149" s="242" t="s">
        <v>300</v>
      </c>
      <c r="G149" s="40"/>
      <c r="H149" s="40"/>
      <c r="I149" s="243"/>
      <c r="J149" s="40"/>
      <c r="K149" s="40"/>
      <c r="L149" s="44"/>
      <c r="M149" s="244"/>
      <c r="N149" s="24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132</v>
      </c>
      <c r="AU149" s="17" t="s">
        <v>87</v>
      </c>
    </row>
    <row r="150" spans="1:51" s="13" customFormat="1" ht="12">
      <c r="A150" s="13"/>
      <c r="B150" s="246"/>
      <c r="C150" s="247"/>
      <c r="D150" s="248" t="s">
        <v>134</v>
      </c>
      <c r="E150" s="249" t="s">
        <v>1</v>
      </c>
      <c r="F150" s="250" t="s">
        <v>301</v>
      </c>
      <c r="G150" s="247"/>
      <c r="H150" s="251">
        <v>5</v>
      </c>
      <c r="I150" s="252"/>
      <c r="J150" s="247"/>
      <c r="K150" s="247"/>
      <c r="L150" s="253"/>
      <c r="M150" s="254"/>
      <c r="N150" s="255"/>
      <c r="O150" s="255"/>
      <c r="P150" s="255"/>
      <c r="Q150" s="255"/>
      <c r="R150" s="255"/>
      <c r="S150" s="255"/>
      <c r="T150" s="25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7" t="s">
        <v>134</v>
      </c>
      <c r="AU150" s="257" t="s">
        <v>87</v>
      </c>
      <c r="AV150" s="13" t="s">
        <v>87</v>
      </c>
      <c r="AW150" s="13" t="s">
        <v>34</v>
      </c>
      <c r="AX150" s="13" t="s">
        <v>83</v>
      </c>
      <c r="AY150" s="257" t="s">
        <v>124</v>
      </c>
    </row>
    <row r="151" spans="1:65" s="2" customFormat="1" ht="24.15" customHeight="1">
      <c r="A151" s="38"/>
      <c r="B151" s="39"/>
      <c r="C151" s="227" t="s">
        <v>184</v>
      </c>
      <c r="D151" s="227" t="s">
        <v>126</v>
      </c>
      <c r="E151" s="228" t="s">
        <v>302</v>
      </c>
      <c r="F151" s="229" t="s">
        <v>303</v>
      </c>
      <c r="G151" s="230" t="s">
        <v>152</v>
      </c>
      <c r="H151" s="231">
        <v>20</v>
      </c>
      <c r="I151" s="232"/>
      <c r="J151" s="233">
        <f>ROUND(I151*H151,2)</f>
        <v>0</v>
      </c>
      <c r="K151" s="234"/>
      <c r="L151" s="44"/>
      <c r="M151" s="235" t="s">
        <v>1</v>
      </c>
      <c r="N151" s="236" t="s">
        <v>44</v>
      </c>
      <c r="O151" s="91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9" t="s">
        <v>130</v>
      </c>
      <c r="AT151" s="239" t="s">
        <v>126</v>
      </c>
      <c r="AU151" s="239" t="s">
        <v>87</v>
      </c>
      <c r="AY151" s="17" t="s">
        <v>124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7" t="s">
        <v>83</v>
      </c>
      <c r="BK151" s="240">
        <f>ROUND(I151*H151,2)</f>
        <v>0</v>
      </c>
      <c r="BL151" s="17" t="s">
        <v>130</v>
      </c>
      <c r="BM151" s="239" t="s">
        <v>304</v>
      </c>
    </row>
    <row r="152" spans="1:47" s="2" customFormat="1" ht="12">
      <c r="A152" s="38"/>
      <c r="B152" s="39"/>
      <c r="C152" s="40"/>
      <c r="D152" s="241" t="s">
        <v>132</v>
      </c>
      <c r="E152" s="40"/>
      <c r="F152" s="242" t="s">
        <v>305</v>
      </c>
      <c r="G152" s="40"/>
      <c r="H152" s="40"/>
      <c r="I152" s="243"/>
      <c r="J152" s="40"/>
      <c r="K152" s="40"/>
      <c r="L152" s="44"/>
      <c r="M152" s="244"/>
      <c r="N152" s="24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132</v>
      </c>
      <c r="AU152" s="17" t="s">
        <v>87</v>
      </c>
    </row>
    <row r="153" spans="1:51" s="13" customFormat="1" ht="12">
      <c r="A153" s="13"/>
      <c r="B153" s="246"/>
      <c r="C153" s="247"/>
      <c r="D153" s="248" t="s">
        <v>134</v>
      </c>
      <c r="E153" s="249" t="s">
        <v>1</v>
      </c>
      <c r="F153" s="250" t="s">
        <v>306</v>
      </c>
      <c r="G153" s="247"/>
      <c r="H153" s="251">
        <v>10</v>
      </c>
      <c r="I153" s="252"/>
      <c r="J153" s="247"/>
      <c r="K153" s="247"/>
      <c r="L153" s="253"/>
      <c r="M153" s="254"/>
      <c r="N153" s="255"/>
      <c r="O153" s="255"/>
      <c r="P153" s="255"/>
      <c r="Q153" s="255"/>
      <c r="R153" s="255"/>
      <c r="S153" s="255"/>
      <c r="T153" s="25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7" t="s">
        <v>134</v>
      </c>
      <c r="AU153" s="257" t="s">
        <v>87</v>
      </c>
      <c r="AV153" s="13" t="s">
        <v>87</v>
      </c>
      <c r="AW153" s="13" t="s">
        <v>34</v>
      </c>
      <c r="AX153" s="13" t="s">
        <v>79</v>
      </c>
      <c r="AY153" s="257" t="s">
        <v>124</v>
      </c>
    </row>
    <row r="154" spans="1:51" s="13" customFormat="1" ht="12">
      <c r="A154" s="13"/>
      <c r="B154" s="246"/>
      <c r="C154" s="247"/>
      <c r="D154" s="248" t="s">
        <v>134</v>
      </c>
      <c r="E154" s="249" t="s">
        <v>1</v>
      </c>
      <c r="F154" s="250" t="s">
        <v>307</v>
      </c>
      <c r="G154" s="247"/>
      <c r="H154" s="251">
        <v>10</v>
      </c>
      <c r="I154" s="252"/>
      <c r="J154" s="247"/>
      <c r="K154" s="247"/>
      <c r="L154" s="253"/>
      <c r="M154" s="254"/>
      <c r="N154" s="255"/>
      <c r="O154" s="255"/>
      <c r="P154" s="255"/>
      <c r="Q154" s="255"/>
      <c r="R154" s="255"/>
      <c r="S154" s="255"/>
      <c r="T154" s="25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7" t="s">
        <v>134</v>
      </c>
      <c r="AU154" s="257" t="s">
        <v>87</v>
      </c>
      <c r="AV154" s="13" t="s">
        <v>87</v>
      </c>
      <c r="AW154" s="13" t="s">
        <v>34</v>
      </c>
      <c r="AX154" s="13" t="s">
        <v>79</v>
      </c>
      <c r="AY154" s="257" t="s">
        <v>124</v>
      </c>
    </row>
    <row r="155" spans="1:51" s="14" customFormat="1" ht="12">
      <c r="A155" s="14"/>
      <c r="B155" s="258"/>
      <c r="C155" s="259"/>
      <c r="D155" s="248" t="s">
        <v>134</v>
      </c>
      <c r="E155" s="260" t="s">
        <v>1</v>
      </c>
      <c r="F155" s="261" t="s">
        <v>137</v>
      </c>
      <c r="G155" s="259"/>
      <c r="H155" s="262">
        <v>20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8" t="s">
        <v>134</v>
      </c>
      <c r="AU155" s="268" t="s">
        <v>87</v>
      </c>
      <c r="AV155" s="14" t="s">
        <v>130</v>
      </c>
      <c r="AW155" s="14" t="s">
        <v>34</v>
      </c>
      <c r="AX155" s="14" t="s">
        <v>83</v>
      </c>
      <c r="AY155" s="268" t="s">
        <v>124</v>
      </c>
    </row>
    <row r="156" spans="1:63" s="12" customFormat="1" ht="22.8" customHeight="1">
      <c r="A156" s="12"/>
      <c r="B156" s="211"/>
      <c r="C156" s="212"/>
      <c r="D156" s="213" t="s">
        <v>78</v>
      </c>
      <c r="E156" s="225" t="s">
        <v>230</v>
      </c>
      <c r="F156" s="225" t="s">
        <v>308</v>
      </c>
      <c r="G156" s="212"/>
      <c r="H156" s="212"/>
      <c r="I156" s="215"/>
      <c r="J156" s="226">
        <f>BK156</f>
        <v>0</v>
      </c>
      <c r="K156" s="212"/>
      <c r="L156" s="217"/>
      <c r="M156" s="218"/>
      <c r="N156" s="219"/>
      <c r="O156" s="219"/>
      <c r="P156" s="220">
        <f>SUM(P157:P162)</f>
        <v>0</v>
      </c>
      <c r="Q156" s="219"/>
      <c r="R156" s="220">
        <f>SUM(R157:R162)</f>
        <v>9.262500000000001</v>
      </c>
      <c r="S156" s="219"/>
      <c r="T156" s="221">
        <f>SUM(T157:T162)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2" t="s">
        <v>83</v>
      </c>
      <c r="AT156" s="223" t="s">
        <v>78</v>
      </c>
      <c r="AU156" s="223" t="s">
        <v>83</v>
      </c>
      <c r="AY156" s="222" t="s">
        <v>124</v>
      </c>
      <c r="BK156" s="224">
        <f>SUM(BK157:BK162)</f>
        <v>0</v>
      </c>
    </row>
    <row r="157" spans="1:65" s="2" customFormat="1" ht="55.5" customHeight="1">
      <c r="A157" s="38"/>
      <c r="B157" s="39"/>
      <c r="C157" s="227" t="s">
        <v>190</v>
      </c>
      <c r="D157" s="227" t="s">
        <v>126</v>
      </c>
      <c r="E157" s="228" t="s">
        <v>309</v>
      </c>
      <c r="F157" s="229" t="s">
        <v>310</v>
      </c>
      <c r="G157" s="230" t="s">
        <v>238</v>
      </c>
      <c r="H157" s="231">
        <v>1</v>
      </c>
      <c r="I157" s="232"/>
      <c r="J157" s="233">
        <f>ROUND(I157*H157,2)</f>
        <v>0</v>
      </c>
      <c r="K157" s="234"/>
      <c r="L157" s="44"/>
      <c r="M157" s="235" t="s">
        <v>1</v>
      </c>
      <c r="N157" s="236" t="s">
        <v>44</v>
      </c>
      <c r="O157" s="91"/>
      <c r="P157" s="237">
        <f>O157*H157</f>
        <v>0</v>
      </c>
      <c r="Q157" s="237">
        <v>1.69</v>
      </c>
      <c r="R157" s="237">
        <f>Q157*H157</f>
        <v>1.69</v>
      </c>
      <c r="S157" s="237">
        <v>0</v>
      </c>
      <c r="T157" s="23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9" t="s">
        <v>130</v>
      </c>
      <c r="AT157" s="239" t="s">
        <v>126</v>
      </c>
      <c r="AU157" s="239" t="s">
        <v>87</v>
      </c>
      <c r="AY157" s="17" t="s">
        <v>124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7" t="s">
        <v>83</v>
      </c>
      <c r="BK157" s="240">
        <f>ROUND(I157*H157,2)</f>
        <v>0</v>
      </c>
      <c r="BL157" s="17" t="s">
        <v>130</v>
      </c>
      <c r="BM157" s="239" t="s">
        <v>311</v>
      </c>
    </row>
    <row r="158" spans="1:47" s="2" customFormat="1" ht="12">
      <c r="A158" s="38"/>
      <c r="B158" s="39"/>
      <c r="C158" s="40"/>
      <c r="D158" s="248" t="s">
        <v>226</v>
      </c>
      <c r="E158" s="40"/>
      <c r="F158" s="282" t="s">
        <v>312</v>
      </c>
      <c r="G158" s="40"/>
      <c r="H158" s="40"/>
      <c r="I158" s="243"/>
      <c r="J158" s="40"/>
      <c r="K158" s="40"/>
      <c r="L158" s="44"/>
      <c r="M158" s="244"/>
      <c r="N158" s="24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226</v>
      </c>
      <c r="AU158" s="17" t="s">
        <v>87</v>
      </c>
    </row>
    <row r="159" spans="1:65" s="2" customFormat="1" ht="66.75" customHeight="1">
      <c r="A159" s="38"/>
      <c r="B159" s="39"/>
      <c r="C159" s="227" t="s">
        <v>143</v>
      </c>
      <c r="D159" s="227" t="s">
        <v>126</v>
      </c>
      <c r="E159" s="228" t="s">
        <v>313</v>
      </c>
      <c r="F159" s="229" t="s">
        <v>314</v>
      </c>
      <c r="G159" s="230" t="s">
        <v>206</v>
      </c>
      <c r="H159" s="231">
        <v>75</v>
      </c>
      <c r="I159" s="232"/>
      <c r="J159" s="233">
        <f>ROUND(I159*H159,2)</f>
        <v>0</v>
      </c>
      <c r="K159" s="234"/>
      <c r="L159" s="44"/>
      <c r="M159" s="235" t="s">
        <v>1</v>
      </c>
      <c r="N159" s="236" t="s">
        <v>44</v>
      </c>
      <c r="O159" s="91"/>
      <c r="P159" s="237">
        <f>O159*H159</f>
        <v>0</v>
      </c>
      <c r="Q159" s="237">
        <v>0.0835</v>
      </c>
      <c r="R159" s="237">
        <f>Q159*H159</f>
        <v>6.2625</v>
      </c>
      <c r="S159" s="237">
        <v>0</v>
      </c>
      <c r="T159" s="23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9" t="s">
        <v>130</v>
      </c>
      <c r="AT159" s="239" t="s">
        <v>126</v>
      </c>
      <c r="AU159" s="239" t="s">
        <v>87</v>
      </c>
      <c r="AY159" s="17" t="s">
        <v>124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7" t="s">
        <v>83</v>
      </c>
      <c r="BK159" s="240">
        <f>ROUND(I159*H159,2)</f>
        <v>0</v>
      </c>
      <c r="BL159" s="17" t="s">
        <v>130</v>
      </c>
      <c r="BM159" s="239" t="s">
        <v>315</v>
      </c>
    </row>
    <row r="160" spans="1:47" s="2" customFormat="1" ht="12">
      <c r="A160" s="38"/>
      <c r="B160" s="39"/>
      <c r="C160" s="40"/>
      <c r="D160" s="248" t="s">
        <v>226</v>
      </c>
      <c r="E160" s="40"/>
      <c r="F160" s="282" t="s">
        <v>316</v>
      </c>
      <c r="G160" s="40"/>
      <c r="H160" s="40"/>
      <c r="I160" s="243"/>
      <c r="J160" s="40"/>
      <c r="K160" s="40"/>
      <c r="L160" s="44"/>
      <c r="M160" s="244"/>
      <c r="N160" s="24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226</v>
      </c>
      <c r="AU160" s="17" t="s">
        <v>87</v>
      </c>
    </row>
    <row r="161" spans="1:51" s="13" customFormat="1" ht="12">
      <c r="A161" s="13"/>
      <c r="B161" s="246"/>
      <c r="C161" s="247"/>
      <c r="D161" s="248" t="s">
        <v>134</v>
      </c>
      <c r="E161" s="249" t="s">
        <v>1</v>
      </c>
      <c r="F161" s="250" t="s">
        <v>317</v>
      </c>
      <c r="G161" s="247"/>
      <c r="H161" s="251">
        <v>75</v>
      </c>
      <c r="I161" s="252"/>
      <c r="J161" s="247"/>
      <c r="K161" s="247"/>
      <c r="L161" s="253"/>
      <c r="M161" s="254"/>
      <c r="N161" s="255"/>
      <c r="O161" s="255"/>
      <c r="P161" s="255"/>
      <c r="Q161" s="255"/>
      <c r="R161" s="255"/>
      <c r="S161" s="255"/>
      <c r="T161" s="25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7" t="s">
        <v>134</v>
      </c>
      <c r="AU161" s="257" t="s">
        <v>87</v>
      </c>
      <c r="AV161" s="13" t="s">
        <v>87</v>
      </c>
      <c r="AW161" s="13" t="s">
        <v>34</v>
      </c>
      <c r="AX161" s="13" t="s">
        <v>83</v>
      </c>
      <c r="AY161" s="257" t="s">
        <v>124</v>
      </c>
    </row>
    <row r="162" spans="1:65" s="2" customFormat="1" ht="24.15" customHeight="1">
      <c r="A162" s="38"/>
      <c r="B162" s="39"/>
      <c r="C162" s="283" t="s">
        <v>318</v>
      </c>
      <c r="D162" s="283" t="s">
        <v>280</v>
      </c>
      <c r="E162" s="284" t="s">
        <v>319</v>
      </c>
      <c r="F162" s="285" t="s">
        <v>320</v>
      </c>
      <c r="G162" s="286" t="s">
        <v>238</v>
      </c>
      <c r="H162" s="287">
        <v>1</v>
      </c>
      <c r="I162" s="288"/>
      <c r="J162" s="289">
        <f>ROUND(I162*H162,2)</f>
        <v>0</v>
      </c>
      <c r="K162" s="290"/>
      <c r="L162" s="291"/>
      <c r="M162" s="292" t="s">
        <v>1</v>
      </c>
      <c r="N162" s="293" t="s">
        <v>44</v>
      </c>
      <c r="O162" s="91"/>
      <c r="P162" s="237">
        <f>O162*H162</f>
        <v>0</v>
      </c>
      <c r="Q162" s="237">
        <v>1.31</v>
      </c>
      <c r="R162" s="237">
        <f>Q162*H162</f>
        <v>1.31</v>
      </c>
      <c r="S162" s="237">
        <v>0</v>
      </c>
      <c r="T162" s="23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9" t="s">
        <v>165</v>
      </c>
      <c r="AT162" s="239" t="s">
        <v>280</v>
      </c>
      <c r="AU162" s="239" t="s">
        <v>87</v>
      </c>
      <c r="AY162" s="17" t="s">
        <v>124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7" t="s">
        <v>83</v>
      </c>
      <c r="BK162" s="240">
        <f>ROUND(I162*H162,2)</f>
        <v>0</v>
      </c>
      <c r="BL162" s="17" t="s">
        <v>130</v>
      </c>
      <c r="BM162" s="239" t="s">
        <v>321</v>
      </c>
    </row>
    <row r="163" spans="1:63" s="12" customFormat="1" ht="22.8" customHeight="1">
      <c r="A163" s="12"/>
      <c r="B163" s="211"/>
      <c r="C163" s="212"/>
      <c r="D163" s="213" t="s">
        <v>78</v>
      </c>
      <c r="E163" s="225" t="s">
        <v>147</v>
      </c>
      <c r="F163" s="225" t="s">
        <v>148</v>
      </c>
      <c r="G163" s="212"/>
      <c r="H163" s="212"/>
      <c r="I163" s="215"/>
      <c r="J163" s="226">
        <f>BK163</f>
        <v>0</v>
      </c>
      <c r="K163" s="212"/>
      <c r="L163" s="217"/>
      <c r="M163" s="218"/>
      <c r="N163" s="219"/>
      <c r="O163" s="219"/>
      <c r="P163" s="220">
        <f>SUM(P164:P174)</f>
        <v>0</v>
      </c>
      <c r="Q163" s="219"/>
      <c r="R163" s="220">
        <f>SUM(R164:R174)</f>
        <v>0</v>
      </c>
      <c r="S163" s="219"/>
      <c r="T163" s="221">
        <f>SUM(T164:T174)</f>
        <v>200.3996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2" t="s">
        <v>83</v>
      </c>
      <c r="AT163" s="223" t="s">
        <v>78</v>
      </c>
      <c r="AU163" s="223" t="s">
        <v>83</v>
      </c>
      <c r="AY163" s="222" t="s">
        <v>124</v>
      </c>
      <c r="BK163" s="224">
        <f>SUM(BK164:BK174)</f>
        <v>0</v>
      </c>
    </row>
    <row r="164" spans="1:65" s="2" customFormat="1" ht="62.7" customHeight="1">
      <c r="A164" s="38"/>
      <c r="B164" s="39"/>
      <c r="C164" s="227" t="s">
        <v>8</v>
      </c>
      <c r="D164" s="227" t="s">
        <v>126</v>
      </c>
      <c r="E164" s="228" t="s">
        <v>322</v>
      </c>
      <c r="F164" s="229" t="s">
        <v>323</v>
      </c>
      <c r="G164" s="230" t="s">
        <v>206</v>
      </c>
      <c r="H164" s="231">
        <v>10000</v>
      </c>
      <c r="I164" s="232"/>
      <c r="J164" s="233">
        <f>ROUND(I164*H164,2)</f>
        <v>0</v>
      </c>
      <c r="K164" s="234"/>
      <c r="L164" s="44"/>
      <c r="M164" s="235" t="s">
        <v>1</v>
      </c>
      <c r="N164" s="236" t="s">
        <v>44</v>
      </c>
      <c r="O164" s="91"/>
      <c r="P164" s="237">
        <f>O164*H164</f>
        <v>0</v>
      </c>
      <c r="Q164" s="237">
        <v>0</v>
      </c>
      <c r="R164" s="237">
        <f>Q164*H164</f>
        <v>0</v>
      </c>
      <c r="S164" s="237">
        <v>0.02</v>
      </c>
      <c r="T164" s="238">
        <f>S164*H164</f>
        <v>200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9" t="s">
        <v>130</v>
      </c>
      <c r="AT164" s="239" t="s">
        <v>126</v>
      </c>
      <c r="AU164" s="239" t="s">
        <v>87</v>
      </c>
      <c r="AY164" s="17" t="s">
        <v>124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7" t="s">
        <v>83</v>
      </c>
      <c r="BK164" s="240">
        <f>ROUND(I164*H164,2)</f>
        <v>0</v>
      </c>
      <c r="BL164" s="17" t="s">
        <v>130</v>
      </c>
      <c r="BM164" s="239" t="s">
        <v>324</v>
      </c>
    </row>
    <row r="165" spans="1:47" s="2" customFormat="1" ht="12">
      <c r="A165" s="38"/>
      <c r="B165" s="39"/>
      <c r="C165" s="40"/>
      <c r="D165" s="241" t="s">
        <v>132</v>
      </c>
      <c r="E165" s="40"/>
      <c r="F165" s="242" t="s">
        <v>325</v>
      </c>
      <c r="G165" s="40"/>
      <c r="H165" s="40"/>
      <c r="I165" s="243"/>
      <c r="J165" s="40"/>
      <c r="K165" s="40"/>
      <c r="L165" s="44"/>
      <c r="M165" s="244"/>
      <c r="N165" s="24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132</v>
      </c>
      <c r="AU165" s="17" t="s">
        <v>87</v>
      </c>
    </row>
    <row r="166" spans="1:51" s="13" customFormat="1" ht="12">
      <c r="A166" s="13"/>
      <c r="B166" s="246"/>
      <c r="C166" s="247"/>
      <c r="D166" s="248" t="s">
        <v>134</v>
      </c>
      <c r="E166" s="249" t="s">
        <v>1</v>
      </c>
      <c r="F166" s="250" t="s">
        <v>326</v>
      </c>
      <c r="G166" s="247"/>
      <c r="H166" s="251">
        <v>10000</v>
      </c>
      <c r="I166" s="252"/>
      <c r="J166" s="247"/>
      <c r="K166" s="247"/>
      <c r="L166" s="253"/>
      <c r="M166" s="254"/>
      <c r="N166" s="255"/>
      <c r="O166" s="255"/>
      <c r="P166" s="255"/>
      <c r="Q166" s="255"/>
      <c r="R166" s="255"/>
      <c r="S166" s="255"/>
      <c r="T166" s="25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7" t="s">
        <v>134</v>
      </c>
      <c r="AU166" s="257" t="s">
        <v>87</v>
      </c>
      <c r="AV166" s="13" t="s">
        <v>87</v>
      </c>
      <c r="AW166" s="13" t="s">
        <v>34</v>
      </c>
      <c r="AX166" s="13" t="s">
        <v>83</v>
      </c>
      <c r="AY166" s="257" t="s">
        <v>124</v>
      </c>
    </row>
    <row r="167" spans="1:65" s="2" customFormat="1" ht="49.05" customHeight="1">
      <c r="A167" s="38"/>
      <c r="B167" s="39"/>
      <c r="C167" s="227" t="s">
        <v>327</v>
      </c>
      <c r="D167" s="227" t="s">
        <v>126</v>
      </c>
      <c r="E167" s="228" t="s">
        <v>328</v>
      </c>
      <c r="F167" s="229" t="s">
        <v>329</v>
      </c>
      <c r="G167" s="230" t="s">
        <v>152</v>
      </c>
      <c r="H167" s="231">
        <v>5</v>
      </c>
      <c r="I167" s="232"/>
      <c r="J167" s="233">
        <f>ROUND(I167*H167,2)</f>
        <v>0</v>
      </c>
      <c r="K167" s="234"/>
      <c r="L167" s="44"/>
      <c r="M167" s="235" t="s">
        <v>1</v>
      </c>
      <c r="N167" s="236" t="s">
        <v>44</v>
      </c>
      <c r="O167" s="91"/>
      <c r="P167" s="237">
        <f>O167*H167</f>
        <v>0</v>
      </c>
      <c r="Q167" s="237">
        <v>0</v>
      </c>
      <c r="R167" s="237">
        <f>Q167*H167</f>
        <v>0</v>
      </c>
      <c r="S167" s="237">
        <v>0.07</v>
      </c>
      <c r="T167" s="238">
        <f>S167*H167</f>
        <v>0.35000000000000003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9" t="s">
        <v>130</v>
      </c>
      <c r="AT167" s="239" t="s">
        <v>126</v>
      </c>
      <c r="AU167" s="239" t="s">
        <v>87</v>
      </c>
      <c r="AY167" s="17" t="s">
        <v>124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7" t="s">
        <v>83</v>
      </c>
      <c r="BK167" s="240">
        <f>ROUND(I167*H167,2)</f>
        <v>0</v>
      </c>
      <c r="BL167" s="17" t="s">
        <v>130</v>
      </c>
      <c r="BM167" s="239" t="s">
        <v>330</v>
      </c>
    </row>
    <row r="168" spans="1:47" s="2" customFormat="1" ht="12">
      <c r="A168" s="38"/>
      <c r="B168" s="39"/>
      <c r="C168" s="40"/>
      <c r="D168" s="241" t="s">
        <v>132</v>
      </c>
      <c r="E168" s="40"/>
      <c r="F168" s="242" t="s">
        <v>331</v>
      </c>
      <c r="G168" s="40"/>
      <c r="H168" s="40"/>
      <c r="I168" s="243"/>
      <c r="J168" s="40"/>
      <c r="K168" s="40"/>
      <c r="L168" s="44"/>
      <c r="M168" s="244"/>
      <c r="N168" s="24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132</v>
      </c>
      <c r="AU168" s="17" t="s">
        <v>87</v>
      </c>
    </row>
    <row r="169" spans="1:51" s="13" customFormat="1" ht="12">
      <c r="A169" s="13"/>
      <c r="B169" s="246"/>
      <c r="C169" s="247"/>
      <c r="D169" s="248" t="s">
        <v>134</v>
      </c>
      <c r="E169" s="249" t="s">
        <v>1</v>
      </c>
      <c r="F169" s="250" t="s">
        <v>301</v>
      </c>
      <c r="G169" s="247"/>
      <c r="H169" s="251">
        <v>5</v>
      </c>
      <c r="I169" s="252"/>
      <c r="J169" s="247"/>
      <c r="K169" s="247"/>
      <c r="L169" s="253"/>
      <c r="M169" s="254"/>
      <c r="N169" s="255"/>
      <c r="O169" s="255"/>
      <c r="P169" s="255"/>
      <c r="Q169" s="255"/>
      <c r="R169" s="255"/>
      <c r="S169" s="255"/>
      <c r="T169" s="25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7" t="s">
        <v>134</v>
      </c>
      <c r="AU169" s="257" t="s">
        <v>87</v>
      </c>
      <c r="AV169" s="13" t="s">
        <v>87</v>
      </c>
      <c r="AW169" s="13" t="s">
        <v>34</v>
      </c>
      <c r="AX169" s="13" t="s">
        <v>83</v>
      </c>
      <c r="AY169" s="257" t="s">
        <v>124</v>
      </c>
    </row>
    <row r="170" spans="1:65" s="2" customFormat="1" ht="24.15" customHeight="1">
      <c r="A170" s="38"/>
      <c r="B170" s="39"/>
      <c r="C170" s="227" t="s">
        <v>332</v>
      </c>
      <c r="D170" s="227" t="s">
        <v>126</v>
      </c>
      <c r="E170" s="228" t="s">
        <v>333</v>
      </c>
      <c r="F170" s="229" t="s">
        <v>334</v>
      </c>
      <c r="G170" s="230" t="s">
        <v>152</v>
      </c>
      <c r="H170" s="231">
        <v>20</v>
      </c>
      <c r="I170" s="232"/>
      <c r="J170" s="233">
        <f>ROUND(I170*H170,2)</f>
        <v>0</v>
      </c>
      <c r="K170" s="234"/>
      <c r="L170" s="44"/>
      <c r="M170" s="235" t="s">
        <v>1</v>
      </c>
      <c r="N170" s="236" t="s">
        <v>44</v>
      </c>
      <c r="O170" s="91"/>
      <c r="P170" s="237">
        <f>O170*H170</f>
        <v>0</v>
      </c>
      <c r="Q170" s="237">
        <v>0</v>
      </c>
      <c r="R170" s="237">
        <f>Q170*H170</f>
        <v>0</v>
      </c>
      <c r="S170" s="237">
        <v>0.00248</v>
      </c>
      <c r="T170" s="238">
        <f>S170*H170</f>
        <v>0.0496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9" t="s">
        <v>130</v>
      </c>
      <c r="AT170" s="239" t="s">
        <v>126</v>
      </c>
      <c r="AU170" s="239" t="s">
        <v>87</v>
      </c>
      <c r="AY170" s="17" t="s">
        <v>124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7" t="s">
        <v>83</v>
      </c>
      <c r="BK170" s="240">
        <f>ROUND(I170*H170,2)</f>
        <v>0</v>
      </c>
      <c r="BL170" s="17" t="s">
        <v>130</v>
      </c>
      <c r="BM170" s="239" t="s">
        <v>335</v>
      </c>
    </row>
    <row r="171" spans="1:47" s="2" customFormat="1" ht="12">
      <c r="A171" s="38"/>
      <c r="B171" s="39"/>
      <c r="C171" s="40"/>
      <c r="D171" s="241" t="s">
        <v>132</v>
      </c>
      <c r="E171" s="40"/>
      <c r="F171" s="242" t="s">
        <v>336</v>
      </c>
      <c r="G171" s="40"/>
      <c r="H171" s="40"/>
      <c r="I171" s="243"/>
      <c r="J171" s="40"/>
      <c r="K171" s="40"/>
      <c r="L171" s="44"/>
      <c r="M171" s="244"/>
      <c r="N171" s="245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132</v>
      </c>
      <c r="AU171" s="17" t="s">
        <v>87</v>
      </c>
    </row>
    <row r="172" spans="1:51" s="13" customFormat="1" ht="12">
      <c r="A172" s="13"/>
      <c r="B172" s="246"/>
      <c r="C172" s="247"/>
      <c r="D172" s="248" t="s">
        <v>134</v>
      </c>
      <c r="E172" s="249" t="s">
        <v>1</v>
      </c>
      <c r="F172" s="250" t="s">
        <v>306</v>
      </c>
      <c r="G172" s="247"/>
      <c r="H172" s="251">
        <v>10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7" t="s">
        <v>134</v>
      </c>
      <c r="AU172" s="257" t="s">
        <v>87</v>
      </c>
      <c r="AV172" s="13" t="s">
        <v>87</v>
      </c>
      <c r="AW172" s="13" t="s">
        <v>34</v>
      </c>
      <c r="AX172" s="13" t="s">
        <v>79</v>
      </c>
      <c r="AY172" s="257" t="s">
        <v>124</v>
      </c>
    </row>
    <row r="173" spans="1:51" s="13" customFormat="1" ht="12">
      <c r="A173" s="13"/>
      <c r="B173" s="246"/>
      <c r="C173" s="247"/>
      <c r="D173" s="248" t="s">
        <v>134</v>
      </c>
      <c r="E173" s="249" t="s">
        <v>1</v>
      </c>
      <c r="F173" s="250" t="s">
        <v>307</v>
      </c>
      <c r="G173" s="247"/>
      <c r="H173" s="251">
        <v>10</v>
      </c>
      <c r="I173" s="252"/>
      <c r="J173" s="247"/>
      <c r="K173" s="247"/>
      <c r="L173" s="253"/>
      <c r="M173" s="254"/>
      <c r="N173" s="255"/>
      <c r="O173" s="255"/>
      <c r="P173" s="255"/>
      <c r="Q173" s="255"/>
      <c r="R173" s="255"/>
      <c r="S173" s="255"/>
      <c r="T173" s="25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7" t="s">
        <v>134</v>
      </c>
      <c r="AU173" s="257" t="s">
        <v>87</v>
      </c>
      <c r="AV173" s="13" t="s">
        <v>87</v>
      </c>
      <c r="AW173" s="13" t="s">
        <v>34</v>
      </c>
      <c r="AX173" s="13" t="s">
        <v>79</v>
      </c>
      <c r="AY173" s="257" t="s">
        <v>124</v>
      </c>
    </row>
    <row r="174" spans="1:51" s="14" customFormat="1" ht="12">
      <c r="A174" s="14"/>
      <c r="B174" s="258"/>
      <c r="C174" s="259"/>
      <c r="D174" s="248" t="s">
        <v>134</v>
      </c>
      <c r="E174" s="260" t="s">
        <v>1</v>
      </c>
      <c r="F174" s="261" t="s">
        <v>137</v>
      </c>
      <c r="G174" s="259"/>
      <c r="H174" s="262">
        <v>20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8" t="s">
        <v>134</v>
      </c>
      <c r="AU174" s="268" t="s">
        <v>87</v>
      </c>
      <c r="AV174" s="14" t="s">
        <v>130</v>
      </c>
      <c r="AW174" s="14" t="s">
        <v>34</v>
      </c>
      <c r="AX174" s="14" t="s">
        <v>83</v>
      </c>
      <c r="AY174" s="268" t="s">
        <v>124</v>
      </c>
    </row>
    <row r="175" spans="1:63" s="12" customFormat="1" ht="22.8" customHeight="1">
      <c r="A175" s="12"/>
      <c r="B175" s="211"/>
      <c r="C175" s="212"/>
      <c r="D175" s="213" t="s">
        <v>78</v>
      </c>
      <c r="E175" s="225" t="s">
        <v>337</v>
      </c>
      <c r="F175" s="225" t="s">
        <v>338</v>
      </c>
      <c r="G175" s="212"/>
      <c r="H175" s="212"/>
      <c r="I175" s="215"/>
      <c r="J175" s="226">
        <f>BK175</f>
        <v>0</v>
      </c>
      <c r="K175" s="212"/>
      <c r="L175" s="217"/>
      <c r="M175" s="218"/>
      <c r="N175" s="219"/>
      <c r="O175" s="219"/>
      <c r="P175" s="220">
        <f>SUM(P176:P177)</f>
        <v>0</v>
      </c>
      <c r="Q175" s="219"/>
      <c r="R175" s="220">
        <f>SUM(R176:R177)</f>
        <v>0</v>
      </c>
      <c r="S175" s="219"/>
      <c r="T175" s="221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2" t="s">
        <v>83</v>
      </c>
      <c r="AT175" s="223" t="s">
        <v>78</v>
      </c>
      <c r="AU175" s="223" t="s">
        <v>83</v>
      </c>
      <c r="AY175" s="222" t="s">
        <v>124</v>
      </c>
      <c r="BK175" s="224">
        <f>SUM(BK176:BK177)</f>
        <v>0</v>
      </c>
    </row>
    <row r="176" spans="1:65" s="2" customFormat="1" ht="55.5" customHeight="1">
      <c r="A176" s="38"/>
      <c r="B176" s="39"/>
      <c r="C176" s="227" t="s">
        <v>7</v>
      </c>
      <c r="D176" s="227" t="s">
        <v>126</v>
      </c>
      <c r="E176" s="228" t="s">
        <v>339</v>
      </c>
      <c r="F176" s="229" t="s">
        <v>340</v>
      </c>
      <c r="G176" s="230" t="s">
        <v>181</v>
      </c>
      <c r="H176" s="231">
        <v>0.028</v>
      </c>
      <c r="I176" s="232"/>
      <c r="J176" s="233">
        <f>ROUND(I176*H176,2)</f>
        <v>0</v>
      </c>
      <c r="K176" s="234"/>
      <c r="L176" s="44"/>
      <c r="M176" s="235" t="s">
        <v>1</v>
      </c>
      <c r="N176" s="236" t="s">
        <v>44</v>
      </c>
      <c r="O176" s="91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9" t="s">
        <v>130</v>
      </c>
      <c r="AT176" s="239" t="s">
        <v>126</v>
      </c>
      <c r="AU176" s="239" t="s">
        <v>87</v>
      </c>
      <c r="AY176" s="17" t="s">
        <v>124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7" t="s">
        <v>83</v>
      </c>
      <c r="BK176" s="240">
        <f>ROUND(I176*H176,2)</f>
        <v>0</v>
      </c>
      <c r="BL176" s="17" t="s">
        <v>130</v>
      </c>
      <c r="BM176" s="239" t="s">
        <v>341</v>
      </c>
    </row>
    <row r="177" spans="1:47" s="2" customFormat="1" ht="12">
      <c r="A177" s="38"/>
      <c r="B177" s="39"/>
      <c r="C177" s="40"/>
      <c r="D177" s="241" t="s">
        <v>132</v>
      </c>
      <c r="E177" s="40"/>
      <c r="F177" s="242" t="s">
        <v>342</v>
      </c>
      <c r="G177" s="40"/>
      <c r="H177" s="40"/>
      <c r="I177" s="243"/>
      <c r="J177" s="40"/>
      <c r="K177" s="40"/>
      <c r="L177" s="44"/>
      <c r="M177" s="244"/>
      <c r="N177" s="24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132</v>
      </c>
      <c r="AU177" s="17" t="s">
        <v>87</v>
      </c>
    </row>
    <row r="178" spans="1:63" s="12" customFormat="1" ht="25.9" customHeight="1">
      <c r="A178" s="12"/>
      <c r="B178" s="211"/>
      <c r="C178" s="212"/>
      <c r="D178" s="213" t="s">
        <v>78</v>
      </c>
      <c r="E178" s="214" t="s">
        <v>343</v>
      </c>
      <c r="F178" s="214" t="s">
        <v>344</v>
      </c>
      <c r="G178" s="212"/>
      <c r="H178" s="212"/>
      <c r="I178" s="215"/>
      <c r="J178" s="216">
        <f>BK178</f>
        <v>0</v>
      </c>
      <c r="K178" s="212"/>
      <c r="L178" s="217"/>
      <c r="M178" s="218"/>
      <c r="N178" s="219"/>
      <c r="O178" s="219"/>
      <c r="P178" s="220">
        <f>P179+P194+P206+P213</f>
        <v>0</v>
      </c>
      <c r="Q178" s="219"/>
      <c r="R178" s="220">
        <f>R179+R194+R206+R213</f>
        <v>0</v>
      </c>
      <c r="S178" s="219"/>
      <c r="T178" s="221">
        <f>T179+T194+T206+T213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2" t="s">
        <v>230</v>
      </c>
      <c r="AT178" s="223" t="s">
        <v>78</v>
      </c>
      <c r="AU178" s="223" t="s">
        <v>79</v>
      </c>
      <c r="AY178" s="222" t="s">
        <v>124</v>
      </c>
      <c r="BK178" s="224">
        <f>BK179+BK194+BK206+BK213</f>
        <v>0</v>
      </c>
    </row>
    <row r="179" spans="1:63" s="12" customFormat="1" ht="22.8" customHeight="1">
      <c r="A179" s="12"/>
      <c r="B179" s="211"/>
      <c r="C179" s="212"/>
      <c r="D179" s="213" t="s">
        <v>78</v>
      </c>
      <c r="E179" s="225" t="s">
        <v>345</v>
      </c>
      <c r="F179" s="225" t="s">
        <v>346</v>
      </c>
      <c r="G179" s="212"/>
      <c r="H179" s="212"/>
      <c r="I179" s="215"/>
      <c r="J179" s="226">
        <f>BK179</f>
        <v>0</v>
      </c>
      <c r="K179" s="212"/>
      <c r="L179" s="217"/>
      <c r="M179" s="218"/>
      <c r="N179" s="219"/>
      <c r="O179" s="219"/>
      <c r="P179" s="220">
        <f>SUM(P180:P193)</f>
        <v>0</v>
      </c>
      <c r="Q179" s="219"/>
      <c r="R179" s="220">
        <f>SUM(R180:R193)</f>
        <v>0</v>
      </c>
      <c r="S179" s="219"/>
      <c r="T179" s="221">
        <f>SUM(T180:T193)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2" t="s">
        <v>230</v>
      </c>
      <c r="AT179" s="223" t="s">
        <v>78</v>
      </c>
      <c r="AU179" s="223" t="s">
        <v>83</v>
      </c>
      <c r="AY179" s="222" t="s">
        <v>124</v>
      </c>
      <c r="BK179" s="224">
        <f>SUM(BK180:BK193)</f>
        <v>0</v>
      </c>
    </row>
    <row r="180" spans="1:65" s="2" customFormat="1" ht="24.15" customHeight="1">
      <c r="A180" s="38"/>
      <c r="B180" s="39"/>
      <c r="C180" s="227" t="s">
        <v>347</v>
      </c>
      <c r="D180" s="227" t="s">
        <v>126</v>
      </c>
      <c r="E180" s="228" t="s">
        <v>348</v>
      </c>
      <c r="F180" s="229" t="s">
        <v>349</v>
      </c>
      <c r="G180" s="230" t="s">
        <v>350</v>
      </c>
      <c r="H180" s="231">
        <v>1</v>
      </c>
      <c r="I180" s="232"/>
      <c r="J180" s="233">
        <f>ROUND(I180*H180,2)</f>
        <v>0</v>
      </c>
      <c r="K180" s="234"/>
      <c r="L180" s="44"/>
      <c r="M180" s="235" t="s">
        <v>1</v>
      </c>
      <c r="N180" s="236" t="s">
        <v>44</v>
      </c>
      <c r="O180" s="91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9" t="s">
        <v>351</v>
      </c>
      <c r="AT180" s="239" t="s">
        <v>126</v>
      </c>
      <c r="AU180" s="239" t="s">
        <v>87</v>
      </c>
      <c r="AY180" s="17" t="s">
        <v>124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7" t="s">
        <v>83</v>
      </c>
      <c r="BK180" s="240">
        <f>ROUND(I180*H180,2)</f>
        <v>0</v>
      </c>
      <c r="BL180" s="17" t="s">
        <v>351</v>
      </c>
      <c r="BM180" s="239" t="s">
        <v>352</v>
      </c>
    </row>
    <row r="181" spans="1:51" s="15" customFormat="1" ht="12">
      <c r="A181" s="15"/>
      <c r="B181" s="269"/>
      <c r="C181" s="270"/>
      <c r="D181" s="248" t="s">
        <v>134</v>
      </c>
      <c r="E181" s="271" t="s">
        <v>1</v>
      </c>
      <c r="F181" s="272" t="s">
        <v>353</v>
      </c>
      <c r="G181" s="270"/>
      <c r="H181" s="271" t="s">
        <v>1</v>
      </c>
      <c r="I181" s="273"/>
      <c r="J181" s="270"/>
      <c r="K181" s="270"/>
      <c r="L181" s="274"/>
      <c r="M181" s="275"/>
      <c r="N181" s="276"/>
      <c r="O181" s="276"/>
      <c r="P181" s="276"/>
      <c r="Q181" s="276"/>
      <c r="R181" s="276"/>
      <c r="S181" s="276"/>
      <c r="T181" s="27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8" t="s">
        <v>134</v>
      </c>
      <c r="AU181" s="278" t="s">
        <v>87</v>
      </c>
      <c r="AV181" s="15" t="s">
        <v>83</v>
      </c>
      <c r="AW181" s="15" t="s">
        <v>34</v>
      </c>
      <c r="AX181" s="15" t="s">
        <v>79</v>
      </c>
      <c r="AY181" s="278" t="s">
        <v>124</v>
      </c>
    </row>
    <row r="182" spans="1:51" s="15" customFormat="1" ht="12">
      <c r="A182" s="15"/>
      <c r="B182" s="269"/>
      <c r="C182" s="270"/>
      <c r="D182" s="248" t="s">
        <v>134</v>
      </c>
      <c r="E182" s="271" t="s">
        <v>1</v>
      </c>
      <c r="F182" s="272" t="s">
        <v>354</v>
      </c>
      <c r="G182" s="270"/>
      <c r="H182" s="271" t="s">
        <v>1</v>
      </c>
      <c r="I182" s="273"/>
      <c r="J182" s="270"/>
      <c r="K182" s="270"/>
      <c r="L182" s="274"/>
      <c r="M182" s="275"/>
      <c r="N182" s="276"/>
      <c r="O182" s="276"/>
      <c r="P182" s="276"/>
      <c r="Q182" s="276"/>
      <c r="R182" s="276"/>
      <c r="S182" s="276"/>
      <c r="T182" s="277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8" t="s">
        <v>134</v>
      </c>
      <c r="AU182" s="278" t="s">
        <v>87</v>
      </c>
      <c r="AV182" s="15" t="s">
        <v>83</v>
      </c>
      <c r="AW182" s="15" t="s">
        <v>34</v>
      </c>
      <c r="AX182" s="15" t="s">
        <v>79</v>
      </c>
      <c r="AY182" s="278" t="s">
        <v>124</v>
      </c>
    </row>
    <row r="183" spans="1:51" s="15" customFormat="1" ht="12">
      <c r="A183" s="15"/>
      <c r="B183" s="269"/>
      <c r="C183" s="270"/>
      <c r="D183" s="248" t="s">
        <v>134</v>
      </c>
      <c r="E183" s="271" t="s">
        <v>1</v>
      </c>
      <c r="F183" s="272" t="s">
        <v>355</v>
      </c>
      <c r="G183" s="270"/>
      <c r="H183" s="271" t="s">
        <v>1</v>
      </c>
      <c r="I183" s="273"/>
      <c r="J183" s="270"/>
      <c r="K183" s="270"/>
      <c r="L183" s="274"/>
      <c r="M183" s="275"/>
      <c r="N183" s="276"/>
      <c r="O183" s="276"/>
      <c r="P183" s="276"/>
      <c r="Q183" s="276"/>
      <c r="R183" s="276"/>
      <c r="S183" s="276"/>
      <c r="T183" s="27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8" t="s">
        <v>134</v>
      </c>
      <c r="AU183" s="278" t="s">
        <v>87</v>
      </c>
      <c r="AV183" s="15" t="s">
        <v>83</v>
      </c>
      <c r="AW183" s="15" t="s">
        <v>34</v>
      </c>
      <c r="AX183" s="15" t="s">
        <v>79</v>
      </c>
      <c r="AY183" s="278" t="s">
        <v>124</v>
      </c>
    </row>
    <row r="184" spans="1:51" s="15" customFormat="1" ht="12">
      <c r="A184" s="15"/>
      <c r="B184" s="269"/>
      <c r="C184" s="270"/>
      <c r="D184" s="248" t="s">
        <v>134</v>
      </c>
      <c r="E184" s="271" t="s">
        <v>1</v>
      </c>
      <c r="F184" s="272" t="s">
        <v>356</v>
      </c>
      <c r="G184" s="270"/>
      <c r="H184" s="271" t="s">
        <v>1</v>
      </c>
      <c r="I184" s="273"/>
      <c r="J184" s="270"/>
      <c r="K184" s="270"/>
      <c r="L184" s="274"/>
      <c r="M184" s="275"/>
      <c r="N184" s="276"/>
      <c r="O184" s="276"/>
      <c r="P184" s="276"/>
      <c r="Q184" s="276"/>
      <c r="R184" s="276"/>
      <c r="S184" s="276"/>
      <c r="T184" s="277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8" t="s">
        <v>134</v>
      </c>
      <c r="AU184" s="278" t="s">
        <v>87</v>
      </c>
      <c r="AV184" s="15" t="s">
        <v>83</v>
      </c>
      <c r="AW184" s="15" t="s">
        <v>34</v>
      </c>
      <c r="AX184" s="15" t="s">
        <v>79</v>
      </c>
      <c r="AY184" s="278" t="s">
        <v>124</v>
      </c>
    </row>
    <row r="185" spans="1:51" s="15" customFormat="1" ht="12">
      <c r="A185" s="15"/>
      <c r="B185" s="269"/>
      <c r="C185" s="270"/>
      <c r="D185" s="248" t="s">
        <v>134</v>
      </c>
      <c r="E185" s="271" t="s">
        <v>1</v>
      </c>
      <c r="F185" s="272" t="s">
        <v>357</v>
      </c>
      <c r="G185" s="270"/>
      <c r="H185" s="271" t="s">
        <v>1</v>
      </c>
      <c r="I185" s="273"/>
      <c r="J185" s="270"/>
      <c r="K185" s="270"/>
      <c r="L185" s="274"/>
      <c r="M185" s="275"/>
      <c r="N185" s="276"/>
      <c r="O185" s="276"/>
      <c r="P185" s="276"/>
      <c r="Q185" s="276"/>
      <c r="R185" s="276"/>
      <c r="S185" s="276"/>
      <c r="T185" s="27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8" t="s">
        <v>134</v>
      </c>
      <c r="AU185" s="278" t="s">
        <v>87</v>
      </c>
      <c r="AV185" s="15" t="s">
        <v>83</v>
      </c>
      <c r="AW185" s="15" t="s">
        <v>34</v>
      </c>
      <c r="AX185" s="15" t="s">
        <v>79</v>
      </c>
      <c r="AY185" s="278" t="s">
        <v>124</v>
      </c>
    </row>
    <row r="186" spans="1:51" s="15" customFormat="1" ht="12">
      <c r="A186" s="15"/>
      <c r="B186" s="269"/>
      <c r="C186" s="270"/>
      <c r="D186" s="248" t="s">
        <v>134</v>
      </c>
      <c r="E186" s="271" t="s">
        <v>1</v>
      </c>
      <c r="F186" s="272" t="s">
        <v>358</v>
      </c>
      <c r="G186" s="270"/>
      <c r="H186" s="271" t="s">
        <v>1</v>
      </c>
      <c r="I186" s="273"/>
      <c r="J186" s="270"/>
      <c r="K186" s="270"/>
      <c r="L186" s="274"/>
      <c r="M186" s="275"/>
      <c r="N186" s="276"/>
      <c r="O186" s="276"/>
      <c r="P186" s="276"/>
      <c r="Q186" s="276"/>
      <c r="R186" s="276"/>
      <c r="S186" s="276"/>
      <c r="T186" s="277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8" t="s">
        <v>134</v>
      </c>
      <c r="AU186" s="278" t="s">
        <v>87</v>
      </c>
      <c r="AV186" s="15" t="s">
        <v>83</v>
      </c>
      <c r="AW186" s="15" t="s">
        <v>34</v>
      </c>
      <c r="AX186" s="15" t="s">
        <v>79</v>
      </c>
      <c r="AY186" s="278" t="s">
        <v>124</v>
      </c>
    </row>
    <row r="187" spans="1:51" s="15" customFormat="1" ht="12">
      <c r="A187" s="15"/>
      <c r="B187" s="269"/>
      <c r="C187" s="270"/>
      <c r="D187" s="248" t="s">
        <v>134</v>
      </c>
      <c r="E187" s="271" t="s">
        <v>1</v>
      </c>
      <c r="F187" s="272" t="s">
        <v>359</v>
      </c>
      <c r="G187" s="270"/>
      <c r="H187" s="271" t="s">
        <v>1</v>
      </c>
      <c r="I187" s="273"/>
      <c r="J187" s="270"/>
      <c r="K187" s="270"/>
      <c r="L187" s="274"/>
      <c r="M187" s="275"/>
      <c r="N187" s="276"/>
      <c r="O187" s="276"/>
      <c r="P187" s="276"/>
      <c r="Q187" s="276"/>
      <c r="R187" s="276"/>
      <c r="S187" s="276"/>
      <c r="T187" s="277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8" t="s">
        <v>134</v>
      </c>
      <c r="AU187" s="278" t="s">
        <v>87</v>
      </c>
      <c r="AV187" s="15" t="s">
        <v>83</v>
      </c>
      <c r="AW187" s="15" t="s">
        <v>34</v>
      </c>
      <c r="AX187" s="15" t="s">
        <v>79</v>
      </c>
      <c r="AY187" s="278" t="s">
        <v>124</v>
      </c>
    </row>
    <row r="188" spans="1:51" s="15" customFormat="1" ht="12">
      <c r="A188" s="15"/>
      <c r="B188" s="269"/>
      <c r="C188" s="270"/>
      <c r="D188" s="248" t="s">
        <v>134</v>
      </c>
      <c r="E188" s="271" t="s">
        <v>1</v>
      </c>
      <c r="F188" s="272" t="s">
        <v>360</v>
      </c>
      <c r="G188" s="270"/>
      <c r="H188" s="271" t="s">
        <v>1</v>
      </c>
      <c r="I188" s="273"/>
      <c r="J188" s="270"/>
      <c r="K188" s="270"/>
      <c r="L188" s="274"/>
      <c r="M188" s="275"/>
      <c r="N188" s="276"/>
      <c r="O188" s="276"/>
      <c r="P188" s="276"/>
      <c r="Q188" s="276"/>
      <c r="R188" s="276"/>
      <c r="S188" s="276"/>
      <c r="T188" s="277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8" t="s">
        <v>134</v>
      </c>
      <c r="AU188" s="278" t="s">
        <v>87</v>
      </c>
      <c r="AV188" s="15" t="s">
        <v>83</v>
      </c>
      <c r="AW188" s="15" t="s">
        <v>34</v>
      </c>
      <c r="AX188" s="15" t="s">
        <v>79</v>
      </c>
      <c r="AY188" s="278" t="s">
        <v>124</v>
      </c>
    </row>
    <row r="189" spans="1:51" s="15" customFormat="1" ht="12">
      <c r="A189" s="15"/>
      <c r="B189" s="269"/>
      <c r="C189" s="270"/>
      <c r="D189" s="248" t="s">
        <v>134</v>
      </c>
      <c r="E189" s="271" t="s">
        <v>1</v>
      </c>
      <c r="F189" s="272" t="s">
        <v>361</v>
      </c>
      <c r="G189" s="270"/>
      <c r="H189" s="271" t="s">
        <v>1</v>
      </c>
      <c r="I189" s="273"/>
      <c r="J189" s="270"/>
      <c r="K189" s="270"/>
      <c r="L189" s="274"/>
      <c r="M189" s="275"/>
      <c r="N189" s="276"/>
      <c r="O189" s="276"/>
      <c r="P189" s="276"/>
      <c r="Q189" s="276"/>
      <c r="R189" s="276"/>
      <c r="S189" s="276"/>
      <c r="T189" s="277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8" t="s">
        <v>134</v>
      </c>
      <c r="AU189" s="278" t="s">
        <v>87</v>
      </c>
      <c r="AV189" s="15" t="s">
        <v>83</v>
      </c>
      <c r="AW189" s="15" t="s">
        <v>34</v>
      </c>
      <c r="AX189" s="15" t="s">
        <v>79</v>
      </c>
      <c r="AY189" s="278" t="s">
        <v>124</v>
      </c>
    </row>
    <row r="190" spans="1:51" s="15" customFormat="1" ht="12">
      <c r="A190" s="15"/>
      <c r="B190" s="269"/>
      <c r="C190" s="270"/>
      <c r="D190" s="248" t="s">
        <v>134</v>
      </c>
      <c r="E190" s="271" t="s">
        <v>1</v>
      </c>
      <c r="F190" s="272" t="s">
        <v>362</v>
      </c>
      <c r="G190" s="270"/>
      <c r="H190" s="271" t="s">
        <v>1</v>
      </c>
      <c r="I190" s="273"/>
      <c r="J190" s="270"/>
      <c r="K190" s="270"/>
      <c r="L190" s="274"/>
      <c r="M190" s="275"/>
      <c r="N190" s="276"/>
      <c r="O190" s="276"/>
      <c r="P190" s="276"/>
      <c r="Q190" s="276"/>
      <c r="R190" s="276"/>
      <c r="S190" s="276"/>
      <c r="T190" s="27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8" t="s">
        <v>134</v>
      </c>
      <c r="AU190" s="278" t="s">
        <v>87</v>
      </c>
      <c r="AV190" s="15" t="s">
        <v>83</v>
      </c>
      <c r="AW190" s="15" t="s">
        <v>34</v>
      </c>
      <c r="AX190" s="15" t="s">
        <v>79</v>
      </c>
      <c r="AY190" s="278" t="s">
        <v>124</v>
      </c>
    </row>
    <row r="191" spans="1:51" s="15" customFormat="1" ht="12">
      <c r="A191" s="15"/>
      <c r="B191" s="269"/>
      <c r="C191" s="270"/>
      <c r="D191" s="248" t="s">
        <v>134</v>
      </c>
      <c r="E191" s="271" t="s">
        <v>1</v>
      </c>
      <c r="F191" s="272" t="s">
        <v>363</v>
      </c>
      <c r="G191" s="270"/>
      <c r="H191" s="271" t="s">
        <v>1</v>
      </c>
      <c r="I191" s="273"/>
      <c r="J191" s="270"/>
      <c r="K191" s="270"/>
      <c r="L191" s="274"/>
      <c r="M191" s="275"/>
      <c r="N191" s="276"/>
      <c r="O191" s="276"/>
      <c r="P191" s="276"/>
      <c r="Q191" s="276"/>
      <c r="R191" s="276"/>
      <c r="S191" s="276"/>
      <c r="T191" s="27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8" t="s">
        <v>134</v>
      </c>
      <c r="AU191" s="278" t="s">
        <v>87</v>
      </c>
      <c r="AV191" s="15" t="s">
        <v>83</v>
      </c>
      <c r="AW191" s="15" t="s">
        <v>34</v>
      </c>
      <c r="AX191" s="15" t="s">
        <v>79</v>
      </c>
      <c r="AY191" s="278" t="s">
        <v>124</v>
      </c>
    </row>
    <row r="192" spans="1:51" s="15" customFormat="1" ht="12">
      <c r="A192" s="15"/>
      <c r="B192" s="269"/>
      <c r="C192" s="270"/>
      <c r="D192" s="248" t="s">
        <v>134</v>
      </c>
      <c r="E192" s="271" t="s">
        <v>1</v>
      </c>
      <c r="F192" s="272" t="s">
        <v>364</v>
      </c>
      <c r="G192" s="270"/>
      <c r="H192" s="271" t="s">
        <v>1</v>
      </c>
      <c r="I192" s="273"/>
      <c r="J192" s="270"/>
      <c r="K192" s="270"/>
      <c r="L192" s="274"/>
      <c r="M192" s="275"/>
      <c r="N192" s="276"/>
      <c r="O192" s="276"/>
      <c r="P192" s="276"/>
      <c r="Q192" s="276"/>
      <c r="R192" s="276"/>
      <c r="S192" s="276"/>
      <c r="T192" s="277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8" t="s">
        <v>134</v>
      </c>
      <c r="AU192" s="278" t="s">
        <v>87</v>
      </c>
      <c r="AV192" s="15" t="s">
        <v>83</v>
      </c>
      <c r="AW192" s="15" t="s">
        <v>34</v>
      </c>
      <c r="AX192" s="15" t="s">
        <v>79</v>
      </c>
      <c r="AY192" s="278" t="s">
        <v>124</v>
      </c>
    </row>
    <row r="193" spans="1:51" s="13" customFormat="1" ht="12">
      <c r="A193" s="13"/>
      <c r="B193" s="246"/>
      <c r="C193" s="247"/>
      <c r="D193" s="248" t="s">
        <v>134</v>
      </c>
      <c r="E193" s="249" t="s">
        <v>1</v>
      </c>
      <c r="F193" s="250" t="s">
        <v>83</v>
      </c>
      <c r="G193" s="247"/>
      <c r="H193" s="251">
        <v>1</v>
      </c>
      <c r="I193" s="252"/>
      <c r="J193" s="247"/>
      <c r="K193" s="247"/>
      <c r="L193" s="253"/>
      <c r="M193" s="254"/>
      <c r="N193" s="255"/>
      <c r="O193" s="255"/>
      <c r="P193" s="255"/>
      <c r="Q193" s="255"/>
      <c r="R193" s="255"/>
      <c r="S193" s="255"/>
      <c r="T193" s="25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7" t="s">
        <v>134</v>
      </c>
      <c r="AU193" s="257" t="s">
        <v>87</v>
      </c>
      <c r="AV193" s="13" t="s">
        <v>87</v>
      </c>
      <c r="AW193" s="13" t="s">
        <v>34</v>
      </c>
      <c r="AX193" s="13" t="s">
        <v>83</v>
      </c>
      <c r="AY193" s="257" t="s">
        <v>124</v>
      </c>
    </row>
    <row r="194" spans="1:63" s="12" customFormat="1" ht="22.8" customHeight="1">
      <c r="A194" s="12"/>
      <c r="B194" s="211"/>
      <c r="C194" s="212"/>
      <c r="D194" s="213" t="s">
        <v>78</v>
      </c>
      <c r="E194" s="225" t="s">
        <v>365</v>
      </c>
      <c r="F194" s="225" t="s">
        <v>366</v>
      </c>
      <c r="G194" s="212"/>
      <c r="H194" s="212"/>
      <c r="I194" s="215"/>
      <c r="J194" s="226">
        <f>BK194</f>
        <v>0</v>
      </c>
      <c r="K194" s="212"/>
      <c r="L194" s="217"/>
      <c r="M194" s="218"/>
      <c r="N194" s="219"/>
      <c r="O194" s="219"/>
      <c r="P194" s="220">
        <f>SUM(P195:P205)</f>
        <v>0</v>
      </c>
      <c r="Q194" s="219"/>
      <c r="R194" s="220">
        <f>SUM(R195:R205)</f>
        <v>0</v>
      </c>
      <c r="S194" s="219"/>
      <c r="T194" s="221">
        <f>SUM(T195:T205)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2" t="s">
        <v>230</v>
      </c>
      <c r="AT194" s="223" t="s">
        <v>78</v>
      </c>
      <c r="AU194" s="223" t="s">
        <v>83</v>
      </c>
      <c r="AY194" s="222" t="s">
        <v>124</v>
      </c>
      <c r="BK194" s="224">
        <f>SUM(BK195:BK205)</f>
        <v>0</v>
      </c>
    </row>
    <row r="195" spans="1:65" s="2" customFormat="1" ht="16.5" customHeight="1">
      <c r="A195" s="38"/>
      <c r="B195" s="39"/>
      <c r="C195" s="227" t="s">
        <v>367</v>
      </c>
      <c r="D195" s="227" t="s">
        <v>126</v>
      </c>
      <c r="E195" s="228" t="s">
        <v>368</v>
      </c>
      <c r="F195" s="229" t="s">
        <v>369</v>
      </c>
      <c r="G195" s="230" t="s">
        <v>218</v>
      </c>
      <c r="H195" s="231">
        <v>1</v>
      </c>
      <c r="I195" s="232"/>
      <c r="J195" s="233">
        <f>ROUND(I195*H195,2)</f>
        <v>0</v>
      </c>
      <c r="K195" s="234"/>
      <c r="L195" s="44"/>
      <c r="M195" s="235" t="s">
        <v>1</v>
      </c>
      <c r="N195" s="236" t="s">
        <v>44</v>
      </c>
      <c r="O195" s="91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9" t="s">
        <v>351</v>
      </c>
      <c r="AT195" s="239" t="s">
        <v>126</v>
      </c>
      <c r="AU195" s="239" t="s">
        <v>87</v>
      </c>
      <c r="AY195" s="17" t="s">
        <v>124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7" t="s">
        <v>83</v>
      </c>
      <c r="BK195" s="240">
        <f>ROUND(I195*H195,2)</f>
        <v>0</v>
      </c>
      <c r="BL195" s="17" t="s">
        <v>351</v>
      </c>
      <c r="BM195" s="239" t="s">
        <v>370</v>
      </c>
    </row>
    <row r="196" spans="1:51" s="15" customFormat="1" ht="12">
      <c r="A196" s="15"/>
      <c r="B196" s="269"/>
      <c r="C196" s="270"/>
      <c r="D196" s="248" t="s">
        <v>134</v>
      </c>
      <c r="E196" s="271" t="s">
        <v>1</v>
      </c>
      <c r="F196" s="272" t="s">
        <v>371</v>
      </c>
      <c r="G196" s="270"/>
      <c r="H196" s="271" t="s">
        <v>1</v>
      </c>
      <c r="I196" s="273"/>
      <c r="J196" s="270"/>
      <c r="K196" s="270"/>
      <c r="L196" s="274"/>
      <c r="M196" s="275"/>
      <c r="N196" s="276"/>
      <c r="O196" s="276"/>
      <c r="P196" s="276"/>
      <c r="Q196" s="276"/>
      <c r="R196" s="276"/>
      <c r="S196" s="276"/>
      <c r="T196" s="27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8" t="s">
        <v>134</v>
      </c>
      <c r="AU196" s="278" t="s">
        <v>87</v>
      </c>
      <c r="AV196" s="15" t="s">
        <v>83</v>
      </c>
      <c r="AW196" s="15" t="s">
        <v>34</v>
      </c>
      <c r="AX196" s="15" t="s">
        <v>79</v>
      </c>
      <c r="AY196" s="278" t="s">
        <v>124</v>
      </c>
    </row>
    <row r="197" spans="1:51" s="15" customFormat="1" ht="12">
      <c r="A197" s="15"/>
      <c r="B197" s="269"/>
      <c r="C197" s="270"/>
      <c r="D197" s="248" t="s">
        <v>134</v>
      </c>
      <c r="E197" s="271" t="s">
        <v>1</v>
      </c>
      <c r="F197" s="272" t="s">
        <v>372</v>
      </c>
      <c r="G197" s="270"/>
      <c r="H197" s="271" t="s">
        <v>1</v>
      </c>
      <c r="I197" s="273"/>
      <c r="J197" s="270"/>
      <c r="K197" s="270"/>
      <c r="L197" s="274"/>
      <c r="M197" s="275"/>
      <c r="N197" s="276"/>
      <c r="O197" s="276"/>
      <c r="P197" s="276"/>
      <c r="Q197" s="276"/>
      <c r="R197" s="276"/>
      <c r="S197" s="276"/>
      <c r="T197" s="27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8" t="s">
        <v>134</v>
      </c>
      <c r="AU197" s="278" t="s">
        <v>87</v>
      </c>
      <c r="AV197" s="15" t="s">
        <v>83</v>
      </c>
      <c r="AW197" s="15" t="s">
        <v>34</v>
      </c>
      <c r="AX197" s="15" t="s">
        <v>79</v>
      </c>
      <c r="AY197" s="278" t="s">
        <v>124</v>
      </c>
    </row>
    <row r="198" spans="1:51" s="13" customFormat="1" ht="12">
      <c r="A198" s="13"/>
      <c r="B198" s="246"/>
      <c r="C198" s="247"/>
      <c r="D198" s="248" t="s">
        <v>134</v>
      </c>
      <c r="E198" s="249" t="s">
        <v>1</v>
      </c>
      <c r="F198" s="250" t="s">
        <v>83</v>
      </c>
      <c r="G198" s="247"/>
      <c r="H198" s="251">
        <v>1</v>
      </c>
      <c r="I198" s="252"/>
      <c r="J198" s="247"/>
      <c r="K198" s="247"/>
      <c r="L198" s="253"/>
      <c r="M198" s="254"/>
      <c r="N198" s="255"/>
      <c r="O198" s="255"/>
      <c r="P198" s="255"/>
      <c r="Q198" s="255"/>
      <c r="R198" s="255"/>
      <c r="S198" s="255"/>
      <c r="T198" s="25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7" t="s">
        <v>134</v>
      </c>
      <c r="AU198" s="257" t="s">
        <v>87</v>
      </c>
      <c r="AV198" s="13" t="s">
        <v>87</v>
      </c>
      <c r="AW198" s="13" t="s">
        <v>34</v>
      </c>
      <c r="AX198" s="13" t="s">
        <v>83</v>
      </c>
      <c r="AY198" s="257" t="s">
        <v>124</v>
      </c>
    </row>
    <row r="199" spans="1:65" s="2" customFormat="1" ht="44.25" customHeight="1">
      <c r="A199" s="38"/>
      <c r="B199" s="39"/>
      <c r="C199" s="227" t="s">
        <v>373</v>
      </c>
      <c r="D199" s="227" t="s">
        <v>126</v>
      </c>
      <c r="E199" s="228" t="s">
        <v>374</v>
      </c>
      <c r="F199" s="229" t="s">
        <v>375</v>
      </c>
      <c r="G199" s="230" t="s">
        <v>218</v>
      </c>
      <c r="H199" s="231">
        <v>1</v>
      </c>
      <c r="I199" s="232"/>
      <c r="J199" s="233">
        <f>ROUND(I199*H199,2)</f>
        <v>0</v>
      </c>
      <c r="K199" s="234"/>
      <c r="L199" s="44"/>
      <c r="M199" s="235" t="s">
        <v>1</v>
      </c>
      <c r="N199" s="236" t="s">
        <v>44</v>
      </c>
      <c r="O199" s="91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9" t="s">
        <v>351</v>
      </c>
      <c r="AT199" s="239" t="s">
        <v>126</v>
      </c>
      <c r="AU199" s="239" t="s">
        <v>87</v>
      </c>
      <c r="AY199" s="17" t="s">
        <v>124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7" t="s">
        <v>83</v>
      </c>
      <c r="BK199" s="240">
        <f>ROUND(I199*H199,2)</f>
        <v>0</v>
      </c>
      <c r="BL199" s="17" t="s">
        <v>351</v>
      </c>
      <c r="BM199" s="239" t="s">
        <v>376</v>
      </c>
    </row>
    <row r="200" spans="1:51" s="15" customFormat="1" ht="12">
      <c r="A200" s="15"/>
      <c r="B200" s="269"/>
      <c r="C200" s="270"/>
      <c r="D200" s="248" t="s">
        <v>134</v>
      </c>
      <c r="E200" s="271" t="s">
        <v>1</v>
      </c>
      <c r="F200" s="272" t="s">
        <v>377</v>
      </c>
      <c r="G200" s="270"/>
      <c r="H200" s="271" t="s">
        <v>1</v>
      </c>
      <c r="I200" s="273"/>
      <c r="J200" s="270"/>
      <c r="K200" s="270"/>
      <c r="L200" s="274"/>
      <c r="M200" s="275"/>
      <c r="N200" s="276"/>
      <c r="O200" s="276"/>
      <c r="P200" s="276"/>
      <c r="Q200" s="276"/>
      <c r="R200" s="276"/>
      <c r="S200" s="276"/>
      <c r="T200" s="277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8" t="s">
        <v>134</v>
      </c>
      <c r="AU200" s="278" t="s">
        <v>87</v>
      </c>
      <c r="AV200" s="15" t="s">
        <v>83</v>
      </c>
      <c r="AW200" s="15" t="s">
        <v>34</v>
      </c>
      <c r="AX200" s="15" t="s">
        <v>79</v>
      </c>
      <c r="AY200" s="278" t="s">
        <v>124</v>
      </c>
    </row>
    <row r="201" spans="1:51" s="15" customFormat="1" ht="12">
      <c r="A201" s="15"/>
      <c r="B201" s="269"/>
      <c r="C201" s="270"/>
      <c r="D201" s="248" t="s">
        <v>134</v>
      </c>
      <c r="E201" s="271" t="s">
        <v>1</v>
      </c>
      <c r="F201" s="272" t="s">
        <v>378</v>
      </c>
      <c r="G201" s="270"/>
      <c r="H201" s="271" t="s">
        <v>1</v>
      </c>
      <c r="I201" s="273"/>
      <c r="J201" s="270"/>
      <c r="K201" s="270"/>
      <c r="L201" s="274"/>
      <c r="M201" s="275"/>
      <c r="N201" s="276"/>
      <c r="O201" s="276"/>
      <c r="P201" s="276"/>
      <c r="Q201" s="276"/>
      <c r="R201" s="276"/>
      <c r="S201" s="276"/>
      <c r="T201" s="27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8" t="s">
        <v>134</v>
      </c>
      <c r="AU201" s="278" t="s">
        <v>87</v>
      </c>
      <c r="AV201" s="15" t="s">
        <v>83</v>
      </c>
      <c r="AW201" s="15" t="s">
        <v>34</v>
      </c>
      <c r="AX201" s="15" t="s">
        <v>79</v>
      </c>
      <c r="AY201" s="278" t="s">
        <v>124</v>
      </c>
    </row>
    <row r="202" spans="1:51" s="13" customFormat="1" ht="12">
      <c r="A202" s="13"/>
      <c r="B202" s="246"/>
      <c r="C202" s="247"/>
      <c r="D202" s="248" t="s">
        <v>134</v>
      </c>
      <c r="E202" s="249" t="s">
        <v>1</v>
      </c>
      <c r="F202" s="250" t="s">
        <v>83</v>
      </c>
      <c r="G202" s="247"/>
      <c r="H202" s="251">
        <v>1</v>
      </c>
      <c r="I202" s="252"/>
      <c r="J202" s="247"/>
      <c r="K202" s="247"/>
      <c r="L202" s="253"/>
      <c r="M202" s="254"/>
      <c r="N202" s="255"/>
      <c r="O202" s="255"/>
      <c r="P202" s="255"/>
      <c r="Q202" s="255"/>
      <c r="R202" s="255"/>
      <c r="S202" s="255"/>
      <c r="T202" s="25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7" t="s">
        <v>134</v>
      </c>
      <c r="AU202" s="257" t="s">
        <v>87</v>
      </c>
      <c r="AV202" s="13" t="s">
        <v>87</v>
      </c>
      <c r="AW202" s="13" t="s">
        <v>34</v>
      </c>
      <c r="AX202" s="13" t="s">
        <v>83</v>
      </c>
      <c r="AY202" s="257" t="s">
        <v>124</v>
      </c>
    </row>
    <row r="203" spans="1:65" s="2" customFormat="1" ht="16.5" customHeight="1">
      <c r="A203" s="38"/>
      <c r="B203" s="39"/>
      <c r="C203" s="227" t="s">
        <v>379</v>
      </c>
      <c r="D203" s="227" t="s">
        <v>126</v>
      </c>
      <c r="E203" s="228" t="s">
        <v>380</v>
      </c>
      <c r="F203" s="229" t="s">
        <v>381</v>
      </c>
      <c r="G203" s="230" t="s">
        <v>350</v>
      </c>
      <c r="H203" s="231">
        <v>1</v>
      </c>
      <c r="I203" s="232"/>
      <c r="J203" s="233">
        <f>ROUND(I203*H203,2)</f>
        <v>0</v>
      </c>
      <c r="K203" s="234"/>
      <c r="L203" s="44"/>
      <c r="M203" s="235" t="s">
        <v>1</v>
      </c>
      <c r="N203" s="236" t="s">
        <v>44</v>
      </c>
      <c r="O203" s="91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9" t="s">
        <v>351</v>
      </c>
      <c r="AT203" s="239" t="s">
        <v>126</v>
      </c>
      <c r="AU203" s="239" t="s">
        <v>87</v>
      </c>
      <c r="AY203" s="17" t="s">
        <v>124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7" t="s">
        <v>83</v>
      </c>
      <c r="BK203" s="240">
        <f>ROUND(I203*H203,2)</f>
        <v>0</v>
      </c>
      <c r="BL203" s="17" t="s">
        <v>351</v>
      </c>
      <c r="BM203" s="239" t="s">
        <v>382</v>
      </c>
    </row>
    <row r="204" spans="1:51" s="15" customFormat="1" ht="12">
      <c r="A204" s="15"/>
      <c r="B204" s="269"/>
      <c r="C204" s="270"/>
      <c r="D204" s="248" t="s">
        <v>134</v>
      </c>
      <c r="E204" s="271" t="s">
        <v>1</v>
      </c>
      <c r="F204" s="272" t="s">
        <v>381</v>
      </c>
      <c r="G204" s="270"/>
      <c r="H204" s="271" t="s">
        <v>1</v>
      </c>
      <c r="I204" s="273"/>
      <c r="J204" s="270"/>
      <c r="K204" s="270"/>
      <c r="L204" s="274"/>
      <c r="M204" s="275"/>
      <c r="N204" s="276"/>
      <c r="O204" s="276"/>
      <c r="P204" s="276"/>
      <c r="Q204" s="276"/>
      <c r="R204" s="276"/>
      <c r="S204" s="276"/>
      <c r="T204" s="27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8" t="s">
        <v>134</v>
      </c>
      <c r="AU204" s="278" t="s">
        <v>87</v>
      </c>
      <c r="AV204" s="15" t="s">
        <v>83</v>
      </c>
      <c r="AW204" s="15" t="s">
        <v>34</v>
      </c>
      <c r="AX204" s="15" t="s">
        <v>79</v>
      </c>
      <c r="AY204" s="278" t="s">
        <v>124</v>
      </c>
    </row>
    <row r="205" spans="1:51" s="13" customFormat="1" ht="12">
      <c r="A205" s="13"/>
      <c r="B205" s="246"/>
      <c r="C205" s="247"/>
      <c r="D205" s="248" t="s">
        <v>134</v>
      </c>
      <c r="E205" s="249" t="s">
        <v>1</v>
      </c>
      <c r="F205" s="250" t="s">
        <v>83</v>
      </c>
      <c r="G205" s="247"/>
      <c r="H205" s="251">
        <v>1</v>
      </c>
      <c r="I205" s="252"/>
      <c r="J205" s="247"/>
      <c r="K205" s="247"/>
      <c r="L205" s="253"/>
      <c r="M205" s="254"/>
      <c r="N205" s="255"/>
      <c r="O205" s="255"/>
      <c r="P205" s="255"/>
      <c r="Q205" s="255"/>
      <c r="R205" s="255"/>
      <c r="S205" s="255"/>
      <c r="T205" s="25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7" t="s">
        <v>134</v>
      </c>
      <c r="AU205" s="257" t="s">
        <v>87</v>
      </c>
      <c r="AV205" s="13" t="s">
        <v>87</v>
      </c>
      <c r="AW205" s="13" t="s">
        <v>34</v>
      </c>
      <c r="AX205" s="13" t="s">
        <v>83</v>
      </c>
      <c r="AY205" s="257" t="s">
        <v>124</v>
      </c>
    </row>
    <row r="206" spans="1:63" s="12" customFormat="1" ht="22.8" customHeight="1">
      <c r="A206" s="12"/>
      <c r="B206" s="211"/>
      <c r="C206" s="212"/>
      <c r="D206" s="213" t="s">
        <v>78</v>
      </c>
      <c r="E206" s="225" t="s">
        <v>383</v>
      </c>
      <c r="F206" s="225" t="s">
        <v>384</v>
      </c>
      <c r="G206" s="212"/>
      <c r="H206" s="212"/>
      <c r="I206" s="215"/>
      <c r="J206" s="226">
        <f>BK206</f>
        <v>0</v>
      </c>
      <c r="K206" s="212"/>
      <c r="L206" s="217"/>
      <c r="M206" s="218"/>
      <c r="N206" s="219"/>
      <c r="O206" s="219"/>
      <c r="P206" s="220">
        <f>SUM(P207:P212)</f>
        <v>0</v>
      </c>
      <c r="Q206" s="219"/>
      <c r="R206" s="220">
        <f>SUM(R207:R212)</f>
        <v>0</v>
      </c>
      <c r="S206" s="219"/>
      <c r="T206" s="221">
        <f>SUM(T207:T212)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2" t="s">
        <v>230</v>
      </c>
      <c r="AT206" s="223" t="s">
        <v>78</v>
      </c>
      <c r="AU206" s="223" t="s">
        <v>83</v>
      </c>
      <c r="AY206" s="222" t="s">
        <v>124</v>
      </c>
      <c r="BK206" s="224">
        <f>SUM(BK207:BK212)</f>
        <v>0</v>
      </c>
    </row>
    <row r="207" spans="1:65" s="2" customFormat="1" ht="16.5" customHeight="1">
      <c r="A207" s="38"/>
      <c r="B207" s="39"/>
      <c r="C207" s="227" t="s">
        <v>385</v>
      </c>
      <c r="D207" s="227" t="s">
        <v>126</v>
      </c>
      <c r="E207" s="228" t="s">
        <v>386</v>
      </c>
      <c r="F207" s="229" t="s">
        <v>387</v>
      </c>
      <c r="G207" s="230" t="s">
        <v>350</v>
      </c>
      <c r="H207" s="231">
        <v>1</v>
      </c>
      <c r="I207" s="232"/>
      <c r="J207" s="233">
        <f>ROUND(I207*H207,2)</f>
        <v>0</v>
      </c>
      <c r="K207" s="234"/>
      <c r="L207" s="44"/>
      <c r="M207" s="235" t="s">
        <v>1</v>
      </c>
      <c r="N207" s="236" t="s">
        <v>44</v>
      </c>
      <c r="O207" s="91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9" t="s">
        <v>351</v>
      </c>
      <c r="AT207" s="239" t="s">
        <v>126</v>
      </c>
      <c r="AU207" s="239" t="s">
        <v>87</v>
      </c>
      <c r="AY207" s="17" t="s">
        <v>124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7" t="s">
        <v>83</v>
      </c>
      <c r="BK207" s="240">
        <f>ROUND(I207*H207,2)</f>
        <v>0</v>
      </c>
      <c r="BL207" s="17" t="s">
        <v>351</v>
      </c>
      <c r="BM207" s="239" t="s">
        <v>388</v>
      </c>
    </row>
    <row r="208" spans="1:51" s="13" customFormat="1" ht="12">
      <c r="A208" s="13"/>
      <c r="B208" s="246"/>
      <c r="C208" s="247"/>
      <c r="D208" s="248" t="s">
        <v>134</v>
      </c>
      <c r="E208" s="249" t="s">
        <v>1</v>
      </c>
      <c r="F208" s="250" t="s">
        <v>83</v>
      </c>
      <c r="G208" s="247"/>
      <c r="H208" s="251">
        <v>1</v>
      </c>
      <c r="I208" s="252"/>
      <c r="J208" s="247"/>
      <c r="K208" s="247"/>
      <c r="L208" s="253"/>
      <c r="M208" s="254"/>
      <c r="N208" s="255"/>
      <c r="O208" s="255"/>
      <c r="P208" s="255"/>
      <c r="Q208" s="255"/>
      <c r="R208" s="255"/>
      <c r="S208" s="255"/>
      <c r="T208" s="25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7" t="s">
        <v>134</v>
      </c>
      <c r="AU208" s="257" t="s">
        <v>87</v>
      </c>
      <c r="AV208" s="13" t="s">
        <v>87</v>
      </c>
      <c r="AW208" s="13" t="s">
        <v>34</v>
      </c>
      <c r="AX208" s="13" t="s">
        <v>83</v>
      </c>
      <c r="AY208" s="257" t="s">
        <v>124</v>
      </c>
    </row>
    <row r="209" spans="1:65" s="2" customFormat="1" ht="24.15" customHeight="1">
      <c r="A209" s="38"/>
      <c r="B209" s="39"/>
      <c r="C209" s="227" t="s">
        <v>389</v>
      </c>
      <c r="D209" s="227" t="s">
        <v>126</v>
      </c>
      <c r="E209" s="228" t="s">
        <v>390</v>
      </c>
      <c r="F209" s="229" t="s">
        <v>391</v>
      </c>
      <c r="G209" s="230" t="s">
        <v>350</v>
      </c>
      <c r="H209" s="231">
        <v>1</v>
      </c>
      <c r="I209" s="232"/>
      <c r="J209" s="233">
        <f>ROUND(I209*H209,2)</f>
        <v>0</v>
      </c>
      <c r="K209" s="234"/>
      <c r="L209" s="44"/>
      <c r="M209" s="235" t="s">
        <v>1</v>
      </c>
      <c r="N209" s="236" t="s">
        <v>44</v>
      </c>
      <c r="O209" s="91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9" t="s">
        <v>351</v>
      </c>
      <c r="AT209" s="239" t="s">
        <v>126</v>
      </c>
      <c r="AU209" s="239" t="s">
        <v>87</v>
      </c>
      <c r="AY209" s="17" t="s">
        <v>124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7" t="s">
        <v>83</v>
      </c>
      <c r="BK209" s="240">
        <f>ROUND(I209*H209,2)</f>
        <v>0</v>
      </c>
      <c r="BL209" s="17" t="s">
        <v>351</v>
      </c>
      <c r="BM209" s="239" t="s">
        <v>392</v>
      </c>
    </row>
    <row r="210" spans="1:51" s="15" customFormat="1" ht="12">
      <c r="A210" s="15"/>
      <c r="B210" s="269"/>
      <c r="C210" s="270"/>
      <c r="D210" s="248" t="s">
        <v>134</v>
      </c>
      <c r="E210" s="271" t="s">
        <v>1</v>
      </c>
      <c r="F210" s="272" t="s">
        <v>391</v>
      </c>
      <c r="G210" s="270"/>
      <c r="H210" s="271" t="s">
        <v>1</v>
      </c>
      <c r="I210" s="273"/>
      <c r="J210" s="270"/>
      <c r="K210" s="270"/>
      <c r="L210" s="274"/>
      <c r="M210" s="275"/>
      <c r="N210" s="276"/>
      <c r="O210" s="276"/>
      <c r="P210" s="276"/>
      <c r="Q210" s="276"/>
      <c r="R210" s="276"/>
      <c r="S210" s="276"/>
      <c r="T210" s="27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8" t="s">
        <v>134</v>
      </c>
      <c r="AU210" s="278" t="s">
        <v>87</v>
      </c>
      <c r="AV210" s="15" t="s">
        <v>83</v>
      </c>
      <c r="AW210" s="15" t="s">
        <v>34</v>
      </c>
      <c r="AX210" s="15" t="s">
        <v>79</v>
      </c>
      <c r="AY210" s="278" t="s">
        <v>124</v>
      </c>
    </row>
    <row r="211" spans="1:51" s="15" customFormat="1" ht="12">
      <c r="A211" s="15"/>
      <c r="B211" s="269"/>
      <c r="C211" s="270"/>
      <c r="D211" s="248" t="s">
        <v>134</v>
      </c>
      <c r="E211" s="271" t="s">
        <v>1</v>
      </c>
      <c r="F211" s="272" t="s">
        <v>393</v>
      </c>
      <c r="G211" s="270"/>
      <c r="H211" s="271" t="s">
        <v>1</v>
      </c>
      <c r="I211" s="273"/>
      <c r="J211" s="270"/>
      <c r="K211" s="270"/>
      <c r="L211" s="274"/>
      <c r="M211" s="275"/>
      <c r="N211" s="276"/>
      <c r="O211" s="276"/>
      <c r="P211" s="276"/>
      <c r="Q211" s="276"/>
      <c r="R211" s="276"/>
      <c r="S211" s="276"/>
      <c r="T211" s="277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8" t="s">
        <v>134</v>
      </c>
      <c r="AU211" s="278" t="s">
        <v>87</v>
      </c>
      <c r="AV211" s="15" t="s">
        <v>83</v>
      </c>
      <c r="AW211" s="15" t="s">
        <v>34</v>
      </c>
      <c r="AX211" s="15" t="s">
        <v>79</v>
      </c>
      <c r="AY211" s="278" t="s">
        <v>124</v>
      </c>
    </row>
    <row r="212" spans="1:51" s="13" customFormat="1" ht="12">
      <c r="A212" s="13"/>
      <c r="B212" s="246"/>
      <c r="C212" s="247"/>
      <c r="D212" s="248" t="s">
        <v>134</v>
      </c>
      <c r="E212" s="249" t="s">
        <v>1</v>
      </c>
      <c r="F212" s="250" t="s">
        <v>83</v>
      </c>
      <c r="G212" s="247"/>
      <c r="H212" s="251">
        <v>1</v>
      </c>
      <c r="I212" s="252"/>
      <c r="J212" s="247"/>
      <c r="K212" s="247"/>
      <c r="L212" s="253"/>
      <c r="M212" s="254"/>
      <c r="N212" s="255"/>
      <c r="O212" s="255"/>
      <c r="P212" s="255"/>
      <c r="Q212" s="255"/>
      <c r="R212" s="255"/>
      <c r="S212" s="255"/>
      <c r="T212" s="25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7" t="s">
        <v>134</v>
      </c>
      <c r="AU212" s="257" t="s">
        <v>87</v>
      </c>
      <c r="AV212" s="13" t="s">
        <v>87</v>
      </c>
      <c r="AW212" s="13" t="s">
        <v>34</v>
      </c>
      <c r="AX212" s="13" t="s">
        <v>83</v>
      </c>
      <c r="AY212" s="257" t="s">
        <v>124</v>
      </c>
    </row>
    <row r="213" spans="1:63" s="12" customFormat="1" ht="22.8" customHeight="1">
      <c r="A213" s="12"/>
      <c r="B213" s="211"/>
      <c r="C213" s="212"/>
      <c r="D213" s="213" t="s">
        <v>78</v>
      </c>
      <c r="E213" s="225" t="s">
        <v>394</v>
      </c>
      <c r="F213" s="225" t="s">
        <v>395</v>
      </c>
      <c r="G213" s="212"/>
      <c r="H213" s="212"/>
      <c r="I213" s="215"/>
      <c r="J213" s="226">
        <f>BK213</f>
        <v>0</v>
      </c>
      <c r="K213" s="212"/>
      <c r="L213" s="217"/>
      <c r="M213" s="218"/>
      <c r="N213" s="219"/>
      <c r="O213" s="219"/>
      <c r="P213" s="220">
        <f>SUM(P214:P232)</f>
        <v>0</v>
      </c>
      <c r="Q213" s="219"/>
      <c r="R213" s="220">
        <f>SUM(R214:R232)</f>
        <v>0</v>
      </c>
      <c r="S213" s="219"/>
      <c r="T213" s="221">
        <f>SUM(T214:T232)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2" t="s">
        <v>230</v>
      </c>
      <c r="AT213" s="223" t="s">
        <v>78</v>
      </c>
      <c r="AU213" s="223" t="s">
        <v>83</v>
      </c>
      <c r="AY213" s="222" t="s">
        <v>124</v>
      </c>
      <c r="BK213" s="224">
        <f>SUM(BK214:BK232)</f>
        <v>0</v>
      </c>
    </row>
    <row r="214" spans="1:65" s="2" customFormat="1" ht="16.5" customHeight="1">
      <c r="A214" s="38"/>
      <c r="B214" s="39"/>
      <c r="C214" s="227" t="s">
        <v>396</v>
      </c>
      <c r="D214" s="227" t="s">
        <v>126</v>
      </c>
      <c r="E214" s="228" t="s">
        <v>397</v>
      </c>
      <c r="F214" s="229" t="s">
        <v>398</v>
      </c>
      <c r="G214" s="230" t="s">
        <v>218</v>
      </c>
      <c r="H214" s="231">
        <v>1</v>
      </c>
      <c r="I214" s="232"/>
      <c r="J214" s="233">
        <f>ROUND(I214*H214,2)</f>
        <v>0</v>
      </c>
      <c r="K214" s="234"/>
      <c r="L214" s="44"/>
      <c r="M214" s="235" t="s">
        <v>1</v>
      </c>
      <c r="N214" s="236" t="s">
        <v>44</v>
      </c>
      <c r="O214" s="91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9" t="s">
        <v>351</v>
      </c>
      <c r="AT214" s="239" t="s">
        <v>126</v>
      </c>
      <c r="AU214" s="239" t="s">
        <v>87</v>
      </c>
      <c r="AY214" s="17" t="s">
        <v>124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7" t="s">
        <v>83</v>
      </c>
      <c r="BK214" s="240">
        <f>ROUND(I214*H214,2)</f>
        <v>0</v>
      </c>
      <c r="BL214" s="17" t="s">
        <v>351</v>
      </c>
      <c r="BM214" s="239" t="s">
        <v>399</v>
      </c>
    </row>
    <row r="215" spans="1:51" s="15" customFormat="1" ht="12">
      <c r="A215" s="15"/>
      <c r="B215" s="269"/>
      <c r="C215" s="270"/>
      <c r="D215" s="248" t="s">
        <v>134</v>
      </c>
      <c r="E215" s="271" t="s">
        <v>1</v>
      </c>
      <c r="F215" s="272" t="s">
        <v>400</v>
      </c>
      <c r="G215" s="270"/>
      <c r="H215" s="271" t="s">
        <v>1</v>
      </c>
      <c r="I215" s="273"/>
      <c r="J215" s="270"/>
      <c r="K215" s="270"/>
      <c r="L215" s="274"/>
      <c r="M215" s="275"/>
      <c r="N215" s="276"/>
      <c r="O215" s="276"/>
      <c r="P215" s="276"/>
      <c r="Q215" s="276"/>
      <c r="R215" s="276"/>
      <c r="S215" s="276"/>
      <c r="T215" s="277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8" t="s">
        <v>134</v>
      </c>
      <c r="AU215" s="278" t="s">
        <v>87</v>
      </c>
      <c r="AV215" s="15" t="s">
        <v>83</v>
      </c>
      <c r="AW215" s="15" t="s">
        <v>34</v>
      </c>
      <c r="AX215" s="15" t="s">
        <v>79</v>
      </c>
      <c r="AY215" s="278" t="s">
        <v>124</v>
      </c>
    </row>
    <row r="216" spans="1:51" s="15" customFormat="1" ht="12">
      <c r="A216" s="15"/>
      <c r="B216" s="269"/>
      <c r="C216" s="270"/>
      <c r="D216" s="248" t="s">
        <v>134</v>
      </c>
      <c r="E216" s="271" t="s">
        <v>1</v>
      </c>
      <c r="F216" s="272" t="s">
        <v>401</v>
      </c>
      <c r="G216" s="270"/>
      <c r="H216" s="271" t="s">
        <v>1</v>
      </c>
      <c r="I216" s="273"/>
      <c r="J216" s="270"/>
      <c r="K216" s="270"/>
      <c r="L216" s="274"/>
      <c r="M216" s="275"/>
      <c r="N216" s="276"/>
      <c r="O216" s="276"/>
      <c r="P216" s="276"/>
      <c r="Q216" s="276"/>
      <c r="R216" s="276"/>
      <c r="S216" s="276"/>
      <c r="T216" s="27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8" t="s">
        <v>134</v>
      </c>
      <c r="AU216" s="278" t="s">
        <v>87</v>
      </c>
      <c r="AV216" s="15" t="s">
        <v>83</v>
      </c>
      <c r="AW216" s="15" t="s">
        <v>34</v>
      </c>
      <c r="AX216" s="15" t="s">
        <v>79</v>
      </c>
      <c r="AY216" s="278" t="s">
        <v>124</v>
      </c>
    </row>
    <row r="217" spans="1:51" s="15" customFormat="1" ht="12">
      <c r="A217" s="15"/>
      <c r="B217" s="269"/>
      <c r="C217" s="270"/>
      <c r="D217" s="248" t="s">
        <v>134</v>
      </c>
      <c r="E217" s="271" t="s">
        <v>1</v>
      </c>
      <c r="F217" s="272" t="s">
        <v>402</v>
      </c>
      <c r="G217" s="270"/>
      <c r="H217" s="271" t="s">
        <v>1</v>
      </c>
      <c r="I217" s="273"/>
      <c r="J217" s="270"/>
      <c r="K217" s="270"/>
      <c r="L217" s="274"/>
      <c r="M217" s="275"/>
      <c r="N217" s="276"/>
      <c r="O217" s="276"/>
      <c r="P217" s="276"/>
      <c r="Q217" s="276"/>
      <c r="R217" s="276"/>
      <c r="S217" s="276"/>
      <c r="T217" s="277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8" t="s">
        <v>134</v>
      </c>
      <c r="AU217" s="278" t="s">
        <v>87</v>
      </c>
      <c r="AV217" s="15" t="s">
        <v>83</v>
      </c>
      <c r="AW217" s="15" t="s">
        <v>34</v>
      </c>
      <c r="AX217" s="15" t="s">
        <v>79</v>
      </c>
      <c r="AY217" s="278" t="s">
        <v>124</v>
      </c>
    </row>
    <row r="218" spans="1:51" s="15" customFormat="1" ht="12">
      <c r="A218" s="15"/>
      <c r="B218" s="269"/>
      <c r="C218" s="270"/>
      <c r="D218" s="248" t="s">
        <v>134</v>
      </c>
      <c r="E218" s="271" t="s">
        <v>1</v>
      </c>
      <c r="F218" s="272" t="s">
        <v>403</v>
      </c>
      <c r="G218" s="270"/>
      <c r="H218" s="271" t="s">
        <v>1</v>
      </c>
      <c r="I218" s="273"/>
      <c r="J218" s="270"/>
      <c r="K218" s="270"/>
      <c r="L218" s="274"/>
      <c r="M218" s="275"/>
      <c r="N218" s="276"/>
      <c r="O218" s="276"/>
      <c r="P218" s="276"/>
      <c r="Q218" s="276"/>
      <c r="R218" s="276"/>
      <c r="S218" s="276"/>
      <c r="T218" s="277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8" t="s">
        <v>134</v>
      </c>
      <c r="AU218" s="278" t="s">
        <v>87</v>
      </c>
      <c r="AV218" s="15" t="s">
        <v>83</v>
      </c>
      <c r="AW218" s="15" t="s">
        <v>34</v>
      </c>
      <c r="AX218" s="15" t="s">
        <v>79</v>
      </c>
      <c r="AY218" s="278" t="s">
        <v>124</v>
      </c>
    </row>
    <row r="219" spans="1:51" s="13" customFormat="1" ht="12">
      <c r="A219" s="13"/>
      <c r="B219" s="246"/>
      <c r="C219" s="247"/>
      <c r="D219" s="248" t="s">
        <v>134</v>
      </c>
      <c r="E219" s="249" t="s">
        <v>1</v>
      </c>
      <c r="F219" s="250" t="s">
        <v>83</v>
      </c>
      <c r="G219" s="247"/>
      <c r="H219" s="251">
        <v>1</v>
      </c>
      <c r="I219" s="252"/>
      <c r="J219" s="247"/>
      <c r="K219" s="247"/>
      <c r="L219" s="253"/>
      <c r="M219" s="254"/>
      <c r="N219" s="255"/>
      <c r="O219" s="255"/>
      <c r="P219" s="255"/>
      <c r="Q219" s="255"/>
      <c r="R219" s="255"/>
      <c r="S219" s="255"/>
      <c r="T219" s="25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7" t="s">
        <v>134</v>
      </c>
      <c r="AU219" s="257" t="s">
        <v>87</v>
      </c>
      <c r="AV219" s="13" t="s">
        <v>87</v>
      </c>
      <c r="AW219" s="13" t="s">
        <v>34</v>
      </c>
      <c r="AX219" s="13" t="s">
        <v>83</v>
      </c>
      <c r="AY219" s="257" t="s">
        <v>124</v>
      </c>
    </row>
    <row r="220" spans="1:65" s="2" customFormat="1" ht="37.8" customHeight="1">
      <c r="A220" s="38"/>
      <c r="B220" s="39"/>
      <c r="C220" s="227" t="s">
        <v>404</v>
      </c>
      <c r="D220" s="227" t="s">
        <v>126</v>
      </c>
      <c r="E220" s="228" t="s">
        <v>405</v>
      </c>
      <c r="F220" s="229" t="s">
        <v>406</v>
      </c>
      <c r="G220" s="230" t="s">
        <v>218</v>
      </c>
      <c r="H220" s="231">
        <v>1</v>
      </c>
      <c r="I220" s="232"/>
      <c r="J220" s="233">
        <f>ROUND(I220*H220,2)</f>
        <v>0</v>
      </c>
      <c r="K220" s="234"/>
      <c r="L220" s="44"/>
      <c r="M220" s="235" t="s">
        <v>1</v>
      </c>
      <c r="N220" s="236" t="s">
        <v>44</v>
      </c>
      <c r="O220" s="91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9" t="s">
        <v>351</v>
      </c>
      <c r="AT220" s="239" t="s">
        <v>126</v>
      </c>
      <c r="AU220" s="239" t="s">
        <v>87</v>
      </c>
      <c r="AY220" s="17" t="s">
        <v>124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7" t="s">
        <v>83</v>
      </c>
      <c r="BK220" s="240">
        <f>ROUND(I220*H220,2)</f>
        <v>0</v>
      </c>
      <c r="BL220" s="17" t="s">
        <v>351</v>
      </c>
      <c r="BM220" s="239" t="s">
        <v>407</v>
      </c>
    </row>
    <row r="221" spans="1:51" s="15" customFormat="1" ht="12">
      <c r="A221" s="15"/>
      <c r="B221" s="269"/>
      <c r="C221" s="270"/>
      <c r="D221" s="248" t="s">
        <v>134</v>
      </c>
      <c r="E221" s="271" t="s">
        <v>1</v>
      </c>
      <c r="F221" s="272" t="s">
        <v>408</v>
      </c>
      <c r="G221" s="270"/>
      <c r="H221" s="271" t="s">
        <v>1</v>
      </c>
      <c r="I221" s="273"/>
      <c r="J221" s="270"/>
      <c r="K221" s="270"/>
      <c r="L221" s="274"/>
      <c r="M221" s="275"/>
      <c r="N221" s="276"/>
      <c r="O221" s="276"/>
      <c r="P221" s="276"/>
      <c r="Q221" s="276"/>
      <c r="R221" s="276"/>
      <c r="S221" s="276"/>
      <c r="T221" s="277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8" t="s">
        <v>134</v>
      </c>
      <c r="AU221" s="278" t="s">
        <v>87</v>
      </c>
      <c r="AV221" s="15" t="s">
        <v>83</v>
      </c>
      <c r="AW221" s="15" t="s">
        <v>34</v>
      </c>
      <c r="AX221" s="15" t="s">
        <v>79</v>
      </c>
      <c r="AY221" s="278" t="s">
        <v>124</v>
      </c>
    </row>
    <row r="222" spans="1:51" s="15" customFormat="1" ht="12">
      <c r="A222" s="15"/>
      <c r="B222" s="269"/>
      <c r="C222" s="270"/>
      <c r="D222" s="248" t="s">
        <v>134</v>
      </c>
      <c r="E222" s="271" t="s">
        <v>1</v>
      </c>
      <c r="F222" s="272" t="s">
        <v>409</v>
      </c>
      <c r="G222" s="270"/>
      <c r="H222" s="271" t="s">
        <v>1</v>
      </c>
      <c r="I222" s="273"/>
      <c r="J222" s="270"/>
      <c r="K222" s="270"/>
      <c r="L222" s="274"/>
      <c r="M222" s="275"/>
      <c r="N222" s="276"/>
      <c r="O222" s="276"/>
      <c r="P222" s="276"/>
      <c r="Q222" s="276"/>
      <c r="R222" s="276"/>
      <c r="S222" s="276"/>
      <c r="T222" s="277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8" t="s">
        <v>134</v>
      </c>
      <c r="AU222" s="278" t="s">
        <v>87</v>
      </c>
      <c r="AV222" s="15" t="s">
        <v>83</v>
      </c>
      <c r="AW222" s="15" t="s">
        <v>34</v>
      </c>
      <c r="AX222" s="15" t="s">
        <v>79</v>
      </c>
      <c r="AY222" s="278" t="s">
        <v>124</v>
      </c>
    </row>
    <row r="223" spans="1:51" s="15" customFormat="1" ht="12">
      <c r="A223" s="15"/>
      <c r="B223" s="269"/>
      <c r="C223" s="270"/>
      <c r="D223" s="248" t="s">
        <v>134</v>
      </c>
      <c r="E223" s="271" t="s">
        <v>1</v>
      </c>
      <c r="F223" s="272" t="s">
        <v>410</v>
      </c>
      <c r="G223" s="270"/>
      <c r="H223" s="271" t="s">
        <v>1</v>
      </c>
      <c r="I223" s="273"/>
      <c r="J223" s="270"/>
      <c r="K223" s="270"/>
      <c r="L223" s="274"/>
      <c r="M223" s="275"/>
      <c r="N223" s="276"/>
      <c r="O223" s="276"/>
      <c r="P223" s="276"/>
      <c r="Q223" s="276"/>
      <c r="R223" s="276"/>
      <c r="S223" s="276"/>
      <c r="T223" s="277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8" t="s">
        <v>134</v>
      </c>
      <c r="AU223" s="278" t="s">
        <v>87</v>
      </c>
      <c r="AV223" s="15" t="s">
        <v>83</v>
      </c>
      <c r="AW223" s="15" t="s">
        <v>34</v>
      </c>
      <c r="AX223" s="15" t="s">
        <v>79</v>
      </c>
      <c r="AY223" s="278" t="s">
        <v>124</v>
      </c>
    </row>
    <row r="224" spans="1:51" s="15" customFormat="1" ht="12">
      <c r="A224" s="15"/>
      <c r="B224" s="269"/>
      <c r="C224" s="270"/>
      <c r="D224" s="248" t="s">
        <v>134</v>
      </c>
      <c r="E224" s="271" t="s">
        <v>1</v>
      </c>
      <c r="F224" s="272" t="s">
        <v>411</v>
      </c>
      <c r="G224" s="270"/>
      <c r="H224" s="271" t="s">
        <v>1</v>
      </c>
      <c r="I224" s="273"/>
      <c r="J224" s="270"/>
      <c r="K224" s="270"/>
      <c r="L224" s="274"/>
      <c r="M224" s="275"/>
      <c r="N224" s="276"/>
      <c r="O224" s="276"/>
      <c r="P224" s="276"/>
      <c r="Q224" s="276"/>
      <c r="R224" s="276"/>
      <c r="S224" s="276"/>
      <c r="T224" s="277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8" t="s">
        <v>134</v>
      </c>
      <c r="AU224" s="278" t="s">
        <v>87</v>
      </c>
      <c r="AV224" s="15" t="s">
        <v>83</v>
      </c>
      <c r="AW224" s="15" t="s">
        <v>34</v>
      </c>
      <c r="AX224" s="15" t="s">
        <v>79</v>
      </c>
      <c r="AY224" s="278" t="s">
        <v>124</v>
      </c>
    </row>
    <row r="225" spans="1:51" s="15" customFormat="1" ht="12">
      <c r="A225" s="15"/>
      <c r="B225" s="269"/>
      <c r="C225" s="270"/>
      <c r="D225" s="248" t="s">
        <v>134</v>
      </c>
      <c r="E225" s="271" t="s">
        <v>1</v>
      </c>
      <c r="F225" s="272" t="s">
        <v>412</v>
      </c>
      <c r="G225" s="270"/>
      <c r="H225" s="271" t="s">
        <v>1</v>
      </c>
      <c r="I225" s="273"/>
      <c r="J225" s="270"/>
      <c r="K225" s="270"/>
      <c r="L225" s="274"/>
      <c r="M225" s="275"/>
      <c r="N225" s="276"/>
      <c r="O225" s="276"/>
      <c r="P225" s="276"/>
      <c r="Q225" s="276"/>
      <c r="R225" s="276"/>
      <c r="S225" s="276"/>
      <c r="T225" s="27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8" t="s">
        <v>134</v>
      </c>
      <c r="AU225" s="278" t="s">
        <v>87</v>
      </c>
      <c r="AV225" s="15" t="s">
        <v>83</v>
      </c>
      <c r="AW225" s="15" t="s">
        <v>34</v>
      </c>
      <c r="AX225" s="15" t="s">
        <v>79</v>
      </c>
      <c r="AY225" s="278" t="s">
        <v>124</v>
      </c>
    </row>
    <row r="226" spans="1:51" s="13" customFormat="1" ht="12">
      <c r="A226" s="13"/>
      <c r="B226" s="246"/>
      <c r="C226" s="247"/>
      <c r="D226" s="248" t="s">
        <v>134</v>
      </c>
      <c r="E226" s="249" t="s">
        <v>1</v>
      </c>
      <c r="F226" s="250" t="s">
        <v>83</v>
      </c>
      <c r="G226" s="247"/>
      <c r="H226" s="251">
        <v>1</v>
      </c>
      <c r="I226" s="252"/>
      <c r="J226" s="247"/>
      <c r="K226" s="247"/>
      <c r="L226" s="253"/>
      <c r="M226" s="254"/>
      <c r="N226" s="255"/>
      <c r="O226" s="255"/>
      <c r="P226" s="255"/>
      <c r="Q226" s="255"/>
      <c r="R226" s="255"/>
      <c r="S226" s="255"/>
      <c r="T226" s="25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7" t="s">
        <v>134</v>
      </c>
      <c r="AU226" s="257" t="s">
        <v>87</v>
      </c>
      <c r="AV226" s="13" t="s">
        <v>87</v>
      </c>
      <c r="AW226" s="13" t="s">
        <v>34</v>
      </c>
      <c r="AX226" s="13" t="s">
        <v>83</v>
      </c>
      <c r="AY226" s="257" t="s">
        <v>124</v>
      </c>
    </row>
    <row r="227" spans="1:65" s="2" customFormat="1" ht="16.5" customHeight="1">
      <c r="A227" s="38"/>
      <c r="B227" s="39"/>
      <c r="C227" s="227" t="s">
        <v>413</v>
      </c>
      <c r="D227" s="227" t="s">
        <v>126</v>
      </c>
      <c r="E227" s="228" t="s">
        <v>414</v>
      </c>
      <c r="F227" s="229" t="s">
        <v>415</v>
      </c>
      <c r="G227" s="230" t="s">
        <v>218</v>
      </c>
      <c r="H227" s="231">
        <v>1</v>
      </c>
      <c r="I227" s="232"/>
      <c r="J227" s="233">
        <f>ROUND(I227*H227,2)</f>
        <v>0</v>
      </c>
      <c r="K227" s="234"/>
      <c r="L227" s="44"/>
      <c r="M227" s="235" t="s">
        <v>1</v>
      </c>
      <c r="N227" s="236" t="s">
        <v>44</v>
      </c>
      <c r="O227" s="91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9" t="s">
        <v>351</v>
      </c>
      <c r="AT227" s="239" t="s">
        <v>126</v>
      </c>
      <c r="AU227" s="239" t="s">
        <v>87</v>
      </c>
      <c r="AY227" s="17" t="s">
        <v>124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7" t="s">
        <v>83</v>
      </c>
      <c r="BK227" s="240">
        <f>ROUND(I227*H227,2)</f>
        <v>0</v>
      </c>
      <c r="BL227" s="17" t="s">
        <v>351</v>
      </c>
      <c r="BM227" s="239" t="s">
        <v>416</v>
      </c>
    </row>
    <row r="228" spans="1:51" s="15" customFormat="1" ht="12">
      <c r="A228" s="15"/>
      <c r="B228" s="269"/>
      <c r="C228" s="270"/>
      <c r="D228" s="248" t="s">
        <v>134</v>
      </c>
      <c r="E228" s="271" t="s">
        <v>1</v>
      </c>
      <c r="F228" s="272" t="s">
        <v>415</v>
      </c>
      <c r="G228" s="270"/>
      <c r="H228" s="271" t="s">
        <v>1</v>
      </c>
      <c r="I228" s="273"/>
      <c r="J228" s="270"/>
      <c r="K228" s="270"/>
      <c r="L228" s="274"/>
      <c r="M228" s="275"/>
      <c r="N228" s="276"/>
      <c r="O228" s="276"/>
      <c r="P228" s="276"/>
      <c r="Q228" s="276"/>
      <c r="R228" s="276"/>
      <c r="S228" s="276"/>
      <c r="T228" s="277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8" t="s">
        <v>134</v>
      </c>
      <c r="AU228" s="278" t="s">
        <v>87</v>
      </c>
      <c r="AV228" s="15" t="s">
        <v>83</v>
      </c>
      <c r="AW228" s="15" t="s">
        <v>34</v>
      </c>
      <c r="AX228" s="15" t="s">
        <v>79</v>
      </c>
      <c r="AY228" s="278" t="s">
        <v>124</v>
      </c>
    </row>
    <row r="229" spans="1:51" s="13" customFormat="1" ht="12">
      <c r="A229" s="13"/>
      <c r="B229" s="246"/>
      <c r="C229" s="247"/>
      <c r="D229" s="248" t="s">
        <v>134</v>
      </c>
      <c r="E229" s="249" t="s">
        <v>1</v>
      </c>
      <c r="F229" s="250" t="s">
        <v>83</v>
      </c>
      <c r="G229" s="247"/>
      <c r="H229" s="251">
        <v>1</v>
      </c>
      <c r="I229" s="252"/>
      <c r="J229" s="247"/>
      <c r="K229" s="247"/>
      <c r="L229" s="253"/>
      <c r="M229" s="254"/>
      <c r="N229" s="255"/>
      <c r="O229" s="255"/>
      <c r="P229" s="255"/>
      <c r="Q229" s="255"/>
      <c r="R229" s="255"/>
      <c r="S229" s="255"/>
      <c r="T229" s="25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7" t="s">
        <v>134</v>
      </c>
      <c r="AU229" s="257" t="s">
        <v>87</v>
      </c>
      <c r="AV229" s="13" t="s">
        <v>87</v>
      </c>
      <c r="AW229" s="13" t="s">
        <v>34</v>
      </c>
      <c r="AX229" s="13" t="s">
        <v>83</v>
      </c>
      <c r="AY229" s="257" t="s">
        <v>124</v>
      </c>
    </row>
    <row r="230" spans="1:65" s="2" customFormat="1" ht="24.15" customHeight="1">
      <c r="A230" s="38"/>
      <c r="B230" s="39"/>
      <c r="C230" s="227" t="s">
        <v>417</v>
      </c>
      <c r="D230" s="227" t="s">
        <v>126</v>
      </c>
      <c r="E230" s="228" t="s">
        <v>418</v>
      </c>
      <c r="F230" s="229" t="s">
        <v>419</v>
      </c>
      <c r="G230" s="230" t="s">
        <v>350</v>
      </c>
      <c r="H230" s="231">
        <v>1</v>
      </c>
      <c r="I230" s="232"/>
      <c r="J230" s="233">
        <f>ROUND(I230*H230,2)</f>
        <v>0</v>
      </c>
      <c r="K230" s="234"/>
      <c r="L230" s="44"/>
      <c r="M230" s="235" t="s">
        <v>1</v>
      </c>
      <c r="N230" s="236" t="s">
        <v>44</v>
      </c>
      <c r="O230" s="91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9" t="s">
        <v>351</v>
      </c>
      <c r="AT230" s="239" t="s">
        <v>126</v>
      </c>
      <c r="AU230" s="239" t="s">
        <v>87</v>
      </c>
      <c r="AY230" s="17" t="s">
        <v>124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7" t="s">
        <v>83</v>
      </c>
      <c r="BK230" s="240">
        <f>ROUND(I230*H230,2)</f>
        <v>0</v>
      </c>
      <c r="BL230" s="17" t="s">
        <v>351</v>
      </c>
      <c r="BM230" s="239" t="s">
        <v>420</v>
      </c>
    </row>
    <row r="231" spans="1:51" s="15" customFormat="1" ht="12">
      <c r="A231" s="15"/>
      <c r="B231" s="269"/>
      <c r="C231" s="270"/>
      <c r="D231" s="248" t="s">
        <v>134</v>
      </c>
      <c r="E231" s="271" t="s">
        <v>1</v>
      </c>
      <c r="F231" s="272" t="s">
        <v>419</v>
      </c>
      <c r="G231" s="270"/>
      <c r="H231" s="271" t="s">
        <v>1</v>
      </c>
      <c r="I231" s="273"/>
      <c r="J231" s="270"/>
      <c r="K231" s="270"/>
      <c r="L231" s="274"/>
      <c r="M231" s="275"/>
      <c r="N231" s="276"/>
      <c r="O231" s="276"/>
      <c r="P231" s="276"/>
      <c r="Q231" s="276"/>
      <c r="R231" s="276"/>
      <c r="S231" s="276"/>
      <c r="T231" s="277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8" t="s">
        <v>134</v>
      </c>
      <c r="AU231" s="278" t="s">
        <v>87</v>
      </c>
      <c r="AV231" s="15" t="s">
        <v>83</v>
      </c>
      <c r="AW231" s="15" t="s">
        <v>34</v>
      </c>
      <c r="AX231" s="15" t="s">
        <v>79</v>
      </c>
      <c r="AY231" s="278" t="s">
        <v>124</v>
      </c>
    </row>
    <row r="232" spans="1:51" s="13" customFormat="1" ht="12">
      <c r="A232" s="13"/>
      <c r="B232" s="246"/>
      <c r="C232" s="247"/>
      <c r="D232" s="248" t="s">
        <v>134</v>
      </c>
      <c r="E232" s="249" t="s">
        <v>1</v>
      </c>
      <c r="F232" s="250" t="s">
        <v>83</v>
      </c>
      <c r="G232" s="247"/>
      <c r="H232" s="251">
        <v>1</v>
      </c>
      <c r="I232" s="252"/>
      <c r="J232" s="247"/>
      <c r="K232" s="247"/>
      <c r="L232" s="253"/>
      <c r="M232" s="279"/>
      <c r="N232" s="280"/>
      <c r="O232" s="280"/>
      <c r="P232" s="280"/>
      <c r="Q232" s="280"/>
      <c r="R232" s="280"/>
      <c r="S232" s="280"/>
      <c r="T232" s="28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7" t="s">
        <v>134</v>
      </c>
      <c r="AU232" s="257" t="s">
        <v>87</v>
      </c>
      <c r="AV232" s="13" t="s">
        <v>87</v>
      </c>
      <c r="AW232" s="13" t="s">
        <v>34</v>
      </c>
      <c r="AX232" s="13" t="s">
        <v>83</v>
      </c>
      <c r="AY232" s="257" t="s">
        <v>124</v>
      </c>
    </row>
    <row r="233" spans="1:31" s="2" customFormat="1" ht="6.95" customHeight="1">
      <c r="A233" s="38"/>
      <c r="B233" s="66"/>
      <c r="C233" s="67"/>
      <c r="D233" s="67"/>
      <c r="E233" s="67"/>
      <c r="F233" s="67"/>
      <c r="G233" s="67"/>
      <c r="H233" s="67"/>
      <c r="I233" s="67"/>
      <c r="J233" s="67"/>
      <c r="K233" s="67"/>
      <c r="L233" s="44"/>
      <c r="M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</row>
  </sheetData>
  <sheetProtection password="CC35" sheet="1" objects="1" scenarios="1" formatColumns="0" formatRows="0" autoFilter="0"/>
  <autoFilter ref="C126:K232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hyperlinks>
    <hyperlink ref="F133" r:id="rId1" display="https://podminky.urs.cz/item/CS_URS_2022_02/181151311"/>
    <hyperlink ref="F138" r:id="rId2" display="https://podminky.urs.cz/item/CS_URS_2022_02/181411121"/>
    <hyperlink ref="F146" r:id="rId3" display="https://podminky.urs.cz/item/CS_URS_2022_02/338171111"/>
    <hyperlink ref="F149" r:id="rId4" display="https://podminky.urs.cz/item/CS_URS_2022_02/348181110"/>
    <hyperlink ref="F152" r:id="rId5" display="https://podminky.urs.cz/item/CS_URS_2022_02/348401130"/>
    <hyperlink ref="F165" r:id="rId6" display="https://podminky.urs.cz/item/CS_URS_2022_02/938909311"/>
    <hyperlink ref="F168" r:id="rId7" display="https://podminky.urs.cz/item/CS_URS_2022_02/966003814"/>
    <hyperlink ref="F171" r:id="rId8" display="https://podminky.urs.cz/item/CS_URS_2022_02/966071822"/>
    <hyperlink ref="F177" r:id="rId9" display="https://podminky.urs.cz/item/CS_URS_2022_02/99823211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Chleboun</dc:creator>
  <cp:keywords/>
  <dc:description/>
  <cp:lastModifiedBy>Ladislav Chleboun</cp:lastModifiedBy>
  <dcterms:created xsi:type="dcterms:W3CDTF">2023-11-01T06:14:54Z</dcterms:created>
  <dcterms:modified xsi:type="dcterms:W3CDTF">2023-11-01T06:14:58Z</dcterms:modified>
  <cp:category/>
  <cp:version/>
  <cp:contentType/>
  <cp:contentStatus/>
</cp:coreProperties>
</file>